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Hlavní budova SŠ Rok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'00 - Vedlejší a ostatní n...'!$C$80:$K$107</definedName>
    <definedName name="_xlnm.Print_Area" localSheetId="1">'00 - Vedlejší a ostatní n...'!$C$4:$J$39,'00 - Vedlejší a ostatní n...'!$C$45:$J$62,'00 - Vedlejší a ostatní n...'!$C$68:$K$107</definedName>
    <definedName name="_xlnm.Print_Titles" localSheetId="1">'00 - Vedlejší a ostatní n...'!$80:$80</definedName>
    <definedName name="_xlnm._FilterDatabase" localSheetId="2" hidden="1">'01 - Hlavní budova SŠ Rok...'!$C$108:$K$640</definedName>
    <definedName name="_xlnm.Print_Area" localSheetId="2">'01 - Hlavní budova SŠ Rok...'!$C$4:$J$39,'01 - Hlavní budova SŠ Rok...'!$C$45:$J$90,'01 - Hlavní budova SŠ Rok...'!$C$96:$K$640</definedName>
    <definedName name="_xlnm.Print_Titles" localSheetId="2">'01 - Hlavní budova SŠ Rok...'!$108:$108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11"/>
  <c r="BH611"/>
  <c r="BG611"/>
  <c r="BF611"/>
  <c r="T611"/>
  <c r="R611"/>
  <c r="P611"/>
  <c r="BI604"/>
  <c r="BH604"/>
  <c r="BG604"/>
  <c r="BF604"/>
  <c r="T604"/>
  <c r="R604"/>
  <c r="P604"/>
  <c r="BI597"/>
  <c r="BH597"/>
  <c r="BG597"/>
  <c r="BF597"/>
  <c r="T597"/>
  <c r="R597"/>
  <c r="P597"/>
  <c r="BI596"/>
  <c r="BH596"/>
  <c r="BG596"/>
  <c r="BF596"/>
  <c r="T596"/>
  <c r="R596"/>
  <c r="P596"/>
  <c r="BI591"/>
  <c r="BH591"/>
  <c r="BG591"/>
  <c r="BF591"/>
  <c r="T591"/>
  <c r="R591"/>
  <c r="P591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2"/>
  <c r="BH572"/>
  <c r="BG572"/>
  <c r="BF572"/>
  <c r="T572"/>
  <c r="R572"/>
  <c r="P572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2"/>
  <c r="BH522"/>
  <c r="BG522"/>
  <c r="BF522"/>
  <c r="T522"/>
  <c r="R522"/>
  <c r="P522"/>
  <c r="BI518"/>
  <c r="BH518"/>
  <c r="BG518"/>
  <c r="BF518"/>
  <c r="T518"/>
  <c r="R518"/>
  <c r="P518"/>
  <c r="BI512"/>
  <c r="BH512"/>
  <c r="BG512"/>
  <c r="BF512"/>
  <c r="T512"/>
  <c r="R512"/>
  <c r="P512"/>
  <c r="BI510"/>
  <c r="BH510"/>
  <c r="BG510"/>
  <c r="BF510"/>
  <c r="T510"/>
  <c r="R510"/>
  <c r="P510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T479"/>
  <c r="R480"/>
  <c r="R479"/>
  <c r="P480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J105"/>
  <c r="F105"/>
  <c r="F103"/>
  <c r="E101"/>
  <c r="J54"/>
  <c r="F54"/>
  <c r="F52"/>
  <c r="E50"/>
  <c r="J24"/>
  <c r="E24"/>
  <c r="J106"/>
  <c r="J23"/>
  <c r="J18"/>
  <c r="E18"/>
  <c r="F55"/>
  <c r="J17"/>
  <c r="J12"/>
  <c r="J52"/>
  <c r="E7"/>
  <c r="E99"/>
  <c i="2" r="J37"/>
  <c r="J36"/>
  <c i="1" r="AY55"/>
  <c i="2" r="J35"/>
  <c i="1" r="AX55"/>
  <c i="2"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1" r="L50"/>
  <c r="AM50"/>
  <c r="AM49"/>
  <c r="L49"/>
  <c r="AM47"/>
  <c r="L47"/>
  <c r="L45"/>
  <c r="L44"/>
  <c i="3" r="BK627"/>
  <c r="J580"/>
  <c r="BK565"/>
  <c r="J536"/>
  <c r="J496"/>
  <c r="BK485"/>
  <c r="J475"/>
  <c r="J464"/>
  <c r="J453"/>
  <c r="J445"/>
  <c r="J436"/>
  <c r="BK427"/>
  <c r="BK414"/>
  <c r="BK390"/>
  <c r="BK370"/>
  <c r="BK357"/>
  <c r="BK345"/>
  <c r="J317"/>
  <c r="BK307"/>
  <c r="J292"/>
  <c r="BK280"/>
  <c r="J270"/>
  <c r="BK259"/>
  <c r="BK243"/>
  <c r="J232"/>
  <c r="J219"/>
  <c r="J208"/>
  <c r="J200"/>
  <c r="BK189"/>
  <c r="J181"/>
  <c r="J163"/>
  <c r="BK141"/>
  <c r="BK126"/>
  <c i="2" r="J98"/>
  <c r="BK86"/>
  <c i="3" r="BK597"/>
  <c r="BK584"/>
  <c r="J562"/>
  <c r="J552"/>
  <c r="J518"/>
  <c r="BK498"/>
  <c r="BK480"/>
  <c r="BK432"/>
  <c r="BK416"/>
  <c r="BK405"/>
  <c r="BK372"/>
  <c r="BK351"/>
  <c r="BK333"/>
  <c r="BK317"/>
  <c r="J639"/>
  <c r="J635"/>
  <c r="J604"/>
  <c r="BK572"/>
  <c r="BK547"/>
  <c r="BK510"/>
  <c r="J480"/>
  <c r="BK471"/>
  <c r="J449"/>
  <c r="J442"/>
  <c r="BK434"/>
  <c r="BK408"/>
  <c r="BK387"/>
  <c r="J372"/>
  <c r="J343"/>
  <c r="J310"/>
  <c r="J301"/>
  <c r="BK292"/>
  <c r="BK265"/>
  <c r="J255"/>
  <c r="BK239"/>
  <c r="J226"/>
  <c r="J210"/>
  <c r="J194"/>
  <c r="BK175"/>
  <c r="BK163"/>
  <c r="BK155"/>
  <c r="J136"/>
  <c r="J122"/>
  <c r="J112"/>
  <c i="2" r="J100"/>
  <c r="BK90"/>
  <c i="3" r="J627"/>
  <c r="BK596"/>
  <c r="BK562"/>
  <c r="BK552"/>
  <c r="J549"/>
  <c r="BK518"/>
  <c r="J510"/>
  <c r="J478"/>
  <c r="BK469"/>
  <c r="J460"/>
  <c r="BK445"/>
  <c r="J432"/>
  <c r="BK419"/>
  <c r="J400"/>
  <c r="J377"/>
  <c r="J364"/>
  <c r="BK353"/>
  <c r="J338"/>
  <c r="BK310"/>
  <c r="BK301"/>
  <c r="BK282"/>
  <c r="BK274"/>
  <c r="BK270"/>
  <c r="BK258"/>
  <c r="J247"/>
  <c r="J241"/>
  <c r="BK212"/>
  <c r="BK195"/>
  <c r="J175"/>
  <c r="BK160"/>
  <c r="BK153"/>
  <c r="BK134"/>
  <c r="BK114"/>
  <c i="2" r="BK94"/>
  <c i="3" r="BK611"/>
  <c r="J572"/>
  <c r="BK558"/>
  <c r="J500"/>
  <c r="BK490"/>
  <c r="BK478"/>
  <c r="J473"/>
  <c r="J458"/>
  <c r="J448"/>
  <c r="J441"/>
  <c r="BK422"/>
  <c r="J416"/>
  <c r="J398"/>
  <c r="J375"/>
  <c r="J360"/>
  <c r="J328"/>
  <c r="J314"/>
  <c r="J305"/>
  <c r="J290"/>
  <c r="BK278"/>
  <c r="BK272"/>
  <c r="J261"/>
  <c r="J253"/>
  <c r="BK241"/>
  <c r="J230"/>
  <c r="J216"/>
  <c r="BK205"/>
  <c r="J198"/>
  <c r="J185"/>
  <c r="BK173"/>
  <c r="J153"/>
  <c r="BK132"/>
  <c r="BK112"/>
  <c i="2" r="BK92"/>
  <c r="J84"/>
  <c i="3" r="J596"/>
  <c r="BK582"/>
  <c r="BK578"/>
  <c r="J556"/>
  <c r="BK543"/>
  <c r="J501"/>
  <c r="J494"/>
  <c r="J477"/>
  <c r="J471"/>
  <c r="BK468"/>
  <c r="BK458"/>
  <c r="BK442"/>
  <c r="J424"/>
  <c r="J406"/>
  <c r="BK374"/>
  <c r="BK360"/>
  <c r="J345"/>
  <c r="BK328"/>
  <c r="BK319"/>
  <c r="BK639"/>
  <c r="BK635"/>
  <c r="J631"/>
  <c r="J584"/>
  <c r="BK549"/>
  <c r="BK531"/>
  <c r="J522"/>
  <c r="J492"/>
  <c r="BK475"/>
  <c r="BK460"/>
  <c r="BK448"/>
  <c r="J440"/>
  <c r="BK424"/>
  <c r="J414"/>
  <c r="BK398"/>
  <c r="J384"/>
  <c r="BK375"/>
  <c r="BK348"/>
  <c r="BK294"/>
  <c r="J288"/>
  <c r="J278"/>
  <c r="J259"/>
  <c r="BK253"/>
  <c r="BK245"/>
  <c r="BK230"/>
  <c r="J205"/>
  <c r="J189"/>
  <c r="BK177"/>
  <c r="J169"/>
  <c r="J157"/>
  <c r="J143"/>
  <c r="BK118"/>
  <c i="2" r="J104"/>
  <c r="BK98"/>
  <c r="J92"/>
  <c r="BK84"/>
  <c i="3" r="J560"/>
  <c r="J547"/>
  <c r="J543"/>
  <c r="BK534"/>
  <c r="J512"/>
  <c r="BK503"/>
  <c r="J488"/>
  <c r="BK472"/>
  <c r="BK464"/>
  <c r="J455"/>
  <c r="J434"/>
  <c r="J422"/>
  <c r="BK415"/>
  <c r="BK393"/>
  <c r="J374"/>
  <c r="J362"/>
  <c r="J353"/>
  <c r="BK331"/>
  <c r="J308"/>
  <c r="J303"/>
  <c r="J284"/>
  <c r="J272"/>
  <c r="J265"/>
  <c r="J249"/>
  <c r="BK232"/>
  <c r="J214"/>
  <c r="J196"/>
  <c r="J179"/>
  <c r="BK165"/>
  <c r="BK149"/>
  <c r="J132"/>
  <c r="J118"/>
  <c i="2" r="BK100"/>
  <c i="3" r="BK631"/>
  <c r="J582"/>
  <c r="BK560"/>
  <c r="BK512"/>
  <c r="BK492"/>
  <c r="J483"/>
  <c r="BK474"/>
  <c r="J462"/>
  <c r="BK451"/>
  <c r="BK443"/>
  <c r="BK430"/>
  <c r="J419"/>
  <c r="J405"/>
  <c r="BK380"/>
  <c r="BK366"/>
  <c r="J348"/>
  <c r="J319"/>
  <c r="BK308"/>
  <c r="J294"/>
  <c r="BK284"/>
  <c r="J274"/>
  <c r="BK269"/>
  <c r="BK256"/>
  <c r="BK237"/>
  <c r="J228"/>
  <c r="BK214"/>
  <c r="BK202"/>
  <c r="BK194"/>
  <c r="J183"/>
  <c r="J165"/>
  <c r="BK145"/>
  <c r="BK130"/>
  <c i="2" r="BK102"/>
  <c r="J90"/>
  <c i="1" r="AS54"/>
  <c i="3" r="J554"/>
  <c r="BK522"/>
  <c r="BK500"/>
  <c r="BK450"/>
  <c r="BK449"/>
  <c r="J430"/>
  <c r="BK410"/>
  <c r="BK395"/>
  <c r="BK362"/>
  <c r="J331"/>
  <c r="J323"/>
  <c r="BK314"/>
  <c r="BK637"/>
  <c r="BK633"/>
  <c r="J629"/>
  <c r="BK536"/>
  <c r="J534"/>
  <c r="BK494"/>
  <c r="BK483"/>
  <c r="J468"/>
  <c r="BK453"/>
  <c r="BK436"/>
  <c r="J427"/>
  <c r="J415"/>
  <c r="J393"/>
  <c r="J380"/>
  <c r="J370"/>
  <c r="J333"/>
  <c r="BK290"/>
  <c r="J282"/>
  <c r="J258"/>
  <c r="J251"/>
  <c r="J237"/>
  <c r="J212"/>
  <c r="J195"/>
  <c r="BK183"/>
  <c r="J173"/>
  <c r="BK159"/>
  <c r="J145"/>
  <c r="J139"/>
  <c r="J130"/>
  <c i="2" r="J106"/>
  <c r="J94"/>
  <c r="J86"/>
  <c i="3" r="BK604"/>
  <c r="J565"/>
  <c r="BK554"/>
  <c r="BK545"/>
  <c r="J538"/>
  <c r="J476"/>
  <c r="BK462"/>
  <c r="J451"/>
  <c r="J443"/>
  <c r="BK428"/>
  <c r="J417"/>
  <c r="J395"/>
  <c r="BK368"/>
  <c r="BK355"/>
  <c r="BK343"/>
  <c r="BK323"/>
  <c r="BK305"/>
  <c r="BK288"/>
  <c r="BK276"/>
  <c r="BK271"/>
  <c r="BK261"/>
  <c r="BK251"/>
  <c r="J243"/>
  <c r="BK228"/>
  <c r="BK200"/>
  <c r="BK185"/>
  <c r="BK171"/>
  <c r="J159"/>
  <c r="BK143"/>
  <c r="J126"/>
  <c i="2" r="BK106"/>
  <c i="3" r="J597"/>
  <c r="J578"/>
  <c r="BK538"/>
  <c r="J498"/>
  <c r="BK488"/>
  <c r="BK476"/>
  <c r="J472"/>
  <c r="BK455"/>
  <c r="BK447"/>
  <c r="BK440"/>
  <c r="J428"/>
  <c r="J408"/>
  <c r="J387"/>
  <c r="J368"/>
  <c r="J355"/>
  <c r="BK321"/>
  <c r="BK312"/>
  <c r="BK299"/>
  <c r="BK286"/>
  <c r="J276"/>
  <c r="J271"/>
  <c r="BK263"/>
  <c r="BK247"/>
  <c r="BK234"/>
  <c r="BK226"/>
  <c r="BK210"/>
  <c r="J202"/>
  <c r="BK196"/>
  <c r="J177"/>
  <c r="J155"/>
  <c r="BK139"/>
  <c r="J114"/>
  <c i="2" r="J96"/>
  <c r="J88"/>
  <c i="3" r="BK629"/>
  <c r="J591"/>
  <c r="BK580"/>
  <c r="J558"/>
  <c r="BK551"/>
  <c r="J503"/>
  <c r="J485"/>
  <c r="BK473"/>
  <c r="J469"/>
  <c r="J466"/>
  <c r="BK441"/>
  <c r="BK421"/>
  <c r="BK400"/>
  <c r="BK364"/>
  <c r="BK358"/>
  <c r="BK338"/>
  <c r="J321"/>
  <c r="J312"/>
  <c r="J637"/>
  <c r="J633"/>
  <c r="BK591"/>
  <c r="J568"/>
  <c r="J545"/>
  <c r="BK501"/>
  <c r="J490"/>
  <c r="J474"/>
  <c r="J456"/>
  <c r="J447"/>
  <c r="BK439"/>
  <c r="BK417"/>
  <c r="BK406"/>
  <c r="J390"/>
  <c r="BK377"/>
  <c r="J357"/>
  <c r="J326"/>
  <c r="BK303"/>
  <c r="J286"/>
  <c r="J263"/>
  <c r="J256"/>
  <c r="BK249"/>
  <c r="J234"/>
  <c r="BK216"/>
  <c r="BK208"/>
  <c r="BK179"/>
  <c r="J171"/>
  <c r="J160"/>
  <c r="J149"/>
  <c r="J141"/>
  <c r="J134"/>
  <c i="2" r="J102"/>
  <c r="BK96"/>
  <c r="BK88"/>
  <c i="3" r="J611"/>
  <c r="BK568"/>
  <c r="BK556"/>
  <c r="J551"/>
  <c r="J531"/>
  <c r="BK496"/>
  <c r="BK477"/>
  <c r="BK466"/>
  <c r="BK456"/>
  <c r="J450"/>
  <c r="J439"/>
  <c r="J421"/>
  <c r="J410"/>
  <c r="BK384"/>
  <c r="J366"/>
  <c r="J358"/>
  <c r="J351"/>
  <c r="BK326"/>
  <c r="J307"/>
  <c r="J299"/>
  <c r="J280"/>
  <c r="J269"/>
  <c r="BK255"/>
  <c r="J245"/>
  <c r="J239"/>
  <c r="BK219"/>
  <c r="BK198"/>
  <c r="BK181"/>
  <c r="BK169"/>
  <c r="BK157"/>
  <c r="BK136"/>
  <c r="BK122"/>
  <c i="2" r="BK104"/>
  <c l="1" r="R83"/>
  <c r="R82"/>
  <c r="R81"/>
  <c i="3" r="P111"/>
  <c r="R138"/>
  <c r="R162"/>
  <c r="R193"/>
  <c r="BK218"/>
  <c r="J218"/>
  <c r="J68"/>
  <c r="R218"/>
  <c r="R444"/>
  <c i="2" r="T83"/>
  <c r="T82"/>
  <c r="T81"/>
  <c i="3" r="T111"/>
  <c r="P138"/>
  <c r="P162"/>
  <c r="T193"/>
  <c r="P207"/>
  <c r="BK236"/>
  <c r="J236"/>
  <c r="J69"/>
  <c r="R236"/>
  <c r="R273"/>
  <c r="T273"/>
  <c r="BK502"/>
  <c r="J502"/>
  <c r="J85"/>
  <c r="BK111"/>
  <c r="BK138"/>
  <c r="J138"/>
  <c r="J62"/>
  <c r="BK162"/>
  <c r="J162"/>
  <c r="J63"/>
  <c r="BK193"/>
  <c r="J193"/>
  <c r="J64"/>
  <c r="BK207"/>
  <c r="T207"/>
  <c r="T218"/>
  <c r="T236"/>
  <c r="P273"/>
  <c r="P309"/>
  <c r="T309"/>
  <c r="P376"/>
  <c r="T376"/>
  <c r="P407"/>
  <c r="T407"/>
  <c r="P413"/>
  <c r="T413"/>
  <c r="R426"/>
  <c r="BK429"/>
  <c r="J429"/>
  <c r="J77"/>
  <c r="P429"/>
  <c r="T429"/>
  <c r="R438"/>
  <c r="BK444"/>
  <c r="J444"/>
  <c r="J79"/>
  <c r="T444"/>
  <c r="R452"/>
  <c r="BK457"/>
  <c r="J457"/>
  <c r="J81"/>
  <c r="R457"/>
  <c r="BK470"/>
  <c r="J470"/>
  <c r="J82"/>
  <c r="R470"/>
  <c r="P482"/>
  <c r="T482"/>
  <c r="P502"/>
  <c r="T502"/>
  <c r="BK553"/>
  <c r="J553"/>
  <c r="J86"/>
  <c r="P553"/>
  <c r="R553"/>
  <c r="T553"/>
  <c r="BK567"/>
  <c r="J567"/>
  <c r="J87"/>
  <c r="P567"/>
  <c r="R567"/>
  <c r="T567"/>
  <c r="BK577"/>
  <c r="J577"/>
  <c r="J89"/>
  <c r="P577"/>
  <c r="P576"/>
  <c r="R577"/>
  <c r="R576"/>
  <c i="2" r="BK83"/>
  <c r="J83"/>
  <c r="J61"/>
  <c r="P83"/>
  <c r="P82"/>
  <c r="P81"/>
  <c i="1" r="AU55"/>
  <c i="3" r="R111"/>
  <c r="R110"/>
  <c r="T138"/>
  <c r="T162"/>
  <c r="P193"/>
  <c r="R207"/>
  <c r="P218"/>
  <c r="P236"/>
  <c r="BK273"/>
  <c r="J273"/>
  <c r="J70"/>
  <c r="BK309"/>
  <c r="J309"/>
  <c r="J71"/>
  <c r="R309"/>
  <c r="BK376"/>
  <c r="J376"/>
  <c r="J72"/>
  <c r="R376"/>
  <c r="BK407"/>
  <c r="J407"/>
  <c r="J73"/>
  <c r="R407"/>
  <c r="BK413"/>
  <c r="J413"/>
  <c r="J75"/>
  <c r="R413"/>
  <c r="BK426"/>
  <c r="J426"/>
  <c r="J76"/>
  <c r="P426"/>
  <c r="T426"/>
  <c r="R429"/>
  <c r="BK438"/>
  <c r="J438"/>
  <c r="J78"/>
  <c r="P438"/>
  <c r="T438"/>
  <c r="P444"/>
  <c r="BK452"/>
  <c r="J452"/>
  <c r="J80"/>
  <c r="P452"/>
  <c r="T452"/>
  <c r="P457"/>
  <c r="T457"/>
  <c r="P470"/>
  <c r="T470"/>
  <c r="BK482"/>
  <c r="J482"/>
  <c r="J84"/>
  <c r="R482"/>
  <c r="R502"/>
  <c r="T577"/>
  <c r="T576"/>
  <c i="2" r="J52"/>
  <c r="F55"/>
  <c r="J78"/>
  <c r="BE86"/>
  <c r="BE92"/>
  <c r="BE96"/>
  <c r="BE98"/>
  <c r="BE102"/>
  <c i="3" r="J55"/>
  <c r="J103"/>
  <c r="F106"/>
  <c r="BE112"/>
  <c r="BE118"/>
  <c r="BE130"/>
  <c r="BE141"/>
  <c r="BE145"/>
  <c r="BE155"/>
  <c r="BE159"/>
  <c r="BE163"/>
  <c r="BE173"/>
  <c r="BE177"/>
  <c r="BE183"/>
  <c r="BE194"/>
  <c r="BE196"/>
  <c r="BE198"/>
  <c r="BE200"/>
  <c r="BE208"/>
  <c r="BE210"/>
  <c r="BE226"/>
  <c r="BE230"/>
  <c r="BE234"/>
  <c r="BE253"/>
  <c r="BE259"/>
  <c r="BE272"/>
  <c r="BE278"/>
  <c r="BE290"/>
  <c r="BE299"/>
  <c r="BE303"/>
  <c r="BE310"/>
  <c r="BE317"/>
  <c r="BE358"/>
  <c r="BE370"/>
  <c r="BE387"/>
  <c r="BE395"/>
  <c r="BE405"/>
  <c r="BE406"/>
  <c r="BE408"/>
  <c r="BE424"/>
  <c r="BE440"/>
  <c r="BE441"/>
  <c r="BE448"/>
  <c r="BE471"/>
  <c r="BE473"/>
  <c r="BE480"/>
  <c r="BE483"/>
  <c r="BE490"/>
  <c r="BE492"/>
  <c r="BE498"/>
  <c r="BE558"/>
  <c r="BE572"/>
  <c r="BE578"/>
  <c r="BE582"/>
  <c r="BE597"/>
  <c i="2" r="BE88"/>
  <c r="BE94"/>
  <c r="BE104"/>
  <c r="BE106"/>
  <c i="3" r="E48"/>
  <c r="BE114"/>
  <c r="BE126"/>
  <c r="BE132"/>
  <c r="BE134"/>
  <c r="BE153"/>
  <c r="BE157"/>
  <c r="BE169"/>
  <c r="BE175"/>
  <c r="BE181"/>
  <c r="BE189"/>
  <c r="BE202"/>
  <c r="BE205"/>
  <c r="BE214"/>
  <c r="BE228"/>
  <c r="BE232"/>
  <c r="BE237"/>
  <c r="BE241"/>
  <c r="BE247"/>
  <c r="BE251"/>
  <c r="BE255"/>
  <c r="BE256"/>
  <c r="BE263"/>
  <c r="BE269"/>
  <c r="BE270"/>
  <c r="BE271"/>
  <c r="BE274"/>
  <c r="BE276"/>
  <c r="BE280"/>
  <c r="BE284"/>
  <c r="BE286"/>
  <c r="BE288"/>
  <c r="BE301"/>
  <c r="BE305"/>
  <c r="BE307"/>
  <c r="BE312"/>
  <c r="BE314"/>
  <c r="BE319"/>
  <c r="BE321"/>
  <c r="BE326"/>
  <c r="BE331"/>
  <c r="BE333"/>
  <c r="BE351"/>
  <c r="BE353"/>
  <c r="BE355"/>
  <c r="BE364"/>
  <c r="BE372"/>
  <c r="BE393"/>
  <c r="BE400"/>
  <c r="BE410"/>
  <c r="BE416"/>
  <c r="BE421"/>
  <c r="BE428"/>
  <c r="BE430"/>
  <c r="BE450"/>
  <c r="BE456"/>
  <c r="BE458"/>
  <c r="BE462"/>
  <c r="BE464"/>
  <c r="BE472"/>
  <c r="BE476"/>
  <c r="BE477"/>
  <c r="BE485"/>
  <c r="BE496"/>
  <c r="BE512"/>
  <c r="BE538"/>
  <c r="BE551"/>
  <c r="BE556"/>
  <c r="BE560"/>
  <c r="BE562"/>
  <c r="BE580"/>
  <c r="BE596"/>
  <c r="BE611"/>
  <c r="BE631"/>
  <c r="BE633"/>
  <c r="BE635"/>
  <c r="BE637"/>
  <c r="BE639"/>
  <c r="BE308"/>
  <c r="BE343"/>
  <c r="BE345"/>
  <c r="BE366"/>
  <c r="BE368"/>
  <c r="BE375"/>
  <c r="BE380"/>
  <c r="BE390"/>
  <c r="BE414"/>
  <c r="BE415"/>
  <c r="BE417"/>
  <c r="BE419"/>
  <c r="BE422"/>
  <c r="BE427"/>
  <c r="BE436"/>
  <c r="BE443"/>
  <c r="BE445"/>
  <c r="BE447"/>
  <c r="BE451"/>
  <c r="BE453"/>
  <c r="BE455"/>
  <c r="BE460"/>
  <c r="BE474"/>
  <c r="BE475"/>
  <c r="BE478"/>
  <c r="BE488"/>
  <c r="BE510"/>
  <c r="BE531"/>
  <c r="BE534"/>
  <c r="BE536"/>
  <c r="BE547"/>
  <c r="BE565"/>
  <c r="BE568"/>
  <c r="BE604"/>
  <c r="BE627"/>
  <c r="BK479"/>
  <c r="J479"/>
  <c r="J83"/>
  <c i="2" r="E48"/>
  <c r="BE84"/>
  <c r="BE90"/>
  <c r="BE100"/>
  <c i="3" r="BE122"/>
  <c r="BE136"/>
  <c r="BE139"/>
  <c r="BE143"/>
  <c r="BE149"/>
  <c r="BE160"/>
  <c r="BE165"/>
  <c r="BE171"/>
  <c r="BE179"/>
  <c r="BE185"/>
  <c r="BE195"/>
  <c r="BE212"/>
  <c r="BE216"/>
  <c r="BE219"/>
  <c r="BE239"/>
  <c r="BE243"/>
  <c r="BE245"/>
  <c r="BE249"/>
  <c r="BE258"/>
  <c r="BE261"/>
  <c r="BE265"/>
  <c r="BE282"/>
  <c r="BE292"/>
  <c r="BE294"/>
  <c r="BE323"/>
  <c r="BE328"/>
  <c r="BE338"/>
  <c r="BE348"/>
  <c r="BE357"/>
  <c r="BE360"/>
  <c r="BE362"/>
  <c r="BE374"/>
  <c r="BE377"/>
  <c r="BE384"/>
  <c r="BE398"/>
  <c r="BE432"/>
  <c r="BE434"/>
  <c r="BE439"/>
  <c r="BE442"/>
  <c r="BE449"/>
  <c r="BE466"/>
  <c r="BE468"/>
  <c r="BE469"/>
  <c r="BE494"/>
  <c r="BE500"/>
  <c r="BE501"/>
  <c r="BE503"/>
  <c r="BE518"/>
  <c r="BE522"/>
  <c r="BE543"/>
  <c r="BE545"/>
  <c r="BE549"/>
  <c r="BE552"/>
  <c r="BE554"/>
  <c r="BE584"/>
  <c r="BE591"/>
  <c r="BE629"/>
  <c r="BK204"/>
  <c r="J204"/>
  <c r="J65"/>
  <c i="2" r="F34"/>
  <c i="1" r="BA55"/>
  <c i="2" r="J34"/>
  <c i="1" r="AW55"/>
  <c i="3" r="J34"/>
  <c i="1" r="AW56"/>
  <c i="3" r="F34"/>
  <c i="1" r="BA56"/>
  <c i="2" r="F36"/>
  <c i="1" r="BC55"/>
  <c i="2" r="F35"/>
  <c i="1" r="BB55"/>
  <c i="2" r="F37"/>
  <c i="1" r="BD55"/>
  <c i="3" r="F37"/>
  <c i="1" r="BD56"/>
  <c i="3" r="F35"/>
  <c i="1" r="BB56"/>
  <c i="3" r="F36"/>
  <c i="1" r="BC56"/>
  <c i="3" l="1" r="P110"/>
  <c r="T412"/>
  <c r="T110"/>
  <c r="R412"/>
  <c r="R206"/>
  <c r="R109"/>
  <c r="P412"/>
  <c r="P206"/>
  <c r="T206"/>
  <c r="BK110"/>
  <c i="2" r="BK82"/>
  <c r="J82"/>
  <c r="J60"/>
  <c i="3" r="J207"/>
  <c r="J67"/>
  <c r="J111"/>
  <c r="J61"/>
  <c r="BK576"/>
  <c r="J576"/>
  <c r="J88"/>
  <c r="BK412"/>
  <c r="J412"/>
  <c r="J74"/>
  <c i="1" r="BA54"/>
  <c r="AW54"/>
  <c r="AK30"/>
  <c i="2" r="F33"/>
  <c i="1" r="AZ55"/>
  <c r="BD54"/>
  <c r="W33"/>
  <c r="BB54"/>
  <c r="W31"/>
  <c i="3" r="J33"/>
  <c i="1" r="AV56"/>
  <c r="AT56"/>
  <c r="BC54"/>
  <c r="AY54"/>
  <c i="3" r="F33"/>
  <c i="1" r="AZ56"/>
  <c i="2" r="J33"/>
  <c i="1" r="AV55"/>
  <c r="AT55"/>
  <c i="3" l="1" r="T109"/>
  <c r="P109"/>
  <c i="1" r="AU56"/>
  <c i="3" r="BK206"/>
  <c r="J206"/>
  <c r="J66"/>
  <c i="2" r="BK81"/>
  <c r="J81"/>
  <c i="3" r="J110"/>
  <c r="J60"/>
  <c i="1" r="W32"/>
  <c r="W30"/>
  <c r="AU54"/>
  <c r="AZ54"/>
  <c r="AV54"/>
  <c r="AK29"/>
  <c r="AX54"/>
  <c i="2" r="J30"/>
  <c i="1" r="AG55"/>
  <c r="AN55"/>
  <c i="3" l="1" r="BK109"/>
  <c r="J109"/>
  <c r="J59"/>
  <c i="2" r="J39"/>
  <c r="J59"/>
  <c i="1" r="AT54"/>
  <c r="W29"/>
  <c i="3" l="1" r="J30"/>
  <c i="1" r="AG56"/>
  <c r="AN56"/>
  <c i="3" l="1" r="J39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<sst xmlns="http://schemas.openxmlformats.org/spreadsheetml/2006/main">
  <si>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</si>
  <si>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</si>
  <si>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</si>
  <si>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</si>
  <si>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</si>
  <si>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{a4b89aab-58f3-423f-9f01-27c216bd7db3}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</si>
  <si>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</si>
  <si>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</si>
  <si>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</si>
  <si>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</si>
  <si>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</si>
  <si>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</si>
  <si>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</si>
  <si>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</si>
  <si>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07/21/11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</si>
  <si>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</si>
  <si>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</si>
  <si>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WC na SŠ Rokycany - přízemí, 97_2020</t>
  </si>
  <si>
    <t>KSO:</t>
  </si>
  <si>
    <t>801 34 13</t>
  </si>
  <si>
    <t>CC-CZ:</t>
  </si>
  <si>
    <t>12631</t>
  </si>
  <si>
    <t>Místo:</t>
  </si>
  <si>
    <t>Jeřabinová 96/III, 33701 Rokycany</t>
  </si>
  <si>
    <t>Datum:</t>
  </si>
  <si>
    <t>1. 4. 2021</t>
  </si>
  <si>
    <t>CZ-CPV:</t>
  </si>
  <si>
    <t>45000000-7</t>
  </si>
  <si>
    <t>CZ-CPA:</t>
  </si>
  <si>
    <t>41.00.28</t>
  </si>
  <si>
    <t>Zadavatel:</t>
  </si>
  <si>
    <t>IČ:</t>
  </si>
  <si>
    <t>18242171</t>
  </si>
  <si>
    <t>Střední škola, Rokycany</t>
  </si>
  <si>
    <t>DIČ:</t>
  </si>
  <si>
    <t>CZ18242171</t>
  </si>
  <si>
    <t>Uchazeč:</t>
  </si>
  <si>
    <t>Vyplň údaj</t>
  </si>
  <si>
    <t>Projektant:</t>
  </si>
  <si>
    <t>88305635</t>
  </si>
  <si>
    <t>Ing.arch. Jiří Michálek</t>
  </si>
  <si>
    <t>CZ8112082055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</si>
  <si>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</si>
  <si>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</si>
  <si>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</si>
  <si>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</si>
  <si>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</si>
  <si>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</si>
  <si>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</si>
  <si>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</si>
  <si>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</si>
  <si>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</si>
  <si>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</si>
  <si>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</si>
  <si>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</si>
  <si>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</si>
  <si>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</si>
  <si>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</si>
  <si>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</si>
  <si>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</si>
  <si>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</si>
  <si>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</si>
  <si>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</si>
  <si>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</si>
  <si>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</si>
  <si>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</si>
  <si>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</si>
  <si>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</si>
  <si>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</si>
  <si>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</si>
  <si>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</si>
  <si>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</si>
  <si>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</si>
  <si>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</si>
  <si>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</si>
  <si>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</si>
  <si>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</si>
  <si>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</si>
  <si>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</si>
  <si>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</si>
  <si>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</si>
  <si>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</si>
  <si>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</si>
  <si>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</si>
  <si>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</si>
  <si>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</si>
  <si>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</si>
  <si>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</si>
  <si>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</si>
  <si>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</si>
  <si>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</si>
  <si>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{790c4500-87f4-47d8-98d2-7d76941d87e1}</t>
  </si>
  <si>
    <t>2</t>
  </si>
  <si>
    <t>01</t>
  </si>
  <si>
    <t>Hlavní budova SŠ Rokycany</t>
  </si>
  <si>
    <t>{57d815d1-e438-4d07-b46d-df037b0f4069}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</si>
  <si>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</si>
  <si>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</si>
  <si>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</si>
  <si>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</si>
  <si>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</si>
  <si>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</si>
  <si>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</si>
  <si>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</si>
  <si>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</si>
  <si>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</si>
  <si>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</si>
  <si>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</si>
  <si>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</si>
  <si>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</si>
  <si>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</si>
  <si>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</si>
  <si>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</si>
  <si>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</si>
  <si>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</si>
  <si>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</si>
  <si>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</si>
  <si>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</si>
  <si>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</si>
  <si>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</si>
  <si>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</si>
  <si>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</si>
  <si>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VRN9</t>
  </si>
  <si>
    <t>Ostatní náklady</t>
  </si>
  <si>
    <t>K</t>
  </si>
  <si>
    <t>R005121 R</t>
  </si>
  <si>
    <t>Zařízení staveniště</t>
  </si>
  <si>
    <t>ks</t>
  </si>
  <si>
    <t>262144</t>
  </si>
  <si>
    <t>-922566913</t>
  </si>
  <si>
    <t>P</t>
  </si>
  <si>
    <t>Poznámka k položce:_x000d_
Veškeré náklady spojené s vybudováním, provozem a odstraněním zařízení staveniště.		_x000d_
Především v souladu s NV č. 591/2006 Sb., plánem BOZP a v souladu s požadavky zadávací dokumentace</t>
  </si>
  <si>
    <t>R005211010R</t>
  </si>
  <si>
    <t>Předání a převzetí staveniště</t>
  </si>
  <si>
    <t>hod</t>
  </si>
  <si>
    <t>-1980533075</t>
  </si>
  <si>
    <t>Poznámka k položce:_x000d_
Náklady spojené s účastí zhotovitele na předání a převzetí staveniště. Včetně vystavení zápisu.</t>
  </si>
  <si>
    <t>3</t>
  </si>
  <si>
    <t>R005211080R</t>
  </si>
  <si>
    <t>Bezpečnostní a hygienická opatření na staveništi</t>
  </si>
  <si>
    <t>-281528994</t>
  </si>
  <si>
    <t>Poznámka k položce:_x000d_
Např. ochrana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atd.</t>
  </si>
  <si>
    <t>4</t>
  </si>
  <si>
    <t>R005231036X</t>
  </si>
  <si>
    <t>Uvedení do provozu, seřízení a vyzkoušení zařízení</t>
  </si>
  <si>
    <t>-218689274</t>
  </si>
  <si>
    <t>Poznámka k položce:_x000d_
Veškeré činnosti nutné pro uvedení dokončeného díla do provozního stavu včetně deklarace provozních parametrů investorovi. Uvedení do provozu musí být koordinováno a odsohlaseno s investorem a se stavebním úřadem s případným povolením zkušebního provozu, které zabezpečí dodavatel stavby. Uvádění do provozu lze až na dokončeném díle umožňující správný a bezpečný provoz._x000d_
Před předáním. Např. dle kap. 9, ČSN 060830. Vyhotovení zápisu s popisem postupu zprovoznění, výsledků seřízení, výsledků zkoušek, atd. Postup musí být předem odsouhlasem s investorem, který musí být k provádění přizván. Zařízení musí být před předáním bez závad._x000d_
V položce jsou jen náklady pro celou stavbu nevykázané v dílčích částech výkazu.</t>
  </si>
  <si>
    <t>R950R001</t>
  </si>
  <si>
    <t>Předání a převzetí díla</t>
  </si>
  <si>
    <t>674212217</t>
  </si>
  <si>
    <t>Poznámka k položce:_x000d_
Včetně vystavení zápisu._x000d_
V položce jsou jen náklady pro celou stavbu nevykázané v dílčích částech výkazu.</t>
  </si>
  <si>
    <t>6</t>
  </si>
  <si>
    <t>R005X9555</t>
  </si>
  <si>
    <t>Dopracování zadávací dokumentace na dodavatelskou realizační a dílenskou dokumentaci</t>
  </si>
  <si>
    <t>172661219</t>
  </si>
  <si>
    <t>Poznámka k položce:_x000d_
Zohlednit zejména požadavky a řešení dle zadávací projektové dokumentace a dále dodavatelem provedený konečný výběr typů a výrobců, jednotlivých materiálů, výrobků a zařízení a s ohledem na jejich skutečné parametry, návody výrobců, své firemní know-how, atd. Bude vypracována, projednána a odsouhlasena s investorem před započetím díla, resp. před započetím montáže a objednáním materiálu. Součástí projednání bude i deklarace (např. doložení výpočtů, soulad s návody výrobců, soulad s touto projektovou dokumentací, ...) provozních a charakteristických parametrů včetně deklarace zadávacím projektem požadovaných parametrů a charakteristik. Deklarace pouhým prohlášením bez objektivních prokázání tvrzení není možná. Teprve po schválení investorem může dodavatel započít s realizací. Schválením dokumentace na sebe investor nebere odpovědnost za její správnost. Včetně předání a převzetí dokumentace skutečného stavu včetně kontroly dokumentace a jejího souladu se skutečným stavem za účasti investora._x000d_
Kompletace dokumentací jednotlivých dílčích části výkazu.</t>
  </si>
  <si>
    <t>7</t>
  </si>
  <si>
    <t>R005X9556</t>
  </si>
  <si>
    <t>Vypracování dokumentace skutečného stavu</t>
  </si>
  <si>
    <t>-604375611</t>
  </si>
  <si>
    <t>Poznámka k položce:_x000d_
Dokumentace bude vypracována na úrovni prováděcí dokumentace (textová a výkresová část, specifikace skutečně použitého materiálu, zařízení a výrobků) a bude, pokud nebude smlouvou určeno jinak, předána 4 x v papírové podobě, 2 x elektronicky na CD ve formátu *.pdf, 2 x elektronicky výkresová část na CD ve formátu *.dwg. Dokumentace musí být dodána tak, aby provozovatel mohl provádět komplexní provoz, údržbu, servis i případné budoucí zmněny vlastními odbornými silami s využitím této dokumentace. Dokumentace nesmí být provedena způsobem, kdy jsou v předchozí dokumentaci vyznačeny změny, ale musí to být dokumentace pouze skutečného stavu. Dokumentace musí být vypracována elektronicky ve stejných formátech jako dokumentace provedení stavby, nelze tedy např. pouze ručně vymazávat a překreslovat v původní dokumentaci. Včetně předání a převzetí dokumentace skutečného stavu včetně kontroly dokumentace a jejího souladu se skutečným stavem za účasti investora._x000d_
Kompletace dokumentací jednotlivých dílčích části výkazu.</t>
  </si>
  <si>
    <t>8</t>
  </si>
  <si>
    <t>R005241011X</t>
  </si>
  <si>
    <t>Předání a převzetí dokumentace skutečného stavu, včetně kontroly dokumentace a jejího souladu se skutečným stavem za účasti investora</t>
  </si>
  <si>
    <t>1207257379</t>
  </si>
  <si>
    <t>9</t>
  </si>
  <si>
    <t>R005X9561</t>
  </si>
  <si>
    <t>Ostatní drobný, pomocný, doplňkový materiál a ostatní výrobky a zařízení v potřebném rozsahu pro řádné dokončení díla</t>
  </si>
  <si>
    <t>-73971094</t>
  </si>
  <si>
    <t xml:space="preserve">Poznámka k položce:_x000d_
Především materiál, výrobky a zařízení vyplývající z návodů výrobců dodavatelem zvolených a na stavbu dodaných materiálů, výrobků a zařízení (např. zohledňuje skutečná doporučení a požadavky výrobců vůči zadávací dokumentaci, kde konkrétní výrobky nemohou být deklarovány). Dále náklady na přizpůsobování instalovaných materiálů, výrobků a zařízení ostatním technickým zařízením stavby i její stavební části, atd. Také se jedná o veškerý a většinou běžný drobný materiál jako jsou např. šroubení, těsnění, spojovací materiál, atd. Dále se jedná o další náklady na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je to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89/2016 Sb. vše dle zákona č. 89/2012 Sb. (tzv. NOZ),_x000d_
V položce jsou jen náklady procelou stavbu nevykázané v  dílčích částech výkazu.</t>
  </si>
  <si>
    <t>10</t>
  </si>
  <si>
    <t>R005X9562</t>
  </si>
  <si>
    <t>Ostatní stavební, montážní, pomocné a doplňkové práce v potřebném rozsahu pro řádné dokončení díla</t>
  </si>
  <si>
    <t>-1868907117</t>
  </si>
  <si>
    <t xml:space="preserve">Poznámka k položce:_x000d_
Především stavební, montážní, pomocné a doplňkové práce vyplývající z návodů výrobců dodavatelem zvolených a na stavbu dodaných materiálů výrobků a zařízení (např. zohledňuje skutečná doporučení a požadavky výrobců vůči zadávací dokumentaci, kde konkrétní výrobky nemohou být deklarovány). Dále náklady na stavební, montážní, pomocné a doplňkové práce na přizpůsobování instalovaných materiálů, výrobků a zařízení ostatním technickým zařízením stavby i její stavební části, atd. Také se jedná o náklady na stavební, montážní, pomocné a doplňkové práce pro veškerý a většinou běžný drobný materiál jako jsou např. šroubení, těsnění, spojovací materiál, atd. a dále pro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jsou to stavební, montážní, pomocné a doplňkové práce pro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89/2016 Sb. vše dle zákona č. 89/2012 Sb. (tzv. NOZ),_x000d_
V položce jsou jen náklady procelou stavbu nevykázané v  dílčích částech výkazu.</t>
  </si>
  <si>
    <t>11</t>
  </si>
  <si>
    <t>R005211091X.1</t>
  </si>
  <si>
    <t>Likvidace odpadů</t>
  </si>
  <si>
    <t>1982918736</t>
  </si>
  <si>
    <t>Poznámka k položce:_x000d_
Kompletní systém sběru, třídění, odvozu a likvidace odpadu v souladu se zák. č.185/2001 Sb. v platném znění a vyhl. č.381/2001 Sb. v platném znění._x000d_
V položce jsou jen náklady pro celou stavbu nevykázané v dílčích částech výkazu.</t>
  </si>
  <si>
    <t>12</t>
  </si>
  <si>
    <t>R005211092X.1</t>
  </si>
  <si>
    <t>Průběžný a závěrečný úklid</t>
  </si>
  <si>
    <t>-1818193497</t>
  </si>
  <si>
    <t xml:space="preserve">Poznámka k položce:_x000d_
Provádění průběžného úklidu během stavby pro řádné, bezpečné a ekologické provádění díla. Provedení komplexního úklidu po dokončení stavby a udržování tohoto stavu do doby předání stavby stavebníkovi. Úklid je včetně shromažďování odpadů pro jejich následný odvoz a likvidaci v souladu s platnou legislativou. Úklid a shromažďování musí být prováděno tak, aby nedocházelo k nadměrnému víření prachu a odpadu, všechna pracoviště byla trvale bezpečná a umožňovala plynulý pohyb a přesun materiálu, aby materiál a zařízení stavby a vznikající odapd byly pouze na místech k tomu předem určených  aby stavba plnila i vizuálně uklizený dojem (např. materiál, zařízení a odpad  srovnaný ve vzájemně oddělených skupinách dle účelu použití nebo jeho druhuprůběžné odklízení a oddělené shromažďování vznikajících odpadů dle jejich druhu na k tomu určených místech, nádobách, atd.)_x000d_
V položce jsou jen náklady pro celou stavbu nevykázané v dílčích částech výkazu.</t>
  </si>
  <si>
    <t>01 - Hlavní budova SŠ Rokycany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</si>
  <si>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</si>
  <si>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</si>
  <si>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</si>
  <si>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</si>
  <si>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</si>
  <si>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</si>
  <si>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</si>
  <si>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</si>
  <si>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</si>
  <si>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</si>
  <si>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</si>
  <si>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</si>
  <si>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</si>
  <si>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</si>
  <si>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</si>
  <si>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  D1 - Demontáže - montáž el.  zařízení </t>
  </si>
  <si>
    <t xml:space="preserve">      D2 - Osvětlení</t>
  </si>
  <si>
    <t xml:space="preserve">      D3 - Kabely a vodiče celkem včetně montáže</t>
  </si>
  <si>
    <t xml:space="preserve">      D4 - Ostatní elektroinstalační materiál včetně montáží</t>
  </si>
  <si>
    <t xml:space="preserve">      D5 - el. rozvaděč  - RW</t>
  </si>
  <si>
    <t xml:space="preserve">      D6 - el. rozvaděč  - RS-15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</si>
  <si>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</si>
  <si>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</si>
  <si>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</si>
  <si>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</si>
  <si>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</si>
  <si>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</si>
  <si>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</si>
  <si>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</si>
  <si>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</si>
  <si>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</si>
  <si>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139751101</t>
  </si>
  <si>
    <t>Vykopávka v uzavřených prostorech ručně v hornině třídy těžitelnosti I skupiny 1 až 3</t>
  </si>
  <si>
    <t>m3</t>
  </si>
  <si>
    <t>CS ÚRS 2021 01</t>
  </si>
  <si>
    <t>1663881064</t>
  </si>
  <si>
    <t>VV</t>
  </si>
  <si>
    <t>"kanalizace" (2,8+5,6+0 + 2*2,3+0)*(0,6)*(1,2-0,15-0,15+0,15)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</si>
  <si>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</si>
  <si>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</si>
  <si>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1221545770</t>
  </si>
  <si>
    <t>"kanalizace" ((2,8+5,6+0)*(1,2-0,15-0,15-0,35) + (2*2,3+0)*(1,2-0,15-0,15-0,30))*(0,6)*(-1)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</si>
  <si>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</si>
  <si>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</si>
  <si>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</si>
  <si>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-2135526440</t>
  </si>
  <si>
    <t>167111101</t>
  </si>
  <si>
    <t>Nakládání, skládání a překládání neulehlého výkopku nebo sypaniny ručně nakládání, z hornin třídy těžitelnosti I, skupiny 1 až 3</t>
  </si>
  <si>
    <t>2021917319</t>
  </si>
  <si>
    <t>171201231</t>
  </si>
  <si>
    <t>Poplatek za uložení stavebního odpadu na recyklační skládce (skládkovné) zeminy a kamení zatříděného do Katalogu odpadů pod kódem 17 05 04</t>
  </si>
  <si>
    <t>t</t>
  </si>
  <si>
    <t>-2144705128</t>
  </si>
  <si>
    <t>"kanalizace" (2,8+5,6+0 + 2*2,3+0)*(0,6)*(1,2-0,15-0,15+0,15)*1,9</t>
  </si>
  <si>
    <t>"kanalizace" ((2,8+5,6+0)*(1,2-0,15-0,15-0,35) + (2*2,3+0)*(1,2-0,15-0,15-0,30))*(0,6)*(-1)*1,9</t>
  </si>
  <si>
    <t>451572111</t>
  </si>
  <si>
    <t>Lože pod potrubí, stoky a drobné objekty v otevřeném výkopu z kameniva drobného těženého 0 až 4 mm</t>
  </si>
  <si>
    <t>-535662204</t>
  </si>
  <si>
    <t>"kanalizace" (2,8+5,6+0 + 2*2,3+0,6)*(0,6)*(0,15)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</si>
  <si>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</si>
  <si>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</si>
  <si>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176109229</t>
  </si>
  <si>
    <t>"kanalizace" ((2,8+5,6+0)*(0,35) + (2*2,3+0,6)*(0,30))*(0,6)</t>
  </si>
  <si>
    <t>M</t>
  </si>
  <si>
    <t>58331351</t>
  </si>
  <si>
    <t>kamenivo těžené drobné frakce 0/4</t>
  </si>
  <si>
    <t>-978171060</t>
  </si>
  <si>
    <t>"kanalizace" ((2,8+5,6+0)*(0,35) + (2*2,3+0,6)*(0,30))*(0,6)*1,9</t>
  </si>
  <si>
    <t>174151102</t>
  </si>
  <si>
    <t>Zásyp sypaninou z jakékoliv horniny strojně s uložením výkopku ve vrstvách se zhutněním v uzavřených prostorách s urovnáním povrchu zásypu</t>
  </si>
  <si>
    <t>-935235936</t>
  </si>
  <si>
    <t>"kanalizace" ((2,8+5,6+0)*(1,2-0,15-0,15-0,35) + (2*2,3+0)*(1,2-0,15-0,15-0,30))*(0,6)</t>
  </si>
  <si>
    <t>Úpravy povrchů, podlahy a osazování výplní</t>
  </si>
  <si>
    <t>611325401</t>
  </si>
  <si>
    <t>Oprava vápenocementové omítky vnitřních ploch hrubé, tloušťky do 20 mm stropů, v rozsahu opravované plochy do 10%</t>
  </si>
  <si>
    <t>m2</t>
  </si>
  <si>
    <t>782865302</t>
  </si>
  <si>
    <t>"stáv stropy" (3,51*3,02-1,31*0,36+0 + 4,74*3,29-(4,74+0)*0,1+0)</t>
  </si>
  <si>
    <t>612135101</t>
  </si>
  <si>
    <t>Hrubá výplň rýh maltou jakékoli šířky rýhy ve stěnách</t>
  </si>
  <si>
    <t>1687229574</t>
  </si>
  <si>
    <t>"elektro" (3*2,2)*0,05</t>
  </si>
  <si>
    <t>612311131</t>
  </si>
  <si>
    <t>Potažení vnitřních ploch štukem tloušťky do 3 mm svislých konstrukcí stěn</t>
  </si>
  <si>
    <t>-715970282</t>
  </si>
  <si>
    <t>"omítka štuk" (2*1,05*2,2 - 2*0,9*2,05)</t>
  </si>
  <si>
    <t>13</t>
  </si>
  <si>
    <t>612321111</t>
  </si>
  <si>
    <t>Omítka vápenocementová vnitřních ploch nanášená ručně jednovrstvá, tloušťky do 10 mm hrubá zatřená svislých konstrukcí stěn</t>
  </si>
  <si>
    <t>561396328</t>
  </si>
  <si>
    <t>"stáv obklad" ((2*3,02+2*3,51)*(1,8)-(2*0,8*1,8+1,2*0,65)+((0+2*2,2)*0,3+(1,2+2*0,65)*0,1) + 0)</t>
  </si>
  <si>
    <t>"stáv obklad" (0 + (2*3,29+2*4,74)*(1,8)-(0,8*1,8+2*1,2*0,65)+((0+2*2,2)*0,2+(2*1,2+2*2*0,65)*0,1))</t>
  </si>
  <si>
    <t>14</t>
  </si>
  <si>
    <t>612325402</t>
  </si>
  <si>
    <t>Oprava vápenocementové omítky vnitřních ploch hrubé, tloušťky do 20 mm stěn, v rozsahu opravované plochy přes 10 do 30%</t>
  </si>
  <si>
    <t>1706071682</t>
  </si>
  <si>
    <t>"stáv omítky" ((2*3,02+2*3,51)*(3,42-1,8)-(2*0,8*0,2+1,2*1,15)+((1,05+2*0,4)*0,3+(1,2+2*1,15)*0,1) + 0)</t>
  </si>
  <si>
    <t>"stáv omítky" (0 + (2*3,29+2*4,74)*(3,42-1,8)-(0,8*0,2+2*1,2*1,15)+((1,05+2*0,4)*0,2+(2*1,2+2*2*1,15)*0,1))</t>
  </si>
  <si>
    <t>619991011</t>
  </si>
  <si>
    <t>Zakrytí vnitřních ploch před znečištěním včetně pozdějšího odkrytí konstrukcí a prvků obalením fólií a přelepením páskou</t>
  </si>
  <si>
    <t>-847877912</t>
  </si>
  <si>
    <t xml:space="preserve">"okna a dveře"  (3*1,2*1,8 + 0,8*2,0)</t>
  </si>
  <si>
    <t>16</t>
  </si>
  <si>
    <t>631312131</t>
  </si>
  <si>
    <t>Doplnění dosavadních mazanin prostým betonem s dodáním hmot, bez potěru, plochy jednotlivě přes 1 m2 do 4 m2 a tl. přes 80 mm</t>
  </si>
  <si>
    <t>1415786243</t>
  </si>
  <si>
    <t>"stáv kanalizace" (2,8+5,6+0 + 2*2,3+0)*(0,6+0,8)*0,15</t>
  </si>
  <si>
    <t>17</t>
  </si>
  <si>
    <t>632451105</t>
  </si>
  <si>
    <t>Potěr cementový samonivelační ze suchých směsí tloušťky přes 10 do 15 mm</t>
  </si>
  <si>
    <t>-841531787</t>
  </si>
  <si>
    <t>"stáv dlažba" (3,51*3,02-1,31*0,36+1,05*0,3 + 4,74*3,29-0+1,05*0,2)</t>
  </si>
  <si>
    <t>18</t>
  </si>
  <si>
    <t>642942111</t>
  </si>
  <si>
    <t>Osazování zárubní nebo rámů kovových dveřních lisovaných nebo z úhelníků bez dveřních křídel na cementovou maltu, plochy otvoru do 2,5 m2</t>
  </si>
  <si>
    <t>kus</t>
  </si>
  <si>
    <t>-513454430</t>
  </si>
  <si>
    <t>19</t>
  </si>
  <si>
    <t>55331432</t>
  </si>
  <si>
    <t>zárubeň jednokřídlá ocelová pro dodatečnou montáž tl stěny 75-100mm rozměru 800/1970, 2100mm</t>
  </si>
  <si>
    <t>-2044690787</t>
  </si>
  <si>
    <t>Poznámka k položce:_x000d_
zárubeň osadit tak, aby lícovala s obkladem</t>
  </si>
  <si>
    <t>Ostatní konstrukce a práce, bourání</t>
  </si>
  <si>
    <t>20</t>
  </si>
  <si>
    <t>R940X1495010</t>
  </si>
  <si>
    <t>Zřízení a odstranění pracovní podlahy dle montáže, např. lešení, pomocné lešení, práce na žebříku, práce na plošině atd. - dle potřeb montáže</t>
  </si>
  <si>
    <t>-1405796124</t>
  </si>
  <si>
    <t>Poznámka k položce:_x000d_
mimo jiné dle NV č. 362/2005 Sb.</t>
  </si>
  <si>
    <t>949101111</t>
  </si>
  <si>
    <t>Lešení pomocné pracovní pro objekty pozemních staveb pro zatížení do 150 kg/m2, o výšce lešeňové podlahy do 1,9 m</t>
  </si>
  <si>
    <t>1947276637</t>
  </si>
  <si>
    <t>"obklad" ((2*2,82+2*3,51)*0,6 + (2*3,1+2*4,74)*0,6)</t>
  </si>
  <si>
    <t>"SDK podhled" (3,51*3,02-1,31*0,36+0 + 4,74*3,29-(4,74+0)*0,1+0)</t>
  </si>
  <si>
    <t>22</t>
  </si>
  <si>
    <t>962031132</t>
  </si>
  <si>
    <t>Bourání příček z cihel, tvárnic nebo příčkovek z cihel pálených, plných nebo dutých na maltu vápennou nebo vápenocementovou, tl. do 100 mm</t>
  </si>
  <si>
    <t>-161732275</t>
  </si>
  <si>
    <t>"stáv příčky 100" ((4,74+4*1,32)*2,1 - 5*2,0)</t>
  </si>
  <si>
    <t>23</t>
  </si>
  <si>
    <t>965042241</t>
  </si>
  <si>
    <t>Bourání mazanin betonových nebo z litého asfaltu tl. přes 100 mm, plochy přes 4 m2</t>
  </si>
  <si>
    <t>-1886844023</t>
  </si>
  <si>
    <t>"kanalizace" (2,8+5,6+0 + 2*2,3+0)*(0,6+0,8)*0,15</t>
  </si>
  <si>
    <t>24</t>
  </si>
  <si>
    <t>965081213</t>
  </si>
  <si>
    <t>Bourání podlah z dlaždic bez podkladního lože nebo mazaniny, s jakoukoliv výplní spár keramických nebo xylolitových tl. do 10 mm, plochy přes 1 m2</t>
  </si>
  <si>
    <t>922025645</t>
  </si>
  <si>
    <t>"stáv dlažba" (3,51*3,02-1,31*0,36+1,05*0,3 + 4,74*3,29-(4,74+1,32+0,1)*0,13+1,05*0,2)</t>
  </si>
  <si>
    <t>25</t>
  </si>
  <si>
    <t>968072455</t>
  </si>
  <si>
    <t>Vybourání kovových rámů oken s křídly, dveřních zárubní, vrat, stěn, ostění nebo obkladů dveřních zárubní, plochy do 2 m2</t>
  </si>
  <si>
    <t>-1322999869</t>
  </si>
  <si>
    <t>"stáv dveře" (5*0,6 + 0,8)*2,0</t>
  </si>
  <si>
    <t>26</t>
  </si>
  <si>
    <t>977151113</t>
  </si>
  <si>
    <t>Jádrové vrty diamantovými korunkami do stavebních materiálů (železobetonu, betonu, cihel, obkladů, dlažeb, kamene) průměru přes 40 do 50 mm</t>
  </si>
  <si>
    <t>m</t>
  </si>
  <si>
    <t>369924981</t>
  </si>
  <si>
    <t>"SV" 0,3</t>
  </si>
  <si>
    <t>27</t>
  </si>
  <si>
    <t>977151116</t>
  </si>
  <si>
    <t>Jádrové vrty diamantovými korunkami do stavebních materiálů (železobetonu, betonu, cihel, obkladů, dlažeb, kamene) průměru přes 70 do 80 mm</t>
  </si>
  <si>
    <t>748076802</t>
  </si>
  <si>
    <t>"TV" 0,3</t>
  </si>
  <si>
    <t>28</t>
  </si>
  <si>
    <t>977311111</t>
  </si>
  <si>
    <t>Řezání stávajících betonových mazanin bez vyztužení hloubky do 50 mm</t>
  </si>
  <si>
    <t>1953930943</t>
  </si>
  <si>
    <t>"kanalizace" (2,8+5,6+0 + 2*2,3+0)*2*2</t>
  </si>
  <si>
    <t>29</t>
  </si>
  <si>
    <t>977332112</t>
  </si>
  <si>
    <t>Frézování drážek pro vodiče ve stěnách z cihel, rozměru do 50x50 mm</t>
  </si>
  <si>
    <t>1383259376</t>
  </si>
  <si>
    <t>"elektro" (3*2,2)</t>
  </si>
  <si>
    <t>30</t>
  </si>
  <si>
    <t>978013141</t>
  </si>
  <si>
    <t>Otlučení vápenných nebo vápenocementových omítek vnitřních ploch stěn s vyškrabáním spar, s očištěním zdiva, v rozsahu přes 10 do 30 %</t>
  </si>
  <si>
    <t>-2083203197</t>
  </si>
  <si>
    <t>31</t>
  </si>
  <si>
    <t>978059541</t>
  </si>
  <si>
    <t>Odsekání obkladů stěn včetně otlučení podkladní omítky až na zdivo z obkládaček vnitřních, z jakýchkoliv materiálů, plochy přes 1 m2</t>
  </si>
  <si>
    <t>-956680936</t>
  </si>
  <si>
    <t>997</t>
  </si>
  <si>
    <t>Přesun sutě</t>
  </si>
  <si>
    <t>32</t>
  </si>
  <si>
    <t>997013211</t>
  </si>
  <si>
    <t>Vnitrostaveništní doprava suti a vybouraných hmot vodorovně do 50 m svisle ručně pro budovy a haly výšky do 6 m</t>
  </si>
  <si>
    <t>225123490</t>
  </si>
  <si>
    <t>33</t>
  </si>
  <si>
    <t>997013501</t>
  </si>
  <si>
    <t>Odvoz suti a vybouraných hmot na skládku nebo meziskládku se složením, na vzdálenost do 1 km</t>
  </si>
  <si>
    <t>-1284327041</t>
  </si>
  <si>
    <t>34</t>
  </si>
  <si>
    <t>997013509</t>
  </si>
  <si>
    <t>Odvoz suti a vybouraných hmot na skládku nebo meziskládku se složením, na vzdálenost Příplatek k ceně za každý další i započatý 1 km přes 1 km</t>
  </si>
  <si>
    <t>1914034658</t>
  </si>
  <si>
    <t>14,166*14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</si>
  <si>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</si>
  <si>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</si>
  <si>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</si>
  <si>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663009836</t>
  </si>
  <si>
    <t>14,166*0,2 'Přepočtené koeficientem množství</t>
  </si>
  <si>
    <t>36</t>
  </si>
  <si>
    <t>997013861</t>
  </si>
  <si>
    <t>Poplatek za uložení stavebního odpadu na recyklační skládce (skládkovné) z prostého betonu zatříděného do Katalogu odpadů pod kódem 17 01 01</t>
  </si>
  <si>
    <t>19761545</t>
  </si>
  <si>
    <t>14,166*0,4 'Přepočtené koeficientem množství</t>
  </si>
  <si>
    <t>37</t>
  </si>
  <si>
    <t>997013863</t>
  </si>
  <si>
    <t>Poplatek za uložení stavebního odpadu na recyklační skládce (skládkovné) cihelného zatříděného do Katalogu odpadů pod kódem 17 01 02</t>
  </si>
  <si>
    <t>66899472</t>
  </si>
  <si>
    <t>998</t>
  </si>
  <si>
    <t>Přesun hmot</t>
  </si>
  <si>
    <t>38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</si>
  <si>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</si>
  <si>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</si>
  <si>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2145786905</t>
  </si>
  <si>
    <t>PSV</t>
  </si>
  <si>
    <t>Práce a dodávky PSV</t>
  </si>
  <si>
    <t>711</t>
  </si>
  <si>
    <t>Izolace proti vodě, vlhkosti a plynům</t>
  </si>
  <si>
    <t>39</t>
  </si>
  <si>
    <t>711131811</t>
  </si>
  <si>
    <t>Odstranění izolace proti zemní vlhkosti na ploše vodorovné V</t>
  </si>
  <si>
    <t>2139497988</t>
  </si>
  <si>
    <t>"kanalizace" (2,8+5,6+0 + 2*2,3+0)*0,6</t>
  </si>
  <si>
    <t>40</t>
  </si>
  <si>
    <t>711141559</t>
  </si>
  <si>
    <t>Provedení izolace proti zemní vlhkosti pásy přitavením NAIP na ploše vodorovné V</t>
  </si>
  <si>
    <t>1084984521</t>
  </si>
  <si>
    <t>"kanalizace" (2,8+5,6+0 + 2*2,3+0)*0,8</t>
  </si>
  <si>
    <t>41</t>
  </si>
  <si>
    <t>62833158</t>
  </si>
  <si>
    <t>pás asfaltový natavitelný oxidovaný tl 4,0mm typu G200 S40 s vložkou ze skleněné tkaniny, s jemnozrnným minerálním posypem</t>
  </si>
  <si>
    <t>2013691016</t>
  </si>
  <si>
    <t>"kanalizace" (2,8+5,6+0 + 2*2,3+0)*0,8*1,2</t>
  </si>
  <si>
    <t>42</t>
  </si>
  <si>
    <t>711X603</t>
  </si>
  <si>
    <t>D+M těsnicí manžeta pro prostup potrubí DN110 s asfaltovou manžetou</t>
  </si>
  <si>
    <t>-178147851</t>
  </si>
  <si>
    <t>Poznámka k položce:_x000d_
Těsnicí manžeta pro prostup potrubí DN110 s asfaltovou manžetou (Těsnicí manžeta pro prostup potrubí (plast, litina, ocel) pr.110-115mm zdivem (sklepní zdivo, základová deska atd.) Masivní těsnění s asfaltovou manžetou a stabilní plastovou převlečnou maticí. Lehce aplikovatelná nasunutím na hladká potrubí (ale také potrubí s hrdlem) s použitím také na rozích budov. Přezkoušeno na těsnost (6m vodního sloupce) i při vyosení až 10% od pravého úhlu!)</t>
  </si>
  <si>
    <t>43</t>
  </si>
  <si>
    <t>711X605</t>
  </si>
  <si>
    <t>D+M těsnicí manžeta pro prostup potrubí DN160 s asfaltovou manžetou</t>
  </si>
  <si>
    <t>505602865</t>
  </si>
  <si>
    <t>713</t>
  </si>
  <si>
    <t>Izolace tepelné</t>
  </si>
  <si>
    <t>44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</si>
  <si>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</si>
  <si>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</si>
  <si>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530972478</t>
  </si>
  <si>
    <t>"SV PPR D16" (1,0+5*0,3+3*0,3)</t>
  </si>
  <si>
    <t>"SV PPR D20" (0,8+0,4+3,5)</t>
  </si>
  <si>
    <t>"SV PPR D25" (0,6+3,3)</t>
  </si>
  <si>
    <t>"TV PPR D16" (1,0+2*0,3+3*0,3)</t>
  </si>
  <si>
    <t>"TV PPR D20" (0,6+4,0+0,4+0,8)</t>
  </si>
  <si>
    <t>45</t>
  </si>
  <si>
    <t>63154013</t>
  </si>
  <si>
    <t>pouzdro izolační potrubní z minerální vlny s Al fólií max. 250/100°C 18/30mm</t>
  </si>
  <si>
    <t>-2142856797</t>
  </si>
  <si>
    <t>"TV PPR D16" (1,0+2*0,3+3*0,3)*1,2</t>
  </si>
  <si>
    <t>46</t>
  </si>
  <si>
    <t>63154530</t>
  </si>
  <si>
    <t>pouzdro izolační potrubní z minerální vlny s Al fólií max. 250/100°C 22/30mm</t>
  </si>
  <si>
    <t>811593086</t>
  </si>
  <si>
    <t>"SV PPR D20" (0,8+0,4+3,5)*1,2</t>
  </si>
  <si>
    <t>47</t>
  </si>
  <si>
    <t>28377105</t>
  </si>
  <si>
    <t>pouzdro izolační potrubní z pěnového polyetylenu 18/13mm</t>
  </si>
  <si>
    <t>616420971</t>
  </si>
  <si>
    <t>"SV PPR D16" (1,0+5*0,3+3*0,3)*1,2</t>
  </si>
  <si>
    <t>48</t>
  </si>
  <si>
    <t>28377104</t>
  </si>
  <si>
    <t>pouzdro izolační potrubní z pěnového polyetylenu 22/13mm</t>
  </si>
  <si>
    <t>-1664482334</t>
  </si>
  <si>
    <t>49</t>
  </si>
  <si>
    <t>28377112</t>
  </si>
  <si>
    <t>pouzdro izolační potrubní z pěnového polyetylenu 28/13mm</t>
  </si>
  <si>
    <t>349975337</t>
  </si>
  <si>
    <t>"SV PPR D25" (0,6+3,3)*1,2</t>
  </si>
  <si>
    <t>721</t>
  </si>
  <si>
    <t>Zdravotechnika - vnitřní kanalizace</t>
  </si>
  <si>
    <t>50</t>
  </si>
  <si>
    <t>721110806</t>
  </si>
  <si>
    <t>Demontáž potrubí z kameninových trub normálních nebo kyselinovzdorných přes 100 do DN 200</t>
  </si>
  <si>
    <t>843336460</t>
  </si>
  <si>
    <t>"stáv kanalizace" (2,8+5,6+2*0,5 + 2*2,3+0,6)</t>
  </si>
  <si>
    <t>51</t>
  </si>
  <si>
    <t>721140806</t>
  </si>
  <si>
    <t>Demontáž potrubí z litinových trub odpadních nebo dešťových přes 100 do DN 200</t>
  </si>
  <si>
    <t>-330042835</t>
  </si>
  <si>
    <t>"stáv kanalizace" (2*3,42 + 2*1,2+1,2)</t>
  </si>
  <si>
    <t>52</t>
  </si>
  <si>
    <t>721171803</t>
  </si>
  <si>
    <t>Demontáž potrubí z novodurových trub odpadních nebo připojovacích do D 75</t>
  </si>
  <si>
    <t>2104280365</t>
  </si>
  <si>
    <t>"stáv kanalizace" (3,3+0,8 + 5*0,3)</t>
  </si>
  <si>
    <t>53</t>
  </si>
  <si>
    <t>721171808</t>
  </si>
  <si>
    <t>Demontáž potrubí z novodurových trub odpadních nebo připojovacích přes 75 do D 114</t>
  </si>
  <si>
    <t>1178857416</t>
  </si>
  <si>
    <t>"stáv kanalizace" (0,6+0,6+0,8+0,5+1,0 + 5*0,3)</t>
  </si>
  <si>
    <t>54</t>
  </si>
  <si>
    <t>721173401</t>
  </si>
  <si>
    <t>Potrubí z trub PVC SN4 svodné (ležaté) DN 110</t>
  </si>
  <si>
    <t>-25118240</t>
  </si>
  <si>
    <t>"SK KG DN 100" (1,2)</t>
  </si>
  <si>
    <t>55</t>
  </si>
  <si>
    <t>721173402</t>
  </si>
  <si>
    <t>Potrubí z trub PVC SN4 svodné (ležaté) DN 125</t>
  </si>
  <si>
    <t>484761101</t>
  </si>
  <si>
    <t>"SK KG DN 125" (0,6)</t>
  </si>
  <si>
    <t>56</t>
  </si>
  <si>
    <t>721173403</t>
  </si>
  <si>
    <t>Potrubí z trub PVC SN4 svodné (ležaté) DN 160</t>
  </si>
  <si>
    <t>1826384550</t>
  </si>
  <si>
    <t>"SK KG DN 160" (2*1,2 + 2*2,3+0,6)</t>
  </si>
  <si>
    <t>57</t>
  </si>
  <si>
    <t>721173404</t>
  </si>
  <si>
    <t>Potrubí z trub PVC SN4 svodné (ležaté) DN 200</t>
  </si>
  <si>
    <t>-1622729933</t>
  </si>
  <si>
    <t>"SK KG DN200" (2,8+5,6+2*0,5 + 0)</t>
  </si>
  <si>
    <t>58</t>
  </si>
  <si>
    <t>721174024</t>
  </si>
  <si>
    <t>Potrubí z trub polypropylenových odpadní (svislé) DN 75</t>
  </si>
  <si>
    <t>-2129113584</t>
  </si>
  <si>
    <t>"SK HT DN70" (1,2)</t>
  </si>
  <si>
    <t>59</t>
  </si>
  <si>
    <t>28615690</t>
  </si>
  <si>
    <t xml:space="preserve">hrdlová zátka HTM DN 75  l = 39mm</t>
  </si>
  <si>
    <t>1953490530</t>
  </si>
  <si>
    <t>60</t>
  </si>
  <si>
    <t>721174027</t>
  </si>
  <si>
    <t>Potrubí z trub polypropylenových odpadní (svislé) DN 160</t>
  </si>
  <si>
    <t>1296792935</t>
  </si>
  <si>
    <t>"SK HT DN160" (2*3,42)</t>
  </si>
  <si>
    <t>61</t>
  </si>
  <si>
    <t>28615605</t>
  </si>
  <si>
    <t>čistící tvarovka odpadní PP DN 160 pro vysoké teploty</t>
  </si>
  <si>
    <t>-574916561</t>
  </si>
  <si>
    <t>62</t>
  </si>
  <si>
    <t>721174043</t>
  </si>
  <si>
    <t>Potrubí z trub polypropylenových připojovací DN 50</t>
  </si>
  <si>
    <t>-658811457</t>
  </si>
  <si>
    <t>"SK HT DN50" (2,2+3*0,3)</t>
  </si>
  <si>
    <t>63</t>
  </si>
  <si>
    <t>721174045</t>
  </si>
  <si>
    <t>Potrubí z trub polypropylenových připojovací DN 110</t>
  </si>
  <si>
    <t>477477127</t>
  </si>
  <si>
    <t>"SK HT DN100" (0,6+0,6+0,8+0,5+1,0 + 5*0,3)</t>
  </si>
  <si>
    <t>64</t>
  </si>
  <si>
    <t>721194105</t>
  </si>
  <si>
    <t>Vyměření přípojek na potrubí vyvedení a upevnění odpadních výpustek DN 50</t>
  </si>
  <si>
    <t>1146711481</t>
  </si>
  <si>
    <t>"UM" 3</t>
  </si>
  <si>
    <t>65</t>
  </si>
  <si>
    <t>721194109</t>
  </si>
  <si>
    <t>Vyměření přípojek na potrubí vyvedení a upevnění odpadních výpustek DN 110</t>
  </si>
  <si>
    <t>-263811817</t>
  </si>
  <si>
    <t>"WC" 3</t>
  </si>
  <si>
    <t>"VY" 2</t>
  </si>
  <si>
    <t>66</t>
  </si>
  <si>
    <t>721210813</t>
  </si>
  <si>
    <t>Demontáž kanalizačního příslušenství vpustí podlahových z kyselinovzdorné kameniny DN 100</t>
  </si>
  <si>
    <t>-1934248288</t>
  </si>
  <si>
    <t>67</t>
  </si>
  <si>
    <t>721211422</t>
  </si>
  <si>
    <t>Podlahové vpusti se svislým odtokem DN 50/75/110 mřížka nerez 138x138</t>
  </si>
  <si>
    <t>-157414546</t>
  </si>
  <si>
    <t>68</t>
  </si>
  <si>
    <t>998721101</t>
  </si>
  <si>
    <t>Přesun hmot pro vnitřní kanalizace stanovený z hmotnosti přesunovaného materiálu vodorovná dopravní vzdálenost do 50 m v objektech výšky do 6 m</t>
  </si>
  <si>
    <t>920601527</t>
  </si>
  <si>
    <t>69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</si>
  <si>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</si>
  <si>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</si>
  <si>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-772482738</t>
  </si>
  <si>
    <t>722</t>
  </si>
  <si>
    <t>Zdravotechnika - vnitřní vodovod</t>
  </si>
  <si>
    <t>70</t>
  </si>
  <si>
    <t>722170801</t>
  </si>
  <si>
    <t>Demontáž rozvodů vody z plastů do Ø 25 mm</t>
  </si>
  <si>
    <t>-740351340</t>
  </si>
  <si>
    <t>"SV+TV" (0,6+4,0+0,4+4,7+10*0,3 + 0,6+3,6+5*0,3)</t>
  </si>
  <si>
    <t>71</t>
  </si>
  <si>
    <t>722171932</t>
  </si>
  <si>
    <t>Výměna trubky, tvarovky, vsazení odbočky na rozvodech vody z plastů D přes 16 do 20 mm</t>
  </si>
  <si>
    <t>-638688013</t>
  </si>
  <si>
    <t>"TV" 1</t>
  </si>
  <si>
    <t>72</t>
  </si>
  <si>
    <t>28654142</t>
  </si>
  <si>
    <t>nátrubek PPR D 20mm</t>
  </si>
  <si>
    <t>-830480204</t>
  </si>
  <si>
    <t>73</t>
  </si>
  <si>
    <t>722171933</t>
  </si>
  <si>
    <t>Výměna trubky, tvarovky, vsazení odbočky na rozvodech vody z plastů D přes 20 do 25 mm</t>
  </si>
  <si>
    <t>-910861865</t>
  </si>
  <si>
    <t>"SV" 1</t>
  </si>
  <si>
    <t>74</t>
  </si>
  <si>
    <t>28654144</t>
  </si>
  <si>
    <t>nátrubek PPR D 25mm</t>
  </si>
  <si>
    <t>639221964</t>
  </si>
  <si>
    <t>75</t>
  </si>
  <si>
    <t>722174001</t>
  </si>
  <si>
    <t>Potrubí z plastových trubek z polypropylenu PPR svařovaných polyfúzně PN 16 (SDR 7,4) D 16 x 2,2</t>
  </si>
  <si>
    <t>-1540437976</t>
  </si>
  <si>
    <t>76</t>
  </si>
  <si>
    <t>722174002</t>
  </si>
  <si>
    <t>Potrubí z plastových trubek z polypropylenu PPR svařovaných polyfúzně PN 16 (SDR 7,4) D 20 x 2,8</t>
  </si>
  <si>
    <t>-1718527966</t>
  </si>
  <si>
    <t>77</t>
  </si>
  <si>
    <t>722174003</t>
  </si>
  <si>
    <t>Potrubí z plastových trubek z polypropylenu PPR svařovaných polyfúzně PN 16 (SDR 7,4) D 25 x 3,5</t>
  </si>
  <si>
    <t>-1510465862</t>
  </si>
  <si>
    <t>78</t>
  </si>
  <si>
    <t>722174021</t>
  </si>
  <si>
    <t>Potrubí z plastových trubek z polypropylenu PPR svařovaných polyfúzně PN 20 (SDR 6) D 16 x 2,7</t>
  </si>
  <si>
    <t>-570071716</t>
  </si>
  <si>
    <t>79</t>
  </si>
  <si>
    <t>722174022</t>
  </si>
  <si>
    <t>Potrubí z plastových trubek z polypropylenu PPR svařovaných polyfúzně PN 20 (SDR 6) D 20 x 3,4</t>
  </si>
  <si>
    <t>-738259735</t>
  </si>
  <si>
    <t>80</t>
  </si>
  <si>
    <t>722190401</t>
  </si>
  <si>
    <t>Zřízení přípojek na potrubí vyvedení a upevnění výpustek do DN 25</t>
  </si>
  <si>
    <t>2041784692</t>
  </si>
  <si>
    <t>"UM" 3*2</t>
  </si>
  <si>
    <t>"VY" 2*2</t>
  </si>
  <si>
    <t>81</t>
  </si>
  <si>
    <t>722220231</t>
  </si>
  <si>
    <t>Armatury s jedním závitem přechodové tvarovky PPR, PN 20 (SDR 6) s kovovým závitem vnitřním přechodky dGK D 20 x G 1/2"</t>
  </si>
  <si>
    <t>48762804</t>
  </si>
  <si>
    <t>"TV" 1*2</t>
  </si>
  <si>
    <t>82</t>
  </si>
  <si>
    <t>722220232</t>
  </si>
  <si>
    <t>Armatury s jedním závitem přechodové tvarovky PPR, PN 20 (SDR 6) s kovovým závitem vnitřním přechodky dGK D 25 x G 3/4"</t>
  </si>
  <si>
    <t>1082276159</t>
  </si>
  <si>
    <t>"SV" 1*2</t>
  </si>
  <si>
    <t>83</t>
  </si>
  <si>
    <t>722230101</t>
  </si>
  <si>
    <t>Armatury se dvěma závity ventily přímé G 1/2"</t>
  </si>
  <si>
    <t>-943048501</t>
  </si>
  <si>
    <t>84</t>
  </si>
  <si>
    <t>722230102</t>
  </si>
  <si>
    <t>Armatury se dvěma závity ventily přímé G 3/4"</t>
  </si>
  <si>
    <t>2128242529</t>
  </si>
  <si>
    <t>85</t>
  </si>
  <si>
    <t>998722101</t>
  </si>
  <si>
    <t>Přesun hmot pro vnitřní vodovod stanovený z hmotnosti přesunovaného materiálu vodorovná dopravní vzdálenost do 50 m v objektech výšky do 6 m</t>
  </si>
  <si>
    <t>-757258535</t>
  </si>
  <si>
    <t>86</t>
  </si>
  <si>
    <t>998722181</t>
  </si>
  <si>
    <t>Přesun hmot pro vnitřní vodovod stanovený z hmotnosti přesunovaného materiálu Příplatek k ceně za přesun prováděný bez použití mechanizace pro jakoukoliv výšku objektu</t>
  </si>
  <si>
    <t>-1390203110</t>
  </si>
  <si>
    <t>725</t>
  </si>
  <si>
    <t>Zdravotechnika - zařizovací předměty</t>
  </si>
  <si>
    <t>87</t>
  </si>
  <si>
    <t>725110814</t>
  </si>
  <si>
    <t>Demontáž klozetů odsávacích nebo kombinačních</t>
  </si>
  <si>
    <t>soubor</t>
  </si>
  <si>
    <t>654631608</t>
  </si>
  <si>
    <t>"stáv WC" 5</t>
  </si>
  <si>
    <t>88</t>
  </si>
  <si>
    <t>725119125</t>
  </si>
  <si>
    <t>Zařízení záchodů montáž klozetových mís závěsných na nosné stěny</t>
  </si>
  <si>
    <t>1881096639</t>
  </si>
  <si>
    <t>89</t>
  </si>
  <si>
    <t>64236021</t>
  </si>
  <si>
    <t>klozet keramický bílý závěsný hluboké splachování 490x360x350mm</t>
  </si>
  <si>
    <t>1302032810</t>
  </si>
  <si>
    <t>Poznámka k položce:_x000d_
Závěsné WC, včetně příslušenství a záchodového prkénka – bílá barva, keramika, předpokládaný rozměr 530 x 360 mm, hluboké splachování, WC bude osazeno tak, aby horní hrana mísy byla ve výšce 400 mm nad podlahou</t>
  </si>
  <si>
    <t>90</t>
  </si>
  <si>
    <t>55167394</t>
  </si>
  <si>
    <t>sedátko klozetové duroplastové bílé antibakteriální</t>
  </si>
  <si>
    <t>-223286747</t>
  </si>
  <si>
    <t>91</t>
  </si>
  <si>
    <t>725210821</t>
  </si>
  <si>
    <t>Demontáž umyvadel bez výtokových armatur umyvadel</t>
  </si>
  <si>
    <t>-1171243857</t>
  </si>
  <si>
    <t>"stáv U" 5</t>
  </si>
  <si>
    <t>92</t>
  </si>
  <si>
    <t>725219102</t>
  </si>
  <si>
    <t>Umyvadla montáž umyvadel ostatních typů na šrouby</t>
  </si>
  <si>
    <t>773448543</t>
  </si>
  <si>
    <t>93</t>
  </si>
  <si>
    <t>64211032</t>
  </si>
  <si>
    <t>umyvadlo keramické závěsné bílé 600x450mm</t>
  </si>
  <si>
    <t>2073443996</t>
  </si>
  <si>
    <t>Poznámka k položce:_x000d_
umyvadlo s otvorem pro baterii, včetně veškerého nezbytného montážního příslušenství a nerezového sifonu - bílá barva, keramika, s odtokem s chromovaným krytem, předpokládaný rozměr 600 x 450 mm, se sifonem z lesklého chromu</t>
  </si>
  <si>
    <t>94</t>
  </si>
  <si>
    <t>725339111</t>
  </si>
  <si>
    <t>Výlevky montáž výlevky</t>
  </si>
  <si>
    <t>-259487700</t>
  </si>
  <si>
    <t>95</t>
  </si>
  <si>
    <t>64271101</t>
  </si>
  <si>
    <t>výlevka keramická bílá</t>
  </si>
  <si>
    <t>2064139566</t>
  </si>
  <si>
    <t>Poznámka k položce:_x000d_
Závěsná výlevka, včetně veškerého nezbytného příslušenství – bílá barva, keramika, včetně plastové mřížky, předpokládaný rozměr 500 x 435 mm</t>
  </si>
  <si>
    <t>96</t>
  </si>
  <si>
    <t>725810811</t>
  </si>
  <si>
    <t>Demontáž výtokových ventilů nástěnných</t>
  </si>
  <si>
    <t>-912144183</t>
  </si>
  <si>
    <t>97</t>
  </si>
  <si>
    <t>725813111</t>
  </si>
  <si>
    <t>Ventily rohové bez připojovací trubičky nebo flexi hadičky G 1/2"</t>
  </si>
  <si>
    <t>-933738388</t>
  </si>
  <si>
    <t>98</t>
  </si>
  <si>
    <t>IVR.15020450</t>
  </si>
  <si>
    <t>Sanitární flexi-ohebná hadice (9x13) - 1/2"FF; 50cm</t>
  </si>
  <si>
    <t>-45298353</t>
  </si>
  <si>
    <t>99</t>
  </si>
  <si>
    <t>725820802</t>
  </si>
  <si>
    <t>Demontáž baterií stojánkových do 1 otvoru</t>
  </si>
  <si>
    <t>1422262292</t>
  </si>
  <si>
    <t>100</t>
  </si>
  <si>
    <t>725821321</t>
  </si>
  <si>
    <t>Baterie dřezové nástěnné klasické s otáčivým kulatým ústím a délkou ramínka 200 mm</t>
  </si>
  <si>
    <t>1861858270</t>
  </si>
  <si>
    <t>Poznámka k položce:_x000d_
výlevková baterie – nástěnná páková pro dřez, chrom, s raménkem 210 mm</t>
  </si>
  <si>
    <t>101</t>
  </si>
  <si>
    <t>725822611</t>
  </si>
  <si>
    <t>Baterie umyvadlové stojánkové pákové bez výpusti</t>
  </si>
  <si>
    <t>1175940255</t>
  </si>
  <si>
    <t>Poznámka k položce:_x000d_
umyvadlová baterie – stojánková páková, jednootvorová, chrom, bez výpusti</t>
  </si>
  <si>
    <t>102</t>
  </si>
  <si>
    <t>725860811</t>
  </si>
  <si>
    <t>Demontáž zápachových uzávěrek pro zařizovací předměty jednoduchých</t>
  </si>
  <si>
    <t>-688425480</t>
  </si>
  <si>
    <t>103</t>
  </si>
  <si>
    <t>725861102</t>
  </si>
  <si>
    <t>Zápachové uzávěrky zařizovacích předmětů pro umyvadla DN 40</t>
  </si>
  <si>
    <t>-593120059</t>
  </si>
  <si>
    <t>104</t>
  </si>
  <si>
    <t>72595X001</t>
  </si>
  <si>
    <t>Demontáž stávající drobných zařizovacích předmětů</t>
  </si>
  <si>
    <t>-316453835</t>
  </si>
  <si>
    <t>Poznámka k položce:_x000d_
držák na toaletní papír 1x_x000d_
držák na papírové utěrky 3x_x000d_
odpadkové koše 5x_x000d_
zásobníky na mýdlo 1x_x000d_
dezinfekci 1x_x000d_
WC štětka 5x</t>
  </si>
  <si>
    <t>105</t>
  </si>
  <si>
    <t>72595X002</t>
  </si>
  <si>
    <t>Demontáž stávajícího zrcadla</t>
  </si>
  <si>
    <t>-1165144782</t>
  </si>
  <si>
    <t>106</t>
  </si>
  <si>
    <t>72595X011</t>
  </si>
  <si>
    <t>D+M držák toaletního papíru</t>
  </si>
  <si>
    <t>1430326833</t>
  </si>
  <si>
    <t>Poznámka k položce:_x000d_
Držák toaletního papíru – nástěnný, matný nerez, příp. chrom</t>
  </si>
  <si>
    <t>107</t>
  </si>
  <si>
    <t>72595X012</t>
  </si>
  <si>
    <t>D+M držák na toaletní kartáč + kartáč</t>
  </si>
  <si>
    <t>1464469940</t>
  </si>
  <si>
    <t>Poznámka k položce:_x000d_
Držák na toaletní kartáč + kartáč – nástěnný, matný nerez, příp. chrom</t>
  </si>
  <si>
    <t>108</t>
  </si>
  <si>
    <t>72595X013</t>
  </si>
  <si>
    <t>D+M odpadkový koš - pedálový, 5l</t>
  </si>
  <si>
    <t>904022248</t>
  </si>
  <si>
    <t>Poznámka k položce:_x000d_
Odpadkový koš do kabinky – pedálový, 5l, matný nerez</t>
  </si>
  <si>
    <t>109</t>
  </si>
  <si>
    <t>72595X014</t>
  </si>
  <si>
    <t>D+M zrcadlo - plnoplošně lepené 2,8x1,0 m</t>
  </si>
  <si>
    <t>1071064275</t>
  </si>
  <si>
    <t>Poznámka k položce:_x000d_
Zrcadlo – celoplošně nalepené, zalícované s obkladem, vel. 2,8x1,0 m</t>
  </si>
  <si>
    <t>110</t>
  </si>
  <si>
    <t>72595X015</t>
  </si>
  <si>
    <t>D+M zásobník na papírové ručníky + odpadkový koš - nástěnná dvojkombinace</t>
  </si>
  <si>
    <t>864102401</t>
  </si>
  <si>
    <t>Poznámka k položce:_x000d_
Zásobník na papírové ručníky + odpadkový koš – nástěnná dvojkombinace, přisazený, matný nerez, na skládané papírové ručníky</t>
  </si>
  <si>
    <t>111</t>
  </si>
  <si>
    <t>72595X016</t>
  </si>
  <si>
    <t>D+M osušovač rukou - elektrický, bezdotykový</t>
  </si>
  <si>
    <t>776863783</t>
  </si>
  <si>
    <t>Poznámka k položce:_x000d_
Osušovač rukou – elektrický, nástěnný, bezdotykový, na fotobuňku, plast</t>
  </si>
  <si>
    <t>112</t>
  </si>
  <si>
    <t>72595X017</t>
  </si>
  <si>
    <t>D+M dávkovač tekutého mýdla - nástěnný</t>
  </si>
  <si>
    <t>545994498</t>
  </si>
  <si>
    <t>Poznámka k položce:_x000d_
Dávkovač tekutého mýdla – nástěnný, manuální</t>
  </si>
  <si>
    <t>113</t>
  </si>
  <si>
    <t>72595X018</t>
  </si>
  <si>
    <t>D+M dávkovač dezinfekce - nástěnný, automatický</t>
  </si>
  <si>
    <t>559065546</t>
  </si>
  <si>
    <t>Poznámka k položce:_x000d_
Dávkovač dezinfekce – nástěnný, automatický, bezdotykové ovládání na baterie</t>
  </si>
  <si>
    <t>114</t>
  </si>
  <si>
    <t>998725101</t>
  </si>
  <si>
    <t>Přesun hmot pro zařizovací předměty stanovený z hmotnosti přesunovaného materiálu vodorovná dopravní vzdálenost do 50 m v objektech výšky do 6 m</t>
  </si>
  <si>
    <t>351141841</t>
  </si>
  <si>
    <t>115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</si>
  <si>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</si>
  <si>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</si>
  <si>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1070242346</t>
  </si>
  <si>
    <t>726</t>
  </si>
  <si>
    <t>Zdravotechnika - předstěnové instalace</t>
  </si>
  <si>
    <t>116</t>
  </si>
  <si>
    <t>726131201</t>
  </si>
  <si>
    <t>Předstěnové instalační systémy do lehkých stěn s kovovou konstrukcí montáž ostatních typů umyvadel</t>
  </si>
  <si>
    <t>-513971453</t>
  </si>
  <si>
    <t>117</t>
  </si>
  <si>
    <t>726131204</t>
  </si>
  <si>
    <t>Předstěnové instalační systémy do lehkých stěn s kovovou konstrukcí montáž ostatních typů klozetů</t>
  </si>
  <si>
    <t>-320886541</t>
  </si>
  <si>
    <t>118</t>
  </si>
  <si>
    <t>55281706</t>
  </si>
  <si>
    <t>montážní prvek pro závěsné WC do lehkých stěn s kovovou konstrukcí ovládání zepředu stavební v 1120mm</t>
  </si>
  <si>
    <t>709151533</t>
  </si>
  <si>
    <t>Poznámka k položce:_x000d_
Montážní prvek pro závěsné WC – 112 cm, se splachovací nádržkou pod omítku, samonosný rám s nanesenou práškovou barvou</t>
  </si>
  <si>
    <t>119</t>
  </si>
  <si>
    <t>55281792</t>
  </si>
  <si>
    <t>tlačítko pro ovládání WC zepředu, chrom, Stop splachování, 246x164mm</t>
  </si>
  <si>
    <t>1975936400</t>
  </si>
  <si>
    <t>Poznámka k položce:_x000d_
Ovládací tlačítko – pro 2 množství splachování, kartáčovaná nerez, cca 246x164x12 mm</t>
  </si>
  <si>
    <t>120</t>
  </si>
  <si>
    <t>55231322</t>
  </si>
  <si>
    <t>konzola na zeď pro výlevku rozměru 550x450mm</t>
  </si>
  <si>
    <t>-1773425675</t>
  </si>
  <si>
    <t>Poznámka k položce:_x000d_
montážní prvek pro výlevku – 175 cm, se splachovací nádržkou pod omítku, samonosný rám s nanesenou práškovou barvou</t>
  </si>
  <si>
    <t>121</t>
  </si>
  <si>
    <t>59030720</t>
  </si>
  <si>
    <t>konstrukce pro uchycení baterií osová rozteč CW profilů 460-625mm</t>
  </si>
  <si>
    <t>-1433881948</t>
  </si>
  <si>
    <t>122</t>
  </si>
  <si>
    <t>55281731</t>
  </si>
  <si>
    <t>montážní prvek pro umyvadlo se stojánkovou armaturou do lehkých stěn s kovovou konstrukcí stavební v 1120mm</t>
  </si>
  <si>
    <t>-67004233</t>
  </si>
  <si>
    <t>Poznámka k položce:_x000d_
montážní prvek pro umyvadlo – 112 cm, stojánková armatura, samonosný rám s nanesenou práškovou barvou</t>
  </si>
  <si>
    <t>123</t>
  </si>
  <si>
    <t>726191001</t>
  </si>
  <si>
    <t>Ostatní příslušenství instalačních systémů zvukoizolační souprava pro WC a bidet</t>
  </si>
  <si>
    <t>-1907487159</t>
  </si>
  <si>
    <t>124</t>
  </si>
  <si>
    <t>726191002</t>
  </si>
  <si>
    <t>Ostatní příslušenství instalačních systémů souprava pro předstěnovou montáž</t>
  </si>
  <si>
    <t>-960319213</t>
  </si>
  <si>
    <t>125</t>
  </si>
  <si>
    <t>998726111</t>
  </si>
  <si>
    <t>Přesun hmot pro instalační prefabrikáty stanovený z hmotnosti přesunovaného materiálu vodorovná dopravní vzdálenost do 50 m v objektech výšky do 6 m</t>
  </si>
  <si>
    <t>1337447580</t>
  </si>
  <si>
    <t>126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</si>
  <si>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</si>
  <si>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</si>
  <si>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-746328831</t>
  </si>
  <si>
    <t>735</t>
  </si>
  <si>
    <t>Ústřední vytápění - otopná tělesa</t>
  </si>
  <si>
    <t>127</t>
  </si>
  <si>
    <t>735111810</t>
  </si>
  <si>
    <t>Demontáž otopných těles litinových článkových</t>
  </si>
  <si>
    <t>-1173501263</t>
  </si>
  <si>
    <t>"stáv. radiátory" (0,6/0,07+0,75/0,07)*0,255</t>
  </si>
  <si>
    <t>128</t>
  </si>
  <si>
    <t>735192911</t>
  </si>
  <si>
    <t>Ostatní opravy otopných těles zpětná montáž otopných těles článkových litinových</t>
  </si>
  <si>
    <t>-1016264334</t>
  </si>
  <si>
    <t>741</t>
  </si>
  <si>
    <t>Elektroinstalace - silnoproud</t>
  </si>
  <si>
    <t>D1</t>
  </si>
  <si>
    <t xml:space="preserve">Demontáže - montáž el.  zařízení </t>
  </si>
  <si>
    <t>129</t>
  </si>
  <si>
    <t>R741X1401010</t>
  </si>
  <si>
    <t>Zaměření stávajícího stavu elektroinstalace</t>
  </si>
  <si>
    <t>941442973</t>
  </si>
  <si>
    <t>130</t>
  </si>
  <si>
    <t>R741X1401020</t>
  </si>
  <si>
    <t>Demontáž veškeré stávající elektroinstalace včetně rozvodů</t>
  </si>
  <si>
    <t>1073873079</t>
  </si>
  <si>
    <t>131</t>
  </si>
  <si>
    <t>R741X1401030</t>
  </si>
  <si>
    <t>Dopojení jističe D16/1 do stávajícího rozvaděče "RS-15"</t>
  </si>
  <si>
    <t>-544836464</t>
  </si>
  <si>
    <t>132</t>
  </si>
  <si>
    <t>R741X1401040</t>
  </si>
  <si>
    <t>Osazení bezpečnostních a popisných tabulek</t>
  </si>
  <si>
    <t>-1615703023</t>
  </si>
  <si>
    <t>Poznámka k položce:_x000d_
komplet</t>
  </si>
  <si>
    <t>133</t>
  </si>
  <si>
    <t>R741X1401050</t>
  </si>
  <si>
    <t>Upevnění rozvodů v podhledech a stěnách - montáže</t>
  </si>
  <si>
    <t>-1926979899</t>
  </si>
  <si>
    <t>Poznámka k položce:_x000d_
Kompletní montážní práce</t>
  </si>
  <si>
    <t>134</t>
  </si>
  <si>
    <t>R741X1401060</t>
  </si>
  <si>
    <t>Provedení průrazú a rýh pro uložení kabelových tras a opětné zahození včetně povrchových úprav</t>
  </si>
  <si>
    <t>-695826572</t>
  </si>
  <si>
    <t>135</t>
  </si>
  <si>
    <t>R741X1401070</t>
  </si>
  <si>
    <t>Připojení osoušeče rukou</t>
  </si>
  <si>
    <t>-1921442764</t>
  </si>
  <si>
    <t>136</t>
  </si>
  <si>
    <t>R741X1401080</t>
  </si>
  <si>
    <t>Pro montáže - ostatní spojovací a upevňovací materiál vč. instalece - kryty, apod.</t>
  </si>
  <si>
    <t>-916355185</t>
  </si>
  <si>
    <t>Poznámka k položce:_x000d_
Kompletní dodávka a montáže</t>
  </si>
  <si>
    <t>D2</t>
  </si>
  <si>
    <t>Osvětlení</t>
  </si>
  <si>
    <t>137</t>
  </si>
  <si>
    <t>R741X1402010</t>
  </si>
  <si>
    <t>Dodávka a montáž - kompletní bílé LED svítidlo kulaté stropní vsazené - podhledové 13W/230V, 4000K, 1300 lm pro stálé osvětlení, IP 20</t>
  </si>
  <si>
    <t>-126141862</t>
  </si>
  <si>
    <t>138</t>
  </si>
  <si>
    <t>R741X1402020</t>
  </si>
  <si>
    <t>Dodávka a ostatní nespecifikované montáže spojované s osvětlením včetně upevňovacího materiálu vč. instalece - kryty, apod.</t>
  </si>
  <si>
    <t>-1516498474</t>
  </si>
  <si>
    <t>D3</t>
  </si>
  <si>
    <t>Kabely a vodiče celkem včetně montáže</t>
  </si>
  <si>
    <t>139</t>
  </si>
  <si>
    <t>R741X1403010</t>
  </si>
  <si>
    <t>Dodávka a příprava na montáž vodiče CYKYLo 3x2,5 mm2</t>
  </si>
  <si>
    <t>1035904332</t>
  </si>
  <si>
    <t>Poznámka k položce:_x000d_
hlavní přívod</t>
  </si>
  <si>
    <t>140</t>
  </si>
  <si>
    <t>R741X1403020</t>
  </si>
  <si>
    <t>Dodávka a příprava na montáž vodiče CYKY 3x2,5 mm2</t>
  </si>
  <si>
    <t>-1834869174</t>
  </si>
  <si>
    <t>Poznámka k položce:_x000d_
rozvody k el.v. - osoušeči rukou</t>
  </si>
  <si>
    <t>141</t>
  </si>
  <si>
    <t>R741X1403030</t>
  </si>
  <si>
    <t>Dodávka a příprava na montáž vodiče CYKY-J 3x1,5 mm2</t>
  </si>
  <si>
    <t>697600798</t>
  </si>
  <si>
    <t>Poznámka k položce:_x000d_
běžné rozvody k osvětlení</t>
  </si>
  <si>
    <t>142</t>
  </si>
  <si>
    <t>R741X1403040</t>
  </si>
  <si>
    <t>Dodávka a příprava na montáž vodiče CYKY-O 3x1,5 mm2</t>
  </si>
  <si>
    <t>-1657205785</t>
  </si>
  <si>
    <t>D4</t>
  </si>
  <si>
    <t>Ostatní elektroinstalační materiál včetně montáží</t>
  </si>
  <si>
    <t>143</t>
  </si>
  <si>
    <t>R741X1404010</t>
  </si>
  <si>
    <t>Kompletní spínač jednopólový zapuštěný včetně přístrojové krabice - řazení 1, 10A/250V, IP 20, dodávka včetně montáže</t>
  </si>
  <si>
    <t>1203883637</t>
  </si>
  <si>
    <t>144</t>
  </si>
  <si>
    <t>R741X1404020</t>
  </si>
  <si>
    <t>Snímač pohybu - stropní, kompletní - dodávka včetně montáže</t>
  </si>
  <si>
    <t>-511605312</t>
  </si>
  <si>
    <t>145</t>
  </si>
  <si>
    <t>R741X1404030</t>
  </si>
  <si>
    <t>Snímač přítomnosti - stropní, kompletní - dodávka včetně montáže</t>
  </si>
  <si>
    <t>-867558766</t>
  </si>
  <si>
    <t>146</t>
  </si>
  <si>
    <t>R741X1404040</t>
  </si>
  <si>
    <t>Jistič D16/1 umístěný ve stávajícím rozvaděči "RS-15" (D+M)</t>
  </si>
  <si>
    <t>-48682780</t>
  </si>
  <si>
    <t>147</t>
  </si>
  <si>
    <t>R741X1404050</t>
  </si>
  <si>
    <t>D+M Ostatní spojovací materiál , držáky, vývodky a příchytky a kompletace</t>
  </si>
  <si>
    <t>1253449147</t>
  </si>
  <si>
    <t>D5</t>
  </si>
  <si>
    <t xml:space="preserve">el. rozvaděč  - RW</t>
  </si>
  <si>
    <t>148</t>
  </si>
  <si>
    <t>R741X1405010</t>
  </si>
  <si>
    <t>Plastová rozvodnice pod omítku, IP30 včetně svorkovnice N/PE, dveře plné plechové, s DIN lištou, max. počet modulů 14, vnější rozměry 297x274 mm a výklenek pro rozvaděč 315x309x87,5 (šířkaxvýškaxhloubka) (D+M)</t>
  </si>
  <si>
    <t>802576067</t>
  </si>
  <si>
    <t>Poznámka k položce:_x000d_
Rozvaděčová skříň</t>
  </si>
  <si>
    <t>149</t>
  </si>
  <si>
    <t>R741X1405020</t>
  </si>
  <si>
    <t>Jistič s proudovým chráničem B16/1N/003A (D+M)</t>
  </si>
  <si>
    <t>1911870031</t>
  </si>
  <si>
    <t>150</t>
  </si>
  <si>
    <t>R741X1405030</t>
  </si>
  <si>
    <t>Jistič s proudovým chráničem B6/1N/003A (D+M)</t>
  </si>
  <si>
    <t>78544650</t>
  </si>
  <si>
    <t>151</t>
  </si>
  <si>
    <t>R741X1405040</t>
  </si>
  <si>
    <t>Hlavní vypínač 16/1 (D+M)</t>
  </si>
  <si>
    <t>-1827438583</t>
  </si>
  <si>
    <t>152</t>
  </si>
  <si>
    <t>R741X1405050</t>
  </si>
  <si>
    <t>Ostatní montážní práce spojené s rozvaděčem "RW", včetně kabelového propojení a instalace</t>
  </si>
  <si>
    <t>-1990476365</t>
  </si>
  <si>
    <t>153</t>
  </si>
  <si>
    <t>R741X1405060</t>
  </si>
  <si>
    <t>Ostatní spojovací drobný materiál rozvaděče včetně krytek, tabulek a popisů vývodů</t>
  </si>
  <si>
    <t>1914912988</t>
  </si>
  <si>
    <t>D6</t>
  </si>
  <si>
    <t xml:space="preserve">el. rozvaděč  - RS-15</t>
  </si>
  <si>
    <t>154</t>
  </si>
  <si>
    <t>R741X1406010</t>
  </si>
  <si>
    <t>doplnění stávajícího rozvaděče o vývodový jistič napojený na stávající soustavu TN-C</t>
  </si>
  <si>
    <t>-579343217</t>
  </si>
  <si>
    <t>Poznámka k položce:_x000d_
Montážní práce</t>
  </si>
  <si>
    <t>155</t>
  </si>
  <si>
    <t>R741X1406020</t>
  </si>
  <si>
    <t>Jistič D16/1 (D+M)</t>
  </si>
  <si>
    <t>1359419109</t>
  </si>
  <si>
    <t>156</t>
  </si>
  <si>
    <t>R741X1406030</t>
  </si>
  <si>
    <t>-785685662</t>
  </si>
  <si>
    <t>763</t>
  </si>
  <si>
    <t>Konstrukce suché výstavby</t>
  </si>
  <si>
    <t>157</t>
  </si>
  <si>
    <t>763121466</t>
  </si>
  <si>
    <t>Stěna předsazená ze sádrokartonových desek s nosnou konstrukcí z ocelových profilů CW, UW dvojitě opláštěná deskami protipožárními impregnovanými DFH2 tl. 2 x 12,5 mm s izolací, EI 45, stěna tl. 100 mm, profil 75</t>
  </si>
  <si>
    <t>171975715</t>
  </si>
  <si>
    <t>"SDK předstěna" (4,74 + 0)*3,42</t>
  </si>
  <si>
    <t>158</t>
  </si>
  <si>
    <t>763121811</t>
  </si>
  <si>
    <t>Demontáž předsazených nebo šachtových stěn ze sádrokartonových desek s nosnou konstrukcí z ocelových profilů jednoduchých, opláštění jednoduché</t>
  </si>
  <si>
    <t>-132599970</t>
  </si>
  <si>
    <t>"stáv SDK" (4,74 + 1,23+0,1)*2,1</t>
  </si>
  <si>
    <t>159</t>
  </si>
  <si>
    <t>763131451</t>
  </si>
  <si>
    <t>Podhled ze sádrokartonových desek dvouvrstvá zavěšená spodní konstrukce z ocelových profilů CD, UD jednoduše opláštěná deskou impregnovanou H2, tl. 12,5 mm, bez izolace</t>
  </si>
  <si>
    <t>642409375</t>
  </si>
  <si>
    <t>160</t>
  </si>
  <si>
    <t>763131714</t>
  </si>
  <si>
    <t>Podhled ze sádrokartonových desek ostatní práce a konstrukce na podhledech ze sádrokartonových desek základní penetrační nátěr</t>
  </si>
  <si>
    <t>-1098349042</t>
  </si>
  <si>
    <t>161</t>
  </si>
  <si>
    <t>763231911</t>
  </si>
  <si>
    <t>Zhotovení otvorů v podhledech a podkrovích ze sádrovláknitých desek pro prostupy (voda, elektro, topení, VZT), osvětlení, sprinklery, revizní klapky a dvířka včetně vyztužení profily, velikost do 0,10 m2</t>
  </si>
  <si>
    <t>-258404990</t>
  </si>
  <si>
    <t>"svítidla" (4+3+5)</t>
  </si>
  <si>
    <t>162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</si>
  <si>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</si>
  <si>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</si>
  <si>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-986135319</t>
  </si>
  <si>
    <t>163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</si>
  <si>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</si>
  <si>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</si>
  <si>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433920557</t>
  </si>
  <si>
    <t>766</t>
  </si>
  <si>
    <t>Konstrukce truhlářské</t>
  </si>
  <si>
    <t>164</t>
  </si>
  <si>
    <t>766660001</t>
  </si>
  <si>
    <t>Montáž dveřních křídel dřevěných nebo plastových otevíravých do ocelové zárubně povrchově upravených jednokřídlových, šířky do 800 mm</t>
  </si>
  <si>
    <t>-1958714976</t>
  </si>
  <si>
    <t>165</t>
  </si>
  <si>
    <t>61161002</t>
  </si>
  <si>
    <t>dveře jednokřídlé voštinové povrch lakovaný plné 800x1970-2100mm</t>
  </si>
  <si>
    <t>346396509</t>
  </si>
  <si>
    <t>166</t>
  </si>
  <si>
    <t>766660728</t>
  </si>
  <si>
    <t>Montáž dveřních doplňků dveřního kování interiérového zámku</t>
  </si>
  <si>
    <t>581403371</t>
  </si>
  <si>
    <t>167</t>
  </si>
  <si>
    <t>766660729</t>
  </si>
  <si>
    <t>Montáž dveřních doplňků dveřního kování interiérového štítku s klikou</t>
  </si>
  <si>
    <t>-1564617511</t>
  </si>
  <si>
    <t>168</t>
  </si>
  <si>
    <t>54924002</t>
  </si>
  <si>
    <t>zámek zadlabací 190/140 /20 L s obyčejným klíčem</t>
  </si>
  <si>
    <t>1012011391</t>
  </si>
  <si>
    <t>169</t>
  </si>
  <si>
    <t>54914622</t>
  </si>
  <si>
    <t>kování dveřní vrchní klika včetně štítu a montážního materiálu BB 72 matný nikl</t>
  </si>
  <si>
    <t>1005316432</t>
  </si>
  <si>
    <t>170</t>
  </si>
  <si>
    <t>998766101</t>
  </si>
  <si>
    <t>Přesun hmot pro konstrukce truhlářské stanovený z hmotnosti přesunovaného materiálu vodorovná dopravní vzdálenost do 50 m v objektech výšky do 6 m</t>
  </si>
  <si>
    <t>-1635923296</t>
  </si>
  <si>
    <t>171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</si>
  <si>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</si>
  <si>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</si>
  <si>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-1283298217</t>
  </si>
  <si>
    <t>767</t>
  </si>
  <si>
    <t>Konstrukce zámečnické</t>
  </si>
  <si>
    <t>172</t>
  </si>
  <si>
    <t>76711X021</t>
  </si>
  <si>
    <t>D+M Sanitární příčky / kabinky z laminátových dřevotřískových desek s kovovým nosným systémem, na nožičkách, celkové výšky 2000 - 2020 mm a od podlahy 150 mm, včetně 5 ks dveří šířky 700 mm</t>
  </si>
  <si>
    <t>79913463</t>
  </si>
  <si>
    <t>Poznámka k položce:_x000d_
Sanitární příčky/ kabinky budou z laminátových dřevotřískových desek, na nožičkách, celkové výšky 2000 - 2020 mm a od podlahy 150 mm. Rozměr kabinek 1500 x cca 950 mm – nutné zaměření prostoru na stavbě._x000d_
Kovový nosný a kotevní systém z hliníkových profilů, dveře s ABS hranou. Kování bude z nerezové oceli - zavírač s indikátorem obsazeno/volno, dveřní úchytka, dveřní doraz a všechny dveře, včetně úklidových komor – 5ks opatřené věšákem na šatstvo. Pro potřeby kabin s výlevkami bude osazeno uzamikatelné kování „na klíč“ (cylindrický zámek). Povrchovou vrstvu tvoří dekorační laminátový povrch, desky jsou odolné proti vodě._x000d_
Barevné provedení bude odpovídat keramickým obkladům stěny za toaletami, tj. tmavě žlutá RAL 0858070 anebo světle zelená RAL 1208050._x000d_
Barevný odstín bude odsouhlasen stavebníkem na základě vzorkování_x000d_
Celková plocha příček včetně dveří: 21,48 m2</t>
  </si>
  <si>
    <t>771</t>
  </si>
  <si>
    <t>Podlahy z dlaždic</t>
  </si>
  <si>
    <t>173</t>
  </si>
  <si>
    <t>771574226</t>
  </si>
  <si>
    <t>Montáž podlah z dlaždic keramických lepených flexibilním lepidlem maloformátových reliéfních nebo z dekorů přes 22 do 25 ks/m2</t>
  </si>
  <si>
    <t>418296768</t>
  </si>
  <si>
    <t>"dlažba" (3,51*2,82-1,31*0,36+1,05*0,3 + 4,74*3,1-4,74*0,1+1,05*0,2)</t>
  </si>
  <si>
    <t>174</t>
  </si>
  <si>
    <t>59761013</t>
  </si>
  <si>
    <t>dlažba keramická hutná reliéfní do interiéru přes 22 do 25ks/m2</t>
  </si>
  <si>
    <t>154934918</t>
  </si>
  <si>
    <t>Poznámka k položce:_x000d_
Hutná glazovaná dlaždice formátu 20x20 cm, hladká, matná, šedá RAL 0607005_x000d_
Barevný odstín bude odsouhlasen stavebníkem na základě vzorkování</t>
  </si>
  <si>
    <t>"dlažba" (3,51*2,82-1,31*0,36+1,05*0,3 + 4,74*3,1-4,74*0,1+1,05*0,2)*1,1</t>
  </si>
  <si>
    <t>175</t>
  </si>
  <si>
    <t>771591112</t>
  </si>
  <si>
    <t>Izolace podlahy pod dlažbu nátěrem nebo stěrkou ve dvou vrstvách</t>
  </si>
  <si>
    <t>1110210184</t>
  </si>
  <si>
    <t>176</t>
  </si>
  <si>
    <t>771591115</t>
  </si>
  <si>
    <t>Podlahy - dokončovací práce spárování silikonem</t>
  </si>
  <si>
    <t>1552053447</t>
  </si>
  <si>
    <t>"dlažba" (2*3,51+2*2,82-2*0,8+2*0,3 + 2*4,74+2*3,1-0,8+2*0,2)</t>
  </si>
  <si>
    <t>177</t>
  </si>
  <si>
    <t>771591241</t>
  </si>
  <si>
    <t>Izolace podlahy pod dlažbu těsnícími izolačními pásy vnitřní kout</t>
  </si>
  <si>
    <t>-1497334827</t>
  </si>
  <si>
    <t>(7+6)</t>
  </si>
  <si>
    <t>178</t>
  </si>
  <si>
    <t>771591242</t>
  </si>
  <si>
    <t>Izolace podlahy pod dlažbu těsnícími izolačními pásy vnější roh</t>
  </si>
  <si>
    <t>777941616</t>
  </si>
  <si>
    <t>(3+2)</t>
  </si>
  <si>
    <t>179</t>
  </si>
  <si>
    <t>771591251</t>
  </si>
  <si>
    <t>Izolace podlahy pod dlažbu těsnícími izolačními pásy z manžety pro prostupy potrubí</t>
  </si>
  <si>
    <t>824531993</t>
  </si>
  <si>
    <t>(0+3+2)</t>
  </si>
  <si>
    <t>180</t>
  </si>
  <si>
    <t>771591264</t>
  </si>
  <si>
    <t>Izolace podlahy pod dlažbu těsnícími izolačními pásy mezi podlahou a stěnu</t>
  </si>
  <si>
    <t>-923488587</t>
  </si>
  <si>
    <t>181</t>
  </si>
  <si>
    <t>998771101</t>
  </si>
  <si>
    <t>Přesun hmot pro podlahy z dlaždic stanovený z hmotnosti přesunovaného materiálu vodorovná dopravní vzdálenost do 50 m v objektech výšky do 6 m</t>
  </si>
  <si>
    <t>1745833577</t>
  </si>
  <si>
    <t>182</t>
  </si>
  <si>
    <t>998771181</t>
  </si>
  <si>
    <t>Přesun hmot pro podlahy z dlaždic stanovený z hmotnosti přesunovaného materiálu Příplatek k ceně za přesun prováděný bez použití mechanizace pro jakoukoliv výšku objektu</t>
  </si>
  <si>
    <t>-537792479</t>
  </si>
  <si>
    <t>781</t>
  </si>
  <si>
    <t>Dokončovací práce - obklady</t>
  </si>
  <si>
    <t>183</t>
  </si>
  <si>
    <t>781131112</t>
  </si>
  <si>
    <t>Izolace stěny pod obklad izolace nátěrem nebo stěrkou ve dvou vrstvách</t>
  </si>
  <si>
    <t>1512771038</t>
  </si>
  <si>
    <t>"obklad" ((2*2,82+2*3,51)*(3,2)-(0,8*2,0+1,05*2,2+1,2*1,8)+0 + 0)</t>
  </si>
  <si>
    <t>"obklad" (0 + (2*3,1+2*4,74)*(3,2)-(0,8*2,0+2*1,2*1,8)+0)</t>
  </si>
  <si>
    <t>"ostění" ((0+(1,2+2*1,8)*0,1) + ((1,05+2*2,2)*0,2+(2*1,2+2*2*1,8)*0,1))</t>
  </si>
  <si>
    <t>"ostění" (((1,05+2*2,2)*0,3+0) + 0)</t>
  </si>
  <si>
    <t>"parapety" ((0+(1,2+0)*0,1) + (0+(2*1,2+0)*0,1))</t>
  </si>
  <si>
    <t>184</t>
  </si>
  <si>
    <t>781131232</t>
  </si>
  <si>
    <t>Izolace stěny pod obklad izolace těsnícími izolačními pásy pro styčné nebo dilatační spáry</t>
  </si>
  <si>
    <t>-2144560670</t>
  </si>
  <si>
    <t>"obklad" (4*3,2+3,2+3,2-1,8+1,8+2*1,2+1,05+2*2,2+0,8*2*2,0 + 4*3,2+2*2*1,2+2*2*1,8+1,05+2*2,2)</t>
  </si>
  <si>
    <t>185</t>
  </si>
  <si>
    <t>781131251</t>
  </si>
  <si>
    <t>Izolace stěny pod obklad izolace těsnícími izolačními pásy z manžety pro prostupy potrubí</t>
  </si>
  <si>
    <t>1922596069</t>
  </si>
  <si>
    <t>186</t>
  </si>
  <si>
    <t>781474113</t>
  </si>
  <si>
    <t>Montáž obkladů vnitřních stěn z dlaždic keramických lepených flexibilním lepidlem maloformátových hladkých přes 12 do 19 ks/m2</t>
  </si>
  <si>
    <t>960329455</t>
  </si>
  <si>
    <t>187</t>
  </si>
  <si>
    <t>59761071X1</t>
  </si>
  <si>
    <t>obklad keramický hladký přes 12 do 19ks/m2</t>
  </si>
  <si>
    <t>-1468716049</t>
  </si>
  <si>
    <t>Poznámka k položce:_x000d_
Glazované keramické obkládačky formátu 20x40 cm, s matným povrchem, hladká._x000d_
Barva bílá.</t>
  </si>
  <si>
    <t>"obklad" ((2*2,82+2*3,51)*(3,2)-(0,8*2,0+1,05*2,2+1,2*1,8)+0 + 0)*1,1</t>
  </si>
  <si>
    <t>"obklad" (0 + (2*3,1+2*4,74)*(3,2)-(0,8*2,0+2*1,2*1,8)+0)*1,1</t>
  </si>
  <si>
    <t>"ostění" ((0+(1,2+2*1,8)*0,1) + ((1,05+2*2,2)*0,2+(2*1,2+2*2*1,8)*0,1))*1,2</t>
  </si>
  <si>
    <t>"ostění" (((1,05+2*2,2)*0,3+0) + 0)*1,2</t>
  </si>
  <si>
    <t>"parapety" ((0+(1,2+0)*0,1) + (0+(2*1,2+0)*0,1))*1,2</t>
  </si>
  <si>
    <t>"obklad barevný" (3,51*3,2 + 4,74*3,2)*1,1*(-1)</t>
  </si>
  <si>
    <t>188</t>
  </si>
  <si>
    <t>59761071X2</t>
  </si>
  <si>
    <t>1159752118</t>
  </si>
  <si>
    <t>Poznámka k položce:_x000d_
Glazované keramické obkládačky formátu 20x40 cm, s matným povrchem, hladká._x000d_
Na stěně za toaletami a na stěně s umyvadly: tmavě žlutá RAL 0858070 anebo světle zelená RAL 1208050</t>
  </si>
  <si>
    <t>"obklad barevný" (3,51*3,2 + 4,74*3,2)*1,1</t>
  </si>
  <si>
    <t>189</t>
  </si>
  <si>
    <t>781494111</t>
  </si>
  <si>
    <t>Obklad - dokončující práce profily ukončovací lepené flexibilním lepidlem rohové</t>
  </si>
  <si>
    <t>20481115</t>
  </si>
  <si>
    <t>"obklad" (0*0+3,2+0+1,8+2*1,2+1,05+2*2,2+0 + 0+2*2*1,2+2*2*1,8+1,05+2*2,2)</t>
  </si>
  <si>
    <t>190</t>
  </si>
  <si>
    <t>781495115</t>
  </si>
  <si>
    <t>Obklad - dokončující práce ostatní práce spárování silikonem</t>
  </si>
  <si>
    <t>-328471754</t>
  </si>
  <si>
    <t>"obklad" (4*3,2+0+3,2-1,8+0+2*1,2+1,05+2*2,2+0,8*2*2,0 + 4*3,2+2*2*1,2+2*2*1,8+1,05+2*2,2)</t>
  </si>
  <si>
    <t>191</t>
  </si>
  <si>
    <t>781495141</t>
  </si>
  <si>
    <t>Obklad - dokončující práce průnik obkladem kruhový, bez izolace do DN 30</t>
  </si>
  <si>
    <t>-1687914257</t>
  </si>
  <si>
    <t>192</t>
  </si>
  <si>
    <t>781495142</t>
  </si>
  <si>
    <t>Obklad - dokončující práce průnik obkladem kruhový, bez izolace přes DN 30 do DN 90</t>
  </si>
  <si>
    <t>-78552151</t>
  </si>
  <si>
    <t>193</t>
  </si>
  <si>
    <t>781571131</t>
  </si>
  <si>
    <t>Montáž obkladů ostění z obkladaček keramických lepených flexibilním lepidlem šířky ostění do 200 mm</t>
  </si>
  <si>
    <t>861528311</t>
  </si>
  <si>
    <t>194</t>
  </si>
  <si>
    <t>781571141</t>
  </si>
  <si>
    <t>Montáž obkladů ostění z obkladaček keramických lepených flexibilním lepidlem šířky ostění přes 200 do 400 mm</t>
  </si>
  <si>
    <t>817353430</t>
  </si>
  <si>
    <t>195</t>
  </si>
  <si>
    <t>781674111</t>
  </si>
  <si>
    <t>Montáž obkladů parapetů z dlaždic keramických lepených flexibilním lepidlem, šířky parapetu do 100 mm</t>
  </si>
  <si>
    <t>1661250934</t>
  </si>
  <si>
    <t>196</t>
  </si>
  <si>
    <t>998781101</t>
  </si>
  <si>
    <t>Přesun hmot pro obklady keramické stanovený z hmotnosti přesunovaného materiálu vodorovná dopravní vzdálenost do 50 m v objektech výšky do 6 m</t>
  </si>
  <si>
    <t>-1384365666</t>
  </si>
  <si>
    <t>197</t>
  </si>
  <si>
    <t>998781181</t>
  </si>
  <si>
    <t>Přesun hmot pro obklady keramické stanovený z hmotnosti přesunovaného materiálu Příplatek k cenám za přesun prováděný bez použití mechanizace pro jakoukoliv výšku objektu</t>
  </si>
  <si>
    <t>-215658187</t>
  </si>
  <si>
    <t>783</t>
  </si>
  <si>
    <t>Dokončovací práce - nátěry</t>
  </si>
  <si>
    <t>198</t>
  </si>
  <si>
    <t>783317101</t>
  </si>
  <si>
    <t>Krycí nátěr (email) zámečnických konstrukcí jednonásobný syntetický standardní</t>
  </si>
  <si>
    <t>-1284384742</t>
  </si>
  <si>
    <t>"zárubně" (0,8+2*2,0)*0,25</t>
  </si>
  <si>
    <t>199</t>
  </si>
  <si>
    <t>783601327</t>
  </si>
  <si>
    <t>Příprava podkladu otopných těles před provedením nátěrů článkových odmaštěním rozpouštědlovým</t>
  </si>
  <si>
    <t>503175394</t>
  </si>
  <si>
    <t>200</t>
  </si>
  <si>
    <t>783601421</t>
  </si>
  <si>
    <t>Příprava podkladu otopných těles před provedením nátěrů článkových očištění ometením</t>
  </si>
  <si>
    <t>1621714751</t>
  </si>
  <si>
    <t>201</t>
  </si>
  <si>
    <t>783601715</t>
  </si>
  <si>
    <t>Příprava podkladu armatur a kovových potrubí před provedením nátěru potrubí do DN 50 mm odmaštěním, odmašťovačem ředidlovým</t>
  </si>
  <si>
    <t>-1493300126</t>
  </si>
  <si>
    <t>"UT" (3,4+6,2+2*0,5)*2</t>
  </si>
  <si>
    <t>202</t>
  </si>
  <si>
    <t>783617117</t>
  </si>
  <si>
    <t>Krycí nátěr (email) otopných těles článkových dvojnásobný syntetický</t>
  </si>
  <si>
    <t>-409537155</t>
  </si>
  <si>
    <t>Poznámka k položce:_x000d_
nátěr radiátorů bílou barvou</t>
  </si>
  <si>
    <t>203</t>
  </si>
  <si>
    <t>783617611</t>
  </si>
  <si>
    <t>Krycí nátěr (email) armatur a kovových potrubí potrubí do DN 50 mm dvojnásobný syntetický standardní</t>
  </si>
  <si>
    <t>-186271204</t>
  </si>
  <si>
    <t>784</t>
  </si>
  <si>
    <t>Dokončovací práce - malby a tapety</t>
  </si>
  <si>
    <t>204</t>
  </si>
  <si>
    <t>784121001</t>
  </si>
  <si>
    <t>Oškrabání malby v místnostech výšky do 3,80 m</t>
  </si>
  <si>
    <t>648829191</t>
  </si>
  <si>
    <t>205</t>
  </si>
  <si>
    <t>784211121</t>
  </si>
  <si>
    <t>Malby z malířských směsí otěruvzdorných za mokra dvojnásobné, bílé za mokra otěruvzdorné středně v místnostech výšky do 3,80 m</t>
  </si>
  <si>
    <t>1897214650</t>
  </si>
  <si>
    <t>206</t>
  </si>
  <si>
    <t>721X954</t>
  </si>
  <si>
    <t>Zmapování stávajících rozvodů kanalizace</t>
  </si>
  <si>
    <t>-1079958402</t>
  </si>
  <si>
    <t>Poznámka k položce:_x000d_
určení polohy, materiálu a dimenzí kanalizačního potrubí pomocí sond, kamer, ...</t>
  </si>
  <si>
    <t>207</t>
  </si>
  <si>
    <t>722X955</t>
  </si>
  <si>
    <t>Zmapování stávajících rozvodů vody</t>
  </si>
  <si>
    <t>-568451631</t>
  </si>
  <si>
    <t>Poznámka k položce:_x000d_
určení polohy, materiálu a dimenzí vodovodního potrubí pomocí sond, kamer, ...</t>
  </si>
  <si>
    <t>208</t>
  </si>
  <si>
    <t>R741X1495020</t>
  </si>
  <si>
    <t>část celého zařízení, musí být prohlédnuta, přeměřena, vyzkoušena a bude podle této vyhlášky vypracována zpráva o výchozí revizi včetně rozvaděčů.</t>
  </si>
  <si>
    <t>781487408</t>
  </si>
  <si>
    <t>Poznámka k položce:_x000d_
Po dokončení výstavby musí být elektroinstalace podle vyhlášky 73/2010 Sb. část 2 prohlédnuta, přeměřena, vyzkoušena a bude podle této vyhlášky vypracována zpráva o výchozí revizi elektroinstalace. Součástí výchozí revize bude revizní zpráva s konstatováním, že zařízení je schopné bezpečného provozu. Zařízení před předáním díla musí být bezpečné bez závad. Výchozí revize musí být provedena před tím, než je stavba uvedena do provozu a připojena na veřejnou elektrizační síť. Účelem této činnosti je ověření, zda jsou splněny požadavky ČSN 33 2000-6 a ČSN 33 1500.</t>
  </si>
  <si>
    <t>209</t>
  </si>
  <si>
    <t>721290111</t>
  </si>
  <si>
    <t>Zkouška těsnosti kanalizace v objektech vodou do DN 125</t>
  </si>
  <si>
    <t>1030431630</t>
  </si>
  <si>
    <t>210</t>
  </si>
  <si>
    <t>721290112</t>
  </si>
  <si>
    <t>Zkouška těsnosti kanalizace v objektech vodou DN 150 nebo DN 200</t>
  </si>
  <si>
    <t>-1208874088</t>
  </si>
  <si>
    <t>211</t>
  </si>
  <si>
    <t>722190901</t>
  </si>
  <si>
    <t>Opravy ostatní uzavření nebo otevření vodovodního potrubí při opravách včetně vypuštění a napuštění</t>
  </si>
  <si>
    <t>699617251</t>
  </si>
  <si>
    <t>212</t>
  </si>
  <si>
    <t>892233122</t>
  </si>
  <si>
    <t>Proplach a dezinfekce vodovodního potrubí DN od 40 do 70</t>
  </si>
  <si>
    <t>-1067753717</t>
  </si>
  <si>
    <t>213</t>
  </si>
  <si>
    <t>892241111</t>
  </si>
  <si>
    <t>Tlakové zkoušky vodou na potrubí DN do 80</t>
  </si>
  <si>
    <t>1095600801</t>
  </si>
  <si>
    <t>214</t>
  </si>
  <si>
    <t>04320300X01</t>
  </si>
  <si>
    <t>Vnější vizuální kontrola</t>
  </si>
  <si>
    <t>1104605902</t>
  </si>
  <si>
    <t>Poznámka k položce:_x000d_
Vnější vizuální kontrola provedení rozvodů, tras rozvodů, jejich spojů a úchytů</t>
  </si>
  <si>
    <t>215</t>
  </si>
  <si>
    <t>735191902</t>
  </si>
  <si>
    <t>Ostatní opravy otopných těles vyzkoušení tlakem po opravě otopných těles litinových</t>
  </si>
  <si>
    <t>-1065629120</t>
  </si>
  <si>
    <t>216</t>
  </si>
  <si>
    <t>735191904</t>
  </si>
  <si>
    <t>Ostatní opravy otopných těles vyčištění propláchnutím vodou otopných těles litinových</t>
  </si>
  <si>
    <t>325524408</t>
  </si>
  <si>
    <t>217</t>
  </si>
  <si>
    <t>735191905</t>
  </si>
  <si>
    <t>Ostatní opravy otopných těles odvzdušnění tělesa</t>
  </si>
  <si>
    <t>1742886590</t>
  </si>
  <si>
    <t>"stáv. radiátory" 2</t>
  </si>
  <si>
    <t>218</t>
  </si>
  <si>
    <t>735191910</t>
  </si>
  <si>
    <t>Ostatní opravy otopných těles napuštění vody do otopného systému včetně potrubí (bez kotle a ohříváků) otopných těles</t>
  </si>
  <si>
    <t>645720750</t>
  </si>
  <si>
    <t>219</t>
  </si>
  <si>
    <t>735494811</t>
  </si>
  <si>
    <t>Vypuštění vody z otopných soustav bez kotlů, ohříváků, zásobníků a nádrží</t>
  </si>
  <si>
    <t>421752431</t>
  </si>
  <si>
    <t>220</t>
  </si>
  <si>
    <t>210020952X001</t>
  </si>
  <si>
    <t>Výstražné, informační, bezpečnostní a další tabulky</t>
  </si>
  <si>
    <t>-658845792</t>
  </si>
  <si>
    <t>Poznámka k položce:_x000d_
V položce jsou jen náklady spojené s touto dílčí částí výkazu.</t>
  </si>
  <si>
    <t>221</t>
  </si>
  <si>
    <t>36076000</t>
  </si>
  <si>
    <t>Popisy a označení rozvodu a zařízení</t>
  </si>
  <si>
    <t>1118683951</t>
  </si>
  <si>
    <t>Poznámka k položce:_x000d_
popisy a označení především rozvodů, uzávěrů, měřičů, snímačů a ovládacích prvků atd. dle požadavků technické zprávy a např. ČSN 13 0072, tak aby byla umožněna snadná orientace v zařízení vytápění pro obsluhu, údržbu a servis_x000d_
V položce jsou jen náklady spojené s touto dílčí částí výkazu.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</si>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</sst>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37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31"/>
      <c r="BS17" s="17" t="s">
        <v>42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44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44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50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51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52</v>
      </c>
      <c r="E29" s="48"/>
      <c r="F29" s="32" t="s">
        <v>53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59</v>
      </c>
      <c r="U35" s="55"/>
      <c r="V35" s="55"/>
      <c r="W35" s="55"/>
      <c r="X35" s="57" t="s">
        <v>60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61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07/21/11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WC na SŠ Rokycany - přízemí, 97_2020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Jeřabinová 96/III, 33701 Rokycany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1. 4. 2021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Střední škola, Rokycany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38</v>
      </c>
      <c r="AJ49" s="41"/>
      <c r="AK49" s="41"/>
      <c r="AL49" s="41"/>
      <c r="AM49" s="74" t="str">
        <f>IF(E17="","",E17)</f>
        <v>Ing.arch. Jiří Michálek</v>
      </c>
      <c r="AN49" s="65"/>
      <c r="AO49" s="65"/>
      <c r="AP49" s="65"/>
      <c r="AQ49" s="41"/>
      <c r="AR49" s="45"/>
      <c r="AS49" s="75" t="s">
        <v>62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36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63</v>
      </c>
      <c r="D52" s="88"/>
      <c r="E52" s="88"/>
      <c r="F52" s="88"/>
      <c r="G52" s="88"/>
      <c r="H52" s="89"/>
      <c r="I52" s="90" t="s">
        <v>64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65</v>
      </c>
      <c r="AH52" s="88"/>
      <c r="AI52" s="88"/>
      <c r="AJ52" s="88"/>
      <c r="AK52" s="88"/>
      <c r="AL52" s="88"/>
      <c r="AM52" s="88"/>
      <c r="AN52" s="90" t="s">
        <v>66</v>
      </c>
      <c r="AO52" s="88"/>
      <c r="AP52" s="88"/>
      <c r="AQ52" s="92" t="s">
        <v>67</v>
      </c>
      <c r="AR52" s="45"/>
      <c r="AS52" s="93" t="s">
        <v>68</v>
      </c>
      <c r="AT52" s="94" t="s">
        <v>69</v>
      </c>
      <c r="AU52" s="94" t="s">
        <v>70</v>
      </c>
      <c r="AV52" s="94" t="s">
        <v>71</v>
      </c>
      <c r="AW52" s="94" t="s">
        <v>72</v>
      </c>
      <c r="AX52" s="94" t="s">
        <v>73</v>
      </c>
      <c r="AY52" s="94" t="s">
        <v>74</v>
      </c>
      <c r="AZ52" s="94" t="s">
        <v>75</v>
      </c>
      <c r="BA52" s="94" t="s">
        <v>76</v>
      </c>
      <c r="BB52" s="94" t="s">
        <v>77</v>
      </c>
      <c r="BC52" s="94" t="s">
        <v>78</v>
      </c>
      <c r="BD52" s="95" t="s">
        <v>79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80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44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81</v>
      </c>
      <c r="BT54" s="110" t="s">
        <v>82</v>
      </c>
      <c r="BU54" s="111" t="s">
        <v>83</v>
      </c>
      <c r="BV54" s="110" t="s">
        <v>84</v>
      </c>
      <c r="BW54" s="110" t="s">
        <v>5</v>
      </c>
      <c r="BX54" s="110" t="s">
        <v>85</v>
      </c>
      <c r="CL54" s="110" t="s">
        <v>19</v>
      </c>
    </row>
    <row r="55" s="7" customFormat="1" ht="16.5" customHeight="1">
      <c r="A55" s="112" t="s">
        <v>86</v>
      </c>
      <c r="B55" s="113"/>
      <c r="C55" s="114"/>
      <c r="D55" s="115" t="s">
        <v>87</v>
      </c>
      <c r="E55" s="115"/>
      <c r="F55" s="115"/>
      <c r="G55" s="115"/>
      <c r="H55" s="115"/>
      <c r="I55" s="116"/>
      <c r="J55" s="115" t="s">
        <v>88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Vedlejší a ostatní 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89</v>
      </c>
      <c r="AR55" s="119"/>
      <c r="AS55" s="120">
        <v>0</v>
      </c>
      <c r="AT55" s="121">
        <f>ROUND(SUM(AV55:AW55),2)</f>
        <v>0</v>
      </c>
      <c r="AU55" s="122">
        <f>'00 - Vedlejší a ostatní n...'!P81</f>
        <v>0</v>
      </c>
      <c r="AV55" s="121">
        <f>'00 - Vedlejší a ostatní n...'!J33</f>
        <v>0</v>
      </c>
      <c r="AW55" s="121">
        <f>'00 - Vedlejší a ostatní n...'!J34</f>
        <v>0</v>
      </c>
      <c r="AX55" s="121">
        <f>'00 - Vedlejší a ostatní n...'!J35</f>
        <v>0</v>
      </c>
      <c r="AY55" s="121">
        <f>'00 - Vedlejší a ostatní n...'!J36</f>
        <v>0</v>
      </c>
      <c r="AZ55" s="121">
        <f>'00 - Vedlejší a ostatní n...'!F33</f>
        <v>0</v>
      </c>
      <c r="BA55" s="121">
        <f>'00 - Vedlejší a ostatní n...'!F34</f>
        <v>0</v>
      </c>
      <c r="BB55" s="121">
        <f>'00 - Vedlejší a ostatní n...'!F35</f>
        <v>0</v>
      </c>
      <c r="BC55" s="121">
        <f>'00 - Vedlejší a ostatní n...'!F36</f>
        <v>0</v>
      </c>
      <c r="BD55" s="123">
        <f>'00 - Vedlejší a ostatní n...'!F37</f>
        <v>0</v>
      </c>
      <c r="BE55" s="7"/>
      <c r="BT55" s="124" t="s">
        <v>90</v>
      </c>
      <c r="BV55" s="124" t="s">
        <v>84</v>
      </c>
      <c r="BW55" s="124" t="s">
        <v>91</v>
      </c>
      <c r="BX55" s="124" t="s">
        <v>5</v>
      </c>
      <c r="CL55" s="124" t="s">
        <v>19</v>
      </c>
      <c r="CM55" s="124" t="s">
        <v>92</v>
      </c>
    </row>
    <row r="56" s="7" customFormat="1" ht="16.5" customHeight="1">
      <c r="A56" s="112" t="s">
        <v>86</v>
      </c>
      <c r="B56" s="113"/>
      <c r="C56" s="114"/>
      <c r="D56" s="115" t="s">
        <v>93</v>
      </c>
      <c r="E56" s="115"/>
      <c r="F56" s="115"/>
      <c r="G56" s="115"/>
      <c r="H56" s="115"/>
      <c r="I56" s="116"/>
      <c r="J56" s="115" t="s">
        <v>94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'01 - Hlavní budova SŠ Rok...'!J30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89</v>
      </c>
      <c r="AR56" s="119"/>
      <c r="AS56" s="125">
        <v>0</v>
      </c>
      <c r="AT56" s="126">
        <f>ROUND(SUM(AV56:AW56),2)</f>
        <v>0</v>
      </c>
      <c r="AU56" s="127">
        <f>'01 - Hlavní budova SŠ Rok...'!P109</f>
        <v>0</v>
      </c>
      <c r="AV56" s="126">
        <f>'01 - Hlavní budova SŠ Rok...'!J33</f>
        <v>0</v>
      </c>
      <c r="AW56" s="126">
        <f>'01 - Hlavní budova SŠ Rok...'!J34</f>
        <v>0</v>
      </c>
      <c r="AX56" s="126">
        <f>'01 - Hlavní budova SŠ Rok...'!J35</f>
        <v>0</v>
      </c>
      <c r="AY56" s="126">
        <f>'01 - Hlavní budova SŠ Rok...'!J36</f>
        <v>0</v>
      </c>
      <c r="AZ56" s="126">
        <f>'01 - Hlavní budova SŠ Rok...'!F33</f>
        <v>0</v>
      </c>
      <c r="BA56" s="126">
        <f>'01 - Hlavní budova SŠ Rok...'!F34</f>
        <v>0</v>
      </c>
      <c r="BB56" s="126">
        <f>'01 - Hlavní budova SŠ Rok...'!F35</f>
        <v>0</v>
      </c>
      <c r="BC56" s="126">
        <f>'01 - Hlavní budova SŠ Rok...'!F36</f>
        <v>0</v>
      </c>
      <c r="BD56" s="128">
        <f>'01 - Hlavní budova SŠ Rok...'!F37</f>
        <v>0</v>
      </c>
      <c r="BE56" s="7"/>
      <c r="BT56" s="124" t="s">
        <v>90</v>
      </c>
      <c r="BV56" s="124" t="s">
        <v>84</v>
      </c>
      <c r="BW56" s="124" t="s">
        <v>95</v>
      </c>
      <c r="BX56" s="124" t="s">
        <v>5</v>
      </c>
      <c r="CL56" s="124" t="s">
        <v>19</v>
      </c>
      <c r="CM56" s="124" t="s">
        <v>92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SHPh9vHy2v/wIpVQ1nSNyOgUTv6z9vgUda35OuAfEZCTU24/vFR6L0Q6UK18wtjnefGHN+3LMm8wF5j4Nw3UUg==" hashValue="YxnVdtoMkg9Um1gAaWtXG3iw+kYGnWouN61GQxU5RTcihjfkPKYQizhMVjiZLqJiRW4Ag+1Ionz6UirO2EoRsg==" algorithmName="SHA-512" password="B036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0 - Vedlejší a ostatní n...'!C2" display="/"/>
    <hyperlink ref="A56" location="'01 - Hlavní budova SŠ Ro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92</v>
      </c>
    </row>
    <row r="4" s="1" customFormat="1" ht="24.96" customHeight="1">
      <c r="B4" s="20"/>
      <c r="D4" s="131" t="s">
        <v>96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Oprava WC na SŠ Rokycany - přízemí, 97_2020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97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44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1. 4. 2021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34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44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50</v>
      </c>
      <c r="G32" s="39"/>
      <c r="H32" s="39"/>
      <c r="I32" s="146" t="s">
        <v>49</v>
      </c>
      <c r="J32" s="146" t="s">
        <v>51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52</v>
      </c>
      <c r="E33" s="133" t="s">
        <v>53</v>
      </c>
      <c r="F33" s="148">
        <f>ROUND((SUM(BE81:BE107)),  2)</f>
        <v>0</v>
      </c>
      <c r="G33" s="39"/>
      <c r="H33" s="39"/>
      <c r="I33" s="149">
        <v>0.20999999999999999</v>
      </c>
      <c r="J33" s="148">
        <f>ROUND(((SUM(BE81:BE107))*I33),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54</v>
      </c>
      <c r="F34" s="148">
        <f>ROUND((SUM(BF81:BF107)),  2)</f>
        <v>0</v>
      </c>
      <c r="G34" s="39"/>
      <c r="H34" s="39"/>
      <c r="I34" s="149">
        <v>0.14999999999999999</v>
      </c>
      <c r="J34" s="148">
        <f>ROUND(((SUM(BF81:BF107))*I34),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55</v>
      </c>
      <c r="F35" s="148">
        <f>ROUND((SUM(BG81:BG107)),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56</v>
      </c>
      <c r="F36" s="148">
        <f>ROUND((SUM(BH81:BH107)),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57</v>
      </c>
      <c r="F37" s="148">
        <f>ROUND((SUM(BI81:BI107)),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58</v>
      </c>
      <c r="E39" s="152"/>
      <c r="F39" s="152"/>
      <c r="G39" s="153" t="s">
        <v>59</v>
      </c>
      <c r="H39" s="154" t="s">
        <v>60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99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WC na SŠ Rokycany - přízemí, 97_2020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Jeřabinová 96/III, 33701 Rokycany</v>
      </c>
      <c r="G52" s="41"/>
      <c r="H52" s="41"/>
      <c r="I52" s="32" t="s">
        <v>24</v>
      </c>
      <c r="J52" s="73" t="str">
        <f>IF(J12="","",J12)</f>
        <v>1. 4. 2021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Střední škola, Rokycany</v>
      </c>
      <c r="G54" s="41"/>
      <c r="H54" s="41"/>
      <c r="I54" s="32" t="s">
        <v>38</v>
      </c>
      <c r="J54" s="37" t="str">
        <f>E21</f>
        <v>Ing.arch. Jiří Michálek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100</v>
      </c>
      <c r="D57" s="163"/>
      <c r="E57" s="163"/>
      <c r="F57" s="163"/>
      <c r="G57" s="163"/>
      <c r="H57" s="163"/>
      <c r="I57" s="163"/>
      <c r="J57" s="164" t="s">
        <v>101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80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102</v>
      </c>
    </row>
    <row r="60" s="9" customFormat="1" ht="24.96" customHeight="1">
      <c r="A60" s="9"/>
      <c r="B60" s="166"/>
      <c r="C60" s="167"/>
      <c r="D60" s="168" t="s">
        <v>103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104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3" t="s">
        <v>105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2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Oprava WC na SŠ Rokycany - přízemí, 97_2020</v>
      </c>
      <c r="F71" s="32"/>
      <c r="G71" s="32"/>
      <c r="H71" s="32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97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00 - Vedlejší a ostatní náklady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22</v>
      </c>
      <c r="D75" s="41"/>
      <c r="E75" s="41"/>
      <c r="F75" s="27" t="str">
        <f>F12</f>
        <v>Jeřabinová 96/III, 33701 Rokycany</v>
      </c>
      <c r="G75" s="41"/>
      <c r="H75" s="41"/>
      <c r="I75" s="32" t="s">
        <v>24</v>
      </c>
      <c r="J75" s="73" t="str">
        <f>IF(J12="","",J12)</f>
        <v>1. 4. 2021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2" t="s">
        <v>30</v>
      </c>
      <c r="D77" s="41"/>
      <c r="E77" s="41"/>
      <c r="F77" s="27" t="str">
        <f>E15</f>
        <v>Střední škola, Rokycany</v>
      </c>
      <c r="G77" s="41"/>
      <c r="H77" s="41"/>
      <c r="I77" s="32" t="s">
        <v>38</v>
      </c>
      <c r="J77" s="37" t="str">
        <f>E21</f>
        <v>Ing.arch. Jiří Michálek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36</v>
      </c>
      <c r="D78" s="41"/>
      <c r="E78" s="41"/>
      <c r="F78" s="27" t="str">
        <f>IF(E18="","",E18)</f>
        <v>Vyplň údaj</v>
      </c>
      <c r="G78" s="41"/>
      <c r="H78" s="41"/>
      <c r="I78" s="32" t="s">
        <v>43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106</v>
      </c>
      <c r="D80" s="181" t="s">
        <v>67</v>
      </c>
      <c r="E80" s="181" t="s">
        <v>63</v>
      </c>
      <c r="F80" s="181" t="s">
        <v>64</v>
      </c>
      <c r="G80" s="181" t="s">
        <v>107</v>
      </c>
      <c r="H80" s="181" t="s">
        <v>108</v>
      </c>
      <c r="I80" s="181" t="s">
        <v>109</v>
      </c>
      <c r="J80" s="181" t="s">
        <v>101</v>
      </c>
      <c r="K80" s="182" t="s">
        <v>110</v>
      </c>
      <c r="L80" s="183"/>
      <c r="M80" s="93" t="s">
        <v>44</v>
      </c>
      <c r="N80" s="94" t="s">
        <v>52</v>
      </c>
      <c r="O80" s="94" t="s">
        <v>111</v>
      </c>
      <c r="P80" s="94" t="s">
        <v>112</v>
      </c>
      <c r="Q80" s="94" t="s">
        <v>113</v>
      </c>
      <c r="R80" s="94" t="s">
        <v>114</v>
      </c>
      <c r="S80" s="94" t="s">
        <v>115</v>
      </c>
      <c r="T80" s="95" t="s">
        <v>116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117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7" t="s">
        <v>81</v>
      </c>
      <c r="AU81" s="17" t="s">
        <v>102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81</v>
      </c>
      <c r="E82" s="192" t="s">
        <v>118</v>
      </c>
      <c r="F82" s="192" t="s">
        <v>119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120</v>
      </c>
      <c r="AT82" s="201" t="s">
        <v>81</v>
      </c>
      <c r="AU82" s="201" t="s">
        <v>82</v>
      </c>
      <c r="AY82" s="200" t="s">
        <v>121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81</v>
      </c>
      <c r="E83" s="203" t="s">
        <v>122</v>
      </c>
      <c r="F83" s="203" t="s">
        <v>123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SUM(P84:P107)</f>
        <v>0</v>
      </c>
      <c r="Q83" s="197"/>
      <c r="R83" s="198">
        <f>SUM(R84:R107)</f>
        <v>0</v>
      </c>
      <c r="S83" s="197"/>
      <c r="T83" s="199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120</v>
      </c>
      <c r="AT83" s="201" t="s">
        <v>81</v>
      </c>
      <c r="AU83" s="201" t="s">
        <v>90</v>
      </c>
      <c r="AY83" s="200" t="s">
        <v>121</v>
      </c>
      <c r="BK83" s="202">
        <f>SUM(BK84:BK107)</f>
        <v>0</v>
      </c>
    </row>
    <row r="84" s="2" customFormat="1" ht="16.5" customHeight="1">
      <c r="A84" s="39"/>
      <c r="B84" s="40"/>
      <c r="C84" s="205" t="s">
        <v>90</v>
      </c>
      <c r="D84" s="205" t="s">
        <v>124</v>
      </c>
      <c r="E84" s="206" t="s">
        <v>125</v>
      </c>
      <c r="F84" s="207" t="s">
        <v>126</v>
      </c>
      <c r="G84" s="208" t="s">
        <v>127</v>
      </c>
      <c r="H84" s="209">
        <v>1</v>
      </c>
      <c r="I84" s="210"/>
      <c r="J84" s="211">
        <f>ROUND(I84*H84,2)</f>
        <v>0</v>
      </c>
      <c r="K84" s="207" t="s">
        <v>44</v>
      </c>
      <c r="L84" s="45"/>
      <c r="M84" s="212" t="s">
        <v>44</v>
      </c>
      <c r="N84" s="213" t="s">
        <v>53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128</v>
      </c>
      <c r="AT84" s="216" t="s">
        <v>124</v>
      </c>
      <c r="AU84" s="216" t="s">
        <v>92</v>
      </c>
      <c r="AY84" s="17" t="s">
        <v>121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7" t="s">
        <v>90</v>
      </c>
      <c r="BK84" s="217">
        <f>ROUND(I84*H84,2)</f>
        <v>0</v>
      </c>
      <c r="BL84" s="17" t="s">
        <v>128</v>
      </c>
      <c r="BM84" s="216" t="s">
        <v>129</v>
      </c>
    </row>
    <row r="85" s="2" customFormat="1">
      <c r="A85" s="39"/>
      <c r="B85" s="40"/>
      <c r="C85" s="41"/>
      <c r="D85" s="218" t="s">
        <v>130</v>
      </c>
      <c r="E85" s="41"/>
      <c r="F85" s="219" t="s">
        <v>131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130</v>
      </c>
      <c r="AU85" s="17" t="s">
        <v>92</v>
      </c>
    </row>
    <row r="86" s="2" customFormat="1" ht="16.5" customHeight="1">
      <c r="A86" s="39"/>
      <c r="B86" s="40"/>
      <c r="C86" s="205" t="s">
        <v>92</v>
      </c>
      <c r="D86" s="205" t="s">
        <v>124</v>
      </c>
      <c r="E86" s="206" t="s">
        <v>132</v>
      </c>
      <c r="F86" s="207" t="s">
        <v>133</v>
      </c>
      <c r="G86" s="208" t="s">
        <v>134</v>
      </c>
      <c r="H86" s="209">
        <v>1</v>
      </c>
      <c r="I86" s="210"/>
      <c r="J86" s="211">
        <f>ROUND(I86*H86,2)</f>
        <v>0</v>
      </c>
      <c r="K86" s="207" t="s">
        <v>44</v>
      </c>
      <c r="L86" s="45"/>
      <c r="M86" s="212" t="s">
        <v>44</v>
      </c>
      <c r="N86" s="213" t="s">
        <v>53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128</v>
      </c>
      <c r="AT86" s="216" t="s">
        <v>124</v>
      </c>
      <c r="AU86" s="216" t="s">
        <v>92</v>
      </c>
      <c r="AY86" s="17" t="s">
        <v>121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90</v>
      </c>
      <c r="BK86" s="217">
        <f>ROUND(I86*H86,2)</f>
        <v>0</v>
      </c>
      <c r="BL86" s="17" t="s">
        <v>128</v>
      </c>
      <c r="BM86" s="216" t="s">
        <v>135</v>
      </c>
    </row>
    <row r="87" s="2" customFormat="1">
      <c r="A87" s="39"/>
      <c r="B87" s="40"/>
      <c r="C87" s="41"/>
      <c r="D87" s="218" t="s">
        <v>130</v>
      </c>
      <c r="E87" s="41"/>
      <c r="F87" s="219" t="s">
        <v>136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7" t="s">
        <v>130</v>
      </c>
      <c r="AU87" s="17" t="s">
        <v>92</v>
      </c>
    </row>
    <row r="88" s="2" customFormat="1" ht="16.5" customHeight="1">
      <c r="A88" s="39"/>
      <c r="B88" s="40"/>
      <c r="C88" s="205" t="s">
        <v>137</v>
      </c>
      <c r="D88" s="205" t="s">
        <v>124</v>
      </c>
      <c r="E88" s="206" t="s">
        <v>138</v>
      </c>
      <c r="F88" s="207" t="s">
        <v>139</v>
      </c>
      <c r="G88" s="208" t="s">
        <v>127</v>
      </c>
      <c r="H88" s="209">
        <v>1</v>
      </c>
      <c r="I88" s="210"/>
      <c r="J88" s="211">
        <f>ROUND(I88*H88,2)</f>
        <v>0</v>
      </c>
      <c r="K88" s="207" t="s">
        <v>44</v>
      </c>
      <c r="L88" s="45"/>
      <c r="M88" s="212" t="s">
        <v>44</v>
      </c>
      <c r="N88" s="213" t="s">
        <v>53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128</v>
      </c>
      <c r="AT88" s="216" t="s">
        <v>124</v>
      </c>
      <c r="AU88" s="216" t="s">
        <v>92</v>
      </c>
      <c r="AY88" s="17" t="s">
        <v>121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90</v>
      </c>
      <c r="BK88" s="217">
        <f>ROUND(I88*H88,2)</f>
        <v>0</v>
      </c>
      <c r="BL88" s="17" t="s">
        <v>128</v>
      </c>
      <c r="BM88" s="216" t="s">
        <v>140</v>
      </c>
    </row>
    <row r="89" s="2" customFormat="1">
      <c r="A89" s="39"/>
      <c r="B89" s="40"/>
      <c r="C89" s="41"/>
      <c r="D89" s="218" t="s">
        <v>130</v>
      </c>
      <c r="E89" s="41"/>
      <c r="F89" s="219" t="s">
        <v>141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130</v>
      </c>
      <c r="AU89" s="17" t="s">
        <v>92</v>
      </c>
    </row>
    <row r="90" s="2" customFormat="1" ht="21.75" customHeight="1">
      <c r="A90" s="39"/>
      <c r="B90" s="40"/>
      <c r="C90" s="205" t="s">
        <v>142</v>
      </c>
      <c r="D90" s="205" t="s">
        <v>124</v>
      </c>
      <c r="E90" s="206" t="s">
        <v>143</v>
      </c>
      <c r="F90" s="207" t="s">
        <v>144</v>
      </c>
      <c r="G90" s="208" t="s">
        <v>127</v>
      </c>
      <c r="H90" s="209">
        <v>1</v>
      </c>
      <c r="I90" s="210"/>
      <c r="J90" s="211">
        <f>ROUND(I90*H90,2)</f>
        <v>0</v>
      </c>
      <c r="K90" s="207" t="s">
        <v>44</v>
      </c>
      <c r="L90" s="45"/>
      <c r="M90" s="212" t="s">
        <v>44</v>
      </c>
      <c r="N90" s="213" t="s">
        <v>53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128</v>
      </c>
      <c r="AT90" s="216" t="s">
        <v>124</v>
      </c>
      <c r="AU90" s="216" t="s">
        <v>92</v>
      </c>
      <c r="AY90" s="17" t="s">
        <v>121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7" t="s">
        <v>90</v>
      </c>
      <c r="BK90" s="217">
        <f>ROUND(I90*H90,2)</f>
        <v>0</v>
      </c>
      <c r="BL90" s="17" t="s">
        <v>128</v>
      </c>
      <c r="BM90" s="216" t="s">
        <v>145</v>
      </c>
    </row>
    <row r="91" s="2" customFormat="1">
      <c r="A91" s="39"/>
      <c r="B91" s="40"/>
      <c r="C91" s="41"/>
      <c r="D91" s="218" t="s">
        <v>130</v>
      </c>
      <c r="E91" s="41"/>
      <c r="F91" s="219" t="s">
        <v>146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130</v>
      </c>
      <c r="AU91" s="17" t="s">
        <v>92</v>
      </c>
    </row>
    <row r="92" s="2" customFormat="1" ht="16.5" customHeight="1">
      <c r="A92" s="39"/>
      <c r="B92" s="40"/>
      <c r="C92" s="205" t="s">
        <v>120</v>
      </c>
      <c r="D92" s="205" t="s">
        <v>124</v>
      </c>
      <c r="E92" s="206" t="s">
        <v>147</v>
      </c>
      <c r="F92" s="207" t="s">
        <v>148</v>
      </c>
      <c r="G92" s="208" t="s">
        <v>134</v>
      </c>
      <c r="H92" s="209">
        <v>4</v>
      </c>
      <c r="I92" s="210"/>
      <c r="J92" s="211">
        <f>ROUND(I92*H92,2)</f>
        <v>0</v>
      </c>
      <c r="K92" s="207" t="s">
        <v>44</v>
      </c>
      <c r="L92" s="45"/>
      <c r="M92" s="212" t="s">
        <v>44</v>
      </c>
      <c r="N92" s="213" t="s">
        <v>53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128</v>
      </c>
      <c r="AT92" s="216" t="s">
        <v>124</v>
      </c>
      <c r="AU92" s="216" t="s">
        <v>92</v>
      </c>
      <c r="AY92" s="17" t="s">
        <v>121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7" t="s">
        <v>90</v>
      </c>
      <c r="BK92" s="217">
        <f>ROUND(I92*H92,2)</f>
        <v>0</v>
      </c>
      <c r="BL92" s="17" t="s">
        <v>128</v>
      </c>
      <c r="BM92" s="216" t="s">
        <v>149</v>
      </c>
    </row>
    <row r="93" s="2" customFormat="1">
      <c r="A93" s="39"/>
      <c r="B93" s="40"/>
      <c r="C93" s="41"/>
      <c r="D93" s="218" t="s">
        <v>130</v>
      </c>
      <c r="E93" s="41"/>
      <c r="F93" s="219" t="s">
        <v>150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130</v>
      </c>
      <c r="AU93" s="17" t="s">
        <v>92</v>
      </c>
    </row>
    <row r="94" s="2" customFormat="1">
      <c r="A94" s="39"/>
      <c r="B94" s="40"/>
      <c r="C94" s="205" t="s">
        <v>151</v>
      </c>
      <c r="D94" s="205" t="s">
        <v>124</v>
      </c>
      <c r="E94" s="206" t="s">
        <v>152</v>
      </c>
      <c r="F94" s="207" t="s">
        <v>153</v>
      </c>
      <c r="G94" s="208" t="s">
        <v>127</v>
      </c>
      <c r="H94" s="209">
        <v>1</v>
      </c>
      <c r="I94" s="210"/>
      <c r="J94" s="211">
        <f>ROUND(I94*H94,2)</f>
        <v>0</v>
      </c>
      <c r="K94" s="207" t="s">
        <v>44</v>
      </c>
      <c r="L94" s="45"/>
      <c r="M94" s="212" t="s">
        <v>44</v>
      </c>
      <c r="N94" s="213" t="s">
        <v>53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128</v>
      </c>
      <c r="AT94" s="216" t="s">
        <v>124</v>
      </c>
      <c r="AU94" s="216" t="s">
        <v>92</v>
      </c>
      <c r="AY94" s="17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7" t="s">
        <v>90</v>
      </c>
      <c r="BK94" s="217">
        <f>ROUND(I94*H94,2)</f>
        <v>0</v>
      </c>
      <c r="BL94" s="17" t="s">
        <v>128</v>
      </c>
      <c r="BM94" s="216" t="s">
        <v>154</v>
      </c>
    </row>
    <row r="95" s="2" customFormat="1">
      <c r="A95" s="39"/>
      <c r="B95" s="40"/>
      <c r="C95" s="41"/>
      <c r="D95" s="218" t="s">
        <v>130</v>
      </c>
      <c r="E95" s="41"/>
      <c r="F95" s="219" t="s">
        <v>155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7" t="s">
        <v>130</v>
      </c>
      <c r="AU95" s="17" t="s">
        <v>92</v>
      </c>
    </row>
    <row r="96" s="2" customFormat="1" ht="16.5" customHeight="1">
      <c r="A96" s="39"/>
      <c r="B96" s="40"/>
      <c r="C96" s="205" t="s">
        <v>156</v>
      </c>
      <c r="D96" s="205" t="s">
        <v>124</v>
      </c>
      <c r="E96" s="206" t="s">
        <v>157</v>
      </c>
      <c r="F96" s="207" t="s">
        <v>158</v>
      </c>
      <c r="G96" s="208" t="s">
        <v>127</v>
      </c>
      <c r="H96" s="209">
        <v>1</v>
      </c>
      <c r="I96" s="210"/>
      <c r="J96" s="211">
        <f>ROUND(I96*H96,2)</f>
        <v>0</v>
      </c>
      <c r="K96" s="207" t="s">
        <v>44</v>
      </c>
      <c r="L96" s="45"/>
      <c r="M96" s="212" t="s">
        <v>44</v>
      </c>
      <c r="N96" s="213" t="s">
        <v>53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128</v>
      </c>
      <c r="AT96" s="216" t="s">
        <v>124</v>
      </c>
      <c r="AU96" s="216" t="s">
        <v>92</v>
      </c>
      <c r="AY96" s="17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7" t="s">
        <v>90</v>
      </c>
      <c r="BK96" s="217">
        <f>ROUND(I96*H96,2)</f>
        <v>0</v>
      </c>
      <c r="BL96" s="17" t="s">
        <v>128</v>
      </c>
      <c r="BM96" s="216" t="s">
        <v>159</v>
      </c>
    </row>
    <row r="97" s="2" customFormat="1">
      <c r="A97" s="39"/>
      <c r="B97" s="40"/>
      <c r="C97" s="41"/>
      <c r="D97" s="218" t="s">
        <v>130</v>
      </c>
      <c r="E97" s="41"/>
      <c r="F97" s="219" t="s">
        <v>160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130</v>
      </c>
      <c r="AU97" s="17" t="s">
        <v>92</v>
      </c>
    </row>
    <row r="98" s="2" customFormat="1" ht="44.25" customHeight="1">
      <c r="A98" s="39"/>
      <c r="B98" s="40"/>
      <c r="C98" s="205" t="s">
        <v>161</v>
      </c>
      <c r="D98" s="205" t="s">
        <v>124</v>
      </c>
      <c r="E98" s="206" t="s">
        <v>162</v>
      </c>
      <c r="F98" s="207" t="s">
        <v>163</v>
      </c>
      <c r="G98" s="208" t="s">
        <v>134</v>
      </c>
      <c r="H98" s="209">
        <v>1</v>
      </c>
      <c r="I98" s="210"/>
      <c r="J98" s="211">
        <f>ROUND(I98*H98,2)</f>
        <v>0</v>
      </c>
      <c r="K98" s="207" t="s">
        <v>44</v>
      </c>
      <c r="L98" s="45"/>
      <c r="M98" s="212" t="s">
        <v>44</v>
      </c>
      <c r="N98" s="213" t="s">
        <v>53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128</v>
      </c>
      <c r="AT98" s="216" t="s">
        <v>124</v>
      </c>
      <c r="AU98" s="216" t="s">
        <v>92</v>
      </c>
      <c r="AY98" s="17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7" t="s">
        <v>90</v>
      </c>
      <c r="BK98" s="217">
        <f>ROUND(I98*H98,2)</f>
        <v>0</v>
      </c>
      <c r="BL98" s="17" t="s">
        <v>128</v>
      </c>
      <c r="BM98" s="216" t="s">
        <v>164</v>
      </c>
    </row>
    <row r="99" s="2" customFormat="1">
      <c r="A99" s="39"/>
      <c r="B99" s="40"/>
      <c r="C99" s="41"/>
      <c r="D99" s="218" t="s">
        <v>130</v>
      </c>
      <c r="E99" s="41"/>
      <c r="F99" s="219" t="s">
        <v>150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7" t="s">
        <v>130</v>
      </c>
      <c r="AU99" s="17" t="s">
        <v>92</v>
      </c>
    </row>
    <row r="100" s="2" customFormat="1">
      <c r="A100" s="39"/>
      <c r="B100" s="40"/>
      <c r="C100" s="205" t="s">
        <v>165</v>
      </c>
      <c r="D100" s="205" t="s">
        <v>124</v>
      </c>
      <c r="E100" s="206" t="s">
        <v>166</v>
      </c>
      <c r="F100" s="207" t="s">
        <v>167</v>
      </c>
      <c r="G100" s="208" t="s">
        <v>127</v>
      </c>
      <c r="H100" s="209">
        <v>1</v>
      </c>
      <c r="I100" s="210"/>
      <c r="J100" s="211">
        <f>ROUND(I100*H100,2)</f>
        <v>0</v>
      </c>
      <c r="K100" s="207" t="s">
        <v>44</v>
      </c>
      <c r="L100" s="45"/>
      <c r="M100" s="212" t="s">
        <v>44</v>
      </c>
      <c r="N100" s="213" t="s">
        <v>53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128</v>
      </c>
      <c r="AT100" s="216" t="s">
        <v>124</v>
      </c>
      <c r="AU100" s="216" t="s">
        <v>92</v>
      </c>
      <c r="AY100" s="17" t="s">
        <v>121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7" t="s">
        <v>90</v>
      </c>
      <c r="BK100" s="217">
        <f>ROUND(I100*H100,2)</f>
        <v>0</v>
      </c>
      <c r="BL100" s="17" t="s">
        <v>128</v>
      </c>
      <c r="BM100" s="216" t="s">
        <v>168</v>
      </c>
    </row>
    <row r="101" s="2" customFormat="1">
      <c r="A101" s="39"/>
      <c r="B101" s="40"/>
      <c r="C101" s="41"/>
      <c r="D101" s="218" t="s">
        <v>130</v>
      </c>
      <c r="E101" s="41"/>
      <c r="F101" s="219" t="s">
        <v>169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130</v>
      </c>
      <c r="AU101" s="17" t="s">
        <v>92</v>
      </c>
    </row>
    <row r="102" s="2" customFormat="1" ht="33" customHeight="1">
      <c r="A102" s="39"/>
      <c r="B102" s="40"/>
      <c r="C102" s="205" t="s">
        <v>170</v>
      </c>
      <c r="D102" s="205" t="s">
        <v>124</v>
      </c>
      <c r="E102" s="206" t="s">
        <v>171</v>
      </c>
      <c r="F102" s="207" t="s">
        <v>172</v>
      </c>
      <c r="G102" s="208" t="s">
        <v>127</v>
      </c>
      <c r="H102" s="209">
        <v>1</v>
      </c>
      <c r="I102" s="210"/>
      <c r="J102" s="211">
        <f>ROUND(I102*H102,2)</f>
        <v>0</v>
      </c>
      <c r="K102" s="207" t="s">
        <v>44</v>
      </c>
      <c r="L102" s="45"/>
      <c r="M102" s="212" t="s">
        <v>44</v>
      </c>
      <c r="N102" s="213" t="s">
        <v>53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128</v>
      </c>
      <c r="AT102" s="216" t="s">
        <v>124</v>
      </c>
      <c r="AU102" s="216" t="s">
        <v>92</v>
      </c>
      <c r="AY102" s="17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7" t="s">
        <v>90</v>
      </c>
      <c r="BK102" s="217">
        <f>ROUND(I102*H102,2)</f>
        <v>0</v>
      </c>
      <c r="BL102" s="17" t="s">
        <v>128</v>
      </c>
      <c r="BM102" s="216" t="s">
        <v>173</v>
      </c>
    </row>
    <row r="103" s="2" customFormat="1">
      <c r="A103" s="39"/>
      <c r="B103" s="40"/>
      <c r="C103" s="41"/>
      <c r="D103" s="218" t="s">
        <v>130</v>
      </c>
      <c r="E103" s="41"/>
      <c r="F103" s="219" t="s">
        <v>174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7" t="s">
        <v>130</v>
      </c>
      <c r="AU103" s="17" t="s">
        <v>92</v>
      </c>
    </row>
    <row r="104" s="2" customFormat="1" ht="16.5" customHeight="1">
      <c r="A104" s="39"/>
      <c r="B104" s="40"/>
      <c r="C104" s="205" t="s">
        <v>175</v>
      </c>
      <c r="D104" s="205" t="s">
        <v>124</v>
      </c>
      <c r="E104" s="206" t="s">
        <v>176</v>
      </c>
      <c r="F104" s="207" t="s">
        <v>177</v>
      </c>
      <c r="G104" s="208" t="s">
        <v>127</v>
      </c>
      <c r="H104" s="209">
        <v>1</v>
      </c>
      <c r="I104" s="210"/>
      <c r="J104" s="211">
        <f>ROUND(I104*H104,2)</f>
        <v>0</v>
      </c>
      <c r="K104" s="207" t="s">
        <v>44</v>
      </c>
      <c r="L104" s="45"/>
      <c r="M104" s="212" t="s">
        <v>44</v>
      </c>
      <c r="N104" s="213" t="s">
        <v>53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128</v>
      </c>
      <c r="AT104" s="216" t="s">
        <v>124</v>
      </c>
      <c r="AU104" s="216" t="s">
        <v>92</v>
      </c>
      <c r="AY104" s="17" t="s">
        <v>121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7" t="s">
        <v>90</v>
      </c>
      <c r="BK104" s="217">
        <f>ROUND(I104*H104,2)</f>
        <v>0</v>
      </c>
      <c r="BL104" s="17" t="s">
        <v>128</v>
      </c>
      <c r="BM104" s="216" t="s">
        <v>178</v>
      </c>
    </row>
    <row r="105" s="2" customFormat="1">
      <c r="A105" s="39"/>
      <c r="B105" s="40"/>
      <c r="C105" s="41"/>
      <c r="D105" s="218" t="s">
        <v>130</v>
      </c>
      <c r="E105" s="41"/>
      <c r="F105" s="219" t="s">
        <v>179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130</v>
      </c>
      <c r="AU105" s="17" t="s">
        <v>92</v>
      </c>
    </row>
    <row r="106" s="2" customFormat="1" ht="16.5" customHeight="1">
      <c r="A106" s="39"/>
      <c r="B106" s="40"/>
      <c r="C106" s="205" t="s">
        <v>180</v>
      </c>
      <c r="D106" s="205" t="s">
        <v>124</v>
      </c>
      <c r="E106" s="206" t="s">
        <v>181</v>
      </c>
      <c r="F106" s="207" t="s">
        <v>182</v>
      </c>
      <c r="G106" s="208" t="s">
        <v>127</v>
      </c>
      <c r="H106" s="209">
        <v>1</v>
      </c>
      <c r="I106" s="210"/>
      <c r="J106" s="211">
        <f>ROUND(I106*H106,2)</f>
        <v>0</v>
      </c>
      <c r="K106" s="207" t="s">
        <v>44</v>
      </c>
      <c r="L106" s="45"/>
      <c r="M106" s="212" t="s">
        <v>44</v>
      </c>
      <c r="N106" s="213" t="s">
        <v>53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128</v>
      </c>
      <c r="AT106" s="216" t="s">
        <v>124</v>
      </c>
      <c r="AU106" s="216" t="s">
        <v>92</v>
      </c>
      <c r="AY106" s="17" t="s">
        <v>121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7" t="s">
        <v>90</v>
      </c>
      <c r="BK106" s="217">
        <f>ROUND(I106*H106,2)</f>
        <v>0</v>
      </c>
      <c r="BL106" s="17" t="s">
        <v>128</v>
      </c>
      <c r="BM106" s="216" t="s">
        <v>183</v>
      </c>
    </row>
    <row r="107" s="2" customFormat="1">
      <c r="A107" s="39"/>
      <c r="B107" s="40"/>
      <c r="C107" s="41"/>
      <c r="D107" s="218" t="s">
        <v>130</v>
      </c>
      <c r="E107" s="41"/>
      <c r="F107" s="219" t="s">
        <v>184</v>
      </c>
      <c r="G107" s="41"/>
      <c r="H107" s="41"/>
      <c r="I107" s="220"/>
      <c r="J107" s="41"/>
      <c r="K107" s="41"/>
      <c r="L107" s="45"/>
      <c r="M107" s="223"/>
      <c r="N107" s="224"/>
      <c r="O107" s="225"/>
      <c r="P107" s="225"/>
      <c r="Q107" s="225"/>
      <c r="R107" s="225"/>
      <c r="S107" s="225"/>
      <c r="T107" s="22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130</v>
      </c>
      <c r="AU107" s="17" t="s">
        <v>92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0bdapY+VSHq4RX0o6CNe5B5JhWmMEK3Gw5gnRHolIMNbqImvvkdl7hMqcjlQenn+oE8qs1XHDe6CEIifCj67fA==" hashValue="NKWD4Td7uYc58kvFW6z4i3gaIHBqPnsrei9/ekmmqoK0g9MJsZvo3n+WLHYM/Ast27LkW+72sejRQbMOB+tFsw==" algorithmName="SHA-512" password="B036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92</v>
      </c>
    </row>
    <row r="4" s="1" customFormat="1" ht="24.96" customHeight="1">
      <c r="B4" s="20"/>
      <c r="D4" s="131" t="s">
        <v>96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Oprava WC na SŠ Rokycany - přízemí, 97_2020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97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44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1. 4. 2021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34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44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48</v>
      </c>
      <c r="E30" s="39"/>
      <c r="F30" s="39"/>
      <c r="G30" s="39"/>
      <c r="H30" s="39"/>
      <c r="I30" s="39"/>
      <c r="J30" s="145">
        <f>ROUND(J109,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50</v>
      </c>
      <c r="G32" s="39"/>
      <c r="H32" s="39"/>
      <c r="I32" s="146" t="s">
        <v>49</v>
      </c>
      <c r="J32" s="146" t="s">
        <v>51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52</v>
      </c>
      <c r="E33" s="133" t="s">
        <v>53</v>
      </c>
      <c r="F33" s="148">
        <f>ROUND((SUM(BE109:BE640)),  2)</f>
        <v>0</v>
      </c>
      <c r="G33" s="39"/>
      <c r="H33" s="39"/>
      <c r="I33" s="149">
        <v>0.20999999999999999</v>
      </c>
      <c r="J33" s="148">
        <f>ROUND(((SUM(BE109:BE640))*I33),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54</v>
      </c>
      <c r="F34" s="148">
        <f>ROUND((SUM(BF109:BF640)),  2)</f>
        <v>0</v>
      </c>
      <c r="G34" s="39"/>
      <c r="H34" s="39"/>
      <c r="I34" s="149">
        <v>0.14999999999999999</v>
      </c>
      <c r="J34" s="148">
        <f>ROUND(((SUM(BF109:BF640))*I34),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55</v>
      </c>
      <c r="F35" s="148">
        <f>ROUND((SUM(BG109:BG640)),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56</v>
      </c>
      <c r="F36" s="148">
        <f>ROUND((SUM(BH109:BH640)),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57</v>
      </c>
      <c r="F37" s="148">
        <f>ROUND((SUM(BI109:BI640)),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58</v>
      </c>
      <c r="E39" s="152"/>
      <c r="F39" s="152"/>
      <c r="G39" s="153" t="s">
        <v>59</v>
      </c>
      <c r="H39" s="154" t="s">
        <v>60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99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WC na SŠ Rokycany - přízemí, 97_2020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Hlavní budova SŠ Rokycany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Jeřabinová 96/III, 33701 Rokycany</v>
      </c>
      <c r="G52" s="41"/>
      <c r="H52" s="41"/>
      <c r="I52" s="32" t="s">
        <v>24</v>
      </c>
      <c r="J52" s="73" t="str">
        <f>IF(J12="","",J12)</f>
        <v>1. 4. 2021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Střední škola, Rokycany</v>
      </c>
      <c r="G54" s="41"/>
      <c r="H54" s="41"/>
      <c r="I54" s="32" t="s">
        <v>38</v>
      </c>
      <c r="J54" s="37" t="str">
        <f>E21</f>
        <v>Ing.arch. Jiří Michálek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100</v>
      </c>
      <c r="D57" s="163"/>
      <c r="E57" s="163"/>
      <c r="F57" s="163"/>
      <c r="G57" s="163"/>
      <c r="H57" s="163"/>
      <c r="I57" s="163"/>
      <c r="J57" s="164" t="s">
        <v>101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80</v>
      </c>
      <c r="D59" s="41"/>
      <c r="E59" s="41"/>
      <c r="F59" s="41"/>
      <c r="G59" s="41"/>
      <c r="H59" s="41"/>
      <c r="I59" s="41"/>
      <c r="J59" s="103">
        <f>J109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102</v>
      </c>
    </row>
    <row r="60" s="9" customFormat="1" ht="24.96" customHeight="1">
      <c r="A60" s="9"/>
      <c r="B60" s="166"/>
      <c r="C60" s="167"/>
      <c r="D60" s="168" t="s">
        <v>186</v>
      </c>
      <c r="E60" s="169"/>
      <c r="F60" s="169"/>
      <c r="G60" s="169"/>
      <c r="H60" s="169"/>
      <c r="I60" s="169"/>
      <c r="J60" s="170">
        <f>J110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187</v>
      </c>
      <c r="E61" s="175"/>
      <c r="F61" s="175"/>
      <c r="G61" s="175"/>
      <c r="H61" s="175"/>
      <c r="I61" s="175"/>
      <c r="J61" s="176">
        <f>J111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188</v>
      </c>
      <c r="E62" s="175"/>
      <c r="F62" s="175"/>
      <c r="G62" s="175"/>
      <c r="H62" s="175"/>
      <c r="I62" s="175"/>
      <c r="J62" s="176">
        <f>J138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189</v>
      </c>
      <c r="E63" s="175"/>
      <c r="F63" s="175"/>
      <c r="G63" s="175"/>
      <c r="H63" s="175"/>
      <c r="I63" s="175"/>
      <c r="J63" s="176">
        <f>J162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190</v>
      </c>
      <c r="E64" s="175"/>
      <c r="F64" s="175"/>
      <c r="G64" s="175"/>
      <c r="H64" s="175"/>
      <c r="I64" s="175"/>
      <c r="J64" s="176">
        <f>J193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191</v>
      </c>
      <c r="E65" s="175"/>
      <c r="F65" s="175"/>
      <c r="G65" s="175"/>
      <c r="H65" s="175"/>
      <c r="I65" s="175"/>
      <c r="J65" s="176">
        <f>J204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192</v>
      </c>
      <c r="E66" s="169"/>
      <c r="F66" s="169"/>
      <c r="G66" s="169"/>
      <c r="H66" s="169"/>
      <c r="I66" s="169"/>
      <c r="J66" s="170">
        <f>J206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193</v>
      </c>
      <c r="E67" s="175"/>
      <c r="F67" s="175"/>
      <c r="G67" s="175"/>
      <c r="H67" s="175"/>
      <c r="I67" s="175"/>
      <c r="J67" s="176">
        <f>J207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194</v>
      </c>
      <c r="E68" s="175"/>
      <c r="F68" s="175"/>
      <c r="G68" s="175"/>
      <c r="H68" s="175"/>
      <c r="I68" s="175"/>
      <c r="J68" s="176">
        <f>J218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195</v>
      </c>
      <c r="E69" s="175"/>
      <c r="F69" s="175"/>
      <c r="G69" s="175"/>
      <c r="H69" s="175"/>
      <c r="I69" s="175"/>
      <c r="J69" s="176">
        <f>J236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196</v>
      </c>
      <c r="E70" s="175"/>
      <c r="F70" s="175"/>
      <c r="G70" s="175"/>
      <c r="H70" s="175"/>
      <c r="I70" s="175"/>
      <c r="J70" s="176">
        <f>J273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197</v>
      </c>
      <c r="E71" s="175"/>
      <c r="F71" s="175"/>
      <c r="G71" s="175"/>
      <c r="H71" s="175"/>
      <c r="I71" s="175"/>
      <c r="J71" s="176">
        <f>J309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198</v>
      </c>
      <c r="E72" s="175"/>
      <c r="F72" s="175"/>
      <c r="G72" s="175"/>
      <c r="H72" s="175"/>
      <c r="I72" s="175"/>
      <c r="J72" s="176">
        <f>J376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199</v>
      </c>
      <c r="E73" s="175"/>
      <c r="F73" s="175"/>
      <c r="G73" s="175"/>
      <c r="H73" s="175"/>
      <c r="I73" s="175"/>
      <c r="J73" s="176">
        <f>J407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200</v>
      </c>
      <c r="E74" s="175"/>
      <c r="F74" s="175"/>
      <c r="G74" s="175"/>
      <c r="H74" s="175"/>
      <c r="I74" s="175"/>
      <c r="J74" s="176">
        <f>J412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2"/>
      <c r="C75" s="173"/>
      <c r="D75" s="174" t="s">
        <v>201</v>
      </c>
      <c r="E75" s="175"/>
      <c r="F75" s="175"/>
      <c r="G75" s="175"/>
      <c r="H75" s="175"/>
      <c r="I75" s="175"/>
      <c r="J75" s="176">
        <f>J413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2"/>
      <c r="C76" s="173"/>
      <c r="D76" s="174" t="s">
        <v>202</v>
      </c>
      <c r="E76" s="175"/>
      <c r="F76" s="175"/>
      <c r="G76" s="175"/>
      <c r="H76" s="175"/>
      <c r="I76" s="175"/>
      <c r="J76" s="176">
        <f>J426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2"/>
      <c r="C77" s="173"/>
      <c r="D77" s="174" t="s">
        <v>203</v>
      </c>
      <c r="E77" s="175"/>
      <c r="F77" s="175"/>
      <c r="G77" s="175"/>
      <c r="H77" s="175"/>
      <c r="I77" s="175"/>
      <c r="J77" s="176">
        <f>J429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2"/>
      <c r="C78" s="173"/>
      <c r="D78" s="174" t="s">
        <v>204</v>
      </c>
      <c r="E78" s="175"/>
      <c r="F78" s="175"/>
      <c r="G78" s="175"/>
      <c r="H78" s="175"/>
      <c r="I78" s="175"/>
      <c r="J78" s="176">
        <f>J438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72"/>
      <c r="C79" s="173"/>
      <c r="D79" s="174" t="s">
        <v>205</v>
      </c>
      <c r="E79" s="175"/>
      <c r="F79" s="175"/>
      <c r="G79" s="175"/>
      <c r="H79" s="175"/>
      <c r="I79" s="175"/>
      <c r="J79" s="176">
        <f>J444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72"/>
      <c r="C80" s="173"/>
      <c r="D80" s="174" t="s">
        <v>206</v>
      </c>
      <c r="E80" s="175"/>
      <c r="F80" s="175"/>
      <c r="G80" s="175"/>
      <c r="H80" s="175"/>
      <c r="I80" s="175"/>
      <c r="J80" s="176">
        <f>J452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207</v>
      </c>
      <c r="E81" s="175"/>
      <c r="F81" s="175"/>
      <c r="G81" s="175"/>
      <c r="H81" s="175"/>
      <c r="I81" s="175"/>
      <c r="J81" s="176">
        <f>J457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2"/>
      <c r="C82" s="173"/>
      <c r="D82" s="174" t="s">
        <v>208</v>
      </c>
      <c r="E82" s="175"/>
      <c r="F82" s="175"/>
      <c r="G82" s="175"/>
      <c r="H82" s="175"/>
      <c r="I82" s="175"/>
      <c r="J82" s="176">
        <f>J470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2"/>
      <c r="C83" s="173"/>
      <c r="D83" s="174" t="s">
        <v>209</v>
      </c>
      <c r="E83" s="175"/>
      <c r="F83" s="175"/>
      <c r="G83" s="175"/>
      <c r="H83" s="175"/>
      <c r="I83" s="175"/>
      <c r="J83" s="176">
        <f>J479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2"/>
      <c r="C84" s="173"/>
      <c r="D84" s="174" t="s">
        <v>210</v>
      </c>
      <c r="E84" s="175"/>
      <c r="F84" s="175"/>
      <c r="G84" s="175"/>
      <c r="H84" s="175"/>
      <c r="I84" s="175"/>
      <c r="J84" s="176">
        <f>J482</f>
        <v>0</v>
      </c>
      <c r="K84" s="173"/>
      <c r="L84" s="17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2"/>
      <c r="C85" s="173"/>
      <c r="D85" s="174" t="s">
        <v>211</v>
      </c>
      <c r="E85" s="175"/>
      <c r="F85" s="175"/>
      <c r="G85" s="175"/>
      <c r="H85" s="175"/>
      <c r="I85" s="175"/>
      <c r="J85" s="176">
        <f>J502</f>
        <v>0</v>
      </c>
      <c r="K85" s="173"/>
      <c r="L85" s="17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2"/>
      <c r="C86" s="173"/>
      <c r="D86" s="174" t="s">
        <v>212</v>
      </c>
      <c r="E86" s="175"/>
      <c r="F86" s="175"/>
      <c r="G86" s="175"/>
      <c r="H86" s="175"/>
      <c r="I86" s="175"/>
      <c r="J86" s="176">
        <f>J553</f>
        <v>0</v>
      </c>
      <c r="K86" s="173"/>
      <c r="L86" s="17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2"/>
      <c r="C87" s="173"/>
      <c r="D87" s="174" t="s">
        <v>213</v>
      </c>
      <c r="E87" s="175"/>
      <c r="F87" s="175"/>
      <c r="G87" s="175"/>
      <c r="H87" s="175"/>
      <c r="I87" s="175"/>
      <c r="J87" s="176">
        <f>J567</f>
        <v>0</v>
      </c>
      <c r="K87" s="173"/>
      <c r="L87" s="17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66"/>
      <c r="C88" s="167"/>
      <c r="D88" s="168" t="s">
        <v>103</v>
      </c>
      <c r="E88" s="169"/>
      <c r="F88" s="169"/>
      <c r="G88" s="169"/>
      <c r="H88" s="169"/>
      <c r="I88" s="169"/>
      <c r="J88" s="170">
        <f>J576</f>
        <v>0</v>
      </c>
      <c r="K88" s="167"/>
      <c r="L88" s="171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72"/>
      <c r="C89" s="173"/>
      <c r="D89" s="174" t="s">
        <v>104</v>
      </c>
      <c r="E89" s="175"/>
      <c r="F89" s="175"/>
      <c r="G89" s="175"/>
      <c r="H89" s="175"/>
      <c r="I89" s="175"/>
      <c r="J89" s="176">
        <f>J577</f>
        <v>0</v>
      </c>
      <c r="K89" s="173"/>
      <c r="L89" s="17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2" customFormat="1" ht="21.84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5" s="2" customFormat="1" ht="6.96" customHeight="1">
      <c r="A95" s="39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4.96" customHeight="1">
      <c r="A96" s="39"/>
      <c r="B96" s="40"/>
      <c r="C96" s="23" t="s">
        <v>105</v>
      </c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2" t="s">
        <v>16</v>
      </c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41"/>
      <c r="D99" s="41"/>
      <c r="E99" s="161" t="str">
        <f>E7</f>
        <v>Oprava WC na SŠ Rokycany - přízemí, 97_2020</v>
      </c>
      <c r="F99" s="32"/>
      <c r="G99" s="32"/>
      <c r="H99" s="32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2" t="s">
        <v>97</v>
      </c>
      <c r="D100" s="41"/>
      <c r="E100" s="41"/>
      <c r="F100" s="41"/>
      <c r="G100" s="41"/>
      <c r="H100" s="41"/>
      <c r="I100" s="41"/>
      <c r="J100" s="41"/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70" t="str">
        <f>E9</f>
        <v>01 - Hlavní budova SŠ Rokycany</v>
      </c>
      <c r="F101" s="41"/>
      <c r="G101" s="41"/>
      <c r="H101" s="41"/>
      <c r="I101" s="41"/>
      <c r="J101" s="41"/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3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2" t="s">
        <v>22</v>
      </c>
      <c r="D103" s="41"/>
      <c r="E103" s="41"/>
      <c r="F103" s="27" t="str">
        <f>F12</f>
        <v>Jeřabinová 96/III, 33701 Rokycany</v>
      </c>
      <c r="G103" s="41"/>
      <c r="H103" s="41"/>
      <c r="I103" s="32" t="s">
        <v>24</v>
      </c>
      <c r="J103" s="73" t="str">
        <f>IF(J12="","",J12)</f>
        <v>1. 4. 2021</v>
      </c>
      <c r="K103" s="41"/>
      <c r="L103" s="13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13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5.15" customHeight="1">
      <c r="A105" s="39"/>
      <c r="B105" s="40"/>
      <c r="C105" s="32" t="s">
        <v>30</v>
      </c>
      <c r="D105" s="41"/>
      <c r="E105" s="41"/>
      <c r="F105" s="27" t="str">
        <f>E15</f>
        <v>Střední škola, Rokycany</v>
      </c>
      <c r="G105" s="41"/>
      <c r="H105" s="41"/>
      <c r="I105" s="32" t="s">
        <v>38</v>
      </c>
      <c r="J105" s="37" t="str">
        <f>E21</f>
        <v>Ing.arch. Jiří Michálek</v>
      </c>
      <c r="K105" s="41"/>
      <c r="L105" s="13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5.15" customHeight="1">
      <c r="A106" s="39"/>
      <c r="B106" s="40"/>
      <c r="C106" s="32" t="s">
        <v>36</v>
      </c>
      <c r="D106" s="41"/>
      <c r="E106" s="41"/>
      <c r="F106" s="27" t="str">
        <f>IF(E18="","",E18)</f>
        <v>Vyplň údaj</v>
      </c>
      <c r="G106" s="41"/>
      <c r="H106" s="41"/>
      <c r="I106" s="32" t="s">
        <v>43</v>
      </c>
      <c r="J106" s="37" t="str">
        <f>E24</f>
        <v xml:space="preserve"> </v>
      </c>
      <c r="K106" s="41"/>
      <c r="L106" s="13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0.32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13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11" customFormat="1" ht="29.28" customHeight="1">
      <c r="A108" s="178"/>
      <c r="B108" s="179"/>
      <c r="C108" s="180" t="s">
        <v>106</v>
      </c>
      <c r="D108" s="181" t="s">
        <v>67</v>
      </c>
      <c r="E108" s="181" t="s">
        <v>63</v>
      </c>
      <c r="F108" s="181" t="s">
        <v>64</v>
      </c>
      <c r="G108" s="181" t="s">
        <v>107</v>
      </c>
      <c r="H108" s="181" t="s">
        <v>108</v>
      </c>
      <c r="I108" s="181" t="s">
        <v>109</v>
      </c>
      <c r="J108" s="181" t="s">
        <v>101</v>
      </c>
      <c r="K108" s="182" t="s">
        <v>110</v>
      </c>
      <c r="L108" s="183"/>
      <c r="M108" s="93" t="s">
        <v>44</v>
      </c>
      <c r="N108" s="94" t="s">
        <v>52</v>
      </c>
      <c r="O108" s="94" t="s">
        <v>111</v>
      </c>
      <c r="P108" s="94" t="s">
        <v>112</v>
      </c>
      <c r="Q108" s="94" t="s">
        <v>113</v>
      </c>
      <c r="R108" s="94" t="s">
        <v>114</v>
      </c>
      <c r="S108" s="94" t="s">
        <v>115</v>
      </c>
      <c r="T108" s="95" t="s">
        <v>116</v>
      </c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</row>
    <row r="109" s="2" customFormat="1" ht="22.8" customHeight="1">
      <c r="A109" s="39"/>
      <c r="B109" s="40"/>
      <c r="C109" s="100" t="s">
        <v>117</v>
      </c>
      <c r="D109" s="41"/>
      <c r="E109" s="41"/>
      <c r="F109" s="41"/>
      <c r="G109" s="41"/>
      <c r="H109" s="41"/>
      <c r="I109" s="41"/>
      <c r="J109" s="184">
        <f>BK109</f>
        <v>0</v>
      </c>
      <c r="K109" s="41"/>
      <c r="L109" s="45"/>
      <c r="M109" s="96"/>
      <c r="N109" s="185"/>
      <c r="O109" s="97"/>
      <c r="P109" s="186">
        <f>P110+P206+P576</f>
        <v>0</v>
      </c>
      <c r="Q109" s="97"/>
      <c r="R109" s="186">
        <f>R110+R206+R576</f>
        <v>17.865899470999995</v>
      </c>
      <c r="S109" s="97"/>
      <c r="T109" s="187">
        <f>T110+T206+T576</f>
        <v>14.166111140000002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81</v>
      </c>
      <c r="AU109" s="17" t="s">
        <v>102</v>
      </c>
      <c r="BK109" s="188">
        <f>BK110+BK206+BK576</f>
        <v>0</v>
      </c>
    </row>
    <row r="110" s="12" customFormat="1" ht="25.92" customHeight="1">
      <c r="A110" s="12"/>
      <c r="B110" s="189"/>
      <c r="C110" s="190"/>
      <c r="D110" s="191" t="s">
        <v>81</v>
      </c>
      <c r="E110" s="192" t="s">
        <v>214</v>
      </c>
      <c r="F110" s="192" t="s">
        <v>215</v>
      </c>
      <c r="G110" s="190"/>
      <c r="H110" s="190"/>
      <c r="I110" s="193"/>
      <c r="J110" s="194">
        <f>BK110</f>
        <v>0</v>
      </c>
      <c r="K110" s="190"/>
      <c r="L110" s="195"/>
      <c r="M110" s="196"/>
      <c r="N110" s="197"/>
      <c r="O110" s="197"/>
      <c r="P110" s="198">
        <f>P111+P138+P162+P193+P204</f>
        <v>0</v>
      </c>
      <c r="Q110" s="197"/>
      <c r="R110" s="198">
        <f>R111+R138+R162+R193+R204</f>
        <v>13.742802489999995</v>
      </c>
      <c r="S110" s="197"/>
      <c r="T110" s="199">
        <f>T111+T138+T162+T193+T204</f>
        <v>12.706245000000001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90</v>
      </c>
      <c r="AT110" s="201" t="s">
        <v>81</v>
      </c>
      <c r="AU110" s="201" t="s">
        <v>82</v>
      </c>
      <c r="AY110" s="200" t="s">
        <v>121</v>
      </c>
      <c r="BK110" s="202">
        <f>BK111+BK138+BK162+BK193+BK204</f>
        <v>0</v>
      </c>
    </row>
    <row r="111" s="12" customFormat="1" ht="22.8" customHeight="1">
      <c r="A111" s="12"/>
      <c r="B111" s="189"/>
      <c r="C111" s="190"/>
      <c r="D111" s="191" t="s">
        <v>81</v>
      </c>
      <c r="E111" s="203" t="s">
        <v>90</v>
      </c>
      <c r="F111" s="203" t="s">
        <v>216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SUM(P112:P137)</f>
        <v>0</v>
      </c>
      <c r="Q111" s="197"/>
      <c r="R111" s="198">
        <f>SUM(R112:R137)</f>
        <v>5.1299999999999999</v>
      </c>
      <c r="S111" s="197"/>
      <c r="T111" s="199">
        <f>SUM(T112:T137)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90</v>
      </c>
      <c r="AT111" s="201" t="s">
        <v>81</v>
      </c>
      <c r="AU111" s="201" t="s">
        <v>90</v>
      </c>
      <c r="AY111" s="200" t="s">
        <v>121</v>
      </c>
      <c r="BK111" s="202">
        <f>SUM(BK112:BK137)</f>
        <v>0</v>
      </c>
    </row>
    <row r="112" s="2" customFormat="1">
      <c r="A112" s="39"/>
      <c r="B112" s="40"/>
      <c r="C112" s="205" t="s">
        <v>90</v>
      </c>
      <c r="D112" s="205" t="s">
        <v>124</v>
      </c>
      <c r="E112" s="206" t="s">
        <v>217</v>
      </c>
      <c r="F112" s="207" t="s">
        <v>218</v>
      </c>
      <c r="G112" s="208" t="s">
        <v>219</v>
      </c>
      <c r="H112" s="209">
        <v>8.1899999999999995</v>
      </c>
      <c r="I112" s="210"/>
      <c r="J112" s="211">
        <f>ROUND(I112*H112,2)</f>
        <v>0</v>
      </c>
      <c r="K112" s="207" t="s">
        <v>220</v>
      </c>
      <c r="L112" s="45"/>
      <c r="M112" s="212" t="s">
        <v>44</v>
      </c>
      <c r="N112" s="213" t="s">
        <v>53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142</v>
      </c>
      <c r="AT112" s="216" t="s">
        <v>124</v>
      </c>
      <c r="AU112" s="216" t="s">
        <v>92</v>
      </c>
      <c r="AY112" s="17" t="s">
        <v>121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7" t="s">
        <v>90</v>
      </c>
      <c r="BK112" s="217">
        <f>ROUND(I112*H112,2)</f>
        <v>0</v>
      </c>
      <c r="BL112" s="17" t="s">
        <v>142</v>
      </c>
      <c r="BM112" s="216" t="s">
        <v>221</v>
      </c>
    </row>
    <row r="113" s="13" customFormat="1">
      <c r="A113" s="13"/>
      <c r="B113" s="227"/>
      <c r="C113" s="228"/>
      <c r="D113" s="218" t="s">
        <v>222</v>
      </c>
      <c r="E113" s="229" t="s">
        <v>44</v>
      </c>
      <c r="F113" s="230" t="s">
        <v>223</v>
      </c>
      <c r="G113" s="228"/>
      <c r="H113" s="231">
        <v>8.1899999999999995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222</v>
      </c>
      <c r="AU113" s="237" t="s">
        <v>92</v>
      </c>
      <c r="AV113" s="13" t="s">
        <v>92</v>
      </c>
      <c r="AW113" s="13" t="s">
        <v>42</v>
      </c>
      <c r="AX113" s="13" t="s">
        <v>90</v>
      </c>
      <c r="AY113" s="237" t="s">
        <v>121</v>
      </c>
    </row>
    <row r="114" s="2" customFormat="1" ht="55.5" customHeight="1">
      <c r="A114" s="39"/>
      <c r="B114" s="40"/>
      <c r="C114" s="205" t="s">
        <v>92</v>
      </c>
      <c r="D114" s="205" t="s">
        <v>124</v>
      </c>
      <c r="E114" s="206" t="s">
        <v>224</v>
      </c>
      <c r="F114" s="207" t="s">
        <v>225</v>
      </c>
      <c r="G114" s="208" t="s">
        <v>219</v>
      </c>
      <c r="H114" s="209">
        <v>3.762</v>
      </c>
      <c r="I114" s="210"/>
      <c r="J114" s="211">
        <f>ROUND(I114*H114,2)</f>
        <v>0</v>
      </c>
      <c r="K114" s="207" t="s">
        <v>220</v>
      </c>
      <c r="L114" s="45"/>
      <c r="M114" s="212" t="s">
        <v>44</v>
      </c>
      <c r="N114" s="213" t="s">
        <v>53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142</v>
      </c>
      <c r="AT114" s="216" t="s">
        <v>124</v>
      </c>
      <c r="AU114" s="216" t="s">
        <v>92</v>
      </c>
      <c r="AY114" s="17" t="s">
        <v>121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7" t="s">
        <v>90</v>
      </c>
      <c r="BK114" s="217">
        <f>ROUND(I114*H114,2)</f>
        <v>0</v>
      </c>
      <c r="BL114" s="17" t="s">
        <v>142</v>
      </c>
      <c r="BM114" s="216" t="s">
        <v>226</v>
      </c>
    </row>
    <row r="115" s="13" customFormat="1">
      <c r="A115" s="13"/>
      <c r="B115" s="227"/>
      <c r="C115" s="228"/>
      <c r="D115" s="218" t="s">
        <v>222</v>
      </c>
      <c r="E115" s="229" t="s">
        <v>44</v>
      </c>
      <c r="F115" s="230" t="s">
        <v>223</v>
      </c>
      <c r="G115" s="228"/>
      <c r="H115" s="231">
        <v>8.1899999999999995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222</v>
      </c>
      <c r="AU115" s="237" t="s">
        <v>92</v>
      </c>
      <c r="AV115" s="13" t="s">
        <v>92</v>
      </c>
      <c r="AW115" s="13" t="s">
        <v>42</v>
      </c>
      <c r="AX115" s="13" t="s">
        <v>82</v>
      </c>
      <c r="AY115" s="237" t="s">
        <v>121</v>
      </c>
    </row>
    <row r="116" s="13" customFormat="1">
      <c r="A116" s="13"/>
      <c r="B116" s="227"/>
      <c r="C116" s="228"/>
      <c r="D116" s="218" t="s">
        <v>222</v>
      </c>
      <c r="E116" s="229" t="s">
        <v>44</v>
      </c>
      <c r="F116" s="230" t="s">
        <v>227</v>
      </c>
      <c r="G116" s="228"/>
      <c r="H116" s="231">
        <v>-4.4279999999999999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222</v>
      </c>
      <c r="AU116" s="237" t="s">
        <v>92</v>
      </c>
      <c r="AV116" s="13" t="s">
        <v>92</v>
      </c>
      <c r="AW116" s="13" t="s">
        <v>42</v>
      </c>
      <c r="AX116" s="13" t="s">
        <v>82</v>
      </c>
      <c r="AY116" s="237" t="s">
        <v>121</v>
      </c>
    </row>
    <row r="117" s="14" customFormat="1">
      <c r="A117" s="14"/>
      <c r="B117" s="238"/>
      <c r="C117" s="239"/>
      <c r="D117" s="218" t="s">
        <v>222</v>
      </c>
      <c r="E117" s="240" t="s">
        <v>44</v>
      </c>
      <c r="F117" s="241" t="s">
        <v>228</v>
      </c>
      <c r="G117" s="239"/>
      <c r="H117" s="242">
        <v>3.762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222</v>
      </c>
      <c r="AU117" s="248" t="s">
        <v>92</v>
      </c>
      <c r="AV117" s="14" t="s">
        <v>142</v>
      </c>
      <c r="AW117" s="14" t="s">
        <v>42</v>
      </c>
      <c r="AX117" s="14" t="s">
        <v>90</v>
      </c>
      <c r="AY117" s="248" t="s">
        <v>121</v>
      </c>
    </row>
    <row r="118" s="2" customFormat="1">
      <c r="A118" s="39"/>
      <c r="B118" s="40"/>
      <c r="C118" s="205" t="s">
        <v>137</v>
      </c>
      <c r="D118" s="205" t="s">
        <v>124</v>
      </c>
      <c r="E118" s="206" t="s">
        <v>229</v>
      </c>
      <c r="F118" s="207" t="s">
        <v>230</v>
      </c>
      <c r="G118" s="208" t="s">
        <v>219</v>
      </c>
      <c r="H118" s="209">
        <v>3.762</v>
      </c>
      <c r="I118" s="210"/>
      <c r="J118" s="211">
        <f>ROUND(I118*H118,2)</f>
        <v>0</v>
      </c>
      <c r="K118" s="207" t="s">
        <v>220</v>
      </c>
      <c r="L118" s="45"/>
      <c r="M118" s="212" t="s">
        <v>44</v>
      </c>
      <c r="N118" s="213" t="s">
        <v>53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142</v>
      </c>
      <c r="AT118" s="216" t="s">
        <v>124</v>
      </c>
      <c r="AU118" s="216" t="s">
        <v>92</v>
      </c>
      <c r="AY118" s="17" t="s">
        <v>121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7" t="s">
        <v>90</v>
      </c>
      <c r="BK118" s="217">
        <f>ROUND(I118*H118,2)</f>
        <v>0</v>
      </c>
      <c r="BL118" s="17" t="s">
        <v>142</v>
      </c>
      <c r="BM118" s="216" t="s">
        <v>231</v>
      </c>
    </row>
    <row r="119" s="13" customFormat="1">
      <c r="A119" s="13"/>
      <c r="B119" s="227"/>
      <c r="C119" s="228"/>
      <c r="D119" s="218" t="s">
        <v>222</v>
      </c>
      <c r="E119" s="229" t="s">
        <v>44</v>
      </c>
      <c r="F119" s="230" t="s">
        <v>223</v>
      </c>
      <c r="G119" s="228"/>
      <c r="H119" s="231">
        <v>8.1899999999999995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222</v>
      </c>
      <c r="AU119" s="237" t="s">
        <v>92</v>
      </c>
      <c r="AV119" s="13" t="s">
        <v>92</v>
      </c>
      <c r="AW119" s="13" t="s">
        <v>42</v>
      </c>
      <c r="AX119" s="13" t="s">
        <v>82</v>
      </c>
      <c r="AY119" s="237" t="s">
        <v>121</v>
      </c>
    </row>
    <row r="120" s="13" customFormat="1">
      <c r="A120" s="13"/>
      <c r="B120" s="227"/>
      <c r="C120" s="228"/>
      <c r="D120" s="218" t="s">
        <v>222</v>
      </c>
      <c r="E120" s="229" t="s">
        <v>44</v>
      </c>
      <c r="F120" s="230" t="s">
        <v>227</v>
      </c>
      <c r="G120" s="228"/>
      <c r="H120" s="231">
        <v>-4.4279999999999999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222</v>
      </c>
      <c r="AU120" s="237" t="s">
        <v>92</v>
      </c>
      <c r="AV120" s="13" t="s">
        <v>92</v>
      </c>
      <c r="AW120" s="13" t="s">
        <v>42</v>
      </c>
      <c r="AX120" s="13" t="s">
        <v>82</v>
      </c>
      <c r="AY120" s="237" t="s">
        <v>121</v>
      </c>
    </row>
    <row r="121" s="14" customFormat="1">
      <c r="A121" s="14"/>
      <c r="B121" s="238"/>
      <c r="C121" s="239"/>
      <c r="D121" s="218" t="s">
        <v>222</v>
      </c>
      <c r="E121" s="240" t="s">
        <v>44</v>
      </c>
      <c r="F121" s="241" t="s">
        <v>228</v>
      </c>
      <c r="G121" s="239"/>
      <c r="H121" s="242">
        <v>3.762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222</v>
      </c>
      <c r="AU121" s="248" t="s">
        <v>92</v>
      </c>
      <c r="AV121" s="14" t="s">
        <v>142</v>
      </c>
      <c r="AW121" s="14" t="s">
        <v>42</v>
      </c>
      <c r="AX121" s="14" t="s">
        <v>90</v>
      </c>
      <c r="AY121" s="248" t="s">
        <v>121</v>
      </c>
    </row>
    <row r="122" s="2" customFormat="1">
      <c r="A122" s="39"/>
      <c r="B122" s="40"/>
      <c r="C122" s="205" t="s">
        <v>142</v>
      </c>
      <c r="D122" s="205" t="s">
        <v>124</v>
      </c>
      <c r="E122" s="206" t="s">
        <v>232</v>
      </c>
      <c r="F122" s="207" t="s">
        <v>233</v>
      </c>
      <c r="G122" s="208" t="s">
        <v>219</v>
      </c>
      <c r="H122" s="209">
        <v>3.762</v>
      </c>
      <c r="I122" s="210"/>
      <c r="J122" s="211">
        <f>ROUND(I122*H122,2)</f>
        <v>0</v>
      </c>
      <c r="K122" s="207" t="s">
        <v>220</v>
      </c>
      <c r="L122" s="45"/>
      <c r="M122" s="212" t="s">
        <v>44</v>
      </c>
      <c r="N122" s="213" t="s">
        <v>53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142</v>
      </c>
      <c r="AT122" s="216" t="s">
        <v>124</v>
      </c>
      <c r="AU122" s="216" t="s">
        <v>92</v>
      </c>
      <c r="AY122" s="17" t="s">
        <v>121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7" t="s">
        <v>90</v>
      </c>
      <c r="BK122" s="217">
        <f>ROUND(I122*H122,2)</f>
        <v>0</v>
      </c>
      <c r="BL122" s="17" t="s">
        <v>142</v>
      </c>
      <c r="BM122" s="216" t="s">
        <v>234</v>
      </c>
    </row>
    <row r="123" s="13" customFormat="1">
      <c r="A123" s="13"/>
      <c r="B123" s="227"/>
      <c r="C123" s="228"/>
      <c r="D123" s="218" t="s">
        <v>222</v>
      </c>
      <c r="E123" s="229" t="s">
        <v>44</v>
      </c>
      <c r="F123" s="230" t="s">
        <v>223</v>
      </c>
      <c r="G123" s="228"/>
      <c r="H123" s="231">
        <v>8.1899999999999995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222</v>
      </c>
      <c r="AU123" s="237" t="s">
        <v>92</v>
      </c>
      <c r="AV123" s="13" t="s">
        <v>92</v>
      </c>
      <c r="AW123" s="13" t="s">
        <v>42</v>
      </c>
      <c r="AX123" s="13" t="s">
        <v>82</v>
      </c>
      <c r="AY123" s="237" t="s">
        <v>121</v>
      </c>
    </row>
    <row r="124" s="13" customFormat="1">
      <c r="A124" s="13"/>
      <c r="B124" s="227"/>
      <c r="C124" s="228"/>
      <c r="D124" s="218" t="s">
        <v>222</v>
      </c>
      <c r="E124" s="229" t="s">
        <v>44</v>
      </c>
      <c r="F124" s="230" t="s">
        <v>227</v>
      </c>
      <c r="G124" s="228"/>
      <c r="H124" s="231">
        <v>-4.4279999999999999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222</v>
      </c>
      <c r="AU124" s="237" t="s">
        <v>92</v>
      </c>
      <c r="AV124" s="13" t="s">
        <v>92</v>
      </c>
      <c r="AW124" s="13" t="s">
        <v>42</v>
      </c>
      <c r="AX124" s="13" t="s">
        <v>82</v>
      </c>
      <c r="AY124" s="237" t="s">
        <v>121</v>
      </c>
    </row>
    <row r="125" s="14" customFormat="1">
      <c r="A125" s="14"/>
      <c r="B125" s="238"/>
      <c r="C125" s="239"/>
      <c r="D125" s="218" t="s">
        <v>222</v>
      </c>
      <c r="E125" s="240" t="s">
        <v>44</v>
      </c>
      <c r="F125" s="241" t="s">
        <v>228</v>
      </c>
      <c r="G125" s="239"/>
      <c r="H125" s="242">
        <v>3.762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222</v>
      </c>
      <c r="AU125" s="248" t="s">
        <v>92</v>
      </c>
      <c r="AV125" s="14" t="s">
        <v>142</v>
      </c>
      <c r="AW125" s="14" t="s">
        <v>42</v>
      </c>
      <c r="AX125" s="14" t="s">
        <v>90</v>
      </c>
      <c r="AY125" s="248" t="s">
        <v>121</v>
      </c>
    </row>
    <row r="126" s="2" customFormat="1" ht="44.25" customHeight="1">
      <c r="A126" s="39"/>
      <c r="B126" s="40"/>
      <c r="C126" s="205" t="s">
        <v>120</v>
      </c>
      <c r="D126" s="205" t="s">
        <v>124</v>
      </c>
      <c r="E126" s="206" t="s">
        <v>235</v>
      </c>
      <c r="F126" s="207" t="s">
        <v>236</v>
      </c>
      <c r="G126" s="208" t="s">
        <v>237</v>
      </c>
      <c r="H126" s="209">
        <v>7.1479999999999997</v>
      </c>
      <c r="I126" s="210"/>
      <c r="J126" s="211">
        <f>ROUND(I126*H126,2)</f>
        <v>0</v>
      </c>
      <c r="K126" s="207" t="s">
        <v>220</v>
      </c>
      <c r="L126" s="45"/>
      <c r="M126" s="212" t="s">
        <v>44</v>
      </c>
      <c r="N126" s="213" t="s">
        <v>53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142</v>
      </c>
      <c r="AT126" s="216" t="s">
        <v>124</v>
      </c>
      <c r="AU126" s="216" t="s">
        <v>92</v>
      </c>
      <c r="AY126" s="17" t="s">
        <v>121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90</v>
      </c>
      <c r="BK126" s="217">
        <f>ROUND(I126*H126,2)</f>
        <v>0</v>
      </c>
      <c r="BL126" s="17" t="s">
        <v>142</v>
      </c>
      <c r="BM126" s="216" t="s">
        <v>238</v>
      </c>
    </row>
    <row r="127" s="13" customFormat="1">
      <c r="A127" s="13"/>
      <c r="B127" s="227"/>
      <c r="C127" s="228"/>
      <c r="D127" s="218" t="s">
        <v>222</v>
      </c>
      <c r="E127" s="229" t="s">
        <v>44</v>
      </c>
      <c r="F127" s="230" t="s">
        <v>239</v>
      </c>
      <c r="G127" s="228"/>
      <c r="H127" s="231">
        <v>15.561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222</v>
      </c>
      <c r="AU127" s="237" t="s">
        <v>92</v>
      </c>
      <c r="AV127" s="13" t="s">
        <v>92</v>
      </c>
      <c r="AW127" s="13" t="s">
        <v>42</v>
      </c>
      <c r="AX127" s="13" t="s">
        <v>82</v>
      </c>
      <c r="AY127" s="237" t="s">
        <v>121</v>
      </c>
    </row>
    <row r="128" s="13" customFormat="1">
      <c r="A128" s="13"/>
      <c r="B128" s="227"/>
      <c r="C128" s="228"/>
      <c r="D128" s="218" t="s">
        <v>222</v>
      </c>
      <c r="E128" s="229" t="s">
        <v>44</v>
      </c>
      <c r="F128" s="230" t="s">
        <v>240</v>
      </c>
      <c r="G128" s="228"/>
      <c r="H128" s="231">
        <v>-8.4130000000000003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222</v>
      </c>
      <c r="AU128" s="237" t="s">
        <v>92</v>
      </c>
      <c r="AV128" s="13" t="s">
        <v>92</v>
      </c>
      <c r="AW128" s="13" t="s">
        <v>42</v>
      </c>
      <c r="AX128" s="13" t="s">
        <v>82</v>
      </c>
      <c r="AY128" s="237" t="s">
        <v>121</v>
      </c>
    </row>
    <row r="129" s="14" customFormat="1">
      <c r="A129" s="14"/>
      <c r="B129" s="238"/>
      <c r="C129" s="239"/>
      <c r="D129" s="218" t="s">
        <v>222</v>
      </c>
      <c r="E129" s="240" t="s">
        <v>44</v>
      </c>
      <c r="F129" s="241" t="s">
        <v>228</v>
      </c>
      <c r="G129" s="239"/>
      <c r="H129" s="242">
        <v>7.1479999999999997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222</v>
      </c>
      <c r="AU129" s="248" t="s">
        <v>92</v>
      </c>
      <c r="AV129" s="14" t="s">
        <v>142</v>
      </c>
      <c r="AW129" s="14" t="s">
        <v>42</v>
      </c>
      <c r="AX129" s="14" t="s">
        <v>90</v>
      </c>
      <c r="AY129" s="248" t="s">
        <v>121</v>
      </c>
    </row>
    <row r="130" s="2" customFormat="1" ht="33" customHeight="1">
      <c r="A130" s="39"/>
      <c r="B130" s="40"/>
      <c r="C130" s="205" t="s">
        <v>151</v>
      </c>
      <c r="D130" s="205" t="s">
        <v>124</v>
      </c>
      <c r="E130" s="206" t="s">
        <v>241</v>
      </c>
      <c r="F130" s="207" t="s">
        <v>242</v>
      </c>
      <c r="G130" s="208" t="s">
        <v>219</v>
      </c>
      <c r="H130" s="209">
        <v>1.224</v>
      </c>
      <c r="I130" s="210"/>
      <c r="J130" s="211">
        <f>ROUND(I130*H130,2)</f>
        <v>0</v>
      </c>
      <c r="K130" s="207" t="s">
        <v>220</v>
      </c>
      <c r="L130" s="45"/>
      <c r="M130" s="212" t="s">
        <v>44</v>
      </c>
      <c r="N130" s="213" t="s">
        <v>53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142</v>
      </c>
      <c r="AT130" s="216" t="s">
        <v>124</v>
      </c>
      <c r="AU130" s="216" t="s">
        <v>92</v>
      </c>
      <c r="AY130" s="17" t="s">
        <v>121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7" t="s">
        <v>90</v>
      </c>
      <c r="BK130" s="217">
        <f>ROUND(I130*H130,2)</f>
        <v>0</v>
      </c>
      <c r="BL130" s="17" t="s">
        <v>142</v>
      </c>
      <c r="BM130" s="216" t="s">
        <v>243</v>
      </c>
    </row>
    <row r="131" s="13" customFormat="1">
      <c r="A131" s="13"/>
      <c r="B131" s="227"/>
      <c r="C131" s="228"/>
      <c r="D131" s="218" t="s">
        <v>222</v>
      </c>
      <c r="E131" s="229" t="s">
        <v>44</v>
      </c>
      <c r="F131" s="230" t="s">
        <v>244</v>
      </c>
      <c r="G131" s="228"/>
      <c r="H131" s="231">
        <v>1.224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222</v>
      </c>
      <c r="AU131" s="237" t="s">
        <v>92</v>
      </c>
      <c r="AV131" s="13" t="s">
        <v>92</v>
      </c>
      <c r="AW131" s="13" t="s">
        <v>42</v>
      </c>
      <c r="AX131" s="13" t="s">
        <v>90</v>
      </c>
      <c r="AY131" s="237" t="s">
        <v>121</v>
      </c>
    </row>
    <row r="132" s="2" customFormat="1" ht="66.75" customHeight="1">
      <c r="A132" s="39"/>
      <c r="B132" s="40"/>
      <c r="C132" s="205" t="s">
        <v>156</v>
      </c>
      <c r="D132" s="205" t="s">
        <v>124</v>
      </c>
      <c r="E132" s="206" t="s">
        <v>245</v>
      </c>
      <c r="F132" s="207" t="s">
        <v>246</v>
      </c>
      <c r="G132" s="208" t="s">
        <v>219</v>
      </c>
      <c r="H132" s="209">
        <v>2.7000000000000002</v>
      </c>
      <c r="I132" s="210"/>
      <c r="J132" s="211">
        <f>ROUND(I132*H132,2)</f>
        <v>0</v>
      </c>
      <c r="K132" s="207" t="s">
        <v>220</v>
      </c>
      <c r="L132" s="45"/>
      <c r="M132" s="212" t="s">
        <v>44</v>
      </c>
      <c r="N132" s="213" t="s">
        <v>53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142</v>
      </c>
      <c r="AT132" s="216" t="s">
        <v>124</v>
      </c>
      <c r="AU132" s="216" t="s">
        <v>92</v>
      </c>
      <c r="AY132" s="17" t="s">
        <v>121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7" t="s">
        <v>90</v>
      </c>
      <c r="BK132" s="217">
        <f>ROUND(I132*H132,2)</f>
        <v>0</v>
      </c>
      <c r="BL132" s="17" t="s">
        <v>142</v>
      </c>
      <c r="BM132" s="216" t="s">
        <v>247</v>
      </c>
    </row>
    <row r="133" s="13" customFormat="1">
      <c r="A133" s="13"/>
      <c r="B133" s="227"/>
      <c r="C133" s="228"/>
      <c r="D133" s="218" t="s">
        <v>222</v>
      </c>
      <c r="E133" s="229" t="s">
        <v>44</v>
      </c>
      <c r="F133" s="230" t="s">
        <v>248</v>
      </c>
      <c r="G133" s="228"/>
      <c r="H133" s="231">
        <v>2.7000000000000002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222</v>
      </c>
      <c r="AU133" s="237" t="s">
        <v>92</v>
      </c>
      <c r="AV133" s="13" t="s">
        <v>92</v>
      </c>
      <c r="AW133" s="13" t="s">
        <v>42</v>
      </c>
      <c r="AX133" s="13" t="s">
        <v>90</v>
      </c>
      <c r="AY133" s="237" t="s">
        <v>121</v>
      </c>
    </row>
    <row r="134" s="2" customFormat="1" ht="16.5" customHeight="1">
      <c r="A134" s="39"/>
      <c r="B134" s="40"/>
      <c r="C134" s="249" t="s">
        <v>161</v>
      </c>
      <c r="D134" s="249" t="s">
        <v>249</v>
      </c>
      <c r="E134" s="250" t="s">
        <v>250</v>
      </c>
      <c r="F134" s="251" t="s">
        <v>251</v>
      </c>
      <c r="G134" s="252" t="s">
        <v>237</v>
      </c>
      <c r="H134" s="253">
        <v>5.1299999999999999</v>
      </c>
      <c r="I134" s="254"/>
      <c r="J134" s="255">
        <f>ROUND(I134*H134,2)</f>
        <v>0</v>
      </c>
      <c r="K134" s="251" t="s">
        <v>220</v>
      </c>
      <c r="L134" s="256"/>
      <c r="M134" s="257" t="s">
        <v>44</v>
      </c>
      <c r="N134" s="258" t="s">
        <v>53</v>
      </c>
      <c r="O134" s="85"/>
      <c r="P134" s="214">
        <f>O134*H134</f>
        <v>0</v>
      </c>
      <c r="Q134" s="214">
        <v>1</v>
      </c>
      <c r="R134" s="214">
        <f>Q134*H134</f>
        <v>5.1299999999999999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161</v>
      </c>
      <c r="AT134" s="216" t="s">
        <v>249</v>
      </c>
      <c r="AU134" s="216" t="s">
        <v>92</v>
      </c>
      <c r="AY134" s="17" t="s">
        <v>121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90</v>
      </c>
      <c r="BK134" s="217">
        <f>ROUND(I134*H134,2)</f>
        <v>0</v>
      </c>
      <c r="BL134" s="17" t="s">
        <v>142</v>
      </c>
      <c r="BM134" s="216" t="s">
        <v>252</v>
      </c>
    </row>
    <row r="135" s="13" customFormat="1">
      <c r="A135" s="13"/>
      <c r="B135" s="227"/>
      <c r="C135" s="228"/>
      <c r="D135" s="218" t="s">
        <v>222</v>
      </c>
      <c r="E135" s="229" t="s">
        <v>44</v>
      </c>
      <c r="F135" s="230" t="s">
        <v>253</v>
      </c>
      <c r="G135" s="228"/>
      <c r="H135" s="231">
        <v>5.1299999999999999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222</v>
      </c>
      <c r="AU135" s="237" t="s">
        <v>92</v>
      </c>
      <c r="AV135" s="13" t="s">
        <v>92</v>
      </c>
      <c r="AW135" s="13" t="s">
        <v>42</v>
      </c>
      <c r="AX135" s="13" t="s">
        <v>90</v>
      </c>
      <c r="AY135" s="237" t="s">
        <v>121</v>
      </c>
    </row>
    <row r="136" s="2" customFormat="1" ht="44.25" customHeight="1">
      <c r="A136" s="39"/>
      <c r="B136" s="40"/>
      <c r="C136" s="205" t="s">
        <v>165</v>
      </c>
      <c r="D136" s="205" t="s">
        <v>124</v>
      </c>
      <c r="E136" s="206" t="s">
        <v>254</v>
      </c>
      <c r="F136" s="207" t="s">
        <v>255</v>
      </c>
      <c r="G136" s="208" t="s">
        <v>219</v>
      </c>
      <c r="H136" s="209">
        <v>4.4279999999999999</v>
      </c>
      <c r="I136" s="210"/>
      <c r="J136" s="211">
        <f>ROUND(I136*H136,2)</f>
        <v>0</v>
      </c>
      <c r="K136" s="207" t="s">
        <v>220</v>
      </c>
      <c r="L136" s="45"/>
      <c r="M136" s="212" t="s">
        <v>44</v>
      </c>
      <c r="N136" s="213" t="s">
        <v>53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142</v>
      </c>
      <c r="AT136" s="216" t="s">
        <v>124</v>
      </c>
      <c r="AU136" s="216" t="s">
        <v>92</v>
      </c>
      <c r="AY136" s="17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90</v>
      </c>
      <c r="BK136" s="217">
        <f>ROUND(I136*H136,2)</f>
        <v>0</v>
      </c>
      <c r="BL136" s="17" t="s">
        <v>142</v>
      </c>
      <c r="BM136" s="216" t="s">
        <v>256</v>
      </c>
    </row>
    <row r="137" s="13" customFormat="1">
      <c r="A137" s="13"/>
      <c r="B137" s="227"/>
      <c r="C137" s="228"/>
      <c r="D137" s="218" t="s">
        <v>222</v>
      </c>
      <c r="E137" s="229" t="s">
        <v>44</v>
      </c>
      <c r="F137" s="230" t="s">
        <v>257</v>
      </c>
      <c r="G137" s="228"/>
      <c r="H137" s="231">
        <v>4.4279999999999999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222</v>
      </c>
      <c r="AU137" s="237" t="s">
        <v>92</v>
      </c>
      <c r="AV137" s="13" t="s">
        <v>92</v>
      </c>
      <c r="AW137" s="13" t="s">
        <v>42</v>
      </c>
      <c r="AX137" s="13" t="s">
        <v>90</v>
      </c>
      <c r="AY137" s="237" t="s">
        <v>121</v>
      </c>
    </row>
    <row r="138" s="12" customFormat="1" ht="22.8" customHeight="1">
      <c r="A138" s="12"/>
      <c r="B138" s="189"/>
      <c r="C138" s="190"/>
      <c r="D138" s="191" t="s">
        <v>81</v>
      </c>
      <c r="E138" s="203" t="s">
        <v>151</v>
      </c>
      <c r="F138" s="203" t="s">
        <v>258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SUM(P139:P161)</f>
        <v>0</v>
      </c>
      <c r="Q138" s="197"/>
      <c r="R138" s="198">
        <f>SUM(R139:R161)</f>
        <v>8.6067665999999967</v>
      </c>
      <c r="S138" s="197"/>
      <c r="T138" s="199">
        <f>SUM(T139:T161)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90</v>
      </c>
      <c r="AT138" s="201" t="s">
        <v>81</v>
      </c>
      <c r="AU138" s="201" t="s">
        <v>90</v>
      </c>
      <c r="AY138" s="200" t="s">
        <v>121</v>
      </c>
      <c r="BK138" s="202">
        <f>SUM(BK139:BK161)</f>
        <v>0</v>
      </c>
    </row>
    <row r="139" s="2" customFormat="1">
      <c r="A139" s="39"/>
      <c r="B139" s="40"/>
      <c r="C139" s="205" t="s">
        <v>170</v>
      </c>
      <c r="D139" s="205" t="s">
        <v>124</v>
      </c>
      <c r="E139" s="206" t="s">
        <v>259</v>
      </c>
      <c r="F139" s="207" t="s">
        <v>260</v>
      </c>
      <c r="G139" s="208" t="s">
        <v>261</v>
      </c>
      <c r="H139" s="209">
        <v>25.248999999999999</v>
      </c>
      <c r="I139" s="210"/>
      <c r="J139" s="211">
        <f>ROUND(I139*H139,2)</f>
        <v>0</v>
      </c>
      <c r="K139" s="207" t="s">
        <v>220</v>
      </c>
      <c r="L139" s="45"/>
      <c r="M139" s="212" t="s">
        <v>44</v>
      </c>
      <c r="N139" s="213" t="s">
        <v>53</v>
      </c>
      <c r="O139" s="85"/>
      <c r="P139" s="214">
        <f>O139*H139</f>
        <v>0</v>
      </c>
      <c r="Q139" s="214">
        <v>0.0051999999999999998</v>
      </c>
      <c r="R139" s="214">
        <f>Q139*H139</f>
        <v>0.13129479999999999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142</v>
      </c>
      <c r="AT139" s="216" t="s">
        <v>124</v>
      </c>
      <c r="AU139" s="216" t="s">
        <v>92</v>
      </c>
      <c r="AY139" s="17" t="s">
        <v>121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90</v>
      </c>
      <c r="BK139" s="217">
        <f>ROUND(I139*H139,2)</f>
        <v>0</v>
      </c>
      <c r="BL139" s="17" t="s">
        <v>142</v>
      </c>
      <c r="BM139" s="216" t="s">
        <v>262</v>
      </c>
    </row>
    <row r="140" s="13" customFormat="1">
      <c r="A140" s="13"/>
      <c r="B140" s="227"/>
      <c r="C140" s="228"/>
      <c r="D140" s="218" t="s">
        <v>222</v>
      </c>
      <c r="E140" s="229" t="s">
        <v>44</v>
      </c>
      <c r="F140" s="230" t="s">
        <v>263</v>
      </c>
      <c r="G140" s="228"/>
      <c r="H140" s="231">
        <v>25.248999999999999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222</v>
      </c>
      <c r="AU140" s="237" t="s">
        <v>92</v>
      </c>
      <c r="AV140" s="13" t="s">
        <v>92</v>
      </c>
      <c r="AW140" s="13" t="s">
        <v>42</v>
      </c>
      <c r="AX140" s="13" t="s">
        <v>90</v>
      </c>
      <c r="AY140" s="237" t="s">
        <v>121</v>
      </c>
    </row>
    <row r="141" s="2" customFormat="1" ht="21.75" customHeight="1">
      <c r="A141" s="39"/>
      <c r="B141" s="40"/>
      <c r="C141" s="205" t="s">
        <v>175</v>
      </c>
      <c r="D141" s="205" t="s">
        <v>124</v>
      </c>
      <c r="E141" s="206" t="s">
        <v>264</v>
      </c>
      <c r="F141" s="207" t="s">
        <v>265</v>
      </c>
      <c r="G141" s="208" t="s">
        <v>261</v>
      </c>
      <c r="H141" s="209">
        <v>0.33000000000000002</v>
      </c>
      <c r="I141" s="210"/>
      <c r="J141" s="211">
        <f>ROUND(I141*H141,2)</f>
        <v>0</v>
      </c>
      <c r="K141" s="207" t="s">
        <v>220</v>
      </c>
      <c r="L141" s="45"/>
      <c r="M141" s="212" t="s">
        <v>44</v>
      </c>
      <c r="N141" s="213" t="s">
        <v>53</v>
      </c>
      <c r="O141" s="85"/>
      <c r="P141" s="214">
        <f>O141*H141</f>
        <v>0</v>
      </c>
      <c r="Q141" s="214">
        <v>0.040000000000000001</v>
      </c>
      <c r="R141" s="214">
        <f>Q141*H141</f>
        <v>0.013200000000000002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142</v>
      </c>
      <c r="AT141" s="216" t="s">
        <v>124</v>
      </c>
      <c r="AU141" s="216" t="s">
        <v>92</v>
      </c>
      <c r="AY141" s="17" t="s">
        <v>121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7" t="s">
        <v>90</v>
      </c>
      <c r="BK141" s="217">
        <f>ROUND(I141*H141,2)</f>
        <v>0</v>
      </c>
      <c r="BL141" s="17" t="s">
        <v>142</v>
      </c>
      <c r="BM141" s="216" t="s">
        <v>266</v>
      </c>
    </row>
    <row r="142" s="13" customFormat="1">
      <c r="A142" s="13"/>
      <c r="B142" s="227"/>
      <c r="C142" s="228"/>
      <c r="D142" s="218" t="s">
        <v>222</v>
      </c>
      <c r="E142" s="229" t="s">
        <v>44</v>
      </c>
      <c r="F142" s="230" t="s">
        <v>267</v>
      </c>
      <c r="G142" s="228"/>
      <c r="H142" s="231">
        <v>0.33000000000000002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222</v>
      </c>
      <c r="AU142" s="237" t="s">
        <v>92</v>
      </c>
      <c r="AV142" s="13" t="s">
        <v>92</v>
      </c>
      <c r="AW142" s="13" t="s">
        <v>42</v>
      </c>
      <c r="AX142" s="13" t="s">
        <v>90</v>
      </c>
      <c r="AY142" s="237" t="s">
        <v>121</v>
      </c>
    </row>
    <row r="143" s="2" customFormat="1">
      <c r="A143" s="39"/>
      <c r="B143" s="40"/>
      <c r="C143" s="205" t="s">
        <v>180</v>
      </c>
      <c r="D143" s="205" t="s">
        <v>124</v>
      </c>
      <c r="E143" s="206" t="s">
        <v>268</v>
      </c>
      <c r="F143" s="207" t="s">
        <v>269</v>
      </c>
      <c r="G143" s="208" t="s">
        <v>261</v>
      </c>
      <c r="H143" s="209">
        <v>0.93000000000000005</v>
      </c>
      <c r="I143" s="210"/>
      <c r="J143" s="211">
        <f>ROUND(I143*H143,2)</f>
        <v>0</v>
      </c>
      <c r="K143" s="207" t="s">
        <v>220</v>
      </c>
      <c r="L143" s="45"/>
      <c r="M143" s="212" t="s">
        <v>44</v>
      </c>
      <c r="N143" s="213" t="s">
        <v>53</v>
      </c>
      <c r="O143" s="85"/>
      <c r="P143" s="214">
        <f>O143*H143</f>
        <v>0</v>
      </c>
      <c r="Q143" s="214">
        <v>0.0030000000000000001</v>
      </c>
      <c r="R143" s="214">
        <f>Q143*H143</f>
        <v>0.0027900000000000004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142</v>
      </c>
      <c r="AT143" s="216" t="s">
        <v>124</v>
      </c>
      <c r="AU143" s="216" t="s">
        <v>92</v>
      </c>
      <c r="AY143" s="17" t="s">
        <v>121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90</v>
      </c>
      <c r="BK143" s="217">
        <f>ROUND(I143*H143,2)</f>
        <v>0</v>
      </c>
      <c r="BL143" s="17" t="s">
        <v>142</v>
      </c>
      <c r="BM143" s="216" t="s">
        <v>270</v>
      </c>
    </row>
    <row r="144" s="13" customFormat="1">
      <c r="A144" s="13"/>
      <c r="B144" s="227"/>
      <c r="C144" s="228"/>
      <c r="D144" s="218" t="s">
        <v>222</v>
      </c>
      <c r="E144" s="229" t="s">
        <v>44</v>
      </c>
      <c r="F144" s="230" t="s">
        <v>271</v>
      </c>
      <c r="G144" s="228"/>
      <c r="H144" s="231">
        <v>0.93000000000000005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222</v>
      </c>
      <c r="AU144" s="237" t="s">
        <v>92</v>
      </c>
      <c r="AV144" s="13" t="s">
        <v>92</v>
      </c>
      <c r="AW144" s="13" t="s">
        <v>42</v>
      </c>
      <c r="AX144" s="13" t="s">
        <v>90</v>
      </c>
      <c r="AY144" s="237" t="s">
        <v>121</v>
      </c>
    </row>
    <row r="145" s="2" customFormat="1">
      <c r="A145" s="39"/>
      <c r="B145" s="40"/>
      <c r="C145" s="205" t="s">
        <v>272</v>
      </c>
      <c r="D145" s="205" t="s">
        <v>124</v>
      </c>
      <c r="E145" s="206" t="s">
        <v>273</v>
      </c>
      <c r="F145" s="207" t="s">
        <v>274</v>
      </c>
      <c r="G145" s="208" t="s">
        <v>261</v>
      </c>
      <c r="H145" s="209">
        <v>48.706000000000003</v>
      </c>
      <c r="I145" s="210"/>
      <c r="J145" s="211">
        <f>ROUND(I145*H145,2)</f>
        <v>0</v>
      </c>
      <c r="K145" s="207" t="s">
        <v>220</v>
      </c>
      <c r="L145" s="45"/>
      <c r="M145" s="212" t="s">
        <v>44</v>
      </c>
      <c r="N145" s="213" t="s">
        <v>53</v>
      </c>
      <c r="O145" s="85"/>
      <c r="P145" s="214">
        <f>O145*H145</f>
        <v>0</v>
      </c>
      <c r="Q145" s="214">
        <v>0.01575</v>
      </c>
      <c r="R145" s="214">
        <f>Q145*H145</f>
        <v>0.76711950000000007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142</v>
      </c>
      <c r="AT145" s="216" t="s">
        <v>124</v>
      </c>
      <c r="AU145" s="216" t="s">
        <v>92</v>
      </c>
      <c r="AY145" s="17" t="s">
        <v>121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7" t="s">
        <v>90</v>
      </c>
      <c r="BK145" s="217">
        <f>ROUND(I145*H145,2)</f>
        <v>0</v>
      </c>
      <c r="BL145" s="17" t="s">
        <v>142</v>
      </c>
      <c r="BM145" s="216" t="s">
        <v>275</v>
      </c>
    </row>
    <row r="146" s="13" customFormat="1">
      <c r="A146" s="13"/>
      <c r="B146" s="227"/>
      <c r="C146" s="228"/>
      <c r="D146" s="218" t="s">
        <v>222</v>
      </c>
      <c r="E146" s="229" t="s">
        <v>44</v>
      </c>
      <c r="F146" s="230" t="s">
        <v>276</v>
      </c>
      <c r="G146" s="228"/>
      <c r="H146" s="231">
        <v>21.417999999999999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222</v>
      </c>
      <c r="AU146" s="237" t="s">
        <v>92</v>
      </c>
      <c r="AV146" s="13" t="s">
        <v>92</v>
      </c>
      <c r="AW146" s="13" t="s">
        <v>42</v>
      </c>
      <c r="AX146" s="13" t="s">
        <v>82</v>
      </c>
      <c r="AY146" s="237" t="s">
        <v>121</v>
      </c>
    </row>
    <row r="147" s="13" customFormat="1">
      <c r="A147" s="13"/>
      <c r="B147" s="227"/>
      <c r="C147" s="228"/>
      <c r="D147" s="218" t="s">
        <v>222</v>
      </c>
      <c r="E147" s="229" t="s">
        <v>44</v>
      </c>
      <c r="F147" s="230" t="s">
        <v>277</v>
      </c>
      <c r="G147" s="228"/>
      <c r="H147" s="231">
        <v>27.288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222</v>
      </c>
      <c r="AU147" s="237" t="s">
        <v>92</v>
      </c>
      <c r="AV147" s="13" t="s">
        <v>92</v>
      </c>
      <c r="AW147" s="13" t="s">
        <v>42</v>
      </c>
      <c r="AX147" s="13" t="s">
        <v>82</v>
      </c>
      <c r="AY147" s="237" t="s">
        <v>121</v>
      </c>
    </row>
    <row r="148" s="14" customFormat="1">
      <c r="A148" s="14"/>
      <c r="B148" s="238"/>
      <c r="C148" s="239"/>
      <c r="D148" s="218" t="s">
        <v>222</v>
      </c>
      <c r="E148" s="240" t="s">
        <v>44</v>
      </c>
      <c r="F148" s="241" t="s">
        <v>228</v>
      </c>
      <c r="G148" s="239"/>
      <c r="H148" s="242">
        <v>48.706000000000003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222</v>
      </c>
      <c r="AU148" s="248" t="s">
        <v>92</v>
      </c>
      <c r="AV148" s="14" t="s">
        <v>142</v>
      </c>
      <c r="AW148" s="14" t="s">
        <v>42</v>
      </c>
      <c r="AX148" s="14" t="s">
        <v>90</v>
      </c>
      <c r="AY148" s="248" t="s">
        <v>121</v>
      </c>
    </row>
    <row r="149" s="2" customFormat="1">
      <c r="A149" s="39"/>
      <c r="B149" s="40"/>
      <c r="C149" s="205" t="s">
        <v>278</v>
      </c>
      <c r="D149" s="205" t="s">
        <v>124</v>
      </c>
      <c r="E149" s="206" t="s">
        <v>279</v>
      </c>
      <c r="F149" s="207" t="s">
        <v>280</v>
      </c>
      <c r="G149" s="208" t="s">
        <v>261</v>
      </c>
      <c r="H149" s="209">
        <v>44.529000000000003</v>
      </c>
      <c r="I149" s="210"/>
      <c r="J149" s="211">
        <f>ROUND(I149*H149,2)</f>
        <v>0</v>
      </c>
      <c r="K149" s="207" t="s">
        <v>220</v>
      </c>
      <c r="L149" s="45"/>
      <c r="M149" s="212" t="s">
        <v>44</v>
      </c>
      <c r="N149" s="213" t="s">
        <v>53</v>
      </c>
      <c r="O149" s="85"/>
      <c r="P149" s="214">
        <f>O149*H149</f>
        <v>0</v>
      </c>
      <c r="Q149" s="214">
        <v>0.015699999999999999</v>
      </c>
      <c r="R149" s="214">
        <f>Q149*H149</f>
        <v>0.69910530000000004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142</v>
      </c>
      <c r="AT149" s="216" t="s">
        <v>124</v>
      </c>
      <c r="AU149" s="216" t="s">
        <v>92</v>
      </c>
      <c r="AY149" s="17" t="s">
        <v>121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7" t="s">
        <v>90</v>
      </c>
      <c r="BK149" s="217">
        <f>ROUND(I149*H149,2)</f>
        <v>0</v>
      </c>
      <c r="BL149" s="17" t="s">
        <v>142</v>
      </c>
      <c r="BM149" s="216" t="s">
        <v>281</v>
      </c>
    </row>
    <row r="150" s="13" customFormat="1">
      <c r="A150" s="13"/>
      <c r="B150" s="227"/>
      <c r="C150" s="228"/>
      <c r="D150" s="218" t="s">
        <v>222</v>
      </c>
      <c r="E150" s="229" t="s">
        <v>44</v>
      </c>
      <c r="F150" s="230" t="s">
        <v>282</v>
      </c>
      <c r="G150" s="228"/>
      <c r="H150" s="231">
        <v>20.361999999999998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222</v>
      </c>
      <c r="AU150" s="237" t="s">
        <v>92</v>
      </c>
      <c r="AV150" s="13" t="s">
        <v>92</v>
      </c>
      <c r="AW150" s="13" t="s">
        <v>42</v>
      </c>
      <c r="AX150" s="13" t="s">
        <v>82</v>
      </c>
      <c r="AY150" s="237" t="s">
        <v>121</v>
      </c>
    </row>
    <row r="151" s="13" customFormat="1">
      <c r="A151" s="13"/>
      <c r="B151" s="227"/>
      <c r="C151" s="228"/>
      <c r="D151" s="218" t="s">
        <v>222</v>
      </c>
      <c r="E151" s="229" t="s">
        <v>44</v>
      </c>
      <c r="F151" s="230" t="s">
        <v>283</v>
      </c>
      <c r="G151" s="228"/>
      <c r="H151" s="231">
        <v>24.167000000000002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222</v>
      </c>
      <c r="AU151" s="237" t="s">
        <v>92</v>
      </c>
      <c r="AV151" s="13" t="s">
        <v>92</v>
      </c>
      <c r="AW151" s="13" t="s">
        <v>42</v>
      </c>
      <c r="AX151" s="13" t="s">
        <v>82</v>
      </c>
      <c r="AY151" s="237" t="s">
        <v>121</v>
      </c>
    </row>
    <row r="152" s="14" customFormat="1">
      <c r="A152" s="14"/>
      <c r="B152" s="238"/>
      <c r="C152" s="239"/>
      <c r="D152" s="218" t="s">
        <v>222</v>
      </c>
      <c r="E152" s="240" t="s">
        <v>44</v>
      </c>
      <c r="F152" s="241" t="s">
        <v>228</v>
      </c>
      <c r="G152" s="239"/>
      <c r="H152" s="242">
        <v>44.529000000000003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222</v>
      </c>
      <c r="AU152" s="248" t="s">
        <v>92</v>
      </c>
      <c r="AV152" s="14" t="s">
        <v>142</v>
      </c>
      <c r="AW152" s="14" t="s">
        <v>42</v>
      </c>
      <c r="AX152" s="14" t="s">
        <v>90</v>
      </c>
      <c r="AY152" s="248" t="s">
        <v>121</v>
      </c>
    </row>
    <row r="153" s="2" customFormat="1">
      <c r="A153" s="39"/>
      <c r="B153" s="40"/>
      <c r="C153" s="205" t="s">
        <v>8</v>
      </c>
      <c r="D153" s="205" t="s">
        <v>124</v>
      </c>
      <c r="E153" s="206" t="s">
        <v>284</v>
      </c>
      <c r="F153" s="207" t="s">
        <v>285</v>
      </c>
      <c r="G153" s="208" t="s">
        <v>261</v>
      </c>
      <c r="H153" s="209">
        <v>8.0800000000000001</v>
      </c>
      <c r="I153" s="210"/>
      <c r="J153" s="211">
        <f>ROUND(I153*H153,2)</f>
        <v>0</v>
      </c>
      <c r="K153" s="207" t="s">
        <v>220</v>
      </c>
      <c r="L153" s="45"/>
      <c r="M153" s="212" t="s">
        <v>44</v>
      </c>
      <c r="N153" s="213" t="s">
        <v>53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142</v>
      </c>
      <c r="AT153" s="216" t="s">
        <v>124</v>
      </c>
      <c r="AU153" s="216" t="s">
        <v>92</v>
      </c>
      <c r="AY153" s="17" t="s">
        <v>121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7" t="s">
        <v>90</v>
      </c>
      <c r="BK153" s="217">
        <f>ROUND(I153*H153,2)</f>
        <v>0</v>
      </c>
      <c r="BL153" s="17" t="s">
        <v>142</v>
      </c>
      <c r="BM153" s="216" t="s">
        <v>286</v>
      </c>
    </row>
    <row r="154" s="13" customFormat="1">
      <c r="A154" s="13"/>
      <c r="B154" s="227"/>
      <c r="C154" s="228"/>
      <c r="D154" s="218" t="s">
        <v>222</v>
      </c>
      <c r="E154" s="229" t="s">
        <v>44</v>
      </c>
      <c r="F154" s="230" t="s">
        <v>287</v>
      </c>
      <c r="G154" s="228"/>
      <c r="H154" s="231">
        <v>8.0800000000000001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222</v>
      </c>
      <c r="AU154" s="237" t="s">
        <v>92</v>
      </c>
      <c r="AV154" s="13" t="s">
        <v>92</v>
      </c>
      <c r="AW154" s="13" t="s">
        <v>42</v>
      </c>
      <c r="AX154" s="13" t="s">
        <v>90</v>
      </c>
      <c r="AY154" s="237" t="s">
        <v>121</v>
      </c>
    </row>
    <row r="155" s="2" customFormat="1">
      <c r="A155" s="39"/>
      <c r="B155" s="40"/>
      <c r="C155" s="205" t="s">
        <v>288</v>
      </c>
      <c r="D155" s="205" t="s">
        <v>124</v>
      </c>
      <c r="E155" s="206" t="s">
        <v>289</v>
      </c>
      <c r="F155" s="207" t="s">
        <v>290</v>
      </c>
      <c r="G155" s="208" t="s">
        <v>219</v>
      </c>
      <c r="H155" s="209">
        <v>2.73</v>
      </c>
      <c r="I155" s="210"/>
      <c r="J155" s="211">
        <f>ROUND(I155*H155,2)</f>
        <v>0</v>
      </c>
      <c r="K155" s="207" t="s">
        <v>220</v>
      </c>
      <c r="L155" s="45"/>
      <c r="M155" s="212" t="s">
        <v>44</v>
      </c>
      <c r="N155" s="213" t="s">
        <v>53</v>
      </c>
      <c r="O155" s="85"/>
      <c r="P155" s="214">
        <f>O155*H155</f>
        <v>0</v>
      </c>
      <c r="Q155" s="214">
        <v>2.2563399999999998</v>
      </c>
      <c r="R155" s="214">
        <f>Q155*H155</f>
        <v>6.1598081999999996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142</v>
      </c>
      <c r="AT155" s="216" t="s">
        <v>124</v>
      </c>
      <c r="AU155" s="216" t="s">
        <v>92</v>
      </c>
      <c r="AY155" s="17" t="s">
        <v>121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7" t="s">
        <v>90</v>
      </c>
      <c r="BK155" s="217">
        <f>ROUND(I155*H155,2)</f>
        <v>0</v>
      </c>
      <c r="BL155" s="17" t="s">
        <v>142</v>
      </c>
      <c r="BM155" s="216" t="s">
        <v>291</v>
      </c>
    </row>
    <row r="156" s="13" customFormat="1">
      <c r="A156" s="13"/>
      <c r="B156" s="227"/>
      <c r="C156" s="228"/>
      <c r="D156" s="218" t="s">
        <v>222</v>
      </c>
      <c r="E156" s="229" t="s">
        <v>44</v>
      </c>
      <c r="F156" s="230" t="s">
        <v>292</v>
      </c>
      <c r="G156" s="228"/>
      <c r="H156" s="231">
        <v>2.73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222</v>
      </c>
      <c r="AU156" s="237" t="s">
        <v>92</v>
      </c>
      <c r="AV156" s="13" t="s">
        <v>92</v>
      </c>
      <c r="AW156" s="13" t="s">
        <v>42</v>
      </c>
      <c r="AX156" s="13" t="s">
        <v>90</v>
      </c>
      <c r="AY156" s="237" t="s">
        <v>121</v>
      </c>
    </row>
    <row r="157" s="2" customFormat="1">
      <c r="A157" s="39"/>
      <c r="B157" s="40"/>
      <c r="C157" s="205" t="s">
        <v>293</v>
      </c>
      <c r="D157" s="205" t="s">
        <v>124</v>
      </c>
      <c r="E157" s="206" t="s">
        <v>294</v>
      </c>
      <c r="F157" s="207" t="s">
        <v>295</v>
      </c>
      <c r="G157" s="208" t="s">
        <v>261</v>
      </c>
      <c r="H157" s="209">
        <v>26.248000000000001</v>
      </c>
      <c r="I157" s="210"/>
      <c r="J157" s="211">
        <f>ROUND(I157*H157,2)</f>
        <v>0</v>
      </c>
      <c r="K157" s="207" t="s">
        <v>220</v>
      </c>
      <c r="L157" s="45"/>
      <c r="M157" s="212" t="s">
        <v>44</v>
      </c>
      <c r="N157" s="213" t="s">
        <v>53</v>
      </c>
      <c r="O157" s="85"/>
      <c r="P157" s="214">
        <f>O157*H157</f>
        <v>0</v>
      </c>
      <c r="Q157" s="214">
        <v>0.030599999999999999</v>
      </c>
      <c r="R157" s="214">
        <f>Q157*H157</f>
        <v>0.80318880000000004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142</v>
      </c>
      <c r="AT157" s="216" t="s">
        <v>124</v>
      </c>
      <c r="AU157" s="216" t="s">
        <v>92</v>
      </c>
      <c r="AY157" s="17" t="s">
        <v>121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90</v>
      </c>
      <c r="BK157" s="217">
        <f>ROUND(I157*H157,2)</f>
        <v>0</v>
      </c>
      <c r="BL157" s="17" t="s">
        <v>142</v>
      </c>
      <c r="BM157" s="216" t="s">
        <v>296</v>
      </c>
    </row>
    <row r="158" s="13" customFormat="1">
      <c r="A158" s="13"/>
      <c r="B158" s="227"/>
      <c r="C158" s="228"/>
      <c r="D158" s="218" t="s">
        <v>222</v>
      </c>
      <c r="E158" s="229" t="s">
        <v>44</v>
      </c>
      <c r="F158" s="230" t="s">
        <v>297</v>
      </c>
      <c r="G158" s="228"/>
      <c r="H158" s="231">
        <v>26.248000000000001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222</v>
      </c>
      <c r="AU158" s="237" t="s">
        <v>92</v>
      </c>
      <c r="AV158" s="13" t="s">
        <v>92</v>
      </c>
      <c r="AW158" s="13" t="s">
        <v>42</v>
      </c>
      <c r="AX158" s="13" t="s">
        <v>90</v>
      </c>
      <c r="AY158" s="237" t="s">
        <v>121</v>
      </c>
    </row>
    <row r="159" s="2" customFormat="1">
      <c r="A159" s="39"/>
      <c r="B159" s="40"/>
      <c r="C159" s="205" t="s">
        <v>298</v>
      </c>
      <c r="D159" s="205" t="s">
        <v>124</v>
      </c>
      <c r="E159" s="206" t="s">
        <v>299</v>
      </c>
      <c r="F159" s="207" t="s">
        <v>300</v>
      </c>
      <c r="G159" s="208" t="s">
        <v>301</v>
      </c>
      <c r="H159" s="209">
        <v>1</v>
      </c>
      <c r="I159" s="210"/>
      <c r="J159" s="211">
        <f>ROUND(I159*H159,2)</f>
        <v>0</v>
      </c>
      <c r="K159" s="207" t="s">
        <v>220</v>
      </c>
      <c r="L159" s="45"/>
      <c r="M159" s="212" t="s">
        <v>44</v>
      </c>
      <c r="N159" s="213" t="s">
        <v>53</v>
      </c>
      <c r="O159" s="85"/>
      <c r="P159" s="214">
        <f>O159*H159</f>
        <v>0</v>
      </c>
      <c r="Q159" s="214">
        <v>0.017770000000000001</v>
      </c>
      <c r="R159" s="214">
        <f>Q159*H159</f>
        <v>0.017770000000000001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142</v>
      </c>
      <c r="AT159" s="216" t="s">
        <v>124</v>
      </c>
      <c r="AU159" s="216" t="s">
        <v>92</v>
      </c>
      <c r="AY159" s="17" t="s">
        <v>121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7" t="s">
        <v>90</v>
      </c>
      <c r="BK159" s="217">
        <f>ROUND(I159*H159,2)</f>
        <v>0</v>
      </c>
      <c r="BL159" s="17" t="s">
        <v>142</v>
      </c>
      <c r="BM159" s="216" t="s">
        <v>302</v>
      </c>
    </row>
    <row r="160" s="2" customFormat="1" ht="33" customHeight="1">
      <c r="A160" s="39"/>
      <c r="B160" s="40"/>
      <c r="C160" s="249" t="s">
        <v>303</v>
      </c>
      <c r="D160" s="249" t="s">
        <v>249</v>
      </c>
      <c r="E160" s="250" t="s">
        <v>304</v>
      </c>
      <c r="F160" s="251" t="s">
        <v>305</v>
      </c>
      <c r="G160" s="252" t="s">
        <v>301</v>
      </c>
      <c r="H160" s="253">
        <v>1</v>
      </c>
      <c r="I160" s="254"/>
      <c r="J160" s="255">
        <f>ROUND(I160*H160,2)</f>
        <v>0</v>
      </c>
      <c r="K160" s="251" t="s">
        <v>220</v>
      </c>
      <c r="L160" s="256"/>
      <c r="M160" s="257" t="s">
        <v>44</v>
      </c>
      <c r="N160" s="258" t="s">
        <v>53</v>
      </c>
      <c r="O160" s="85"/>
      <c r="P160" s="214">
        <f>O160*H160</f>
        <v>0</v>
      </c>
      <c r="Q160" s="214">
        <v>0.012489999999999999</v>
      </c>
      <c r="R160" s="214">
        <f>Q160*H160</f>
        <v>0.012489999999999999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161</v>
      </c>
      <c r="AT160" s="216" t="s">
        <v>249</v>
      </c>
      <c r="AU160" s="216" t="s">
        <v>92</v>
      </c>
      <c r="AY160" s="17" t="s">
        <v>121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7" t="s">
        <v>90</v>
      </c>
      <c r="BK160" s="217">
        <f>ROUND(I160*H160,2)</f>
        <v>0</v>
      </c>
      <c r="BL160" s="17" t="s">
        <v>142</v>
      </c>
      <c r="BM160" s="216" t="s">
        <v>306</v>
      </c>
    </row>
    <row r="161" s="2" customFormat="1">
      <c r="A161" s="39"/>
      <c r="B161" s="40"/>
      <c r="C161" s="41"/>
      <c r="D161" s="218" t="s">
        <v>130</v>
      </c>
      <c r="E161" s="41"/>
      <c r="F161" s="219" t="s">
        <v>307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7" t="s">
        <v>130</v>
      </c>
      <c r="AU161" s="17" t="s">
        <v>92</v>
      </c>
    </row>
    <row r="162" s="12" customFormat="1" ht="22.8" customHeight="1">
      <c r="A162" s="12"/>
      <c r="B162" s="189"/>
      <c r="C162" s="190"/>
      <c r="D162" s="191" t="s">
        <v>81</v>
      </c>
      <c r="E162" s="203" t="s">
        <v>165</v>
      </c>
      <c r="F162" s="203" t="s">
        <v>308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SUM(P163:P192)</f>
        <v>0</v>
      </c>
      <c r="Q162" s="197"/>
      <c r="R162" s="198">
        <f>SUM(R163:R192)</f>
        <v>0.0060358899999999995</v>
      </c>
      <c r="S162" s="197"/>
      <c r="T162" s="199">
        <f>SUM(T163:T192)</f>
        <v>12.706245000000001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90</v>
      </c>
      <c r="AT162" s="201" t="s">
        <v>81</v>
      </c>
      <c r="AU162" s="201" t="s">
        <v>90</v>
      </c>
      <c r="AY162" s="200" t="s">
        <v>121</v>
      </c>
      <c r="BK162" s="202">
        <f>SUM(BK163:BK192)</f>
        <v>0</v>
      </c>
    </row>
    <row r="163" s="2" customFormat="1" ht="44.25" customHeight="1">
      <c r="A163" s="39"/>
      <c r="B163" s="40"/>
      <c r="C163" s="205" t="s">
        <v>309</v>
      </c>
      <c r="D163" s="205" t="s">
        <v>124</v>
      </c>
      <c r="E163" s="206" t="s">
        <v>310</v>
      </c>
      <c r="F163" s="207" t="s">
        <v>311</v>
      </c>
      <c r="G163" s="208" t="s">
        <v>127</v>
      </c>
      <c r="H163" s="209">
        <v>1</v>
      </c>
      <c r="I163" s="210"/>
      <c r="J163" s="211">
        <f>ROUND(I163*H163,2)</f>
        <v>0</v>
      </c>
      <c r="K163" s="207" t="s">
        <v>44</v>
      </c>
      <c r="L163" s="45"/>
      <c r="M163" s="212" t="s">
        <v>44</v>
      </c>
      <c r="N163" s="213" t="s">
        <v>53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288</v>
      </c>
      <c r="AT163" s="216" t="s">
        <v>124</v>
      </c>
      <c r="AU163" s="216" t="s">
        <v>92</v>
      </c>
      <c r="AY163" s="17" t="s">
        <v>121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7" t="s">
        <v>90</v>
      </c>
      <c r="BK163" s="217">
        <f>ROUND(I163*H163,2)</f>
        <v>0</v>
      </c>
      <c r="BL163" s="17" t="s">
        <v>288</v>
      </c>
      <c r="BM163" s="216" t="s">
        <v>312</v>
      </c>
    </row>
    <row r="164" s="2" customFormat="1">
      <c r="A164" s="39"/>
      <c r="B164" s="40"/>
      <c r="C164" s="41"/>
      <c r="D164" s="218" t="s">
        <v>130</v>
      </c>
      <c r="E164" s="41"/>
      <c r="F164" s="219" t="s">
        <v>313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130</v>
      </c>
      <c r="AU164" s="17" t="s">
        <v>92</v>
      </c>
    </row>
    <row r="165" s="2" customFormat="1">
      <c r="A165" s="39"/>
      <c r="B165" s="40"/>
      <c r="C165" s="205" t="s">
        <v>7</v>
      </c>
      <c r="D165" s="205" t="s">
        <v>124</v>
      </c>
      <c r="E165" s="206" t="s">
        <v>314</v>
      </c>
      <c r="F165" s="207" t="s">
        <v>315</v>
      </c>
      <c r="G165" s="208" t="s">
        <v>261</v>
      </c>
      <c r="H165" s="209">
        <v>42.253</v>
      </c>
      <c r="I165" s="210"/>
      <c r="J165" s="211">
        <f>ROUND(I165*H165,2)</f>
        <v>0</v>
      </c>
      <c r="K165" s="207" t="s">
        <v>220</v>
      </c>
      <c r="L165" s="45"/>
      <c r="M165" s="212" t="s">
        <v>44</v>
      </c>
      <c r="N165" s="213" t="s">
        <v>53</v>
      </c>
      <c r="O165" s="85"/>
      <c r="P165" s="214">
        <f>O165*H165</f>
        <v>0</v>
      </c>
      <c r="Q165" s="214">
        <v>0.00012999999999999999</v>
      </c>
      <c r="R165" s="214">
        <f>Q165*H165</f>
        <v>0.0054928899999999994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142</v>
      </c>
      <c r="AT165" s="216" t="s">
        <v>124</v>
      </c>
      <c r="AU165" s="216" t="s">
        <v>92</v>
      </c>
      <c r="AY165" s="17" t="s">
        <v>121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7" t="s">
        <v>90</v>
      </c>
      <c r="BK165" s="217">
        <f>ROUND(I165*H165,2)</f>
        <v>0</v>
      </c>
      <c r="BL165" s="17" t="s">
        <v>142</v>
      </c>
      <c r="BM165" s="216" t="s">
        <v>316</v>
      </c>
    </row>
    <row r="166" s="13" customFormat="1">
      <c r="A166" s="13"/>
      <c r="B166" s="227"/>
      <c r="C166" s="228"/>
      <c r="D166" s="218" t="s">
        <v>222</v>
      </c>
      <c r="E166" s="229" t="s">
        <v>44</v>
      </c>
      <c r="F166" s="230" t="s">
        <v>317</v>
      </c>
      <c r="G166" s="228"/>
      <c r="H166" s="231">
        <v>17.004000000000001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222</v>
      </c>
      <c r="AU166" s="237" t="s">
        <v>92</v>
      </c>
      <c r="AV166" s="13" t="s">
        <v>92</v>
      </c>
      <c r="AW166" s="13" t="s">
        <v>42</v>
      </c>
      <c r="AX166" s="13" t="s">
        <v>82</v>
      </c>
      <c r="AY166" s="237" t="s">
        <v>121</v>
      </c>
    </row>
    <row r="167" s="13" customFormat="1">
      <c r="A167" s="13"/>
      <c r="B167" s="227"/>
      <c r="C167" s="228"/>
      <c r="D167" s="218" t="s">
        <v>222</v>
      </c>
      <c r="E167" s="229" t="s">
        <v>44</v>
      </c>
      <c r="F167" s="230" t="s">
        <v>318</v>
      </c>
      <c r="G167" s="228"/>
      <c r="H167" s="231">
        <v>25.248999999999999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222</v>
      </c>
      <c r="AU167" s="237" t="s">
        <v>92</v>
      </c>
      <c r="AV167" s="13" t="s">
        <v>92</v>
      </c>
      <c r="AW167" s="13" t="s">
        <v>42</v>
      </c>
      <c r="AX167" s="13" t="s">
        <v>82</v>
      </c>
      <c r="AY167" s="237" t="s">
        <v>121</v>
      </c>
    </row>
    <row r="168" s="14" customFormat="1">
      <c r="A168" s="14"/>
      <c r="B168" s="238"/>
      <c r="C168" s="239"/>
      <c r="D168" s="218" t="s">
        <v>222</v>
      </c>
      <c r="E168" s="240" t="s">
        <v>44</v>
      </c>
      <c r="F168" s="241" t="s">
        <v>228</v>
      </c>
      <c r="G168" s="239"/>
      <c r="H168" s="242">
        <v>42.253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222</v>
      </c>
      <c r="AU168" s="248" t="s">
        <v>92</v>
      </c>
      <c r="AV168" s="14" t="s">
        <v>142</v>
      </c>
      <c r="AW168" s="14" t="s">
        <v>42</v>
      </c>
      <c r="AX168" s="14" t="s">
        <v>90</v>
      </c>
      <c r="AY168" s="248" t="s">
        <v>121</v>
      </c>
    </row>
    <row r="169" s="2" customFormat="1" ht="44.25" customHeight="1">
      <c r="A169" s="39"/>
      <c r="B169" s="40"/>
      <c r="C169" s="205" t="s">
        <v>319</v>
      </c>
      <c r="D169" s="205" t="s">
        <v>124</v>
      </c>
      <c r="E169" s="206" t="s">
        <v>320</v>
      </c>
      <c r="F169" s="207" t="s">
        <v>321</v>
      </c>
      <c r="G169" s="208" t="s">
        <v>261</v>
      </c>
      <c r="H169" s="209">
        <v>11.042</v>
      </c>
      <c r="I169" s="210"/>
      <c r="J169" s="211">
        <f>ROUND(I169*H169,2)</f>
        <v>0</v>
      </c>
      <c r="K169" s="207" t="s">
        <v>220</v>
      </c>
      <c r="L169" s="45"/>
      <c r="M169" s="212" t="s">
        <v>44</v>
      </c>
      <c r="N169" s="213" t="s">
        <v>53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0.13100000000000001</v>
      </c>
      <c r="T169" s="215">
        <f>S169*H169</f>
        <v>1.446502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142</v>
      </c>
      <c r="AT169" s="216" t="s">
        <v>124</v>
      </c>
      <c r="AU169" s="216" t="s">
        <v>92</v>
      </c>
      <c r="AY169" s="17" t="s">
        <v>121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7" t="s">
        <v>90</v>
      </c>
      <c r="BK169" s="217">
        <f>ROUND(I169*H169,2)</f>
        <v>0</v>
      </c>
      <c r="BL169" s="17" t="s">
        <v>142</v>
      </c>
      <c r="BM169" s="216" t="s">
        <v>322</v>
      </c>
    </row>
    <row r="170" s="13" customFormat="1">
      <c r="A170" s="13"/>
      <c r="B170" s="227"/>
      <c r="C170" s="228"/>
      <c r="D170" s="218" t="s">
        <v>222</v>
      </c>
      <c r="E170" s="229" t="s">
        <v>44</v>
      </c>
      <c r="F170" s="230" t="s">
        <v>323</v>
      </c>
      <c r="G170" s="228"/>
      <c r="H170" s="231">
        <v>11.042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222</v>
      </c>
      <c r="AU170" s="237" t="s">
        <v>92</v>
      </c>
      <c r="AV170" s="13" t="s">
        <v>92</v>
      </c>
      <c r="AW170" s="13" t="s">
        <v>42</v>
      </c>
      <c r="AX170" s="13" t="s">
        <v>90</v>
      </c>
      <c r="AY170" s="237" t="s">
        <v>121</v>
      </c>
    </row>
    <row r="171" s="2" customFormat="1">
      <c r="A171" s="39"/>
      <c r="B171" s="40"/>
      <c r="C171" s="205" t="s">
        <v>324</v>
      </c>
      <c r="D171" s="205" t="s">
        <v>124</v>
      </c>
      <c r="E171" s="206" t="s">
        <v>325</v>
      </c>
      <c r="F171" s="207" t="s">
        <v>326</v>
      </c>
      <c r="G171" s="208" t="s">
        <v>219</v>
      </c>
      <c r="H171" s="209">
        <v>2.73</v>
      </c>
      <c r="I171" s="210"/>
      <c r="J171" s="211">
        <f>ROUND(I171*H171,2)</f>
        <v>0</v>
      </c>
      <c r="K171" s="207" t="s">
        <v>220</v>
      </c>
      <c r="L171" s="45"/>
      <c r="M171" s="212" t="s">
        <v>44</v>
      </c>
      <c r="N171" s="213" t="s">
        <v>53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2.2000000000000002</v>
      </c>
      <c r="T171" s="215">
        <f>S171*H171</f>
        <v>6.0060000000000002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142</v>
      </c>
      <c r="AT171" s="216" t="s">
        <v>124</v>
      </c>
      <c r="AU171" s="216" t="s">
        <v>92</v>
      </c>
      <c r="AY171" s="17" t="s">
        <v>121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7" t="s">
        <v>90</v>
      </c>
      <c r="BK171" s="217">
        <f>ROUND(I171*H171,2)</f>
        <v>0</v>
      </c>
      <c r="BL171" s="17" t="s">
        <v>142</v>
      </c>
      <c r="BM171" s="216" t="s">
        <v>327</v>
      </c>
    </row>
    <row r="172" s="13" customFormat="1">
      <c r="A172" s="13"/>
      <c r="B172" s="227"/>
      <c r="C172" s="228"/>
      <c r="D172" s="218" t="s">
        <v>222</v>
      </c>
      <c r="E172" s="229" t="s">
        <v>44</v>
      </c>
      <c r="F172" s="230" t="s">
        <v>328</v>
      </c>
      <c r="G172" s="228"/>
      <c r="H172" s="231">
        <v>2.73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222</v>
      </c>
      <c r="AU172" s="237" t="s">
        <v>92</v>
      </c>
      <c r="AV172" s="13" t="s">
        <v>92</v>
      </c>
      <c r="AW172" s="13" t="s">
        <v>42</v>
      </c>
      <c r="AX172" s="13" t="s">
        <v>90</v>
      </c>
      <c r="AY172" s="237" t="s">
        <v>121</v>
      </c>
    </row>
    <row r="173" s="2" customFormat="1" ht="44.25" customHeight="1">
      <c r="A173" s="39"/>
      <c r="B173" s="40"/>
      <c r="C173" s="205" t="s">
        <v>329</v>
      </c>
      <c r="D173" s="205" t="s">
        <v>124</v>
      </c>
      <c r="E173" s="206" t="s">
        <v>330</v>
      </c>
      <c r="F173" s="207" t="s">
        <v>331</v>
      </c>
      <c r="G173" s="208" t="s">
        <v>261</v>
      </c>
      <c r="H173" s="209">
        <v>25.446999999999999</v>
      </c>
      <c r="I173" s="210"/>
      <c r="J173" s="211">
        <f>ROUND(I173*H173,2)</f>
        <v>0</v>
      </c>
      <c r="K173" s="207" t="s">
        <v>220</v>
      </c>
      <c r="L173" s="45"/>
      <c r="M173" s="212" t="s">
        <v>44</v>
      </c>
      <c r="N173" s="213" t="s">
        <v>53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0.035000000000000003</v>
      </c>
      <c r="T173" s="215">
        <f>S173*H173</f>
        <v>0.89064500000000002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142</v>
      </c>
      <c r="AT173" s="216" t="s">
        <v>124</v>
      </c>
      <c r="AU173" s="216" t="s">
        <v>92</v>
      </c>
      <c r="AY173" s="17" t="s">
        <v>121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90</v>
      </c>
      <c r="BK173" s="217">
        <f>ROUND(I173*H173,2)</f>
        <v>0</v>
      </c>
      <c r="BL173" s="17" t="s">
        <v>142</v>
      </c>
      <c r="BM173" s="216" t="s">
        <v>332</v>
      </c>
    </row>
    <row r="174" s="13" customFormat="1">
      <c r="A174" s="13"/>
      <c r="B174" s="227"/>
      <c r="C174" s="228"/>
      <c r="D174" s="218" t="s">
        <v>222</v>
      </c>
      <c r="E174" s="229" t="s">
        <v>44</v>
      </c>
      <c r="F174" s="230" t="s">
        <v>333</v>
      </c>
      <c r="G174" s="228"/>
      <c r="H174" s="231">
        <v>25.446999999999999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222</v>
      </c>
      <c r="AU174" s="237" t="s">
        <v>92</v>
      </c>
      <c r="AV174" s="13" t="s">
        <v>92</v>
      </c>
      <c r="AW174" s="13" t="s">
        <v>42</v>
      </c>
      <c r="AX174" s="13" t="s">
        <v>90</v>
      </c>
      <c r="AY174" s="237" t="s">
        <v>121</v>
      </c>
    </row>
    <row r="175" s="2" customFormat="1">
      <c r="A175" s="39"/>
      <c r="B175" s="40"/>
      <c r="C175" s="205" t="s">
        <v>334</v>
      </c>
      <c r="D175" s="205" t="s">
        <v>124</v>
      </c>
      <c r="E175" s="206" t="s">
        <v>335</v>
      </c>
      <c r="F175" s="207" t="s">
        <v>336</v>
      </c>
      <c r="G175" s="208" t="s">
        <v>261</v>
      </c>
      <c r="H175" s="209">
        <v>7.5999999999999996</v>
      </c>
      <c r="I175" s="210"/>
      <c r="J175" s="211">
        <f>ROUND(I175*H175,2)</f>
        <v>0</v>
      </c>
      <c r="K175" s="207" t="s">
        <v>220</v>
      </c>
      <c r="L175" s="45"/>
      <c r="M175" s="212" t="s">
        <v>44</v>
      </c>
      <c r="N175" s="213" t="s">
        <v>53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0.075999999999999998</v>
      </c>
      <c r="T175" s="215">
        <f>S175*H175</f>
        <v>0.5776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142</v>
      </c>
      <c r="AT175" s="216" t="s">
        <v>124</v>
      </c>
      <c r="AU175" s="216" t="s">
        <v>92</v>
      </c>
      <c r="AY175" s="17" t="s">
        <v>121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7" t="s">
        <v>90</v>
      </c>
      <c r="BK175" s="217">
        <f>ROUND(I175*H175,2)</f>
        <v>0</v>
      </c>
      <c r="BL175" s="17" t="s">
        <v>142</v>
      </c>
      <c r="BM175" s="216" t="s">
        <v>337</v>
      </c>
    </row>
    <row r="176" s="13" customFormat="1">
      <c r="A176" s="13"/>
      <c r="B176" s="227"/>
      <c r="C176" s="228"/>
      <c r="D176" s="218" t="s">
        <v>222</v>
      </c>
      <c r="E176" s="229" t="s">
        <v>44</v>
      </c>
      <c r="F176" s="230" t="s">
        <v>338</v>
      </c>
      <c r="G176" s="228"/>
      <c r="H176" s="231">
        <v>7.5999999999999996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222</v>
      </c>
      <c r="AU176" s="237" t="s">
        <v>92</v>
      </c>
      <c r="AV176" s="13" t="s">
        <v>92</v>
      </c>
      <c r="AW176" s="13" t="s">
        <v>42</v>
      </c>
      <c r="AX176" s="13" t="s">
        <v>90</v>
      </c>
      <c r="AY176" s="237" t="s">
        <v>121</v>
      </c>
    </row>
    <row r="177" s="2" customFormat="1" ht="44.25" customHeight="1">
      <c r="A177" s="39"/>
      <c r="B177" s="40"/>
      <c r="C177" s="205" t="s">
        <v>339</v>
      </c>
      <c r="D177" s="205" t="s">
        <v>124</v>
      </c>
      <c r="E177" s="206" t="s">
        <v>340</v>
      </c>
      <c r="F177" s="207" t="s">
        <v>341</v>
      </c>
      <c r="G177" s="208" t="s">
        <v>342</v>
      </c>
      <c r="H177" s="209">
        <v>0.29999999999999999</v>
      </c>
      <c r="I177" s="210"/>
      <c r="J177" s="211">
        <f>ROUND(I177*H177,2)</f>
        <v>0</v>
      </c>
      <c r="K177" s="207" t="s">
        <v>220</v>
      </c>
      <c r="L177" s="45"/>
      <c r="M177" s="212" t="s">
        <v>44</v>
      </c>
      <c r="N177" s="213" t="s">
        <v>53</v>
      </c>
      <c r="O177" s="85"/>
      <c r="P177" s="214">
        <f>O177*H177</f>
        <v>0</v>
      </c>
      <c r="Q177" s="214">
        <v>0.00048000000000000001</v>
      </c>
      <c r="R177" s="214">
        <f>Q177*H177</f>
        <v>0.000144</v>
      </c>
      <c r="S177" s="214">
        <v>0.0080000000000000002</v>
      </c>
      <c r="T177" s="215">
        <f>S177*H177</f>
        <v>0.0023999999999999998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142</v>
      </c>
      <c r="AT177" s="216" t="s">
        <v>124</v>
      </c>
      <c r="AU177" s="216" t="s">
        <v>92</v>
      </c>
      <c r="AY177" s="17" t="s">
        <v>121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7" t="s">
        <v>90</v>
      </c>
      <c r="BK177" s="217">
        <f>ROUND(I177*H177,2)</f>
        <v>0</v>
      </c>
      <c r="BL177" s="17" t="s">
        <v>142</v>
      </c>
      <c r="BM177" s="216" t="s">
        <v>343</v>
      </c>
    </row>
    <row r="178" s="13" customFormat="1">
      <c r="A178" s="13"/>
      <c r="B178" s="227"/>
      <c r="C178" s="228"/>
      <c r="D178" s="218" t="s">
        <v>222</v>
      </c>
      <c r="E178" s="229" t="s">
        <v>44</v>
      </c>
      <c r="F178" s="230" t="s">
        <v>344</v>
      </c>
      <c r="G178" s="228"/>
      <c r="H178" s="231">
        <v>0.29999999999999999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222</v>
      </c>
      <c r="AU178" s="237" t="s">
        <v>92</v>
      </c>
      <c r="AV178" s="13" t="s">
        <v>92</v>
      </c>
      <c r="AW178" s="13" t="s">
        <v>42</v>
      </c>
      <c r="AX178" s="13" t="s">
        <v>90</v>
      </c>
      <c r="AY178" s="237" t="s">
        <v>121</v>
      </c>
    </row>
    <row r="179" s="2" customFormat="1" ht="44.25" customHeight="1">
      <c r="A179" s="39"/>
      <c r="B179" s="40"/>
      <c r="C179" s="205" t="s">
        <v>345</v>
      </c>
      <c r="D179" s="205" t="s">
        <v>124</v>
      </c>
      <c r="E179" s="206" t="s">
        <v>346</v>
      </c>
      <c r="F179" s="207" t="s">
        <v>347</v>
      </c>
      <c r="G179" s="208" t="s">
        <v>342</v>
      </c>
      <c r="H179" s="209">
        <v>0.29999999999999999</v>
      </c>
      <c r="I179" s="210"/>
      <c r="J179" s="211">
        <f>ROUND(I179*H179,2)</f>
        <v>0</v>
      </c>
      <c r="K179" s="207" t="s">
        <v>220</v>
      </c>
      <c r="L179" s="45"/>
      <c r="M179" s="212" t="s">
        <v>44</v>
      </c>
      <c r="N179" s="213" t="s">
        <v>53</v>
      </c>
      <c r="O179" s="85"/>
      <c r="P179" s="214">
        <f>O179*H179</f>
        <v>0</v>
      </c>
      <c r="Q179" s="214">
        <v>0.00067000000000000002</v>
      </c>
      <c r="R179" s="214">
        <f>Q179*H179</f>
        <v>0.00020100000000000001</v>
      </c>
      <c r="S179" s="214">
        <v>0.02</v>
      </c>
      <c r="T179" s="215">
        <f>S179*H179</f>
        <v>0.0060000000000000001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142</v>
      </c>
      <c r="AT179" s="216" t="s">
        <v>124</v>
      </c>
      <c r="AU179" s="216" t="s">
        <v>92</v>
      </c>
      <c r="AY179" s="17" t="s">
        <v>121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7" t="s">
        <v>90</v>
      </c>
      <c r="BK179" s="217">
        <f>ROUND(I179*H179,2)</f>
        <v>0</v>
      </c>
      <c r="BL179" s="17" t="s">
        <v>142</v>
      </c>
      <c r="BM179" s="216" t="s">
        <v>348</v>
      </c>
    </row>
    <row r="180" s="13" customFormat="1">
      <c r="A180" s="13"/>
      <c r="B180" s="227"/>
      <c r="C180" s="228"/>
      <c r="D180" s="218" t="s">
        <v>222</v>
      </c>
      <c r="E180" s="229" t="s">
        <v>44</v>
      </c>
      <c r="F180" s="230" t="s">
        <v>349</v>
      </c>
      <c r="G180" s="228"/>
      <c r="H180" s="231">
        <v>0.29999999999999999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222</v>
      </c>
      <c r="AU180" s="237" t="s">
        <v>92</v>
      </c>
      <c r="AV180" s="13" t="s">
        <v>92</v>
      </c>
      <c r="AW180" s="13" t="s">
        <v>42</v>
      </c>
      <c r="AX180" s="13" t="s">
        <v>90</v>
      </c>
      <c r="AY180" s="237" t="s">
        <v>121</v>
      </c>
    </row>
    <row r="181" s="2" customFormat="1">
      <c r="A181" s="39"/>
      <c r="B181" s="40"/>
      <c r="C181" s="205" t="s">
        <v>350</v>
      </c>
      <c r="D181" s="205" t="s">
        <v>124</v>
      </c>
      <c r="E181" s="206" t="s">
        <v>351</v>
      </c>
      <c r="F181" s="207" t="s">
        <v>352</v>
      </c>
      <c r="G181" s="208" t="s">
        <v>342</v>
      </c>
      <c r="H181" s="209">
        <v>52</v>
      </c>
      <c r="I181" s="210"/>
      <c r="J181" s="211">
        <f>ROUND(I181*H181,2)</f>
        <v>0</v>
      </c>
      <c r="K181" s="207" t="s">
        <v>220</v>
      </c>
      <c r="L181" s="45"/>
      <c r="M181" s="212" t="s">
        <v>44</v>
      </c>
      <c r="N181" s="213" t="s">
        <v>53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142</v>
      </c>
      <c r="AT181" s="216" t="s">
        <v>124</v>
      </c>
      <c r="AU181" s="216" t="s">
        <v>92</v>
      </c>
      <c r="AY181" s="17" t="s">
        <v>121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7" t="s">
        <v>90</v>
      </c>
      <c r="BK181" s="217">
        <f>ROUND(I181*H181,2)</f>
        <v>0</v>
      </c>
      <c r="BL181" s="17" t="s">
        <v>142</v>
      </c>
      <c r="BM181" s="216" t="s">
        <v>353</v>
      </c>
    </row>
    <row r="182" s="13" customFormat="1">
      <c r="A182" s="13"/>
      <c r="B182" s="227"/>
      <c r="C182" s="228"/>
      <c r="D182" s="218" t="s">
        <v>222</v>
      </c>
      <c r="E182" s="229" t="s">
        <v>44</v>
      </c>
      <c r="F182" s="230" t="s">
        <v>354</v>
      </c>
      <c r="G182" s="228"/>
      <c r="H182" s="231">
        <v>52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222</v>
      </c>
      <c r="AU182" s="237" t="s">
        <v>92</v>
      </c>
      <c r="AV182" s="13" t="s">
        <v>92</v>
      </c>
      <c r="AW182" s="13" t="s">
        <v>42</v>
      </c>
      <c r="AX182" s="13" t="s">
        <v>90</v>
      </c>
      <c r="AY182" s="237" t="s">
        <v>121</v>
      </c>
    </row>
    <row r="183" s="2" customFormat="1">
      <c r="A183" s="39"/>
      <c r="B183" s="40"/>
      <c r="C183" s="205" t="s">
        <v>355</v>
      </c>
      <c r="D183" s="205" t="s">
        <v>124</v>
      </c>
      <c r="E183" s="206" t="s">
        <v>356</v>
      </c>
      <c r="F183" s="207" t="s">
        <v>357</v>
      </c>
      <c r="G183" s="208" t="s">
        <v>342</v>
      </c>
      <c r="H183" s="209">
        <v>6.5999999999999996</v>
      </c>
      <c r="I183" s="210"/>
      <c r="J183" s="211">
        <f>ROUND(I183*H183,2)</f>
        <v>0</v>
      </c>
      <c r="K183" s="207" t="s">
        <v>220</v>
      </c>
      <c r="L183" s="45"/>
      <c r="M183" s="212" t="s">
        <v>44</v>
      </c>
      <c r="N183" s="213" t="s">
        <v>53</v>
      </c>
      <c r="O183" s="85"/>
      <c r="P183" s="214">
        <f>O183*H183</f>
        <v>0</v>
      </c>
      <c r="Q183" s="214">
        <v>3.0000000000000001E-05</v>
      </c>
      <c r="R183" s="214">
        <f>Q183*H183</f>
        <v>0.00019799999999999999</v>
      </c>
      <c r="S183" s="214">
        <v>0.0030000000000000001</v>
      </c>
      <c r="T183" s="215">
        <f>S183*H183</f>
        <v>0.019799999999999998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142</v>
      </c>
      <c r="AT183" s="216" t="s">
        <v>124</v>
      </c>
      <c r="AU183" s="216" t="s">
        <v>92</v>
      </c>
      <c r="AY183" s="17" t="s">
        <v>121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7" t="s">
        <v>90</v>
      </c>
      <c r="BK183" s="217">
        <f>ROUND(I183*H183,2)</f>
        <v>0</v>
      </c>
      <c r="BL183" s="17" t="s">
        <v>142</v>
      </c>
      <c r="BM183" s="216" t="s">
        <v>358</v>
      </c>
    </row>
    <row r="184" s="13" customFormat="1">
      <c r="A184" s="13"/>
      <c r="B184" s="227"/>
      <c r="C184" s="228"/>
      <c r="D184" s="218" t="s">
        <v>222</v>
      </c>
      <c r="E184" s="229" t="s">
        <v>44</v>
      </c>
      <c r="F184" s="230" t="s">
        <v>359</v>
      </c>
      <c r="G184" s="228"/>
      <c r="H184" s="231">
        <v>6.5999999999999996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222</v>
      </c>
      <c r="AU184" s="237" t="s">
        <v>92</v>
      </c>
      <c r="AV184" s="13" t="s">
        <v>92</v>
      </c>
      <c r="AW184" s="13" t="s">
        <v>42</v>
      </c>
      <c r="AX184" s="13" t="s">
        <v>90</v>
      </c>
      <c r="AY184" s="237" t="s">
        <v>121</v>
      </c>
    </row>
    <row r="185" s="2" customFormat="1">
      <c r="A185" s="39"/>
      <c r="B185" s="40"/>
      <c r="C185" s="205" t="s">
        <v>360</v>
      </c>
      <c r="D185" s="205" t="s">
        <v>124</v>
      </c>
      <c r="E185" s="206" t="s">
        <v>361</v>
      </c>
      <c r="F185" s="207" t="s">
        <v>362</v>
      </c>
      <c r="G185" s="208" t="s">
        <v>261</v>
      </c>
      <c r="H185" s="209">
        <v>44.529000000000003</v>
      </c>
      <c r="I185" s="210"/>
      <c r="J185" s="211">
        <f>ROUND(I185*H185,2)</f>
        <v>0</v>
      </c>
      <c r="K185" s="207" t="s">
        <v>220</v>
      </c>
      <c r="L185" s="45"/>
      <c r="M185" s="212" t="s">
        <v>44</v>
      </c>
      <c r="N185" s="213" t="s">
        <v>53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0.01</v>
      </c>
      <c r="T185" s="215">
        <f>S185*H185</f>
        <v>0.44529000000000002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142</v>
      </c>
      <c r="AT185" s="216" t="s">
        <v>124</v>
      </c>
      <c r="AU185" s="216" t="s">
        <v>92</v>
      </c>
      <c r="AY185" s="17" t="s">
        <v>121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7" t="s">
        <v>90</v>
      </c>
      <c r="BK185" s="217">
        <f>ROUND(I185*H185,2)</f>
        <v>0</v>
      </c>
      <c r="BL185" s="17" t="s">
        <v>142</v>
      </c>
      <c r="BM185" s="216" t="s">
        <v>363</v>
      </c>
    </row>
    <row r="186" s="13" customFormat="1">
      <c r="A186" s="13"/>
      <c r="B186" s="227"/>
      <c r="C186" s="228"/>
      <c r="D186" s="218" t="s">
        <v>222</v>
      </c>
      <c r="E186" s="229" t="s">
        <v>44</v>
      </c>
      <c r="F186" s="230" t="s">
        <v>282</v>
      </c>
      <c r="G186" s="228"/>
      <c r="H186" s="231">
        <v>20.361999999999998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222</v>
      </c>
      <c r="AU186" s="237" t="s">
        <v>92</v>
      </c>
      <c r="AV186" s="13" t="s">
        <v>92</v>
      </c>
      <c r="AW186" s="13" t="s">
        <v>42</v>
      </c>
      <c r="AX186" s="13" t="s">
        <v>82</v>
      </c>
      <c r="AY186" s="237" t="s">
        <v>121</v>
      </c>
    </row>
    <row r="187" s="13" customFormat="1">
      <c r="A187" s="13"/>
      <c r="B187" s="227"/>
      <c r="C187" s="228"/>
      <c r="D187" s="218" t="s">
        <v>222</v>
      </c>
      <c r="E187" s="229" t="s">
        <v>44</v>
      </c>
      <c r="F187" s="230" t="s">
        <v>283</v>
      </c>
      <c r="G187" s="228"/>
      <c r="H187" s="231">
        <v>24.167000000000002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222</v>
      </c>
      <c r="AU187" s="237" t="s">
        <v>92</v>
      </c>
      <c r="AV187" s="13" t="s">
        <v>92</v>
      </c>
      <c r="AW187" s="13" t="s">
        <v>42</v>
      </c>
      <c r="AX187" s="13" t="s">
        <v>82</v>
      </c>
      <c r="AY187" s="237" t="s">
        <v>121</v>
      </c>
    </row>
    <row r="188" s="14" customFormat="1">
      <c r="A188" s="14"/>
      <c r="B188" s="238"/>
      <c r="C188" s="239"/>
      <c r="D188" s="218" t="s">
        <v>222</v>
      </c>
      <c r="E188" s="240" t="s">
        <v>44</v>
      </c>
      <c r="F188" s="241" t="s">
        <v>228</v>
      </c>
      <c r="G188" s="239"/>
      <c r="H188" s="242">
        <v>44.529000000000003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222</v>
      </c>
      <c r="AU188" s="248" t="s">
        <v>92</v>
      </c>
      <c r="AV188" s="14" t="s">
        <v>142</v>
      </c>
      <c r="AW188" s="14" t="s">
        <v>42</v>
      </c>
      <c r="AX188" s="14" t="s">
        <v>90</v>
      </c>
      <c r="AY188" s="248" t="s">
        <v>121</v>
      </c>
    </row>
    <row r="189" s="2" customFormat="1">
      <c r="A189" s="39"/>
      <c r="B189" s="40"/>
      <c r="C189" s="205" t="s">
        <v>364</v>
      </c>
      <c r="D189" s="205" t="s">
        <v>124</v>
      </c>
      <c r="E189" s="206" t="s">
        <v>365</v>
      </c>
      <c r="F189" s="207" t="s">
        <v>366</v>
      </c>
      <c r="G189" s="208" t="s">
        <v>261</v>
      </c>
      <c r="H189" s="209">
        <v>48.706000000000003</v>
      </c>
      <c r="I189" s="210"/>
      <c r="J189" s="211">
        <f>ROUND(I189*H189,2)</f>
        <v>0</v>
      </c>
      <c r="K189" s="207" t="s">
        <v>220</v>
      </c>
      <c r="L189" s="45"/>
      <c r="M189" s="212" t="s">
        <v>44</v>
      </c>
      <c r="N189" s="213" t="s">
        <v>53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0.068000000000000005</v>
      </c>
      <c r="T189" s="215">
        <f>S189*H189</f>
        <v>3.3120080000000005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142</v>
      </c>
      <c r="AT189" s="216" t="s">
        <v>124</v>
      </c>
      <c r="AU189" s="216" t="s">
        <v>92</v>
      </c>
      <c r="AY189" s="17" t="s">
        <v>121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7" t="s">
        <v>90</v>
      </c>
      <c r="BK189" s="217">
        <f>ROUND(I189*H189,2)</f>
        <v>0</v>
      </c>
      <c r="BL189" s="17" t="s">
        <v>142</v>
      </c>
      <c r="BM189" s="216" t="s">
        <v>367</v>
      </c>
    </row>
    <row r="190" s="13" customFormat="1">
      <c r="A190" s="13"/>
      <c r="B190" s="227"/>
      <c r="C190" s="228"/>
      <c r="D190" s="218" t="s">
        <v>222</v>
      </c>
      <c r="E190" s="229" t="s">
        <v>44</v>
      </c>
      <c r="F190" s="230" t="s">
        <v>276</v>
      </c>
      <c r="G190" s="228"/>
      <c r="H190" s="231">
        <v>21.417999999999999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222</v>
      </c>
      <c r="AU190" s="237" t="s">
        <v>92</v>
      </c>
      <c r="AV190" s="13" t="s">
        <v>92</v>
      </c>
      <c r="AW190" s="13" t="s">
        <v>42</v>
      </c>
      <c r="AX190" s="13" t="s">
        <v>82</v>
      </c>
      <c r="AY190" s="237" t="s">
        <v>121</v>
      </c>
    </row>
    <row r="191" s="13" customFormat="1">
      <c r="A191" s="13"/>
      <c r="B191" s="227"/>
      <c r="C191" s="228"/>
      <c r="D191" s="218" t="s">
        <v>222</v>
      </c>
      <c r="E191" s="229" t="s">
        <v>44</v>
      </c>
      <c r="F191" s="230" t="s">
        <v>277</v>
      </c>
      <c r="G191" s="228"/>
      <c r="H191" s="231">
        <v>27.288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222</v>
      </c>
      <c r="AU191" s="237" t="s">
        <v>92</v>
      </c>
      <c r="AV191" s="13" t="s">
        <v>92</v>
      </c>
      <c r="AW191" s="13" t="s">
        <v>42</v>
      </c>
      <c r="AX191" s="13" t="s">
        <v>82</v>
      </c>
      <c r="AY191" s="237" t="s">
        <v>121</v>
      </c>
    </row>
    <row r="192" s="14" customFormat="1">
      <c r="A192" s="14"/>
      <c r="B192" s="238"/>
      <c r="C192" s="239"/>
      <c r="D192" s="218" t="s">
        <v>222</v>
      </c>
      <c r="E192" s="240" t="s">
        <v>44</v>
      </c>
      <c r="F192" s="241" t="s">
        <v>228</v>
      </c>
      <c r="G192" s="239"/>
      <c r="H192" s="242">
        <v>48.706000000000003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222</v>
      </c>
      <c r="AU192" s="248" t="s">
        <v>92</v>
      </c>
      <c r="AV192" s="14" t="s">
        <v>142</v>
      </c>
      <c r="AW192" s="14" t="s">
        <v>42</v>
      </c>
      <c r="AX192" s="14" t="s">
        <v>90</v>
      </c>
      <c r="AY192" s="248" t="s">
        <v>121</v>
      </c>
    </row>
    <row r="193" s="12" customFormat="1" ht="22.8" customHeight="1">
      <c r="A193" s="12"/>
      <c r="B193" s="189"/>
      <c r="C193" s="190"/>
      <c r="D193" s="191" t="s">
        <v>81</v>
      </c>
      <c r="E193" s="203" t="s">
        <v>368</v>
      </c>
      <c r="F193" s="203" t="s">
        <v>369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SUM(P194:P203)</f>
        <v>0</v>
      </c>
      <c r="Q193" s="197"/>
      <c r="R193" s="198">
        <f>SUM(R194:R203)</f>
        <v>0</v>
      </c>
      <c r="S193" s="197"/>
      <c r="T193" s="199">
        <f>SUM(T194:T203)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90</v>
      </c>
      <c r="AT193" s="201" t="s">
        <v>81</v>
      </c>
      <c r="AU193" s="201" t="s">
        <v>90</v>
      </c>
      <c r="AY193" s="200" t="s">
        <v>121</v>
      </c>
      <c r="BK193" s="202">
        <f>SUM(BK194:BK203)</f>
        <v>0</v>
      </c>
    </row>
    <row r="194" s="2" customFormat="1">
      <c r="A194" s="39"/>
      <c r="B194" s="40"/>
      <c r="C194" s="205" t="s">
        <v>370</v>
      </c>
      <c r="D194" s="205" t="s">
        <v>124</v>
      </c>
      <c r="E194" s="206" t="s">
        <v>371</v>
      </c>
      <c r="F194" s="207" t="s">
        <v>372</v>
      </c>
      <c r="G194" s="208" t="s">
        <v>237</v>
      </c>
      <c r="H194" s="209">
        <v>14.166</v>
      </c>
      <c r="I194" s="210"/>
      <c r="J194" s="211">
        <f>ROUND(I194*H194,2)</f>
        <v>0</v>
      </c>
      <c r="K194" s="207" t="s">
        <v>220</v>
      </c>
      <c r="L194" s="45"/>
      <c r="M194" s="212" t="s">
        <v>44</v>
      </c>
      <c r="N194" s="213" t="s">
        <v>53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142</v>
      </c>
      <c r="AT194" s="216" t="s">
        <v>124</v>
      </c>
      <c r="AU194" s="216" t="s">
        <v>92</v>
      </c>
      <c r="AY194" s="17" t="s">
        <v>121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7" t="s">
        <v>90</v>
      </c>
      <c r="BK194" s="217">
        <f>ROUND(I194*H194,2)</f>
        <v>0</v>
      </c>
      <c r="BL194" s="17" t="s">
        <v>142</v>
      </c>
      <c r="BM194" s="216" t="s">
        <v>373</v>
      </c>
    </row>
    <row r="195" s="2" customFormat="1" ht="33" customHeight="1">
      <c r="A195" s="39"/>
      <c r="B195" s="40"/>
      <c r="C195" s="205" t="s">
        <v>374</v>
      </c>
      <c r="D195" s="205" t="s">
        <v>124</v>
      </c>
      <c r="E195" s="206" t="s">
        <v>375</v>
      </c>
      <c r="F195" s="207" t="s">
        <v>376</v>
      </c>
      <c r="G195" s="208" t="s">
        <v>237</v>
      </c>
      <c r="H195" s="209">
        <v>14.166</v>
      </c>
      <c r="I195" s="210"/>
      <c r="J195" s="211">
        <f>ROUND(I195*H195,2)</f>
        <v>0</v>
      </c>
      <c r="K195" s="207" t="s">
        <v>220</v>
      </c>
      <c r="L195" s="45"/>
      <c r="M195" s="212" t="s">
        <v>44</v>
      </c>
      <c r="N195" s="213" t="s">
        <v>53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142</v>
      </c>
      <c r="AT195" s="216" t="s">
        <v>124</v>
      </c>
      <c r="AU195" s="216" t="s">
        <v>92</v>
      </c>
      <c r="AY195" s="17" t="s">
        <v>121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7" t="s">
        <v>90</v>
      </c>
      <c r="BK195" s="217">
        <f>ROUND(I195*H195,2)</f>
        <v>0</v>
      </c>
      <c r="BL195" s="17" t="s">
        <v>142</v>
      </c>
      <c r="BM195" s="216" t="s">
        <v>377</v>
      </c>
    </row>
    <row r="196" s="2" customFormat="1" ht="44.25" customHeight="1">
      <c r="A196" s="39"/>
      <c r="B196" s="40"/>
      <c r="C196" s="205" t="s">
        <v>378</v>
      </c>
      <c r="D196" s="205" t="s">
        <v>124</v>
      </c>
      <c r="E196" s="206" t="s">
        <v>379</v>
      </c>
      <c r="F196" s="207" t="s">
        <v>380</v>
      </c>
      <c r="G196" s="208" t="s">
        <v>237</v>
      </c>
      <c r="H196" s="209">
        <v>198.32400000000001</v>
      </c>
      <c r="I196" s="210"/>
      <c r="J196" s="211">
        <f>ROUND(I196*H196,2)</f>
        <v>0</v>
      </c>
      <c r="K196" s="207" t="s">
        <v>220</v>
      </c>
      <c r="L196" s="45"/>
      <c r="M196" s="212" t="s">
        <v>44</v>
      </c>
      <c r="N196" s="213" t="s">
        <v>53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142</v>
      </c>
      <c r="AT196" s="216" t="s">
        <v>124</v>
      </c>
      <c r="AU196" s="216" t="s">
        <v>92</v>
      </c>
      <c r="AY196" s="17" t="s">
        <v>121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7" t="s">
        <v>90</v>
      </c>
      <c r="BK196" s="217">
        <f>ROUND(I196*H196,2)</f>
        <v>0</v>
      </c>
      <c r="BL196" s="17" t="s">
        <v>142</v>
      </c>
      <c r="BM196" s="216" t="s">
        <v>381</v>
      </c>
    </row>
    <row r="197" s="13" customFormat="1">
      <c r="A197" s="13"/>
      <c r="B197" s="227"/>
      <c r="C197" s="228"/>
      <c r="D197" s="218" t="s">
        <v>222</v>
      </c>
      <c r="E197" s="228"/>
      <c r="F197" s="230" t="s">
        <v>382</v>
      </c>
      <c r="G197" s="228"/>
      <c r="H197" s="231">
        <v>198.32400000000001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222</v>
      </c>
      <c r="AU197" s="237" t="s">
        <v>92</v>
      </c>
      <c r="AV197" s="13" t="s">
        <v>92</v>
      </c>
      <c r="AW197" s="13" t="s">
        <v>4</v>
      </c>
      <c r="AX197" s="13" t="s">
        <v>90</v>
      </c>
      <c r="AY197" s="237" t="s">
        <v>121</v>
      </c>
    </row>
    <row r="198" s="2" customFormat="1" ht="44.25" customHeight="1">
      <c r="A198" s="39"/>
      <c r="B198" s="40"/>
      <c r="C198" s="205" t="s">
        <v>383</v>
      </c>
      <c r="D198" s="205" t="s">
        <v>124</v>
      </c>
      <c r="E198" s="206" t="s">
        <v>384</v>
      </c>
      <c r="F198" s="207" t="s">
        <v>385</v>
      </c>
      <c r="G198" s="208" t="s">
        <v>237</v>
      </c>
      <c r="H198" s="209">
        <v>2.8330000000000002</v>
      </c>
      <c r="I198" s="210"/>
      <c r="J198" s="211">
        <f>ROUND(I198*H198,2)</f>
        <v>0</v>
      </c>
      <c r="K198" s="207" t="s">
        <v>220</v>
      </c>
      <c r="L198" s="45"/>
      <c r="M198" s="212" t="s">
        <v>44</v>
      </c>
      <c r="N198" s="213" t="s">
        <v>53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142</v>
      </c>
      <c r="AT198" s="216" t="s">
        <v>124</v>
      </c>
      <c r="AU198" s="216" t="s">
        <v>92</v>
      </c>
      <c r="AY198" s="17" t="s">
        <v>121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90</v>
      </c>
      <c r="BK198" s="217">
        <f>ROUND(I198*H198,2)</f>
        <v>0</v>
      </c>
      <c r="BL198" s="17" t="s">
        <v>142</v>
      </c>
      <c r="BM198" s="216" t="s">
        <v>386</v>
      </c>
    </row>
    <row r="199" s="13" customFormat="1">
      <c r="A199" s="13"/>
      <c r="B199" s="227"/>
      <c r="C199" s="228"/>
      <c r="D199" s="218" t="s">
        <v>222</v>
      </c>
      <c r="E199" s="228"/>
      <c r="F199" s="230" t="s">
        <v>387</v>
      </c>
      <c r="G199" s="228"/>
      <c r="H199" s="231">
        <v>2.8330000000000002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222</v>
      </c>
      <c r="AU199" s="237" t="s">
        <v>92</v>
      </c>
      <c r="AV199" s="13" t="s">
        <v>92</v>
      </c>
      <c r="AW199" s="13" t="s">
        <v>4</v>
      </c>
      <c r="AX199" s="13" t="s">
        <v>90</v>
      </c>
      <c r="AY199" s="237" t="s">
        <v>121</v>
      </c>
    </row>
    <row r="200" s="2" customFormat="1" ht="44.25" customHeight="1">
      <c r="A200" s="39"/>
      <c r="B200" s="40"/>
      <c r="C200" s="205" t="s">
        <v>388</v>
      </c>
      <c r="D200" s="205" t="s">
        <v>124</v>
      </c>
      <c r="E200" s="206" t="s">
        <v>389</v>
      </c>
      <c r="F200" s="207" t="s">
        <v>390</v>
      </c>
      <c r="G200" s="208" t="s">
        <v>237</v>
      </c>
      <c r="H200" s="209">
        <v>5.6660000000000004</v>
      </c>
      <c r="I200" s="210"/>
      <c r="J200" s="211">
        <f>ROUND(I200*H200,2)</f>
        <v>0</v>
      </c>
      <c r="K200" s="207" t="s">
        <v>220</v>
      </c>
      <c r="L200" s="45"/>
      <c r="M200" s="212" t="s">
        <v>44</v>
      </c>
      <c r="N200" s="213" t="s">
        <v>53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142</v>
      </c>
      <c r="AT200" s="216" t="s">
        <v>124</v>
      </c>
      <c r="AU200" s="216" t="s">
        <v>92</v>
      </c>
      <c r="AY200" s="17" t="s">
        <v>121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7" t="s">
        <v>90</v>
      </c>
      <c r="BK200" s="217">
        <f>ROUND(I200*H200,2)</f>
        <v>0</v>
      </c>
      <c r="BL200" s="17" t="s">
        <v>142</v>
      </c>
      <c r="BM200" s="216" t="s">
        <v>391</v>
      </c>
    </row>
    <row r="201" s="13" customFormat="1">
      <c r="A201" s="13"/>
      <c r="B201" s="227"/>
      <c r="C201" s="228"/>
      <c r="D201" s="218" t="s">
        <v>222</v>
      </c>
      <c r="E201" s="228"/>
      <c r="F201" s="230" t="s">
        <v>392</v>
      </c>
      <c r="G201" s="228"/>
      <c r="H201" s="231">
        <v>5.6660000000000004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222</v>
      </c>
      <c r="AU201" s="237" t="s">
        <v>92</v>
      </c>
      <c r="AV201" s="13" t="s">
        <v>92</v>
      </c>
      <c r="AW201" s="13" t="s">
        <v>4</v>
      </c>
      <c r="AX201" s="13" t="s">
        <v>90</v>
      </c>
      <c r="AY201" s="237" t="s">
        <v>121</v>
      </c>
    </row>
    <row r="202" s="2" customFormat="1" ht="44.25" customHeight="1">
      <c r="A202" s="39"/>
      <c r="B202" s="40"/>
      <c r="C202" s="205" t="s">
        <v>393</v>
      </c>
      <c r="D202" s="205" t="s">
        <v>124</v>
      </c>
      <c r="E202" s="206" t="s">
        <v>394</v>
      </c>
      <c r="F202" s="207" t="s">
        <v>395</v>
      </c>
      <c r="G202" s="208" t="s">
        <v>237</v>
      </c>
      <c r="H202" s="209">
        <v>5.6660000000000004</v>
      </c>
      <c r="I202" s="210"/>
      <c r="J202" s="211">
        <f>ROUND(I202*H202,2)</f>
        <v>0</v>
      </c>
      <c r="K202" s="207" t="s">
        <v>220</v>
      </c>
      <c r="L202" s="45"/>
      <c r="M202" s="212" t="s">
        <v>44</v>
      </c>
      <c r="N202" s="213" t="s">
        <v>53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142</v>
      </c>
      <c r="AT202" s="216" t="s">
        <v>124</v>
      </c>
      <c r="AU202" s="216" t="s">
        <v>92</v>
      </c>
      <c r="AY202" s="17" t="s">
        <v>121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7" t="s">
        <v>90</v>
      </c>
      <c r="BK202" s="217">
        <f>ROUND(I202*H202,2)</f>
        <v>0</v>
      </c>
      <c r="BL202" s="17" t="s">
        <v>142</v>
      </c>
      <c r="BM202" s="216" t="s">
        <v>396</v>
      </c>
    </row>
    <row r="203" s="13" customFormat="1">
      <c r="A203" s="13"/>
      <c r="B203" s="227"/>
      <c r="C203" s="228"/>
      <c r="D203" s="218" t="s">
        <v>222</v>
      </c>
      <c r="E203" s="228"/>
      <c r="F203" s="230" t="s">
        <v>392</v>
      </c>
      <c r="G203" s="228"/>
      <c r="H203" s="231">
        <v>5.6660000000000004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222</v>
      </c>
      <c r="AU203" s="237" t="s">
        <v>92</v>
      </c>
      <c r="AV203" s="13" t="s">
        <v>92</v>
      </c>
      <c r="AW203" s="13" t="s">
        <v>4</v>
      </c>
      <c r="AX203" s="13" t="s">
        <v>90</v>
      </c>
      <c r="AY203" s="237" t="s">
        <v>121</v>
      </c>
    </row>
    <row r="204" s="12" customFormat="1" ht="22.8" customHeight="1">
      <c r="A204" s="12"/>
      <c r="B204" s="189"/>
      <c r="C204" s="190"/>
      <c r="D204" s="191" t="s">
        <v>81</v>
      </c>
      <c r="E204" s="203" t="s">
        <v>397</v>
      </c>
      <c r="F204" s="203" t="s">
        <v>398</v>
      </c>
      <c r="G204" s="190"/>
      <c r="H204" s="190"/>
      <c r="I204" s="193"/>
      <c r="J204" s="204">
        <f>BK204</f>
        <v>0</v>
      </c>
      <c r="K204" s="190"/>
      <c r="L204" s="195"/>
      <c r="M204" s="196"/>
      <c r="N204" s="197"/>
      <c r="O204" s="197"/>
      <c r="P204" s="198">
        <f>P205</f>
        <v>0</v>
      </c>
      <c r="Q204" s="197"/>
      <c r="R204" s="198">
        <f>R205</f>
        <v>0</v>
      </c>
      <c r="S204" s="197"/>
      <c r="T204" s="199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0" t="s">
        <v>90</v>
      </c>
      <c r="AT204" s="201" t="s">
        <v>81</v>
      </c>
      <c r="AU204" s="201" t="s">
        <v>90</v>
      </c>
      <c r="AY204" s="200" t="s">
        <v>121</v>
      </c>
      <c r="BK204" s="202">
        <f>BK205</f>
        <v>0</v>
      </c>
    </row>
    <row r="205" s="2" customFormat="1" ht="55.5" customHeight="1">
      <c r="A205" s="39"/>
      <c r="B205" s="40"/>
      <c r="C205" s="205" t="s">
        <v>399</v>
      </c>
      <c r="D205" s="205" t="s">
        <v>124</v>
      </c>
      <c r="E205" s="206" t="s">
        <v>400</v>
      </c>
      <c r="F205" s="207" t="s">
        <v>401</v>
      </c>
      <c r="G205" s="208" t="s">
        <v>237</v>
      </c>
      <c r="H205" s="209">
        <v>13.743</v>
      </c>
      <c r="I205" s="210"/>
      <c r="J205" s="211">
        <f>ROUND(I205*H205,2)</f>
        <v>0</v>
      </c>
      <c r="K205" s="207" t="s">
        <v>220</v>
      </c>
      <c r="L205" s="45"/>
      <c r="M205" s="212" t="s">
        <v>44</v>
      </c>
      <c r="N205" s="213" t="s">
        <v>53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142</v>
      </c>
      <c r="AT205" s="216" t="s">
        <v>124</v>
      </c>
      <c r="AU205" s="216" t="s">
        <v>92</v>
      </c>
      <c r="AY205" s="17" t="s">
        <v>121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7" t="s">
        <v>90</v>
      </c>
      <c r="BK205" s="217">
        <f>ROUND(I205*H205,2)</f>
        <v>0</v>
      </c>
      <c r="BL205" s="17" t="s">
        <v>142</v>
      </c>
      <c r="BM205" s="216" t="s">
        <v>402</v>
      </c>
    </row>
    <row r="206" s="12" customFormat="1" ht="25.92" customHeight="1">
      <c r="A206" s="12"/>
      <c r="B206" s="189"/>
      <c r="C206" s="190"/>
      <c r="D206" s="191" t="s">
        <v>81</v>
      </c>
      <c r="E206" s="192" t="s">
        <v>403</v>
      </c>
      <c r="F206" s="192" t="s">
        <v>404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P207+P218+P236+P273+P309+P376+P407+P412+P457+P470+P479+P482+P502+P553+P567</f>
        <v>0</v>
      </c>
      <c r="Q206" s="197"/>
      <c r="R206" s="198">
        <f>R207+R218+R236+R273+R309+R376+R407+R412+R457+R470+R479+R482+R502+R553+R567</f>
        <v>4.1230935299999993</v>
      </c>
      <c r="S206" s="197"/>
      <c r="T206" s="199">
        <f>T207+T218+T236+T273+T309+T376+T407+T412+T457+T470+T479+T482+T502+T553+T567</f>
        <v>1.4598661400000002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92</v>
      </c>
      <c r="AT206" s="201" t="s">
        <v>81</v>
      </c>
      <c r="AU206" s="201" t="s">
        <v>82</v>
      </c>
      <c r="AY206" s="200" t="s">
        <v>121</v>
      </c>
      <c r="BK206" s="202">
        <f>BK207+BK218+BK236+BK273+BK309+BK376+BK407+BK412+BK457+BK470+BK479+BK482+BK502+BK553+BK567</f>
        <v>0</v>
      </c>
    </row>
    <row r="207" s="12" customFormat="1" ht="22.8" customHeight="1">
      <c r="A207" s="12"/>
      <c r="B207" s="189"/>
      <c r="C207" s="190"/>
      <c r="D207" s="191" t="s">
        <v>81</v>
      </c>
      <c r="E207" s="203" t="s">
        <v>405</v>
      </c>
      <c r="F207" s="203" t="s">
        <v>406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SUM(P208:P217)</f>
        <v>0</v>
      </c>
      <c r="Q207" s="197"/>
      <c r="R207" s="198">
        <f>SUM(R208:R217)</f>
        <v>0.060319999999999999</v>
      </c>
      <c r="S207" s="197"/>
      <c r="T207" s="199">
        <f>SUM(T208:T217)</f>
        <v>0.031199999999999999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92</v>
      </c>
      <c r="AT207" s="201" t="s">
        <v>81</v>
      </c>
      <c r="AU207" s="201" t="s">
        <v>90</v>
      </c>
      <c r="AY207" s="200" t="s">
        <v>121</v>
      </c>
      <c r="BK207" s="202">
        <f>SUM(BK208:BK217)</f>
        <v>0</v>
      </c>
    </row>
    <row r="208" s="2" customFormat="1">
      <c r="A208" s="39"/>
      <c r="B208" s="40"/>
      <c r="C208" s="205" t="s">
        <v>407</v>
      </c>
      <c r="D208" s="205" t="s">
        <v>124</v>
      </c>
      <c r="E208" s="206" t="s">
        <v>408</v>
      </c>
      <c r="F208" s="207" t="s">
        <v>409</v>
      </c>
      <c r="G208" s="208" t="s">
        <v>261</v>
      </c>
      <c r="H208" s="209">
        <v>7.7999999999999998</v>
      </c>
      <c r="I208" s="210"/>
      <c r="J208" s="211">
        <f>ROUND(I208*H208,2)</f>
        <v>0</v>
      </c>
      <c r="K208" s="207" t="s">
        <v>220</v>
      </c>
      <c r="L208" s="45"/>
      <c r="M208" s="212" t="s">
        <v>44</v>
      </c>
      <c r="N208" s="213" t="s">
        <v>53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0.0040000000000000001</v>
      </c>
      <c r="T208" s="215">
        <f>S208*H208</f>
        <v>0.031199999999999999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288</v>
      </c>
      <c r="AT208" s="216" t="s">
        <v>124</v>
      </c>
      <c r="AU208" s="216" t="s">
        <v>92</v>
      </c>
      <c r="AY208" s="17" t="s">
        <v>121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7" t="s">
        <v>90</v>
      </c>
      <c r="BK208" s="217">
        <f>ROUND(I208*H208,2)</f>
        <v>0</v>
      </c>
      <c r="BL208" s="17" t="s">
        <v>288</v>
      </c>
      <c r="BM208" s="216" t="s">
        <v>410</v>
      </c>
    </row>
    <row r="209" s="13" customFormat="1">
      <c r="A209" s="13"/>
      <c r="B209" s="227"/>
      <c r="C209" s="228"/>
      <c r="D209" s="218" t="s">
        <v>222</v>
      </c>
      <c r="E209" s="229" t="s">
        <v>44</v>
      </c>
      <c r="F209" s="230" t="s">
        <v>411</v>
      </c>
      <c r="G209" s="228"/>
      <c r="H209" s="231">
        <v>7.7999999999999998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222</v>
      </c>
      <c r="AU209" s="237" t="s">
        <v>92</v>
      </c>
      <c r="AV209" s="13" t="s">
        <v>92</v>
      </c>
      <c r="AW209" s="13" t="s">
        <v>42</v>
      </c>
      <c r="AX209" s="13" t="s">
        <v>90</v>
      </c>
      <c r="AY209" s="237" t="s">
        <v>121</v>
      </c>
    </row>
    <row r="210" s="2" customFormat="1">
      <c r="A210" s="39"/>
      <c r="B210" s="40"/>
      <c r="C210" s="205" t="s">
        <v>412</v>
      </c>
      <c r="D210" s="205" t="s">
        <v>124</v>
      </c>
      <c r="E210" s="206" t="s">
        <v>413</v>
      </c>
      <c r="F210" s="207" t="s">
        <v>414</v>
      </c>
      <c r="G210" s="208" t="s">
        <v>261</v>
      </c>
      <c r="H210" s="209">
        <v>10.4</v>
      </c>
      <c r="I210" s="210"/>
      <c r="J210" s="211">
        <f>ROUND(I210*H210,2)</f>
        <v>0</v>
      </c>
      <c r="K210" s="207" t="s">
        <v>220</v>
      </c>
      <c r="L210" s="45"/>
      <c r="M210" s="212" t="s">
        <v>44</v>
      </c>
      <c r="N210" s="213" t="s">
        <v>53</v>
      </c>
      <c r="O210" s="85"/>
      <c r="P210" s="214">
        <f>O210*H210</f>
        <v>0</v>
      </c>
      <c r="Q210" s="214">
        <v>0.00040000000000000002</v>
      </c>
      <c r="R210" s="214">
        <f>Q210*H210</f>
        <v>0.0041600000000000005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288</v>
      </c>
      <c r="AT210" s="216" t="s">
        <v>124</v>
      </c>
      <c r="AU210" s="216" t="s">
        <v>92</v>
      </c>
      <c r="AY210" s="17" t="s">
        <v>121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7" t="s">
        <v>90</v>
      </c>
      <c r="BK210" s="217">
        <f>ROUND(I210*H210,2)</f>
        <v>0</v>
      </c>
      <c r="BL210" s="17" t="s">
        <v>288</v>
      </c>
      <c r="BM210" s="216" t="s">
        <v>415</v>
      </c>
    </row>
    <row r="211" s="13" customFormat="1">
      <c r="A211" s="13"/>
      <c r="B211" s="227"/>
      <c r="C211" s="228"/>
      <c r="D211" s="218" t="s">
        <v>222</v>
      </c>
      <c r="E211" s="229" t="s">
        <v>44</v>
      </c>
      <c r="F211" s="230" t="s">
        <v>416</v>
      </c>
      <c r="G211" s="228"/>
      <c r="H211" s="231">
        <v>10.4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222</v>
      </c>
      <c r="AU211" s="237" t="s">
        <v>92</v>
      </c>
      <c r="AV211" s="13" t="s">
        <v>92</v>
      </c>
      <c r="AW211" s="13" t="s">
        <v>42</v>
      </c>
      <c r="AX211" s="13" t="s">
        <v>90</v>
      </c>
      <c r="AY211" s="237" t="s">
        <v>121</v>
      </c>
    </row>
    <row r="212" s="2" customFormat="1">
      <c r="A212" s="39"/>
      <c r="B212" s="40"/>
      <c r="C212" s="249" t="s">
        <v>417</v>
      </c>
      <c r="D212" s="249" t="s">
        <v>249</v>
      </c>
      <c r="E212" s="250" t="s">
        <v>418</v>
      </c>
      <c r="F212" s="251" t="s">
        <v>419</v>
      </c>
      <c r="G212" s="252" t="s">
        <v>261</v>
      </c>
      <c r="H212" s="253">
        <v>12.48</v>
      </c>
      <c r="I212" s="254"/>
      <c r="J212" s="255">
        <f>ROUND(I212*H212,2)</f>
        <v>0</v>
      </c>
      <c r="K212" s="251" t="s">
        <v>220</v>
      </c>
      <c r="L212" s="256"/>
      <c r="M212" s="257" t="s">
        <v>44</v>
      </c>
      <c r="N212" s="258" t="s">
        <v>53</v>
      </c>
      <c r="O212" s="85"/>
      <c r="P212" s="214">
        <f>O212*H212</f>
        <v>0</v>
      </c>
      <c r="Q212" s="214">
        <v>0.0044999999999999997</v>
      </c>
      <c r="R212" s="214">
        <f>Q212*H212</f>
        <v>0.056159999999999995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370</v>
      </c>
      <c r="AT212" s="216" t="s">
        <v>249</v>
      </c>
      <c r="AU212" s="216" t="s">
        <v>92</v>
      </c>
      <c r="AY212" s="17" t="s">
        <v>121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7" t="s">
        <v>90</v>
      </c>
      <c r="BK212" s="217">
        <f>ROUND(I212*H212,2)</f>
        <v>0</v>
      </c>
      <c r="BL212" s="17" t="s">
        <v>288</v>
      </c>
      <c r="BM212" s="216" t="s">
        <v>420</v>
      </c>
    </row>
    <row r="213" s="13" customFormat="1">
      <c r="A213" s="13"/>
      <c r="B213" s="227"/>
      <c r="C213" s="228"/>
      <c r="D213" s="218" t="s">
        <v>222</v>
      </c>
      <c r="E213" s="229" t="s">
        <v>44</v>
      </c>
      <c r="F213" s="230" t="s">
        <v>421</v>
      </c>
      <c r="G213" s="228"/>
      <c r="H213" s="231">
        <v>12.48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222</v>
      </c>
      <c r="AU213" s="237" t="s">
        <v>92</v>
      </c>
      <c r="AV213" s="13" t="s">
        <v>92</v>
      </c>
      <c r="AW213" s="13" t="s">
        <v>42</v>
      </c>
      <c r="AX213" s="13" t="s">
        <v>90</v>
      </c>
      <c r="AY213" s="237" t="s">
        <v>121</v>
      </c>
    </row>
    <row r="214" s="2" customFormat="1">
      <c r="A214" s="39"/>
      <c r="B214" s="40"/>
      <c r="C214" s="205" t="s">
        <v>422</v>
      </c>
      <c r="D214" s="205" t="s">
        <v>124</v>
      </c>
      <c r="E214" s="206" t="s">
        <v>423</v>
      </c>
      <c r="F214" s="207" t="s">
        <v>424</v>
      </c>
      <c r="G214" s="208" t="s">
        <v>301</v>
      </c>
      <c r="H214" s="209">
        <v>1</v>
      </c>
      <c r="I214" s="210"/>
      <c r="J214" s="211">
        <f>ROUND(I214*H214,2)</f>
        <v>0</v>
      </c>
      <c r="K214" s="207" t="s">
        <v>44</v>
      </c>
      <c r="L214" s="45"/>
      <c r="M214" s="212" t="s">
        <v>44</v>
      </c>
      <c r="N214" s="213" t="s">
        <v>53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288</v>
      </c>
      <c r="AT214" s="216" t="s">
        <v>124</v>
      </c>
      <c r="AU214" s="216" t="s">
        <v>92</v>
      </c>
      <c r="AY214" s="17" t="s">
        <v>121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7" t="s">
        <v>90</v>
      </c>
      <c r="BK214" s="217">
        <f>ROUND(I214*H214,2)</f>
        <v>0</v>
      </c>
      <c r="BL214" s="17" t="s">
        <v>288</v>
      </c>
      <c r="BM214" s="216" t="s">
        <v>425</v>
      </c>
    </row>
    <row r="215" s="2" customFormat="1">
      <c r="A215" s="39"/>
      <c r="B215" s="40"/>
      <c r="C215" s="41"/>
      <c r="D215" s="218" t="s">
        <v>130</v>
      </c>
      <c r="E215" s="41"/>
      <c r="F215" s="219" t="s">
        <v>426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130</v>
      </c>
      <c r="AU215" s="17" t="s">
        <v>92</v>
      </c>
    </row>
    <row r="216" s="2" customFormat="1">
      <c r="A216" s="39"/>
      <c r="B216" s="40"/>
      <c r="C216" s="205" t="s">
        <v>427</v>
      </c>
      <c r="D216" s="205" t="s">
        <v>124</v>
      </c>
      <c r="E216" s="206" t="s">
        <v>428</v>
      </c>
      <c r="F216" s="207" t="s">
        <v>429</v>
      </c>
      <c r="G216" s="208" t="s">
        <v>301</v>
      </c>
      <c r="H216" s="209">
        <v>2</v>
      </c>
      <c r="I216" s="210"/>
      <c r="J216" s="211">
        <f>ROUND(I216*H216,2)</f>
        <v>0</v>
      </c>
      <c r="K216" s="207" t="s">
        <v>44</v>
      </c>
      <c r="L216" s="45"/>
      <c r="M216" s="212" t="s">
        <v>44</v>
      </c>
      <c r="N216" s="213" t="s">
        <v>53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288</v>
      </c>
      <c r="AT216" s="216" t="s">
        <v>124</v>
      </c>
      <c r="AU216" s="216" t="s">
        <v>92</v>
      </c>
      <c r="AY216" s="17" t="s">
        <v>121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7" t="s">
        <v>90</v>
      </c>
      <c r="BK216" s="217">
        <f>ROUND(I216*H216,2)</f>
        <v>0</v>
      </c>
      <c r="BL216" s="17" t="s">
        <v>288</v>
      </c>
      <c r="BM216" s="216" t="s">
        <v>430</v>
      </c>
    </row>
    <row r="217" s="2" customFormat="1">
      <c r="A217" s="39"/>
      <c r="B217" s="40"/>
      <c r="C217" s="41"/>
      <c r="D217" s="218" t="s">
        <v>130</v>
      </c>
      <c r="E217" s="41"/>
      <c r="F217" s="219" t="s">
        <v>426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7" t="s">
        <v>130</v>
      </c>
      <c r="AU217" s="17" t="s">
        <v>92</v>
      </c>
    </row>
    <row r="218" s="12" customFormat="1" ht="22.8" customHeight="1">
      <c r="A218" s="12"/>
      <c r="B218" s="189"/>
      <c r="C218" s="190"/>
      <c r="D218" s="191" t="s">
        <v>81</v>
      </c>
      <c r="E218" s="203" t="s">
        <v>431</v>
      </c>
      <c r="F218" s="203" t="s">
        <v>432</v>
      </c>
      <c r="G218" s="190"/>
      <c r="H218" s="190"/>
      <c r="I218" s="193"/>
      <c r="J218" s="204">
        <f>BK218</f>
        <v>0</v>
      </c>
      <c r="K218" s="190"/>
      <c r="L218" s="195"/>
      <c r="M218" s="196"/>
      <c r="N218" s="197"/>
      <c r="O218" s="197"/>
      <c r="P218" s="198">
        <f>SUM(P219:P235)</f>
        <v>0</v>
      </c>
      <c r="Q218" s="197"/>
      <c r="R218" s="198">
        <f>SUM(R219:R235)</f>
        <v>0.0067526000000000001</v>
      </c>
      <c r="S218" s="197"/>
      <c r="T218" s="199">
        <f>SUM(T219:T235)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0" t="s">
        <v>92</v>
      </c>
      <c r="AT218" s="201" t="s">
        <v>81</v>
      </c>
      <c r="AU218" s="201" t="s">
        <v>90</v>
      </c>
      <c r="AY218" s="200" t="s">
        <v>121</v>
      </c>
      <c r="BK218" s="202">
        <f>SUM(BK219:BK235)</f>
        <v>0</v>
      </c>
    </row>
    <row r="219" s="2" customFormat="1" ht="66.75" customHeight="1">
      <c r="A219" s="39"/>
      <c r="B219" s="40"/>
      <c r="C219" s="205" t="s">
        <v>433</v>
      </c>
      <c r="D219" s="205" t="s">
        <v>124</v>
      </c>
      <c r="E219" s="206" t="s">
        <v>434</v>
      </c>
      <c r="F219" s="207" t="s">
        <v>435</v>
      </c>
      <c r="G219" s="208" t="s">
        <v>342</v>
      </c>
      <c r="H219" s="209">
        <v>20.300000000000001</v>
      </c>
      <c r="I219" s="210"/>
      <c r="J219" s="211">
        <f>ROUND(I219*H219,2)</f>
        <v>0</v>
      </c>
      <c r="K219" s="207" t="s">
        <v>220</v>
      </c>
      <c r="L219" s="45"/>
      <c r="M219" s="212" t="s">
        <v>44</v>
      </c>
      <c r="N219" s="213" t="s">
        <v>53</v>
      </c>
      <c r="O219" s="85"/>
      <c r="P219" s="214">
        <f>O219*H219</f>
        <v>0</v>
      </c>
      <c r="Q219" s="214">
        <v>0.00019000000000000001</v>
      </c>
      <c r="R219" s="214">
        <f>Q219*H219</f>
        <v>0.0038570000000000002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288</v>
      </c>
      <c r="AT219" s="216" t="s">
        <v>124</v>
      </c>
      <c r="AU219" s="216" t="s">
        <v>92</v>
      </c>
      <c r="AY219" s="17" t="s">
        <v>121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7" t="s">
        <v>90</v>
      </c>
      <c r="BK219" s="217">
        <f>ROUND(I219*H219,2)</f>
        <v>0</v>
      </c>
      <c r="BL219" s="17" t="s">
        <v>288</v>
      </c>
      <c r="BM219" s="216" t="s">
        <v>436</v>
      </c>
    </row>
    <row r="220" s="13" customFormat="1">
      <c r="A220" s="13"/>
      <c r="B220" s="227"/>
      <c r="C220" s="228"/>
      <c r="D220" s="218" t="s">
        <v>222</v>
      </c>
      <c r="E220" s="229" t="s">
        <v>44</v>
      </c>
      <c r="F220" s="230" t="s">
        <v>437</v>
      </c>
      <c r="G220" s="228"/>
      <c r="H220" s="231">
        <v>3.3999999999999999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222</v>
      </c>
      <c r="AU220" s="237" t="s">
        <v>92</v>
      </c>
      <c r="AV220" s="13" t="s">
        <v>92</v>
      </c>
      <c r="AW220" s="13" t="s">
        <v>42</v>
      </c>
      <c r="AX220" s="13" t="s">
        <v>82</v>
      </c>
      <c r="AY220" s="237" t="s">
        <v>121</v>
      </c>
    </row>
    <row r="221" s="13" customFormat="1">
      <c r="A221" s="13"/>
      <c r="B221" s="227"/>
      <c r="C221" s="228"/>
      <c r="D221" s="218" t="s">
        <v>222</v>
      </c>
      <c r="E221" s="229" t="s">
        <v>44</v>
      </c>
      <c r="F221" s="230" t="s">
        <v>438</v>
      </c>
      <c r="G221" s="228"/>
      <c r="H221" s="231">
        <v>4.7000000000000002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222</v>
      </c>
      <c r="AU221" s="237" t="s">
        <v>92</v>
      </c>
      <c r="AV221" s="13" t="s">
        <v>92</v>
      </c>
      <c r="AW221" s="13" t="s">
        <v>42</v>
      </c>
      <c r="AX221" s="13" t="s">
        <v>82</v>
      </c>
      <c r="AY221" s="237" t="s">
        <v>121</v>
      </c>
    </row>
    <row r="222" s="13" customFormat="1">
      <c r="A222" s="13"/>
      <c r="B222" s="227"/>
      <c r="C222" s="228"/>
      <c r="D222" s="218" t="s">
        <v>222</v>
      </c>
      <c r="E222" s="229" t="s">
        <v>44</v>
      </c>
      <c r="F222" s="230" t="s">
        <v>439</v>
      </c>
      <c r="G222" s="228"/>
      <c r="H222" s="231">
        <v>3.8999999999999999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222</v>
      </c>
      <c r="AU222" s="237" t="s">
        <v>92</v>
      </c>
      <c r="AV222" s="13" t="s">
        <v>92</v>
      </c>
      <c r="AW222" s="13" t="s">
        <v>42</v>
      </c>
      <c r="AX222" s="13" t="s">
        <v>82</v>
      </c>
      <c r="AY222" s="237" t="s">
        <v>121</v>
      </c>
    </row>
    <row r="223" s="13" customFormat="1">
      <c r="A223" s="13"/>
      <c r="B223" s="227"/>
      <c r="C223" s="228"/>
      <c r="D223" s="218" t="s">
        <v>222</v>
      </c>
      <c r="E223" s="229" t="s">
        <v>44</v>
      </c>
      <c r="F223" s="230" t="s">
        <v>440</v>
      </c>
      <c r="G223" s="228"/>
      <c r="H223" s="231">
        <v>2.5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222</v>
      </c>
      <c r="AU223" s="237" t="s">
        <v>92</v>
      </c>
      <c r="AV223" s="13" t="s">
        <v>92</v>
      </c>
      <c r="AW223" s="13" t="s">
        <v>42</v>
      </c>
      <c r="AX223" s="13" t="s">
        <v>82</v>
      </c>
      <c r="AY223" s="237" t="s">
        <v>121</v>
      </c>
    </row>
    <row r="224" s="13" customFormat="1">
      <c r="A224" s="13"/>
      <c r="B224" s="227"/>
      <c r="C224" s="228"/>
      <c r="D224" s="218" t="s">
        <v>222</v>
      </c>
      <c r="E224" s="229" t="s">
        <v>44</v>
      </c>
      <c r="F224" s="230" t="s">
        <v>441</v>
      </c>
      <c r="G224" s="228"/>
      <c r="H224" s="231">
        <v>5.7999999999999998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222</v>
      </c>
      <c r="AU224" s="237" t="s">
        <v>92</v>
      </c>
      <c r="AV224" s="13" t="s">
        <v>92</v>
      </c>
      <c r="AW224" s="13" t="s">
        <v>42</v>
      </c>
      <c r="AX224" s="13" t="s">
        <v>82</v>
      </c>
      <c r="AY224" s="237" t="s">
        <v>121</v>
      </c>
    </row>
    <row r="225" s="14" customFormat="1">
      <c r="A225" s="14"/>
      <c r="B225" s="238"/>
      <c r="C225" s="239"/>
      <c r="D225" s="218" t="s">
        <v>222</v>
      </c>
      <c r="E225" s="240" t="s">
        <v>44</v>
      </c>
      <c r="F225" s="241" t="s">
        <v>228</v>
      </c>
      <c r="G225" s="239"/>
      <c r="H225" s="242">
        <v>20.300000000000001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222</v>
      </c>
      <c r="AU225" s="248" t="s">
        <v>92</v>
      </c>
      <c r="AV225" s="14" t="s">
        <v>142</v>
      </c>
      <c r="AW225" s="14" t="s">
        <v>42</v>
      </c>
      <c r="AX225" s="14" t="s">
        <v>90</v>
      </c>
      <c r="AY225" s="248" t="s">
        <v>121</v>
      </c>
    </row>
    <row r="226" s="2" customFormat="1">
      <c r="A226" s="39"/>
      <c r="B226" s="40"/>
      <c r="C226" s="249" t="s">
        <v>442</v>
      </c>
      <c r="D226" s="249" t="s">
        <v>249</v>
      </c>
      <c r="E226" s="250" t="s">
        <v>443</v>
      </c>
      <c r="F226" s="251" t="s">
        <v>444</v>
      </c>
      <c r="G226" s="252" t="s">
        <v>342</v>
      </c>
      <c r="H226" s="253">
        <v>3</v>
      </c>
      <c r="I226" s="254"/>
      <c r="J226" s="255">
        <f>ROUND(I226*H226,2)</f>
        <v>0</v>
      </c>
      <c r="K226" s="251" t="s">
        <v>220</v>
      </c>
      <c r="L226" s="256"/>
      <c r="M226" s="257" t="s">
        <v>44</v>
      </c>
      <c r="N226" s="258" t="s">
        <v>53</v>
      </c>
      <c r="O226" s="85"/>
      <c r="P226" s="214">
        <f>O226*H226</f>
        <v>0</v>
      </c>
      <c r="Q226" s="214">
        <v>0.00025000000000000001</v>
      </c>
      <c r="R226" s="214">
        <f>Q226*H226</f>
        <v>0.00075000000000000002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370</v>
      </c>
      <c r="AT226" s="216" t="s">
        <v>249</v>
      </c>
      <c r="AU226" s="216" t="s">
        <v>92</v>
      </c>
      <c r="AY226" s="17" t="s">
        <v>121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7" t="s">
        <v>90</v>
      </c>
      <c r="BK226" s="217">
        <f>ROUND(I226*H226,2)</f>
        <v>0</v>
      </c>
      <c r="BL226" s="17" t="s">
        <v>288</v>
      </c>
      <c r="BM226" s="216" t="s">
        <v>445</v>
      </c>
    </row>
    <row r="227" s="13" customFormat="1">
      <c r="A227" s="13"/>
      <c r="B227" s="227"/>
      <c r="C227" s="228"/>
      <c r="D227" s="218" t="s">
        <v>222</v>
      </c>
      <c r="E227" s="229" t="s">
        <v>44</v>
      </c>
      <c r="F227" s="230" t="s">
        <v>446</v>
      </c>
      <c r="G227" s="228"/>
      <c r="H227" s="231">
        <v>3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222</v>
      </c>
      <c r="AU227" s="237" t="s">
        <v>92</v>
      </c>
      <c r="AV227" s="13" t="s">
        <v>92</v>
      </c>
      <c r="AW227" s="13" t="s">
        <v>42</v>
      </c>
      <c r="AX227" s="13" t="s">
        <v>90</v>
      </c>
      <c r="AY227" s="237" t="s">
        <v>121</v>
      </c>
    </row>
    <row r="228" s="2" customFormat="1">
      <c r="A228" s="39"/>
      <c r="B228" s="40"/>
      <c r="C228" s="249" t="s">
        <v>447</v>
      </c>
      <c r="D228" s="249" t="s">
        <v>249</v>
      </c>
      <c r="E228" s="250" t="s">
        <v>448</v>
      </c>
      <c r="F228" s="251" t="s">
        <v>449</v>
      </c>
      <c r="G228" s="252" t="s">
        <v>342</v>
      </c>
      <c r="H228" s="253">
        <v>5.6399999999999997</v>
      </c>
      <c r="I228" s="254"/>
      <c r="J228" s="255">
        <f>ROUND(I228*H228,2)</f>
        <v>0</v>
      </c>
      <c r="K228" s="251" t="s">
        <v>220</v>
      </c>
      <c r="L228" s="256"/>
      <c r="M228" s="257" t="s">
        <v>44</v>
      </c>
      <c r="N228" s="258" t="s">
        <v>53</v>
      </c>
      <c r="O228" s="85"/>
      <c r="P228" s="214">
        <f>O228*H228</f>
        <v>0</v>
      </c>
      <c r="Q228" s="214">
        <v>0.00027</v>
      </c>
      <c r="R228" s="214">
        <f>Q228*H228</f>
        <v>0.0015227999999999999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370</v>
      </c>
      <c r="AT228" s="216" t="s">
        <v>249</v>
      </c>
      <c r="AU228" s="216" t="s">
        <v>92</v>
      </c>
      <c r="AY228" s="17" t="s">
        <v>121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90</v>
      </c>
      <c r="BK228" s="217">
        <f>ROUND(I228*H228,2)</f>
        <v>0</v>
      </c>
      <c r="BL228" s="17" t="s">
        <v>288</v>
      </c>
      <c r="BM228" s="216" t="s">
        <v>450</v>
      </c>
    </row>
    <row r="229" s="13" customFormat="1">
      <c r="A229" s="13"/>
      <c r="B229" s="227"/>
      <c r="C229" s="228"/>
      <c r="D229" s="218" t="s">
        <v>222</v>
      </c>
      <c r="E229" s="229" t="s">
        <v>44</v>
      </c>
      <c r="F229" s="230" t="s">
        <v>451</v>
      </c>
      <c r="G229" s="228"/>
      <c r="H229" s="231">
        <v>5.6399999999999997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222</v>
      </c>
      <c r="AU229" s="237" t="s">
        <v>92</v>
      </c>
      <c r="AV229" s="13" t="s">
        <v>92</v>
      </c>
      <c r="AW229" s="13" t="s">
        <v>42</v>
      </c>
      <c r="AX229" s="13" t="s">
        <v>90</v>
      </c>
      <c r="AY229" s="237" t="s">
        <v>121</v>
      </c>
    </row>
    <row r="230" s="2" customFormat="1">
      <c r="A230" s="39"/>
      <c r="B230" s="40"/>
      <c r="C230" s="249" t="s">
        <v>452</v>
      </c>
      <c r="D230" s="249" t="s">
        <v>249</v>
      </c>
      <c r="E230" s="250" t="s">
        <v>453</v>
      </c>
      <c r="F230" s="251" t="s">
        <v>454</v>
      </c>
      <c r="G230" s="252" t="s">
        <v>342</v>
      </c>
      <c r="H230" s="253">
        <v>4.0800000000000001</v>
      </c>
      <c r="I230" s="254"/>
      <c r="J230" s="255">
        <f>ROUND(I230*H230,2)</f>
        <v>0</v>
      </c>
      <c r="K230" s="251" t="s">
        <v>220</v>
      </c>
      <c r="L230" s="256"/>
      <c r="M230" s="257" t="s">
        <v>44</v>
      </c>
      <c r="N230" s="258" t="s">
        <v>53</v>
      </c>
      <c r="O230" s="85"/>
      <c r="P230" s="214">
        <f>O230*H230</f>
        <v>0</v>
      </c>
      <c r="Q230" s="214">
        <v>4.0000000000000003E-05</v>
      </c>
      <c r="R230" s="214">
        <f>Q230*H230</f>
        <v>0.00016320000000000001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370</v>
      </c>
      <c r="AT230" s="216" t="s">
        <v>249</v>
      </c>
      <c r="AU230" s="216" t="s">
        <v>92</v>
      </c>
      <c r="AY230" s="17" t="s">
        <v>121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7" t="s">
        <v>90</v>
      </c>
      <c r="BK230" s="217">
        <f>ROUND(I230*H230,2)</f>
        <v>0</v>
      </c>
      <c r="BL230" s="17" t="s">
        <v>288</v>
      </c>
      <c r="BM230" s="216" t="s">
        <v>455</v>
      </c>
    </row>
    <row r="231" s="13" customFormat="1">
      <c r="A231" s="13"/>
      <c r="B231" s="227"/>
      <c r="C231" s="228"/>
      <c r="D231" s="218" t="s">
        <v>222</v>
      </c>
      <c r="E231" s="229" t="s">
        <v>44</v>
      </c>
      <c r="F231" s="230" t="s">
        <v>456</v>
      </c>
      <c r="G231" s="228"/>
      <c r="H231" s="231">
        <v>4.0800000000000001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222</v>
      </c>
      <c r="AU231" s="237" t="s">
        <v>92</v>
      </c>
      <c r="AV231" s="13" t="s">
        <v>92</v>
      </c>
      <c r="AW231" s="13" t="s">
        <v>42</v>
      </c>
      <c r="AX231" s="13" t="s">
        <v>90</v>
      </c>
      <c r="AY231" s="237" t="s">
        <v>121</v>
      </c>
    </row>
    <row r="232" s="2" customFormat="1">
      <c r="A232" s="39"/>
      <c r="B232" s="40"/>
      <c r="C232" s="249" t="s">
        <v>457</v>
      </c>
      <c r="D232" s="249" t="s">
        <v>249</v>
      </c>
      <c r="E232" s="250" t="s">
        <v>458</v>
      </c>
      <c r="F232" s="251" t="s">
        <v>459</v>
      </c>
      <c r="G232" s="252" t="s">
        <v>342</v>
      </c>
      <c r="H232" s="253">
        <v>5.6399999999999997</v>
      </c>
      <c r="I232" s="254"/>
      <c r="J232" s="255">
        <f>ROUND(I232*H232,2)</f>
        <v>0</v>
      </c>
      <c r="K232" s="251" t="s">
        <v>220</v>
      </c>
      <c r="L232" s="256"/>
      <c r="M232" s="257" t="s">
        <v>44</v>
      </c>
      <c r="N232" s="258" t="s">
        <v>53</v>
      </c>
      <c r="O232" s="85"/>
      <c r="P232" s="214">
        <f>O232*H232</f>
        <v>0</v>
      </c>
      <c r="Q232" s="214">
        <v>4.0000000000000003E-05</v>
      </c>
      <c r="R232" s="214">
        <f>Q232*H232</f>
        <v>0.00022560000000000001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370</v>
      </c>
      <c r="AT232" s="216" t="s">
        <v>249</v>
      </c>
      <c r="AU232" s="216" t="s">
        <v>92</v>
      </c>
      <c r="AY232" s="17" t="s">
        <v>121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7" t="s">
        <v>90</v>
      </c>
      <c r="BK232" s="217">
        <f>ROUND(I232*H232,2)</f>
        <v>0</v>
      </c>
      <c r="BL232" s="17" t="s">
        <v>288</v>
      </c>
      <c r="BM232" s="216" t="s">
        <v>460</v>
      </c>
    </row>
    <row r="233" s="13" customFormat="1">
      <c r="A233" s="13"/>
      <c r="B233" s="227"/>
      <c r="C233" s="228"/>
      <c r="D233" s="218" t="s">
        <v>222</v>
      </c>
      <c r="E233" s="229" t="s">
        <v>44</v>
      </c>
      <c r="F233" s="230" t="s">
        <v>451</v>
      </c>
      <c r="G233" s="228"/>
      <c r="H233" s="231">
        <v>5.6399999999999997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222</v>
      </c>
      <c r="AU233" s="237" t="s">
        <v>92</v>
      </c>
      <c r="AV233" s="13" t="s">
        <v>92</v>
      </c>
      <c r="AW233" s="13" t="s">
        <v>42</v>
      </c>
      <c r="AX233" s="13" t="s">
        <v>90</v>
      </c>
      <c r="AY233" s="237" t="s">
        <v>121</v>
      </c>
    </row>
    <row r="234" s="2" customFormat="1">
      <c r="A234" s="39"/>
      <c r="B234" s="40"/>
      <c r="C234" s="249" t="s">
        <v>461</v>
      </c>
      <c r="D234" s="249" t="s">
        <v>249</v>
      </c>
      <c r="E234" s="250" t="s">
        <v>462</v>
      </c>
      <c r="F234" s="251" t="s">
        <v>463</v>
      </c>
      <c r="G234" s="252" t="s">
        <v>342</v>
      </c>
      <c r="H234" s="253">
        <v>4.6799999999999997</v>
      </c>
      <c r="I234" s="254"/>
      <c r="J234" s="255">
        <f>ROUND(I234*H234,2)</f>
        <v>0</v>
      </c>
      <c r="K234" s="251" t="s">
        <v>220</v>
      </c>
      <c r="L234" s="256"/>
      <c r="M234" s="257" t="s">
        <v>44</v>
      </c>
      <c r="N234" s="258" t="s">
        <v>53</v>
      </c>
      <c r="O234" s="85"/>
      <c r="P234" s="214">
        <f>O234*H234</f>
        <v>0</v>
      </c>
      <c r="Q234" s="214">
        <v>5.0000000000000002E-05</v>
      </c>
      <c r="R234" s="214">
        <f>Q234*H234</f>
        <v>0.000234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370</v>
      </c>
      <c r="AT234" s="216" t="s">
        <v>249</v>
      </c>
      <c r="AU234" s="216" t="s">
        <v>92</v>
      </c>
      <c r="AY234" s="17" t="s">
        <v>121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7" t="s">
        <v>90</v>
      </c>
      <c r="BK234" s="217">
        <f>ROUND(I234*H234,2)</f>
        <v>0</v>
      </c>
      <c r="BL234" s="17" t="s">
        <v>288</v>
      </c>
      <c r="BM234" s="216" t="s">
        <v>464</v>
      </c>
    </row>
    <row r="235" s="13" customFormat="1">
      <c r="A235" s="13"/>
      <c r="B235" s="227"/>
      <c r="C235" s="228"/>
      <c r="D235" s="218" t="s">
        <v>222</v>
      </c>
      <c r="E235" s="229" t="s">
        <v>44</v>
      </c>
      <c r="F235" s="230" t="s">
        <v>465</v>
      </c>
      <c r="G235" s="228"/>
      <c r="H235" s="231">
        <v>4.6799999999999997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222</v>
      </c>
      <c r="AU235" s="237" t="s">
        <v>92</v>
      </c>
      <c r="AV235" s="13" t="s">
        <v>92</v>
      </c>
      <c r="AW235" s="13" t="s">
        <v>42</v>
      </c>
      <c r="AX235" s="13" t="s">
        <v>90</v>
      </c>
      <c r="AY235" s="237" t="s">
        <v>121</v>
      </c>
    </row>
    <row r="236" s="12" customFormat="1" ht="22.8" customHeight="1">
      <c r="A236" s="12"/>
      <c r="B236" s="189"/>
      <c r="C236" s="190"/>
      <c r="D236" s="191" t="s">
        <v>81</v>
      </c>
      <c r="E236" s="203" t="s">
        <v>466</v>
      </c>
      <c r="F236" s="203" t="s">
        <v>467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SUM(P237:P272)</f>
        <v>0</v>
      </c>
      <c r="Q236" s="197"/>
      <c r="R236" s="198">
        <f>SUM(R237:R272)</f>
        <v>0.31434159999999994</v>
      </c>
      <c r="S236" s="197"/>
      <c r="T236" s="199">
        <f>SUM(T237:T272)</f>
        <v>0.76107599999999997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0" t="s">
        <v>92</v>
      </c>
      <c r="AT236" s="201" t="s">
        <v>81</v>
      </c>
      <c r="AU236" s="201" t="s">
        <v>90</v>
      </c>
      <c r="AY236" s="200" t="s">
        <v>121</v>
      </c>
      <c r="BK236" s="202">
        <f>SUM(BK237:BK272)</f>
        <v>0</v>
      </c>
    </row>
    <row r="237" s="2" customFormat="1" ht="33" customHeight="1">
      <c r="A237" s="39"/>
      <c r="B237" s="40"/>
      <c r="C237" s="205" t="s">
        <v>468</v>
      </c>
      <c r="D237" s="205" t="s">
        <v>124</v>
      </c>
      <c r="E237" s="206" t="s">
        <v>469</v>
      </c>
      <c r="F237" s="207" t="s">
        <v>470</v>
      </c>
      <c r="G237" s="208" t="s">
        <v>342</v>
      </c>
      <c r="H237" s="209">
        <v>14.6</v>
      </c>
      <c r="I237" s="210"/>
      <c r="J237" s="211">
        <f>ROUND(I237*H237,2)</f>
        <v>0</v>
      </c>
      <c r="K237" s="207" t="s">
        <v>220</v>
      </c>
      <c r="L237" s="45"/>
      <c r="M237" s="212" t="s">
        <v>44</v>
      </c>
      <c r="N237" s="213" t="s">
        <v>53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0.026700000000000002</v>
      </c>
      <c r="T237" s="215">
        <f>S237*H237</f>
        <v>0.38982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288</v>
      </c>
      <c r="AT237" s="216" t="s">
        <v>124</v>
      </c>
      <c r="AU237" s="216" t="s">
        <v>92</v>
      </c>
      <c r="AY237" s="17" t="s">
        <v>121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7" t="s">
        <v>90</v>
      </c>
      <c r="BK237" s="217">
        <f>ROUND(I237*H237,2)</f>
        <v>0</v>
      </c>
      <c r="BL237" s="17" t="s">
        <v>288</v>
      </c>
      <c r="BM237" s="216" t="s">
        <v>471</v>
      </c>
    </row>
    <row r="238" s="13" customFormat="1">
      <c r="A238" s="13"/>
      <c r="B238" s="227"/>
      <c r="C238" s="228"/>
      <c r="D238" s="218" t="s">
        <v>222</v>
      </c>
      <c r="E238" s="229" t="s">
        <v>44</v>
      </c>
      <c r="F238" s="230" t="s">
        <v>472</v>
      </c>
      <c r="G238" s="228"/>
      <c r="H238" s="231">
        <v>14.6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222</v>
      </c>
      <c r="AU238" s="237" t="s">
        <v>92</v>
      </c>
      <c r="AV238" s="13" t="s">
        <v>92</v>
      </c>
      <c r="AW238" s="13" t="s">
        <v>42</v>
      </c>
      <c r="AX238" s="13" t="s">
        <v>90</v>
      </c>
      <c r="AY238" s="237" t="s">
        <v>121</v>
      </c>
    </row>
    <row r="239" s="2" customFormat="1">
      <c r="A239" s="39"/>
      <c r="B239" s="40"/>
      <c r="C239" s="205" t="s">
        <v>473</v>
      </c>
      <c r="D239" s="205" t="s">
        <v>124</v>
      </c>
      <c r="E239" s="206" t="s">
        <v>474</v>
      </c>
      <c r="F239" s="207" t="s">
        <v>475</v>
      </c>
      <c r="G239" s="208" t="s">
        <v>342</v>
      </c>
      <c r="H239" s="209">
        <v>10.44</v>
      </c>
      <c r="I239" s="210"/>
      <c r="J239" s="211">
        <f>ROUND(I239*H239,2)</f>
        <v>0</v>
      </c>
      <c r="K239" s="207" t="s">
        <v>220</v>
      </c>
      <c r="L239" s="45"/>
      <c r="M239" s="212" t="s">
        <v>44</v>
      </c>
      <c r="N239" s="213" t="s">
        <v>53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0.03065</v>
      </c>
      <c r="T239" s="215">
        <f>S239*H239</f>
        <v>0.31998599999999999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288</v>
      </c>
      <c r="AT239" s="216" t="s">
        <v>124</v>
      </c>
      <c r="AU239" s="216" t="s">
        <v>92</v>
      </c>
      <c r="AY239" s="17" t="s">
        <v>121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7" t="s">
        <v>90</v>
      </c>
      <c r="BK239" s="217">
        <f>ROUND(I239*H239,2)</f>
        <v>0</v>
      </c>
      <c r="BL239" s="17" t="s">
        <v>288</v>
      </c>
      <c r="BM239" s="216" t="s">
        <v>476</v>
      </c>
    </row>
    <row r="240" s="13" customFormat="1">
      <c r="A240" s="13"/>
      <c r="B240" s="227"/>
      <c r="C240" s="228"/>
      <c r="D240" s="218" t="s">
        <v>222</v>
      </c>
      <c r="E240" s="229" t="s">
        <v>44</v>
      </c>
      <c r="F240" s="230" t="s">
        <v>477</v>
      </c>
      <c r="G240" s="228"/>
      <c r="H240" s="231">
        <v>10.44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222</v>
      </c>
      <c r="AU240" s="237" t="s">
        <v>92</v>
      </c>
      <c r="AV240" s="13" t="s">
        <v>92</v>
      </c>
      <c r="AW240" s="13" t="s">
        <v>42</v>
      </c>
      <c r="AX240" s="13" t="s">
        <v>90</v>
      </c>
      <c r="AY240" s="237" t="s">
        <v>121</v>
      </c>
    </row>
    <row r="241" s="2" customFormat="1">
      <c r="A241" s="39"/>
      <c r="B241" s="40"/>
      <c r="C241" s="205" t="s">
        <v>478</v>
      </c>
      <c r="D241" s="205" t="s">
        <v>124</v>
      </c>
      <c r="E241" s="206" t="s">
        <v>479</v>
      </c>
      <c r="F241" s="207" t="s">
        <v>480</v>
      </c>
      <c r="G241" s="208" t="s">
        <v>342</v>
      </c>
      <c r="H241" s="209">
        <v>5.5999999999999996</v>
      </c>
      <c r="I241" s="210"/>
      <c r="J241" s="211">
        <f>ROUND(I241*H241,2)</f>
        <v>0</v>
      </c>
      <c r="K241" s="207" t="s">
        <v>220</v>
      </c>
      <c r="L241" s="45"/>
      <c r="M241" s="212" t="s">
        <v>44</v>
      </c>
      <c r="N241" s="213" t="s">
        <v>53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0.0020999999999999999</v>
      </c>
      <c r="T241" s="215">
        <f>S241*H241</f>
        <v>0.011759999999999998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288</v>
      </c>
      <c r="AT241" s="216" t="s">
        <v>124</v>
      </c>
      <c r="AU241" s="216" t="s">
        <v>92</v>
      </c>
      <c r="AY241" s="17" t="s">
        <v>121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7" t="s">
        <v>90</v>
      </c>
      <c r="BK241" s="217">
        <f>ROUND(I241*H241,2)</f>
        <v>0</v>
      </c>
      <c r="BL241" s="17" t="s">
        <v>288</v>
      </c>
      <c r="BM241" s="216" t="s">
        <v>481</v>
      </c>
    </row>
    <row r="242" s="13" customFormat="1">
      <c r="A242" s="13"/>
      <c r="B242" s="227"/>
      <c r="C242" s="228"/>
      <c r="D242" s="218" t="s">
        <v>222</v>
      </c>
      <c r="E242" s="229" t="s">
        <v>44</v>
      </c>
      <c r="F242" s="230" t="s">
        <v>482</v>
      </c>
      <c r="G242" s="228"/>
      <c r="H242" s="231">
        <v>5.5999999999999996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222</v>
      </c>
      <c r="AU242" s="237" t="s">
        <v>92</v>
      </c>
      <c r="AV242" s="13" t="s">
        <v>92</v>
      </c>
      <c r="AW242" s="13" t="s">
        <v>42</v>
      </c>
      <c r="AX242" s="13" t="s">
        <v>90</v>
      </c>
      <c r="AY242" s="237" t="s">
        <v>121</v>
      </c>
    </row>
    <row r="243" s="2" customFormat="1">
      <c r="A243" s="39"/>
      <c r="B243" s="40"/>
      <c r="C243" s="205" t="s">
        <v>483</v>
      </c>
      <c r="D243" s="205" t="s">
        <v>124</v>
      </c>
      <c r="E243" s="206" t="s">
        <v>484</v>
      </c>
      <c r="F243" s="207" t="s">
        <v>485</v>
      </c>
      <c r="G243" s="208" t="s">
        <v>342</v>
      </c>
      <c r="H243" s="209">
        <v>5</v>
      </c>
      <c r="I243" s="210"/>
      <c r="J243" s="211">
        <f>ROUND(I243*H243,2)</f>
        <v>0</v>
      </c>
      <c r="K243" s="207" t="s">
        <v>220</v>
      </c>
      <c r="L243" s="45"/>
      <c r="M243" s="212" t="s">
        <v>44</v>
      </c>
      <c r="N243" s="213" t="s">
        <v>53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0.00198</v>
      </c>
      <c r="T243" s="215">
        <f>S243*H243</f>
        <v>0.0098999999999999991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288</v>
      </c>
      <c r="AT243" s="216" t="s">
        <v>124</v>
      </c>
      <c r="AU243" s="216" t="s">
        <v>92</v>
      </c>
      <c r="AY243" s="17" t="s">
        <v>121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7" t="s">
        <v>90</v>
      </c>
      <c r="BK243" s="217">
        <f>ROUND(I243*H243,2)</f>
        <v>0</v>
      </c>
      <c r="BL243" s="17" t="s">
        <v>288</v>
      </c>
      <c r="BM243" s="216" t="s">
        <v>486</v>
      </c>
    </row>
    <row r="244" s="13" customFormat="1">
      <c r="A244" s="13"/>
      <c r="B244" s="227"/>
      <c r="C244" s="228"/>
      <c r="D244" s="218" t="s">
        <v>222</v>
      </c>
      <c r="E244" s="229" t="s">
        <v>44</v>
      </c>
      <c r="F244" s="230" t="s">
        <v>487</v>
      </c>
      <c r="G244" s="228"/>
      <c r="H244" s="231">
        <v>5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222</v>
      </c>
      <c r="AU244" s="237" t="s">
        <v>92</v>
      </c>
      <c r="AV244" s="13" t="s">
        <v>92</v>
      </c>
      <c r="AW244" s="13" t="s">
        <v>42</v>
      </c>
      <c r="AX244" s="13" t="s">
        <v>90</v>
      </c>
      <c r="AY244" s="237" t="s">
        <v>121</v>
      </c>
    </row>
    <row r="245" s="2" customFormat="1" ht="21.75" customHeight="1">
      <c r="A245" s="39"/>
      <c r="B245" s="40"/>
      <c r="C245" s="205" t="s">
        <v>488</v>
      </c>
      <c r="D245" s="205" t="s">
        <v>124</v>
      </c>
      <c r="E245" s="206" t="s">
        <v>489</v>
      </c>
      <c r="F245" s="207" t="s">
        <v>490</v>
      </c>
      <c r="G245" s="208" t="s">
        <v>342</v>
      </c>
      <c r="H245" s="209">
        <v>1.2</v>
      </c>
      <c r="I245" s="210"/>
      <c r="J245" s="211">
        <f>ROUND(I245*H245,2)</f>
        <v>0</v>
      </c>
      <c r="K245" s="207" t="s">
        <v>220</v>
      </c>
      <c r="L245" s="45"/>
      <c r="M245" s="212" t="s">
        <v>44</v>
      </c>
      <c r="N245" s="213" t="s">
        <v>53</v>
      </c>
      <c r="O245" s="85"/>
      <c r="P245" s="214">
        <f>O245*H245</f>
        <v>0</v>
      </c>
      <c r="Q245" s="214">
        <v>0.00142</v>
      </c>
      <c r="R245" s="214">
        <f>Q245*H245</f>
        <v>0.001704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288</v>
      </c>
      <c r="AT245" s="216" t="s">
        <v>124</v>
      </c>
      <c r="AU245" s="216" t="s">
        <v>92</v>
      </c>
      <c r="AY245" s="17" t="s">
        <v>121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7" t="s">
        <v>90</v>
      </c>
      <c r="BK245" s="217">
        <f>ROUND(I245*H245,2)</f>
        <v>0</v>
      </c>
      <c r="BL245" s="17" t="s">
        <v>288</v>
      </c>
      <c r="BM245" s="216" t="s">
        <v>491</v>
      </c>
    </row>
    <row r="246" s="13" customFormat="1">
      <c r="A246" s="13"/>
      <c r="B246" s="227"/>
      <c r="C246" s="228"/>
      <c r="D246" s="218" t="s">
        <v>222</v>
      </c>
      <c r="E246" s="229" t="s">
        <v>44</v>
      </c>
      <c r="F246" s="230" t="s">
        <v>492</v>
      </c>
      <c r="G246" s="228"/>
      <c r="H246" s="231">
        <v>1.2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222</v>
      </c>
      <c r="AU246" s="237" t="s">
        <v>92</v>
      </c>
      <c r="AV246" s="13" t="s">
        <v>92</v>
      </c>
      <c r="AW246" s="13" t="s">
        <v>42</v>
      </c>
      <c r="AX246" s="13" t="s">
        <v>90</v>
      </c>
      <c r="AY246" s="237" t="s">
        <v>121</v>
      </c>
    </row>
    <row r="247" s="2" customFormat="1" ht="21.75" customHeight="1">
      <c r="A247" s="39"/>
      <c r="B247" s="40"/>
      <c r="C247" s="205" t="s">
        <v>493</v>
      </c>
      <c r="D247" s="205" t="s">
        <v>124</v>
      </c>
      <c r="E247" s="206" t="s">
        <v>494</v>
      </c>
      <c r="F247" s="207" t="s">
        <v>495</v>
      </c>
      <c r="G247" s="208" t="s">
        <v>342</v>
      </c>
      <c r="H247" s="209">
        <v>0.59999999999999998</v>
      </c>
      <c r="I247" s="210"/>
      <c r="J247" s="211">
        <f>ROUND(I247*H247,2)</f>
        <v>0</v>
      </c>
      <c r="K247" s="207" t="s">
        <v>220</v>
      </c>
      <c r="L247" s="45"/>
      <c r="M247" s="212" t="s">
        <v>44</v>
      </c>
      <c r="N247" s="213" t="s">
        <v>53</v>
      </c>
      <c r="O247" s="85"/>
      <c r="P247" s="214">
        <f>O247*H247</f>
        <v>0</v>
      </c>
      <c r="Q247" s="214">
        <v>0.0074400000000000004</v>
      </c>
      <c r="R247" s="214">
        <f>Q247*H247</f>
        <v>0.0044640000000000001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288</v>
      </c>
      <c r="AT247" s="216" t="s">
        <v>124</v>
      </c>
      <c r="AU247" s="216" t="s">
        <v>92</v>
      </c>
      <c r="AY247" s="17" t="s">
        <v>121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7" t="s">
        <v>90</v>
      </c>
      <c r="BK247" s="217">
        <f>ROUND(I247*H247,2)</f>
        <v>0</v>
      </c>
      <c r="BL247" s="17" t="s">
        <v>288</v>
      </c>
      <c r="BM247" s="216" t="s">
        <v>496</v>
      </c>
    </row>
    <row r="248" s="13" customFormat="1">
      <c r="A248" s="13"/>
      <c r="B248" s="227"/>
      <c r="C248" s="228"/>
      <c r="D248" s="218" t="s">
        <v>222</v>
      </c>
      <c r="E248" s="229" t="s">
        <v>44</v>
      </c>
      <c r="F248" s="230" t="s">
        <v>497</v>
      </c>
      <c r="G248" s="228"/>
      <c r="H248" s="231">
        <v>0.59999999999999998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222</v>
      </c>
      <c r="AU248" s="237" t="s">
        <v>92</v>
      </c>
      <c r="AV248" s="13" t="s">
        <v>92</v>
      </c>
      <c r="AW248" s="13" t="s">
        <v>42</v>
      </c>
      <c r="AX248" s="13" t="s">
        <v>90</v>
      </c>
      <c r="AY248" s="237" t="s">
        <v>121</v>
      </c>
    </row>
    <row r="249" s="2" customFormat="1" ht="21.75" customHeight="1">
      <c r="A249" s="39"/>
      <c r="B249" s="40"/>
      <c r="C249" s="205" t="s">
        <v>498</v>
      </c>
      <c r="D249" s="205" t="s">
        <v>124</v>
      </c>
      <c r="E249" s="206" t="s">
        <v>499</v>
      </c>
      <c r="F249" s="207" t="s">
        <v>500</v>
      </c>
      <c r="G249" s="208" t="s">
        <v>342</v>
      </c>
      <c r="H249" s="209">
        <v>7.5999999999999996</v>
      </c>
      <c r="I249" s="210"/>
      <c r="J249" s="211">
        <f>ROUND(I249*H249,2)</f>
        <v>0</v>
      </c>
      <c r="K249" s="207" t="s">
        <v>220</v>
      </c>
      <c r="L249" s="45"/>
      <c r="M249" s="212" t="s">
        <v>44</v>
      </c>
      <c r="N249" s="213" t="s">
        <v>53</v>
      </c>
      <c r="O249" s="85"/>
      <c r="P249" s="214">
        <f>O249*H249</f>
        <v>0</v>
      </c>
      <c r="Q249" s="214">
        <v>0.012319999999999999</v>
      </c>
      <c r="R249" s="214">
        <f>Q249*H249</f>
        <v>0.093631999999999993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288</v>
      </c>
      <c r="AT249" s="216" t="s">
        <v>124</v>
      </c>
      <c r="AU249" s="216" t="s">
        <v>92</v>
      </c>
      <c r="AY249" s="17" t="s">
        <v>121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7" t="s">
        <v>90</v>
      </c>
      <c r="BK249" s="217">
        <f>ROUND(I249*H249,2)</f>
        <v>0</v>
      </c>
      <c r="BL249" s="17" t="s">
        <v>288</v>
      </c>
      <c r="BM249" s="216" t="s">
        <v>501</v>
      </c>
    </row>
    <row r="250" s="13" customFormat="1">
      <c r="A250" s="13"/>
      <c r="B250" s="227"/>
      <c r="C250" s="228"/>
      <c r="D250" s="218" t="s">
        <v>222</v>
      </c>
      <c r="E250" s="229" t="s">
        <v>44</v>
      </c>
      <c r="F250" s="230" t="s">
        <v>502</v>
      </c>
      <c r="G250" s="228"/>
      <c r="H250" s="231">
        <v>7.5999999999999996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222</v>
      </c>
      <c r="AU250" s="237" t="s">
        <v>92</v>
      </c>
      <c r="AV250" s="13" t="s">
        <v>92</v>
      </c>
      <c r="AW250" s="13" t="s">
        <v>42</v>
      </c>
      <c r="AX250" s="13" t="s">
        <v>90</v>
      </c>
      <c r="AY250" s="237" t="s">
        <v>121</v>
      </c>
    </row>
    <row r="251" s="2" customFormat="1" ht="21.75" customHeight="1">
      <c r="A251" s="39"/>
      <c r="B251" s="40"/>
      <c r="C251" s="205" t="s">
        <v>503</v>
      </c>
      <c r="D251" s="205" t="s">
        <v>124</v>
      </c>
      <c r="E251" s="206" t="s">
        <v>504</v>
      </c>
      <c r="F251" s="207" t="s">
        <v>505</v>
      </c>
      <c r="G251" s="208" t="s">
        <v>342</v>
      </c>
      <c r="H251" s="209">
        <v>9.4000000000000004</v>
      </c>
      <c r="I251" s="210"/>
      <c r="J251" s="211">
        <f>ROUND(I251*H251,2)</f>
        <v>0</v>
      </c>
      <c r="K251" s="207" t="s">
        <v>220</v>
      </c>
      <c r="L251" s="45"/>
      <c r="M251" s="212" t="s">
        <v>44</v>
      </c>
      <c r="N251" s="213" t="s">
        <v>53</v>
      </c>
      <c r="O251" s="85"/>
      <c r="P251" s="214">
        <f>O251*H251</f>
        <v>0</v>
      </c>
      <c r="Q251" s="214">
        <v>0.01975</v>
      </c>
      <c r="R251" s="214">
        <f>Q251*H251</f>
        <v>0.18565000000000001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288</v>
      </c>
      <c r="AT251" s="216" t="s">
        <v>124</v>
      </c>
      <c r="AU251" s="216" t="s">
        <v>92</v>
      </c>
      <c r="AY251" s="17" t="s">
        <v>121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7" t="s">
        <v>90</v>
      </c>
      <c r="BK251" s="217">
        <f>ROUND(I251*H251,2)</f>
        <v>0</v>
      </c>
      <c r="BL251" s="17" t="s">
        <v>288</v>
      </c>
      <c r="BM251" s="216" t="s">
        <v>506</v>
      </c>
    </row>
    <row r="252" s="13" customFormat="1">
      <c r="A252" s="13"/>
      <c r="B252" s="227"/>
      <c r="C252" s="228"/>
      <c r="D252" s="218" t="s">
        <v>222</v>
      </c>
      <c r="E252" s="229" t="s">
        <v>44</v>
      </c>
      <c r="F252" s="230" t="s">
        <v>507</v>
      </c>
      <c r="G252" s="228"/>
      <c r="H252" s="231">
        <v>9.4000000000000004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222</v>
      </c>
      <c r="AU252" s="237" t="s">
        <v>92</v>
      </c>
      <c r="AV252" s="13" t="s">
        <v>92</v>
      </c>
      <c r="AW252" s="13" t="s">
        <v>42</v>
      </c>
      <c r="AX252" s="13" t="s">
        <v>90</v>
      </c>
      <c r="AY252" s="237" t="s">
        <v>121</v>
      </c>
    </row>
    <row r="253" s="2" customFormat="1">
      <c r="A253" s="39"/>
      <c r="B253" s="40"/>
      <c r="C253" s="205" t="s">
        <v>508</v>
      </c>
      <c r="D253" s="205" t="s">
        <v>124</v>
      </c>
      <c r="E253" s="206" t="s">
        <v>509</v>
      </c>
      <c r="F253" s="207" t="s">
        <v>510</v>
      </c>
      <c r="G253" s="208" t="s">
        <v>342</v>
      </c>
      <c r="H253" s="209">
        <v>1.2</v>
      </c>
      <c r="I253" s="210"/>
      <c r="J253" s="211">
        <f>ROUND(I253*H253,2)</f>
        <v>0</v>
      </c>
      <c r="K253" s="207" t="s">
        <v>220</v>
      </c>
      <c r="L253" s="45"/>
      <c r="M253" s="212" t="s">
        <v>44</v>
      </c>
      <c r="N253" s="213" t="s">
        <v>53</v>
      </c>
      <c r="O253" s="85"/>
      <c r="P253" s="214">
        <f>O253*H253</f>
        <v>0</v>
      </c>
      <c r="Q253" s="214">
        <v>0.00059000000000000003</v>
      </c>
      <c r="R253" s="214">
        <f>Q253*H253</f>
        <v>0.00070799999999999997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288</v>
      </c>
      <c r="AT253" s="216" t="s">
        <v>124</v>
      </c>
      <c r="AU253" s="216" t="s">
        <v>92</v>
      </c>
      <c r="AY253" s="17" t="s">
        <v>121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7" t="s">
        <v>90</v>
      </c>
      <c r="BK253" s="217">
        <f>ROUND(I253*H253,2)</f>
        <v>0</v>
      </c>
      <c r="BL253" s="17" t="s">
        <v>288</v>
      </c>
      <c r="BM253" s="216" t="s">
        <v>511</v>
      </c>
    </row>
    <row r="254" s="13" customFormat="1">
      <c r="A254" s="13"/>
      <c r="B254" s="227"/>
      <c r="C254" s="228"/>
      <c r="D254" s="218" t="s">
        <v>222</v>
      </c>
      <c r="E254" s="229" t="s">
        <v>44</v>
      </c>
      <c r="F254" s="230" t="s">
        <v>512</v>
      </c>
      <c r="G254" s="228"/>
      <c r="H254" s="231">
        <v>1.2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222</v>
      </c>
      <c r="AU254" s="237" t="s">
        <v>92</v>
      </c>
      <c r="AV254" s="13" t="s">
        <v>92</v>
      </c>
      <c r="AW254" s="13" t="s">
        <v>42</v>
      </c>
      <c r="AX254" s="13" t="s">
        <v>90</v>
      </c>
      <c r="AY254" s="237" t="s">
        <v>121</v>
      </c>
    </row>
    <row r="255" s="2" customFormat="1" ht="16.5" customHeight="1">
      <c r="A255" s="39"/>
      <c r="B255" s="40"/>
      <c r="C255" s="249" t="s">
        <v>513</v>
      </c>
      <c r="D255" s="249" t="s">
        <v>249</v>
      </c>
      <c r="E255" s="250" t="s">
        <v>514</v>
      </c>
      <c r="F255" s="251" t="s">
        <v>515</v>
      </c>
      <c r="G255" s="252" t="s">
        <v>301</v>
      </c>
      <c r="H255" s="253">
        <v>1</v>
      </c>
      <c r="I255" s="254"/>
      <c r="J255" s="255">
        <f>ROUND(I255*H255,2)</f>
        <v>0</v>
      </c>
      <c r="K255" s="251" t="s">
        <v>220</v>
      </c>
      <c r="L255" s="256"/>
      <c r="M255" s="257" t="s">
        <v>44</v>
      </c>
      <c r="N255" s="258" t="s">
        <v>53</v>
      </c>
      <c r="O255" s="85"/>
      <c r="P255" s="214">
        <f>O255*H255</f>
        <v>0</v>
      </c>
      <c r="Q255" s="214">
        <v>3.0000000000000001E-05</v>
      </c>
      <c r="R255" s="214">
        <f>Q255*H255</f>
        <v>3.0000000000000001E-05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370</v>
      </c>
      <c r="AT255" s="216" t="s">
        <v>249</v>
      </c>
      <c r="AU255" s="216" t="s">
        <v>92</v>
      </c>
      <c r="AY255" s="17" t="s">
        <v>121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7" t="s">
        <v>90</v>
      </c>
      <c r="BK255" s="217">
        <f>ROUND(I255*H255,2)</f>
        <v>0</v>
      </c>
      <c r="BL255" s="17" t="s">
        <v>288</v>
      </c>
      <c r="BM255" s="216" t="s">
        <v>516</v>
      </c>
    </row>
    <row r="256" s="2" customFormat="1">
      <c r="A256" s="39"/>
      <c r="B256" s="40"/>
      <c r="C256" s="205" t="s">
        <v>517</v>
      </c>
      <c r="D256" s="205" t="s">
        <v>124</v>
      </c>
      <c r="E256" s="206" t="s">
        <v>518</v>
      </c>
      <c r="F256" s="207" t="s">
        <v>519</v>
      </c>
      <c r="G256" s="208" t="s">
        <v>342</v>
      </c>
      <c r="H256" s="209">
        <v>6.8399999999999999</v>
      </c>
      <c r="I256" s="210"/>
      <c r="J256" s="211">
        <f>ROUND(I256*H256,2)</f>
        <v>0</v>
      </c>
      <c r="K256" s="207" t="s">
        <v>220</v>
      </c>
      <c r="L256" s="45"/>
      <c r="M256" s="212" t="s">
        <v>44</v>
      </c>
      <c r="N256" s="213" t="s">
        <v>53</v>
      </c>
      <c r="O256" s="85"/>
      <c r="P256" s="214">
        <f>O256*H256</f>
        <v>0</v>
      </c>
      <c r="Q256" s="214">
        <v>0.0018400000000000001</v>
      </c>
      <c r="R256" s="214">
        <f>Q256*H256</f>
        <v>0.012585600000000001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288</v>
      </c>
      <c r="AT256" s="216" t="s">
        <v>124</v>
      </c>
      <c r="AU256" s="216" t="s">
        <v>92</v>
      </c>
      <c r="AY256" s="17" t="s">
        <v>121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7" t="s">
        <v>90</v>
      </c>
      <c r="BK256" s="217">
        <f>ROUND(I256*H256,2)</f>
        <v>0</v>
      </c>
      <c r="BL256" s="17" t="s">
        <v>288</v>
      </c>
      <c r="BM256" s="216" t="s">
        <v>520</v>
      </c>
    </row>
    <row r="257" s="13" customFormat="1">
      <c r="A257" s="13"/>
      <c r="B257" s="227"/>
      <c r="C257" s="228"/>
      <c r="D257" s="218" t="s">
        <v>222</v>
      </c>
      <c r="E257" s="229" t="s">
        <v>44</v>
      </c>
      <c r="F257" s="230" t="s">
        <v>521</v>
      </c>
      <c r="G257" s="228"/>
      <c r="H257" s="231">
        <v>6.8399999999999999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222</v>
      </c>
      <c r="AU257" s="237" t="s">
        <v>92</v>
      </c>
      <c r="AV257" s="13" t="s">
        <v>92</v>
      </c>
      <c r="AW257" s="13" t="s">
        <v>42</v>
      </c>
      <c r="AX257" s="13" t="s">
        <v>90</v>
      </c>
      <c r="AY257" s="237" t="s">
        <v>121</v>
      </c>
    </row>
    <row r="258" s="2" customFormat="1" ht="21.75" customHeight="1">
      <c r="A258" s="39"/>
      <c r="B258" s="40"/>
      <c r="C258" s="249" t="s">
        <v>522</v>
      </c>
      <c r="D258" s="249" t="s">
        <v>249</v>
      </c>
      <c r="E258" s="250" t="s">
        <v>523</v>
      </c>
      <c r="F258" s="251" t="s">
        <v>524</v>
      </c>
      <c r="G258" s="252" t="s">
        <v>301</v>
      </c>
      <c r="H258" s="253">
        <v>2</v>
      </c>
      <c r="I258" s="254"/>
      <c r="J258" s="255">
        <f>ROUND(I258*H258,2)</f>
        <v>0</v>
      </c>
      <c r="K258" s="251" t="s">
        <v>220</v>
      </c>
      <c r="L258" s="256"/>
      <c r="M258" s="257" t="s">
        <v>44</v>
      </c>
      <c r="N258" s="258" t="s">
        <v>53</v>
      </c>
      <c r="O258" s="85"/>
      <c r="P258" s="214">
        <f>O258*H258</f>
        <v>0</v>
      </c>
      <c r="Q258" s="214">
        <v>0.00069999999999999999</v>
      </c>
      <c r="R258" s="214">
        <f>Q258*H258</f>
        <v>0.0014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370</v>
      </c>
      <c r="AT258" s="216" t="s">
        <v>249</v>
      </c>
      <c r="AU258" s="216" t="s">
        <v>92</v>
      </c>
      <c r="AY258" s="17" t="s">
        <v>121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7" t="s">
        <v>90</v>
      </c>
      <c r="BK258" s="217">
        <f>ROUND(I258*H258,2)</f>
        <v>0</v>
      </c>
      <c r="BL258" s="17" t="s">
        <v>288</v>
      </c>
      <c r="BM258" s="216" t="s">
        <v>525</v>
      </c>
    </row>
    <row r="259" s="2" customFormat="1" ht="21.75" customHeight="1">
      <c r="A259" s="39"/>
      <c r="B259" s="40"/>
      <c r="C259" s="205" t="s">
        <v>526</v>
      </c>
      <c r="D259" s="205" t="s">
        <v>124</v>
      </c>
      <c r="E259" s="206" t="s">
        <v>527</v>
      </c>
      <c r="F259" s="207" t="s">
        <v>528</v>
      </c>
      <c r="G259" s="208" t="s">
        <v>342</v>
      </c>
      <c r="H259" s="209">
        <v>3.1000000000000001</v>
      </c>
      <c r="I259" s="210"/>
      <c r="J259" s="211">
        <f>ROUND(I259*H259,2)</f>
        <v>0</v>
      </c>
      <c r="K259" s="207" t="s">
        <v>220</v>
      </c>
      <c r="L259" s="45"/>
      <c r="M259" s="212" t="s">
        <v>44</v>
      </c>
      <c r="N259" s="213" t="s">
        <v>53</v>
      </c>
      <c r="O259" s="85"/>
      <c r="P259" s="214">
        <f>O259*H259</f>
        <v>0</v>
      </c>
      <c r="Q259" s="214">
        <v>0.00048000000000000001</v>
      </c>
      <c r="R259" s="214">
        <f>Q259*H259</f>
        <v>0.0014880000000000002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288</v>
      </c>
      <c r="AT259" s="216" t="s">
        <v>124</v>
      </c>
      <c r="AU259" s="216" t="s">
        <v>92</v>
      </c>
      <c r="AY259" s="17" t="s">
        <v>121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7" t="s">
        <v>90</v>
      </c>
      <c r="BK259" s="217">
        <f>ROUND(I259*H259,2)</f>
        <v>0</v>
      </c>
      <c r="BL259" s="17" t="s">
        <v>288</v>
      </c>
      <c r="BM259" s="216" t="s">
        <v>529</v>
      </c>
    </row>
    <row r="260" s="13" customFormat="1">
      <c r="A260" s="13"/>
      <c r="B260" s="227"/>
      <c r="C260" s="228"/>
      <c r="D260" s="218" t="s">
        <v>222</v>
      </c>
      <c r="E260" s="229" t="s">
        <v>44</v>
      </c>
      <c r="F260" s="230" t="s">
        <v>530</v>
      </c>
      <c r="G260" s="228"/>
      <c r="H260" s="231">
        <v>3.1000000000000001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222</v>
      </c>
      <c r="AU260" s="237" t="s">
        <v>92</v>
      </c>
      <c r="AV260" s="13" t="s">
        <v>92</v>
      </c>
      <c r="AW260" s="13" t="s">
        <v>42</v>
      </c>
      <c r="AX260" s="13" t="s">
        <v>90</v>
      </c>
      <c r="AY260" s="237" t="s">
        <v>121</v>
      </c>
    </row>
    <row r="261" s="2" customFormat="1" ht="21.75" customHeight="1">
      <c r="A261" s="39"/>
      <c r="B261" s="40"/>
      <c r="C261" s="205" t="s">
        <v>531</v>
      </c>
      <c r="D261" s="205" t="s">
        <v>124</v>
      </c>
      <c r="E261" s="206" t="s">
        <v>532</v>
      </c>
      <c r="F261" s="207" t="s">
        <v>533</v>
      </c>
      <c r="G261" s="208" t="s">
        <v>342</v>
      </c>
      <c r="H261" s="209">
        <v>5</v>
      </c>
      <c r="I261" s="210"/>
      <c r="J261" s="211">
        <f>ROUND(I261*H261,2)</f>
        <v>0</v>
      </c>
      <c r="K261" s="207" t="s">
        <v>220</v>
      </c>
      <c r="L261" s="45"/>
      <c r="M261" s="212" t="s">
        <v>44</v>
      </c>
      <c r="N261" s="213" t="s">
        <v>53</v>
      </c>
      <c r="O261" s="85"/>
      <c r="P261" s="214">
        <f>O261*H261</f>
        <v>0</v>
      </c>
      <c r="Q261" s="214">
        <v>0.0022399999999999998</v>
      </c>
      <c r="R261" s="214">
        <f>Q261*H261</f>
        <v>0.011199999999999998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288</v>
      </c>
      <c r="AT261" s="216" t="s">
        <v>124</v>
      </c>
      <c r="AU261" s="216" t="s">
        <v>92</v>
      </c>
      <c r="AY261" s="17" t="s">
        <v>121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7" t="s">
        <v>90</v>
      </c>
      <c r="BK261" s="217">
        <f>ROUND(I261*H261,2)</f>
        <v>0</v>
      </c>
      <c r="BL261" s="17" t="s">
        <v>288</v>
      </c>
      <c r="BM261" s="216" t="s">
        <v>534</v>
      </c>
    </row>
    <row r="262" s="13" customFormat="1">
      <c r="A262" s="13"/>
      <c r="B262" s="227"/>
      <c r="C262" s="228"/>
      <c r="D262" s="218" t="s">
        <v>222</v>
      </c>
      <c r="E262" s="229" t="s">
        <v>44</v>
      </c>
      <c r="F262" s="230" t="s">
        <v>535</v>
      </c>
      <c r="G262" s="228"/>
      <c r="H262" s="231">
        <v>5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222</v>
      </c>
      <c r="AU262" s="237" t="s">
        <v>92</v>
      </c>
      <c r="AV262" s="13" t="s">
        <v>92</v>
      </c>
      <c r="AW262" s="13" t="s">
        <v>42</v>
      </c>
      <c r="AX262" s="13" t="s">
        <v>90</v>
      </c>
      <c r="AY262" s="237" t="s">
        <v>121</v>
      </c>
    </row>
    <row r="263" s="2" customFormat="1">
      <c r="A263" s="39"/>
      <c r="B263" s="40"/>
      <c r="C263" s="205" t="s">
        <v>536</v>
      </c>
      <c r="D263" s="205" t="s">
        <v>124</v>
      </c>
      <c r="E263" s="206" t="s">
        <v>537</v>
      </c>
      <c r="F263" s="207" t="s">
        <v>538</v>
      </c>
      <c r="G263" s="208" t="s">
        <v>301</v>
      </c>
      <c r="H263" s="209">
        <v>3</v>
      </c>
      <c r="I263" s="210"/>
      <c r="J263" s="211">
        <f>ROUND(I263*H263,2)</f>
        <v>0</v>
      </c>
      <c r="K263" s="207" t="s">
        <v>220</v>
      </c>
      <c r="L263" s="45"/>
      <c r="M263" s="212" t="s">
        <v>44</v>
      </c>
      <c r="N263" s="213" t="s">
        <v>53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288</v>
      </c>
      <c r="AT263" s="216" t="s">
        <v>124</v>
      </c>
      <c r="AU263" s="216" t="s">
        <v>92</v>
      </c>
      <c r="AY263" s="17" t="s">
        <v>121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7" t="s">
        <v>90</v>
      </c>
      <c r="BK263" s="217">
        <f>ROUND(I263*H263,2)</f>
        <v>0</v>
      </c>
      <c r="BL263" s="17" t="s">
        <v>288</v>
      </c>
      <c r="BM263" s="216" t="s">
        <v>539</v>
      </c>
    </row>
    <row r="264" s="13" customFormat="1">
      <c r="A264" s="13"/>
      <c r="B264" s="227"/>
      <c r="C264" s="228"/>
      <c r="D264" s="218" t="s">
        <v>222</v>
      </c>
      <c r="E264" s="229" t="s">
        <v>44</v>
      </c>
      <c r="F264" s="230" t="s">
        <v>540</v>
      </c>
      <c r="G264" s="228"/>
      <c r="H264" s="231">
        <v>3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222</v>
      </c>
      <c r="AU264" s="237" t="s">
        <v>92</v>
      </c>
      <c r="AV264" s="13" t="s">
        <v>92</v>
      </c>
      <c r="AW264" s="13" t="s">
        <v>42</v>
      </c>
      <c r="AX264" s="13" t="s">
        <v>90</v>
      </c>
      <c r="AY264" s="237" t="s">
        <v>121</v>
      </c>
    </row>
    <row r="265" s="2" customFormat="1">
      <c r="A265" s="39"/>
      <c r="B265" s="40"/>
      <c r="C265" s="205" t="s">
        <v>541</v>
      </c>
      <c r="D265" s="205" t="s">
        <v>124</v>
      </c>
      <c r="E265" s="206" t="s">
        <v>542</v>
      </c>
      <c r="F265" s="207" t="s">
        <v>543</v>
      </c>
      <c r="G265" s="208" t="s">
        <v>301</v>
      </c>
      <c r="H265" s="209">
        <v>5</v>
      </c>
      <c r="I265" s="210"/>
      <c r="J265" s="211">
        <f>ROUND(I265*H265,2)</f>
        <v>0</v>
      </c>
      <c r="K265" s="207" t="s">
        <v>220</v>
      </c>
      <c r="L265" s="45"/>
      <c r="M265" s="212" t="s">
        <v>44</v>
      </c>
      <c r="N265" s="213" t="s">
        <v>53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288</v>
      </c>
      <c r="AT265" s="216" t="s">
        <v>124</v>
      </c>
      <c r="AU265" s="216" t="s">
        <v>92</v>
      </c>
      <c r="AY265" s="17" t="s">
        <v>121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7" t="s">
        <v>90</v>
      </c>
      <c r="BK265" s="217">
        <f>ROUND(I265*H265,2)</f>
        <v>0</v>
      </c>
      <c r="BL265" s="17" t="s">
        <v>288</v>
      </c>
      <c r="BM265" s="216" t="s">
        <v>544</v>
      </c>
    </row>
    <row r="266" s="13" customFormat="1">
      <c r="A266" s="13"/>
      <c r="B266" s="227"/>
      <c r="C266" s="228"/>
      <c r="D266" s="218" t="s">
        <v>222</v>
      </c>
      <c r="E266" s="229" t="s">
        <v>44</v>
      </c>
      <c r="F266" s="230" t="s">
        <v>545</v>
      </c>
      <c r="G266" s="228"/>
      <c r="H266" s="231">
        <v>3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222</v>
      </c>
      <c r="AU266" s="237" t="s">
        <v>92</v>
      </c>
      <c r="AV266" s="13" t="s">
        <v>92</v>
      </c>
      <c r="AW266" s="13" t="s">
        <v>42</v>
      </c>
      <c r="AX266" s="13" t="s">
        <v>82</v>
      </c>
      <c r="AY266" s="237" t="s">
        <v>121</v>
      </c>
    </row>
    <row r="267" s="13" customFormat="1">
      <c r="A267" s="13"/>
      <c r="B267" s="227"/>
      <c r="C267" s="228"/>
      <c r="D267" s="218" t="s">
        <v>222</v>
      </c>
      <c r="E267" s="229" t="s">
        <v>44</v>
      </c>
      <c r="F267" s="230" t="s">
        <v>546</v>
      </c>
      <c r="G267" s="228"/>
      <c r="H267" s="231">
        <v>2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222</v>
      </c>
      <c r="AU267" s="237" t="s">
        <v>92</v>
      </c>
      <c r="AV267" s="13" t="s">
        <v>92</v>
      </c>
      <c r="AW267" s="13" t="s">
        <v>42</v>
      </c>
      <c r="AX267" s="13" t="s">
        <v>82</v>
      </c>
      <c r="AY267" s="237" t="s">
        <v>121</v>
      </c>
    </row>
    <row r="268" s="14" customFormat="1">
      <c r="A268" s="14"/>
      <c r="B268" s="238"/>
      <c r="C268" s="239"/>
      <c r="D268" s="218" t="s">
        <v>222</v>
      </c>
      <c r="E268" s="240" t="s">
        <v>44</v>
      </c>
      <c r="F268" s="241" t="s">
        <v>228</v>
      </c>
      <c r="G268" s="239"/>
      <c r="H268" s="242">
        <v>5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222</v>
      </c>
      <c r="AU268" s="248" t="s">
        <v>92</v>
      </c>
      <c r="AV268" s="14" t="s">
        <v>142</v>
      </c>
      <c r="AW268" s="14" t="s">
        <v>42</v>
      </c>
      <c r="AX268" s="14" t="s">
        <v>90</v>
      </c>
      <c r="AY268" s="248" t="s">
        <v>121</v>
      </c>
    </row>
    <row r="269" s="2" customFormat="1">
      <c r="A269" s="39"/>
      <c r="B269" s="40"/>
      <c r="C269" s="205" t="s">
        <v>547</v>
      </c>
      <c r="D269" s="205" t="s">
        <v>124</v>
      </c>
      <c r="E269" s="206" t="s">
        <v>548</v>
      </c>
      <c r="F269" s="207" t="s">
        <v>549</v>
      </c>
      <c r="G269" s="208" t="s">
        <v>301</v>
      </c>
      <c r="H269" s="209">
        <v>1</v>
      </c>
      <c r="I269" s="210"/>
      <c r="J269" s="211">
        <f>ROUND(I269*H269,2)</f>
        <v>0</v>
      </c>
      <c r="K269" s="207" t="s">
        <v>220</v>
      </c>
      <c r="L269" s="45"/>
      <c r="M269" s="212" t="s">
        <v>44</v>
      </c>
      <c r="N269" s="213" t="s">
        <v>53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0.029610000000000001</v>
      </c>
      <c r="T269" s="215">
        <f>S269*H269</f>
        <v>0.029610000000000001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288</v>
      </c>
      <c r="AT269" s="216" t="s">
        <v>124</v>
      </c>
      <c r="AU269" s="216" t="s">
        <v>92</v>
      </c>
      <c r="AY269" s="17" t="s">
        <v>121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7" t="s">
        <v>90</v>
      </c>
      <c r="BK269" s="217">
        <f>ROUND(I269*H269,2)</f>
        <v>0</v>
      </c>
      <c r="BL269" s="17" t="s">
        <v>288</v>
      </c>
      <c r="BM269" s="216" t="s">
        <v>550</v>
      </c>
    </row>
    <row r="270" s="2" customFormat="1">
      <c r="A270" s="39"/>
      <c r="B270" s="40"/>
      <c r="C270" s="205" t="s">
        <v>551</v>
      </c>
      <c r="D270" s="205" t="s">
        <v>124</v>
      </c>
      <c r="E270" s="206" t="s">
        <v>552</v>
      </c>
      <c r="F270" s="207" t="s">
        <v>553</v>
      </c>
      <c r="G270" s="208" t="s">
        <v>301</v>
      </c>
      <c r="H270" s="209">
        <v>1</v>
      </c>
      <c r="I270" s="210"/>
      <c r="J270" s="211">
        <f>ROUND(I270*H270,2)</f>
        <v>0</v>
      </c>
      <c r="K270" s="207" t="s">
        <v>220</v>
      </c>
      <c r="L270" s="45"/>
      <c r="M270" s="212" t="s">
        <v>44</v>
      </c>
      <c r="N270" s="213" t="s">
        <v>53</v>
      </c>
      <c r="O270" s="85"/>
      <c r="P270" s="214">
        <f>O270*H270</f>
        <v>0</v>
      </c>
      <c r="Q270" s="214">
        <v>0.00148</v>
      </c>
      <c r="R270" s="214">
        <f>Q270*H270</f>
        <v>0.00148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288</v>
      </c>
      <c r="AT270" s="216" t="s">
        <v>124</v>
      </c>
      <c r="AU270" s="216" t="s">
        <v>92</v>
      </c>
      <c r="AY270" s="17" t="s">
        <v>121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7" t="s">
        <v>90</v>
      </c>
      <c r="BK270" s="217">
        <f>ROUND(I270*H270,2)</f>
        <v>0</v>
      </c>
      <c r="BL270" s="17" t="s">
        <v>288</v>
      </c>
      <c r="BM270" s="216" t="s">
        <v>554</v>
      </c>
    </row>
    <row r="271" s="2" customFormat="1" ht="44.25" customHeight="1">
      <c r="A271" s="39"/>
      <c r="B271" s="40"/>
      <c r="C271" s="205" t="s">
        <v>555</v>
      </c>
      <c r="D271" s="205" t="s">
        <v>124</v>
      </c>
      <c r="E271" s="206" t="s">
        <v>556</v>
      </c>
      <c r="F271" s="207" t="s">
        <v>557</v>
      </c>
      <c r="G271" s="208" t="s">
        <v>237</v>
      </c>
      <c r="H271" s="209">
        <v>0.314</v>
      </c>
      <c r="I271" s="210"/>
      <c r="J271" s="211">
        <f>ROUND(I271*H271,2)</f>
        <v>0</v>
      </c>
      <c r="K271" s="207" t="s">
        <v>220</v>
      </c>
      <c r="L271" s="45"/>
      <c r="M271" s="212" t="s">
        <v>44</v>
      </c>
      <c r="N271" s="213" t="s">
        <v>53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288</v>
      </c>
      <c r="AT271" s="216" t="s">
        <v>124</v>
      </c>
      <c r="AU271" s="216" t="s">
        <v>92</v>
      </c>
      <c r="AY271" s="17" t="s">
        <v>121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7" t="s">
        <v>90</v>
      </c>
      <c r="BK271" s="217">
        <f>ROUND(I271*H271,2)</f>
        <v>0</v>
      </c>
      <c r="BL271" s="17" t="s">
        <v>288</v>
      </c>
      <c r="BM271" s="216" t="s">
        <v>558</v>
      </c>
    </row>
    <row r="272" s="2" customFormat="1">
      <c r="A272" s="39"/>
      <c r="B272" s="40"/>
      <c r="C272" s="205" t="s">
        <v>559</v>
      </c>
      <c r="D272" s="205" t="s">
        <v>124</v>
      </c>
      <c r="E272" s="206" t="s">
        <v>560</v>
      </c>
      <c r="F272" s="207" t="s">
        <v>561</v>
      </c>
      <c r="G272" s="208" t="s">
        <v>237</v>
      </c>
      <c r="H272" s="209">
        <v>0.314</v>
      </c>
      <c r="I272" s="210"/>
      <c r="J272" s="211">
        <f>ROUND(I272*H272,2)</f>
        <v>0</v>
      </c>
      <c r="K272" s="207" t="s">
        <v>220</v>
      </c>
      <c r="L272" s="45"/>
      <c r="M272" s="212" t="s">
        <v>44</v>
      </c>
      <c r="N272" s="213" t="s">
        <v>53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288</v>
      </c>
      <c r="AT272" s="216" t="s">
        <v>124</v>
      </c>
      <c r="AU272" s="216" t="s">
        <v>92</v>
      </c>
      <c r="AY272" s="17" t="s">
        <v>121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7" t="s">
        <v>90</v>
      </c>
      <c r="BK272" s="217">
        <f>ROUND(I272*H272,2)</f>
        <v>0</v>
      </c>
      <c r="BL272" s="17" t="s">
        <v>288</v>
      </c>
      <c r="BM272" s="216" t="s">
        <v>562</v>
      </c>
    </row>
    <row r="273" s="12" customFormat="1" ht="22.8" customHeight="1">
      <c r="A273" s="12"/>
      <c r="B273" s="189"/>
      <c r="C273" s="190"/>
      <c r="D273" s="191" t="s">
        <v>81</v>
      </c>
      <c r="E273" s="203" t="s">
        <v>563</v>
      </c>
      <c r="F273" s="203" t="s">
        <v>564</v>
      </c>
      <c r="G273" s="190"/>
      <c r="H273" s="190"/>
      <c r="I273" s="193"/>
      <c r="J273" s="204">
        <f>BK273</f>
        <v>0</v>
      </c>
      <c r="K273" s="190"/>
      <c r="L273" s="195"/>
      <c r="M273" s="196"/>
      <c r="N273" s="197"/>
      <c r="O273" s="197"/>
      <c r="P273" s="198">
        <f>SUM(P274:P308)</f>
        <v>0</v>
      </c>
      <c r="Q273" s="197"/>
      <c r="R273" s="198">
        <f>SUM(R274:R308)</f>
        <v>0.019560000000000001</v>
      </c>
      <c r="S273" s="197"/>
      <c r="T273" s="199">
        <f>SUM(T274:T308)</f>
        <v>0.0051519999999999995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0" t="s">
        <v>92</v>
      </c>
      <c r="AT273" s="201" t="s">
        <v>81</v>
      </c>
      <c r="AU273" s="201" t="s">
        <v>90</v>
      </c>
      <c r="AY273" s="200" t="s">
        <v>121</v>
      </c>
      <c r="BK273" s="202">
        <f>SUM(BK274:BK308)</f>
        <v>0</v>
      </c>
    </row>
    <row r="274" s="2" customFormat="1" ht="16.5" customHeight="1">
      <c r="A274" s="39"/>
      <c r="B274" s="40"/>
      <c r="C274" s="205" t="s">
        <v>565</v>
      </c>
      <c r="D274" s="205" t="s">
        <v>124</v>
      </c>
      <c r="E274" s="206" t="s">
        <v>566</v>
      </c>
      <c r="F274" s="207" t="s">
        <v>567</v>
      </c>
      <c r="G274" s="208" t="s">
        <v>342</v>
      </c>
      <c r="H274" s="209">
        <v>18.399999999999999</v>
      </c>
      <c r="I274" s="210"/>
      <c r="J274" s="211">
        <f>ROUND(I274*H274,2)</f>
        <v>0</v>
      </c>
      <c r="K274" s="207" t="s">
        <v>220</v>
      </c>
      <c r="L274" s="45"/>
      <c r="M274" s="212" t="s">
        <v>44</v>
      </c>
      <c r="N274" s="213" t="s">
        <v>53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0.00027999999999999998</v>
      </c>
      <c r="T274" s="215">
        <f>S274*H274</f>
        <v>0.0051519999999999995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288</v>
      </c>
      <c r="AT274" s="216" t="s">
        <v>124</v>
      </c>
      <c r="AU274" s="216" t="s">
        <v>92</v>
      </c>
      <c r="AY274" s="17" t="s">
        <v>121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7" t="s">
        <v>90</v>
      </c>
      <c r="BK274" s="217">
        <f>ROUND(I274*H274,2)</f>
        <v>0</v>
      </c>
      <c r="BL274" s="17" t="s">
        <v>288</v>
      </c>
      <c r="BM274" s="216" t="s">
        <v>568</v>
      </c>
    </row>
    <row r="275" s="13" customFormat="1">
      <c r="A275" s="13"/>
      <c r="B275" s="227"/>
      <c r="C275" s="228"/>
      <c r="D275" s="218" t="s">
        <v>222</v>
      </c>
      <c r="E275" s="229" t="s">
        <v>44</v>
      </c>
      <c r="F275" s="230" t="s">
        <v>569</v>
      </c>
      <c r="G275" s="228"/>
      <c r="H275" s="231">
        <v>18.399999999999999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222</v>
      </c>
      <c r="AU275" s="237" t="s">
        <v>92</v>
      </c>
      <c r="AV275" s="13" t="s">
        <v>92</v>
      </c>
      <c r="AW275" s="13" t="s">
        <v>42</v>
      </c>
      <c r="AX275" s="13" t="s">
        <v>90</v>
      </c>
      <c r="AY275" s="237" t="s">
        <v>121</v>
      </c>
    </row>
    <row r="276" s="2" customFormat="1">
      <c r="A276" s="39"/>
      <c r="B276" s="40"/>
      <c r="C276" s="205" t="s">
        <v>570</v>
      </c>
      <c r="D276" s="205" t="s">
        <v>124</v>
      </c>
      <c r="E276" s="206" t="s">
        <v>571</v>
      </c>
      <c r="F276" s="207" t="s">
        <v>572</v>
      </c>
      <c r="G276" s="208" t="s">
        <v>301</v>
      </c>
      <c r="H276" s="209">
        <v>1</v>
      </c>
      <c r="I276" s="210"/>
      <c r="J276" s="211">
        <f>ROUND(I276*H276,2)</f>
        <v>0</v>
      </c>
      <c r="K276" s="207" t="s">
        <v>220</v>
      </c>
      <c r="L276" s="45"/>
      <c r="M276" s="212" t="s">
        <v>44</v>
      </c>
      <c r="N276" s="213" t="s">
        <v>53</v>
      </c>
      <c r="O276" s="85"/>
      <c r="P276" s="214">
        <f>O276*H276</f>
        <v>0</v>
      </c>
      <c r="Q276" s="214">
        <v>4.0000000000000003E-05</v>
      </c>
      <c r="R276" s="214">
        <f>Q276*H276</f>
        <v>4.0000000000000003E-05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288</v>
      </c>
      <c r="AT276" s="216" t="s">
        <v>124</v>
      </c>
      <c r="AU276" s="216" t="s">
        <v>92</v>
      </c>
      <c r="AY276" s="17" t="s">
        <v>121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7" t="s">
        <v>90</v>
      </c>
      <c r="BK276" s="217">
        <f>ROUND(I276*H276,2)</f>
        <v>0</v>
      </c>
      <c r="BL276" s="17" t="s">
        <v>288</v>
      </c>
      <c r="BM276" s="216" t="s">
        <v>573</v>
      </c>
    </row>
    <row r="277" s="13" customFormat="1">
      <c r="A277" s="13"/>
      <c r="B277" s="227"/>
      <c r="C277" s="228"/>
      <c r="D277" s="218" t="s">
        <v>222</v>
      </c>
      <c r="E277" s="229" t="s">
        <v>44</v>
      </c>
      <c r="F277" s="230" t="s">
        <v>574</v>
      </c>
      <c r="G277" s="228"/>
      <c r="H277" s="231">
        <v>1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222</v>
      </c>
      <c r="AU277" s="237" t="s">
        <v>92</v>
      </c>
      <c r="AV277" s="13" t="s">
        <v>92</v>
      </c>
      <c r="AW277" s="13" t="s">
        <v>42</v>
      </c>
      <c r="AX277" s="13" t="s">
        <v>90</v>
      </c>
      <c r="AY277" s="237" t="s">
        <v>121</v>
      </c>
    </row>
    <row r="278" s="2" customFormat="1" ht="16.5" customHeight="1">
      <c r="A278" s="39"/>
      <c r="B278" s="40"/>
      <c r="C278" s="249" t="s">
        <v>575</v>
      </c>
      <c r="D278" s="249" t="s">
        <v>249</v>
      </c>
      <c r="E278" s="250" t="s">
        <v>576</v>
      </c>
      <c r="F278" s="251" t="s">
        <v>577</v>
      </c>
      <c r="G278" s="252" t="s">
        <v>301</v>
      </c>
      <c r="H278" s="253">
        <v>1</v>
      </c>
      <c r="I278" s="254"/>
      <c r="J278" s="255">
        <f>ROUND(I278*H278,2)</f>
        <v>0</v>
      </c>
      <c r="K278" s="251" t="s">
        <v>220</v>
      </c>
      <c r="L278" s="256"/>
      <c r="M278" s="257" t="s">
        <v>44</v>
      </c>
      <c r="N278" s="258" t="s">
        <v>53</v>
      </c>
      <c r="O278" s="85"/>
      <c r="P278" s="214">
        <f>O278*H278</f>
        <v>0</v>
      </c>
      <c r="Q278" s="214">
        <v>1.0000000000000001E-05</v>
      </c>
      <c r="R278" s="214">
        <f>Q278*H278</f>
        <v>1.0000000000000001E-05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370</v>
      </c>
      <c r="AT278" s="216" t="s">
        <v>249</v>
      </c>
      <c r="AU278" s="216" t="s">
        <v>92</v>
      </c>
      <c r="AY278" s="17" t="s">
        <v>121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7" t="s">
        <v>90</v>
      </c>
      <c r="BK278" s="217">
        <f>ROUND(I278*H278,2)</f>
        <v>0</v>
      </c>
      <c r="BL278" s="17" t="s">
        <v>288</v>
      </c>
      <c r="BM278" s="216" t="s">
        <v>578</v>
      </c>
    </row>
    <row r="279" s="13" customFormat="1">
      <c r="A279" s="13"/>
      <c r="B279" s="227"/>
      <c r="C279" s="228"/>
      <c r="D279" s="218" t="s">
        <v>222</v>
      </c>
      <c r="E279" s="229" t="s">
        <v>44</v>
      </c>
      <c r="F279" s="230" t="s">
        <v>574</v>
      </c>
      <c r="G279" s="228"/>
      <c r="H279" s="231">
        <v>1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222</v>
      </c>
      <c r="AU279" s="237" t="s">
        <v>92</v>
      </c>
      <c r="AV279" s="13" t="s">
        <v>92</v>
      </c>
      <c r="AW279" s="13" t="s">
        <v>42</v>
      </c>
      <c r="AX279" s="13" t="s">
        <v>90</v>
      </c>
      <c r="AY279" s="237" t="s">
        <v>121</v>
      </c>
    </row>
    <row r="280" s="2" customFormat="1">
      <c r="A280" s="39"/>
      <c r="B280" s="40"/>
      <c r="C280" s="205" t="s">
        <v>579</v>
      </c>
      <c r="D280" s="205" t="s">
        <v>124</v>
      </c>
      <c r="E280" s="206" t="s">
        <v>580</v>
      </c>
      <c r="F280" s="207" t="s">
        <v>581</v>
      </c>
      <c r="G280" s="208" t="s">
        <v>301</v>
      </c>
      <c r="H280" s="209">
        <v>1</v>
      </c>
      <c r="I280" s="210"/>
      <c r="J280" s="211">
        <f>ROUND(I280*H280,2)</f>
        <v>0</v>
      </c>
      <c r="K280" s="207" t="s">
        <v>220</v>
      </c>
      <c r="L280" s="45"/>
      <c r="M280" s="212" t="s">
        <v>44</v>
      </c>
      <c r="N280" s="213" t="s">
        <v>53</v>
      </c>
      <c r="O280" s="85"/>
      <c r="P280" s="214">
        <f>O280*H280</f>
        <v>0</v>
      </c>
      <c r="Q280" s="214">
        <v>5.0000000000000002E-05</v>
      </c>
      <c r="R280" s="214">
        <f>Q280*H280</f>
        <v>5.0000000000000002E-05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288</v>
      </c>
      <c r="AT280" s="216" t="s">
        <v>124</v>
      </c>
      <c r="AU280" s="216" t="s">
        <v>92</v>
      </c>
      <c r="AY280" s="17" t="s">
        <v>121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7" t="s">
        <v>90</v>
      </c>
      <c r="BK280" s="217">
        <f>ROUND(I280*H280,2)</f>
        <v>0</v>
      </c>
      <c r="BL280" s="17" t="s">
        <v>288</v>
      </c>
      <c r="BM280" s="216" t="s">
        <v>582</v>
      </c>
    </row>
    <row r="281" s="13" customFormat="1">
      <c r="A281" s="13"/>
      <c r="B281" s="227"/>
      <c r="C281" s="228"/>
      <c r="D281" s="218" t="s">
        <v>222</v>
      </c>
      <c r="E281" s="229" t="s">
        <v>44</v>
      </c>
      <c r="F281" s="230" t="s">
        <v>583</v>
      </c>
      <c r="G281" s="228"/>
      <c r="H281" s="231">
        <v>1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222</v>
      </c>
      <c r="AU281" s="237" t="s">
        <v>92</v>
      </c>
      <c r="AV281" s="13" t="s">
        <v>92</v>
      </c>
      <c r="AW281" s="13" t="s">
        <v>42</v>
      </c>
      <c r="AX281" s="13" t="s">
        <v>90</v>
      </c>
      <c r="AY281" s="237" t="s">
        <v>121</v>
      </c>
    </row>
    <row r="282" s="2" customFormat="1" ht="16.5" customHeight="1">
      <c r="A282" s="39"/>
      <c r="B282" s="40"/>
      <c r="C282" s="249" t="s">
        <v>584</v>
      </c>
      <c r="D282" s="249" t="s">
        <v>249</v>
      </c>
      <c r="E282" s="250" t="s">
        <v>585</v>
      </c>
      <c r="F282" s="251" t="s">
        <v>586</v>
      </c>
      <c r="G282" s="252" t="s">
        <v>301</v>
      </c>
      <c r="H282" s="253">
        <v>1</v>
      </c>
      <c r="I282" s="254"/>
      <c r="J282" s="255">
        <f>ROUND(I282*H282,2)</f>
        <v>0</v>
      </c>
      <c r="K282" s="251" t="s">
        <v>220</v>
      </c>
      <c r="L282" s="256"/>
      <c r="M282" s="257" t="s">
        <v>44</v>
      </c>
      <c r="N282" s="258" t="s">
        <v>53</v>
      </c>
      <c r="O282" s="85"/>
      <c r="P282" s="214">
        <f>O282*H282</f>
        <v>0</v>
      </c>
      <c r="Q282" s="214">
        <v>0.00023000000000000001</v>
      </c>
      <c r="R282" s="214">
        <f>Q282*H282</f>
        <v>0.00023000000000000001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370</v>
      </c>
      <c r="AT282" s="216" t="s">
        <v>249</v>
      </c>
      <c r="AU282" s="216" t="s">
        <v>92</v>
      </c>
      <c r="AY282" s="17" t="s">
        <v>121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7" t="s">
        <v>90</v>
      </c>
      <c r="BK282" s="217">
        <f>ROUND(I282*H282,2)</f>
        <v>0</v>
      </c>
      <c r="BL282" s="17" t="s">
        <v>288</v>
      </c>
      <c r="BM282" s="216" t="s">
        <v>587</v>
      </c>
    </row>
    <row r="283" s="13" customFormat="1">
      <c r="A283" s="13"/>
      <c r="B283" s="227"/>
      <c r="C283" s="228"/>
      <c r="D283" s="218" t="s">
        <v>222</v>
      </c>
      <c r="E283" s="229" t="s">
        <v>44</v>
      </c>
      <c r="F283" s="230" t="s">
        <v>583</v>
      </c>
      <c r="G283" s="228"/>
      <c r="H283" s="231">
        <v>1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222</v>
      </c>
      <c r="AU283" s="237" t="s">
        <v>92</v>
      </c>
      <c r="AV283" s="13" t="s">
        <v>92</v>
      </c>
      <c r="AW283" s="13" t="s">
        <v>42</v>
      </c>
      <c r="AX283" s="13" t="s">
        <v>90</v>
      </c>
      <c r="AY283" s="237" t="s">
        <v>121</v>
      </c>
    </row>
    <row r="284" s="2" customFormat="1" ht="33" customHeight="1">
      <c r="A284" s="39"/>
      <c r="B284" s="40"/>
      <c r="C284" s="205" t="s">
        <v>588</v>
      </c>
      <c r="D284" s="205" t="s">
        <v>124</v>
      </c>
      <c r="E284" s="206" t="s">
        <v>589</v>
      </c>
      <c r="F284" s="207" t="s">
        <v>590</v>
      </c>
      <c r="G284" s="208" t="s">
        <v>342</v>
      </c>
      <c r="H284" s="209">
        <v>3.3999999999999999</v>
      </c>
      <c r="I284" s="210"/>
      <c r="J284" s="211">
        <f>ROUND(I284*H284,2)</f>
        <v>0</v>
      </c>
      <c r="K284" s="207" t="s">
        <v>220</v>
      </c>
      <c r="L284" s="45"/>
      <c r="M284" s="212" t="s">
        <v>44</v>
      </c>
      <c r="N284" s="213" t="s">
        <v>53</v>
      </c>
      <c r="O284" s="85"/>
      <c r="P284" s="214">
        <f>O284*H284</f>
        <v>0</v>
      </c>
      <c r="Q284" s="214">
        <v>0.00051000000000000004</v>
      </c>
      <c r="R284" s="214">
        <f>Q284*H284</f>
        <v>0.0017340000000000001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288</v>
      </c>
      <c r="AT284" s="216" t="s">
        <v>124</v>
      </c>
      <c r="AU284" s="216" t="s">
        <v>92</v>
      </c>
      <c r="AY284" s="17" t="s">
        <v>121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7" t="s">
        <v>90</v>
      </c>
      <c r="BK284" s="217">
        <f>ROUND(I284*H284,2)</f>
        <v>0</v>
      </c>
      <c r="BL284" s="17" t="s">
        <v>288</v>
      </c>
      <c r="BM284" s="216" t="s">
        <v>591</v>
      </c>
    </row>
    <row r="285" s="13" customFormat="1">
      <c r="A285" s="13"/>
      <c r="B285" s="227"/>
      <c r="C285" s="228"/>
      <c r="D285" s="218" t="s">
        <v>222</v>
      </c>
      <c r="E285" s="229" t="s">
        <v>44</v>
      </c>
      <c r="F285" s="230" t="s">
        <v>437</v>
      </c>
      <c r="G285" s="228"/>
      <c r="H285" s="231">
        <v>3.3999999999999999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222</v>
      </c>
      <c r="AU285" s="237" t="s">
        <v>92</v>
      </c>
      <c r="AV285" s="13" t="s">
        <v>92</v>
      </c>
      <c r="AW285" s="13" t="s">
        <v>42</v>
      </c>
      <c r="AX285" s="13" t="s">
        <v>90</v>
      </c>
      <c r="AY285" s="237" t="s">
        <v>121</v>
      </c>
    </row>
    <row r="286" s="2" customFormat="1" ht="33" customHeight="1">
      <c r="A286" s="39"/>
      <c r="B286" s="40"/>
      <c r="C286" s="205" t="s">
        <v>592</v>
      </c>
      <c r="D286" s="205" t="s">
        <v>124</v>
      </c>
      <c r="E286" s="206" t="s">
        <v>593</v>
      </c>
      <c r="F286" s="207" t="s">
        <v>594</v>
      </c>
      <c r="G286" s="208" t="s">
        <v>342</v>
      </c>
      <c r="H286" s="209">
        <v>4.7000000000000002</v>
      </c>
      <c r="I286" s="210"/>
      <c r="J286" s="211">
        <f>ROUND(I286*H286,2)</f>
        <v>0</v>
      </c>
      <c r="K286" s="207" t="s">
        <v>220</v>
      </c>
      <c r="L286" s="45"/>
      <c r="M286" s="212" t="s">
        <v>44</v>
      </c>
      <c r="N286" s="213" t="s">
        <v>53</v>
      </c>
      <c r="O286" s="85"/>
      <c r="P286" s="214">
        <f>O286*H286</f>
        <v>0</v>
      </c>
      <c r="Q286" s="214">
        <v>0.00084000000000000003</v>
      </c>
      <c r="R286" s="214">
        <f>Q286*H286</f>
        <v>0.0039480000000000001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288</v>
      </c>
      <c r="AT286" s="216" t="s">
        <v>124</v>
      </c>
      <c r="AU286" s="216" t="s">
        <v>92</v>
      </c>
      <c r="AY286" s="17" t="s">
        <v>121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7" t="s">
        <v>90</v>
      </c>
      <c r="BK286" s="217">
        <f>ROUND(I286*H286,2)</f>
        <v>0</v>
      </c>
      <c r="BL286" s="17" t="s">
        <v>288</v>
      </c>
      <c r="BM286" s="216" t="s">
        <v>595</v>
      </c>
    </row>
    <row r="287" s="13" customFormat="1">
      <c r="A287" s="13"/>
      <c r="B287" s="227"/>
      <c r="C287" s="228"/>
      <c r="D287" s="218" t="s">
        <v>222</v>
      </c>
      <c r="E287" s="229" t="s">
        <v>44</v>
      </c>
      <c r="F287" s="230" t="s">
        <v>438</v>
      </c>
      <c r="G287" s="228"/>
      <c r="H287" s="231">
        <v>4.7000000000000002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222</v>
      </c>
      <c r="AU287" s="237" t="s">
        <v>92</v>
      </c>
      <c r="AV287" s="13" t="s">
        <v>92</v>
      </c>
      <c r="AW287" s="13" t="s">
        <v>42</v>
      </c>
      <c r="AX287" s="13" t="s">
        <v>90</v>
      </c>
      <c r="AY287" s="237" t="s">
        <v>121</v>
      </c>
    </row>
    <row r="288" s="2" customFormat="1" ht="33" customHeight="1">
      <c r="A288" s="39"/>
      <c r="B288" s="40"/>
      <c r="C288" s="205" t="s">
        <v>596</v>
      </c>
      <c r="D288" s="205" t="s">
        <v>124</v>
      </c>
      <c r="E288" s="206" t="s">
        <v>597</v>
      </c>
      <c r="F288" s="207" t="s">
        <v>598</v>
      </c>
      <c r="G288" s="208" t="s">
        <v>342</v>
      </c>
      <c r="H288" s="209">
        <v>3.8999999999999999</v>
      </c>
      <c r="I288" s="210"/>
      <c r="J288" s="211">
        <f>ROUND(I288*H288,2)</f>
        <v>0</v>
      </c>
      <c r="K288" s="207" t="s">
        <v>220</v>
      </c>
      <c r="L288" s="45"/>
      <c r="M288" s="212" t="s">
        <v>44</v>
      </c>
      <c r="N288" s="213" t="s">
        <v>53</v>
      </c>
      <c r="O288" s="85"/>
      <c r="P288" s="214">
        <f>O288*H288</f>
        <v>0</v>
      </c>
      <c r="Q288" s="214">
        <v>0.00116</v>
      </c>
      <c r="R288" s="214">
        <f>Q288*H288</f>
        <v>0.0045240000000000002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288</v>
      </c>
      <c r="AT288" s="216" t="s">
        <v>124</v>
      </c>
      <c r="AU288" s="216" t="s">
        <v>92</v>
      </c>
      <c r="AY288" s="17" t="s">
        <v>121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7" t="s">
        <v>90</v>
      </c>
      <c r="BK288" s="217">
        <f>ROUND(I288*H288,2)</f>
        <v>0</v>
      </c>
      <c r="BL288" s="17" t="s">
        <v>288</v>
      </c>
      <c r="BM288" s="216" t="s">
        <v>599</v>
      </c>
    </row>
    <row r="289" s="13" customFormat="1">
      <c r="A289" s="13"/>
      <c r="B289" s="227"/>
      <c r="C289" s="228"/>
      <c r="D289" s="218" t="s">
        <v>222</v>
      </c>
      <c r="E289" s="229" t="s">
        <v>44</v>
      </c>
      <c r="F289" s="230" t="s">
        <v>439</v>
      </c>
      <c r="G289" s="228"/>
      <c r="H289" s="231">
        <v>3.8999999999999999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222</v>
      </c>
      <c r="AU289" s="237" t="s">
        <v>92</v>
      </c>
      <c r="AV289" s="13" t="s">
        <v>92</v>
      </c>
      <c r="AW289" s="13" t="s">
        <v>42</v>
      </c>
      <c r="AX289" s="13" t="s">
        <v>90</v>
      </c>
      <c r="AY289" s="237" t="s">
        <v>121</v>
      </c>
    </row>
    <row r="290" s="2" customFormat="1" ht="33" customHeight="1">
      <c r="A290" s="39"/>
      <c r="B290" s="40"/>
      <c r="C290" s="205" t="s">
        <v>600</v>
      </c>
      <c r="D290" s="205" t="s">
        <v>124</v>
      </c>
      <c r="E290" s="206" t="s">
        <v>601</v>
      </c>
      <c r="F290" s="207" t="s">
        <v>602</v>
      </c>
      <c r="G290" s="208" t="s">
        <v>342</v>
      </c>
      <c r="H290" s="209">
        <v>2.5</v>
      </c>
      <c r="I290" s="210"/>
      <c r="J290" s="211">
        <f>ROUND(I290*H290,2)</f>
        <v>0</v>
      </c>
      <c r="K290" s="207" t="s">
        <v>220</v>
      </c>
      <c r="L290" s="45"/>
      <c r="M290" s="212" t="s">
        <v>44</v>
      </c>
      <c r="N290" s="213" t="s">
        <v>53</v>
      </c>
      <c r="O290" s="85"/>
      <c r="P290" s="214">
        <f>O290*H290</f>
        <v>0</v>
      </c>
      <c r="Q290" s="214">
        <v>0.00084000000000000003</v>
      </c>
      <c r="R290" s="214">
        <f>Q290*H290</f>
        <v>0.0021000000000000003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288</v>
      </c>
      <c r="AT290" s="216" t="s">
        <v>124</v>
      </c>
      <c r="AU290" s="216" t="s">
        <v>92</v>
      </c>
      <c r="AY290" s="17" t="s">
        <v>121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7" t="s">
        <v>90</v>
      </c>
      <c r="BK290" s="217">
        <f>ROUND(I290*H290,2)</f>
        <v>0</v>
      </c>
      <c r="BL290" s="17" t="s">
        <v>288</v>
      </c>
      <c r="BM290" s="216" t="s">
        <v>603</v>
      </c>
    </row>
    <row r="291" s="13" customFormat="1">
      <c r="A291" s="13"/>
      <c r="B291" s="227"/>
      <c r="C291" s="228"/>
      <c r="D291" s="218" t="s">
        <v>222</v>
      </c>
      <c r="E291" s="229" t="s">
        <v>44</v>
      </c>
      <c r="F291" s="230" t="s">
        <v>440</v>
      </c>
      <c r="G291" s="228"/>
      <c r="H291" s="231">
        <v>2.5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222</v>
      </c>
      <c r="AU291" s="237" t="s">
        <v>92</v>
      </c>
      <c r="AV291" s="13" t="s">
        <v>92</v>
      </c>
      <c r="AW291" s="13" t="s">
        <v>42</v>
      </c>
      <c r="AX291" s="13" t="s">
        <v>90</v>
      </c>
      <c r="AY291" s="237" t="s">
        <v>121</v>
      </c>
    </row>
    <row r="292" s="2" customFormat="1" ht="33" customHeight="1">
      <c r="A292" s="39"/>
      <c r="B292" s="40"/>
      <c r="C292" s="205" t="s">
        <v>604</v>
      </c>
      <c r="D292" s="205" t="s">
        <v>124</v>
      </c>
      <c r="E292" s="206" t="s">
        <v>605</v>
      </c>
      <c r="F292" s="207" t="s">
        <v>606</v>
      </c>
      <c r="G292" s="208" t="s">
        <v>342</v>
      </c>
      <c r="H292" s="209">
        <v>5.7999999999999998</v>
      </c>
      <c r="I292" s="210"/>
      <c r="J292" s="211">
        <f>ROUND(I292*H292,2)</f>
        <v>0</v>
      </c>
      <c r="K292" s="207" t="s">
        <v>220</v>
      </c>
      <c r="L292" s="45"/>
      <c r="M292" s="212" t="s">
        <v>44</v>
      </c>
      <c r="N292" s="213" t="s">
        <v>53</v>
      </c>
      <c r="O292" s="85"/>
      <c r="P292" s="214">
        <f>O292*H292</f>
        <v>0</v>
      </c>
      <c r="Q292" s="214">
        <v>0.00097999999999999997</v>
      </c>
      <c r="R292" s="214">
        <f>Q292*H292</f>
        <v>0.0056839999999999998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288</v>
      </c>
      <c r="AT292" s="216" t="s">
        <v>124</v>
      </c>
      <c r="AU292" s="216" t="s">
        <v>92</v>
      </c>
      <c r="AY292" s="17" t="s">
        <v>121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7" t="s">
        <v>90</v>
      </c>
      <c r="BK292" s="217">
        <f>ROUND(I292*H292,2)</f>
        <v>0</v>
      </c>
      <c r="BL292" s="17" t="s">
        <v>288</v>
      </c>
      <c r="BM292" s="216" t="s">
        <v>607</v>
      </c>
    </row>
    <row r="293" s="13" customFormat="1">
      <c r="A293" s="13"/>
      <c r="B293" s="227"/>
      <c r="C293" s="228"/>
      <c r="D293" s="218" t="s">
        <v>222</v>
      </c>
      <c r="E293" s="229" t="s">
        <v>44</v>
      </c>
      <c r="F293" s="230" t="s">
        <v>441</v>
      </c>
      <c r="G293" s="228"/>
      <c r="H293" s="231">
        <v>5.7999999999999998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222</v>
      </c>
      <c r="AU293" s="237" t="s">
        <v>92</v>
      </c>
      <c r="AV293" s="13" t="s">
        <v>92</v>
      </c>
      <c r="AW293" s="13" t="s">
        <v>42</v>
      </c>
      <c r="AX293" s="13" t="s">
        <v>90</v>
      </c>
      <c r="AY293" s="237" t="s">
        <v>121</v>
      </c>
    </row>
    <row r="294" s="2" customFormat="1">
      <c r="A294" s="39"/>
      <c r="B294" s="40"/>
      <c r="C294" s="205" t="s">
        <v>608</v>
      </c>
      <c r="D294" s="205" t="s">
        <v>124</v>
      </c>
      <c r="E294" s="206" t="s">
        <v>609</v>
      </c>
      <c r="F294" s="207" t="s">
        <v>610</v>
      </c>
      <c r="G294" s="208" t="s">
        <v>301</v>
      </c>
      <c r="H294" s="209">
        <v>13</v>
      </c>
      <c r="I294" s="210"/>
      <c r="J294" s="211">
        <f>ROUND(I294*H294,2)</f>
        <v>0</v>
      </c>
      <c r="K294" s="207" t="s">
        <v>220</v>
      </c>
      <c r="L294" s="45"/>
      <c r="M294" s="212" t="s">
        <v>44</v>
      </c>
      <c r="N294" s="213" t="s">
        <v>53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288</v>
      </c>
      <c r="AT294" s="216" t="s">
        <v>124</v>
      </c>
      <c r="AU294" s="216" t="s">
        <v>92</v>
      </c>
      <c r="AY294" s="17" t="s">
        <v>121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7" t="s">
        <v>90</v>
      </c>
      <c r="BK294" s="217">
        <f>ROUND(I294*H294,2)</f>
        <v>0</v>
      </c>
      <c r="BL294" s="17" t="s">
        <v>288</v>
      </c>
      <c r="BM294" s="216" t="s">
        <v>611</v>
      </c>
    </row>
    <row r="295" s="13" customFormat="1">
      <c r="A295" s="13"/>
      <c r="B295" s="227"/>
      <c r="C295" s="228"/>
      <c r="D295" s="218" t="s">
        <v>222</v>
      </c>
      <c r="E295" s="229" t="s">
        <v>44</v>
      </c>
      <c r="F295" s="230" t="s">
        <v>612</v>
      </c>
      <c r="G295" s="228"/>
      <c r="H295" s="231">
        <v>6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222</v>
      </c>
      <c r="AU295" s="237" t="s">
        <v>92</v>
      </c>
      <c r="AV295" s="13" t="s">
        <v>92</v>
      </c>
      <c r="AW295" s="13" t="s">
        <v>42</v>
      </c>
      <c r="AX295" s="13" t="s">
        <v>82</v>
      </c>
      <c r="AY295" s="237" t="s">
        <v>121</v>
      </c>
    </row>
    <row r="296" s="13" customFormat="1">
      <c r="A296" s="13"/>
      <c r="B296" s="227"/>
      <c r="C296" s="228"/>
      <c r="D296" s="218" t="s">
        <v>222</v>
      </c>
      <c r="E296" s="229" t="s">
        <v>44</v>
      </c>
      <c r="F296" s="230" t="s">
        <v>545</v>
      </c>
      <c r="G296" s="228"/>
      <c r="H296" s="231">
        <v>3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222</v>
      </c>
      <c r="AU296" s="237" t="s">
        <v>92</v>
      </c>
      <c r="AV296" s="13" t="s">
        <v>92</v>
      </c>
      <c r="AW296" s="13" t="s">
        <v>42</v>
      </c>
      <c r="AX296" s="13" t="s">
        <v>82</v>
      </c>
      <c r="AY296" s="237" t="s">
        <v>121</v>
      </c>
    </row>
    <row r="297" s="13" customFormat="1">
      <c r="A297" s="13"/>
      <c r="B297" s="227"/>
      <c r="C297" s="228"/>
      <c r="D297" s="218" t="s">
        <v>222</v>
      </c>
      <c r="E297" s="229" t="s">
        <v>44</v>
      </c>
      <c r="F297" s="230" t="s">
        <v>613</v>
      </c>
      <c r="G297" s="228"/>
      <c r="H297" s="231">
        <v>4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222</v>
      </c>
      <c r="AU297" s="237" t="s">
        <v>92</v>
      </c>
      <c r="AV297" s="13" t="s">
        <v>92</v>
      </c>
      <c r="AW297" s="13" t="s">
        <v>42</v>
      </c>
      <c r="AX297" s="13" t="s">
        <v>82</v>
      </c>
      <c r="AY297" s="237" t="s">
        <v>121</v>
      </c>
    </row>
    <row r="298" s="14" customFormat="1">
      <c r="A298" s="14"/>
      <c r="B298" s="238"/>
      <c r="C298" s="239"/>
      <c r="D298" s="218" t="s">
        <v>222</v>
      </c>
      <c r="E298" s="240" t="s">
        <v>44</v>
      </c>
      <c r="F298" s="241" t="s">
        <v>228</v>
      </c>
      <c r="G298" s="239"/>
      <c r="H298" s="242">
        <v>13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222</v>
      </c>
      <c r="AU298" s="248" t="s">
        <v>92</v>
      </c>
      <c r="AV298" s="14" t="s">
        <v>142</v>
      </c>
      <c r="AW298" s="14" t="s">
        <v>42</v>
      </c>
      <c r="AX298" s="14" t="s">
        <v>90</v>
      </c>
      <c r="AY298" s="248" t="s">
        <v>121</v>
      </c>
    </row>
    <row r="299" s="2" customFormat="1">
      <c r="A299" s="39"/>
      <c r="B299" s="40"/>
      <c r="C299" s="205" t="s">
        <v>614</v>
      </c>
      <c r="D299" s="205" t="s">
        <v>124</v>
      </c>
      <c r="E299" s="206" t="s">
        <v>615</v>
      </c>
      <c r="F299" s="207" t="s">
        <v>616</v>
      </c>
      <c r="G299" s="208" t="s">
        <v>301</v>
      </c>
      <c r="H299" s="209">
        <v>2</v>
      </c>
      <c r="I299" s="210"/>
      <c r="J299" s="211">
        <f>ROUND(I299*H299,2)</f>
        <v>0</v>
      </c>
      <c r="K299" s="207" t="s">
        <v>220</v>
      </c>
      <c r="L299" s="45"/>
      <c r="M299" s="212" t="s">
        <v>44</v>
      </c>
      <c r="N299" s="213" t="s">
        <v>53</v>
      </c>
      <c r="O299" s="85"/>
      <c r="P299" s="214">
        <f>O299*H299</f>
        <v>0</v>
      </c>
      <c r="Q299" s="214">
        <v>6.0000000000000002E-05</v>
      </c>
      <c r="R299" s="214">
        <f>Q299*H299</f>
        <v>0.00012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288</v>
      </c>
      <c r="AT299" s="216" t="s">
        <v>124</v>
      </c>
      <c r="AU299" s="216" t="s">
        <v>92</v>
      </c>
      <c r="AY299" s="17" t="s">
        <v>121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7" t="s">
        <v>90</v>
      </c>
      <c r="BK299" s="217">
        <f>ROUND(I299*H299,2)</f>
        <v>0</v>
      </c>
      <c r="BL299" s="17" t="s">
        <v>288</v>
      </c>
      <c r="BM299" s="216" t="s">
        <v>617</v>
      </c>
    </row>
    <row r="300" s="13" customFormat="1">
      <c r="A300" s="13"/>
      <c r="B300" s="227"/>
      <c r="C300" s="228"/>
      <c r="D300" s="218" t="s">
        <v>222</v>
      </c>
      <c r="E300" s="229" t="s">
        <v>44</v>
      </c>
      <c r="F300" s="230" t="s">
        <v>618</v>
      </c>
      <c r="G300" s="228"/>
      <c r="H300" s="231">
        <v>2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222</v>
      </c>
      <c r="AU300" s="237" t="s">
        <v>92</v>
      </c>
      <c r="AV300" s="13" t="s">
        <v>92</v>
      </c>
      <c r="AW300" s="13" t="s">
        <v>42</v>
      </c>
      <c r="AX300" s="13" t="s">
        <v>90</v>
      </c>
      <c r="AY300" s="237" t="s">
        <v>121</v>
      </c>
    </row>
    <row r="301" s="2" customFormat="1">
      <c r="A301" s="39"/>
      <c r="B301" s="40"/>
      <c r="C301" s="205" t="s">
        <v>619</v>
      </c>
      <c r="D301" s="205" t="s">
        <v>124</v>
      </c>
      <c r="E301" s="206" t="s">
        <v>620</v>
      </c>
      <c r="F301" s="207" t="s">
        <v>621</v>
      </c>
      <c r="G301" s="208" t="s">
        <v>301</v>
      </c>
      <c r="H301" s="209">
        <v>2</v>
      </c>
      <c r="I301" s="210"/>
      <c r="J301" s="211">
        <f>ROUND(I301*H301,2)</f>
        <v>0</v>
      </c>
      <c r="K301" s="207" t="s">
        <v>220</v>
      </c>
      <c r="L301" s="45"/>
      <c r="M301" s="212" t="s">
        <v>44</v>
      </c>
      <c r="N301" s="213" t="s">
        <v>53</v>
      </c>
      <c r="O301" s="85"/>
      <c r="P301" s="214">
        <f>O301*H301</f>
        <v>0</v>
      </c>
      <c r="Q301" s="214">
        <v>0.00010000000000000001</v>
      </c>
      <c r="R301" s="214">
        <f>Q301*H301</f>
        <v>0.00020000000000000001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288</v>
      </c>
      <c r="AT301" s="216" t="s">
        <v>124</v>
      </c>
      <c r="AU301" s="216" t="s">
        <v>92</v>
      </c>
      <c r="AY301" s="17" t="s">
        <v>121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7" t="s">
        <v>90</v>
      </c>
      <c r="BK301" s="217">
        <f>ROUND(I301*H301,2)</f>
        <v>0</v>
      </c>
      <c r="BL301" s="17" t="s">
        <v>288</v>
      </c>
      <c r="BM301" s="216" t="s">
        <v>622</v>
      </c>
    </row>
    <row r="302" s="13" customFormat="1">
      <c r="A302" s="13"/>
      <c r="B302" s="227"/>
      <c r="C302" s="228"/>
      <c r="D302" s="218" t="s">
        <v>222</v>
      </c>
      <c r="E302" s="229" t="s">
        <v>44</v>
      </c>
      <c r="F302" s="230" t="s">
        <v>623</v>
      </c>
      <c r="G302" s="228"/>
      <c r="H302" s="231">
        <v>2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222</v>
      </c>
      <c r="AU302" s="237" t="s">
        <v>92</v>
      </c>
      <c r="AV302" s="13" t="s">
        <v>92</v>
      </c>
      <c r="AW302" s="13" t="s">
        <v>42</v>
      </c>
      <c r="AX302" s="13" t="s">
        <v>90</v>
      </c>
      <c r="AY302" s="237" t="s">
        <v>121</v>
      </c>
    </row>
    <row r="303" s="2" customFormat="1" ht="16.5" customHeight="1">
      <c r="A303" s="39"/>
      <c r="B303" s="40"/>
      <c r="C303" s="205" t="s">
        <v>624</v>
      </c>
      <c r="D303" s="205" t="s">
        <v>124</v>
      </c>
      <c r="E303" s="206" t="s">
        <v>625</v>
      </c>
      <c r="F303" s="207" t="s">
        <v>626</v>
      </c>
      <c r="G303" s="208" t="s">
        <v>301</v>
      </c>
      <c r="H303" s="209">
        <v>1</v>
      </c>
      <c r="I303" s="210"/>
      <c r="J303" s="211">
        <f>ROUND(I303*H303,2)</f>
        <v>0</v>
      </c>
      <c r="K303" s="207" t="s">
        <v>220</v>
      </c>
      <c r="L303" s="45"/>
      <c r="M303" s="212" t="s">
        <v>44</v>
      </c>
      <c r="N303" s="213" t="s">
        <v>53</v>
      </c>
      <c r="O303" s="85"/>
      <c r="P303" s="214">
        <f>O303*H303</f>
        <v>0</v>
      </c>
      <c r="Q303" s="214">
        <v>0.00035</v>
      </c>
      <c r="R303" s="214">
        <f>Q303*H303</f>
        <v>0.00035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288</v>
      </c>
      <c r="AT303" s="216" t="s">
        <v>124</v>
      </c>
      <c r="AU303" s="216" t="s">
        <v>92</v>
      </c>
      <c r="AY303" s="17" t="s">
        <v>121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7" t="s">
        <v>90</v>
      </c>
      <c r="BK303" s="217">
        <f>ROUND(I303*H303,2)</f>
        <v>0</v>
      </c>
      <c r="BL303" s="17" t="s">
        <v>288</v>
      </c>
      <c r="BM303" s="216" t="s">
        <v>627</v>
      </c>
    </row>
    <row r="304" s="13" customFormat="1">
      <c r="A304" s="13"/>
      <c r="B304" s="227"/>
      <c r="C304" s="228"/>
      <c r="D304" s="218" t="s">
        <v>222</v>
      </c>
      <c r="E304" s="229" t="s">
        <v>44</v>
      </c>
      <c r="F304" s="230" t="s">
        <v>574</v>
      </c>
      <c r="G304" s="228"/>
      <c r="H304" s="231">
        <v>1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222</v>
      </c>
      <c r="AU304" s="237" t="s">
        <v>92</v>
      </c>
      <c r="AV304" s="13" t="s">
        <v>92</v>
      </c>
      <c r="AW304" s="13" t="s">
        <v>42</v>
      </c>
      <c r="AX304" s="13" t="s">
        <v>90</v>
      </c>
      <c r="AY304" s="237" t="s">
        <v>121</v>
      </c>
    </row>
    <row r="305" s="2" customFormat="1" ht="16.5" customHeight="1">
      <c r="A305" s="39"/>
      <c r="B305" s="40"/>
      <c r="C305" s="205" t="s">
        <v>628</v>
      </c>
      <c r="D305" s="205" t="s">
        <v>124</v>
      </c>
      <c r="E305" s="206" t="s">
        <v>629</v>
      </c>
      <c r="F305" s="207" t="s">
        <v>630</v>
      </c>
      <c r="G305" s="208" t="s">
        <v>301</v>
      </c>
      <c r="H305" s="209">
        <v>1</v>
      </c>
      <c r="I305" s="210"/>
      <c r="J305" s="211">
        <f>ROUND(I305*H305,2)</f>
        <v>0</v>
      </c>
      <c r="K305" s="207" t="s">
        <v>220</v>
      </c>
      <c r="L305" s="45"/>
      <c r="M305" s="212" t="s">
        <v>44</v>
      </c>
      <c r="N305" s="213" t="s">
        <v>53</v>
      </c>
      <c r="O305" s="85"/>
      <c r="P305" s="214">
        <f>O305*H305</f>
        <v>0</v>
      </c>
      <c r="Q305" s="214">
        <v>0.00056999999999999998</v>
      </c>
      <c r="R305" s="214">
        <f>Q305*H305</f>
        <v>0.00056999999999999998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288</v>
      </c>
      <c r="AT305" s="216" t="s">
        <v>124</v>
      </c>
      <c r="AU305" s="216" t="s">
        <v>92</v>
      </c>
      <c r="AY305" s="17" t="s">
        <v>121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7" t="s">
        <v>90</v>
      </c>
      <c r="BK305" s="217">
        <f>ROUND(I305*H305,2)</f>
        <v>0</v>
      </c>
      <c r="BL305" s="17" t="s">
        <v>288</v>
      </c>
      <c r="BM305" s="216" t="s">
        <v>631</v>
      </c>
    </row>
    <row r="306" s="13" customFormat="1">
      <c r="A306" s="13"/>
      <c r="B306" s="227"/>
      <c r="C306" s="228"/>
      <c r="D306" s="218" t="s">
        <v>222</v>
      </c>
      <c r="E306" s="229" t="s">
        <v>44</v>
      </c>
      <c r="F306" s="230" t="s">
        <v>583</v>
      </c>
      <c r="G306" s="228"/>
      <c r="H306" s="231">
        <v>1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222</v>
      </c>
      <c r="AU306" s="237" t="s">
        <v>92</v>
      </c>
      <c r="AV306" s="13" t="s">
        <v>92</v>
      </c>
      <c r="AW306" s="13" t="s">
        <v>42</v>
      </c>
      <c r="AX306" s="13" t="s">
        <v>90</v>
      </c>
      <c r="AY306" s="237" t="s">
        <v>121</v>
      </c>
    </row>
    <row r="307" s="2" customFormat="1" ht="44.25" customHeight="1">
      <c r="A307" s="39"/>
      <c r="B307" s="40"/>
      <c r="C307" s="205" t="s">
        <v>632</v>
      </c>
      <c r="D307" s="205" t="s">
        <v>124</v>
      </c>
      <c r="E307" s="206" t="s">
        <v>633</v>
      </c>
      <c r="F307" s="207" t="s">
        <v>634</v>
      </c>
      <c r="G307" s="208" t="s">
        <v>237</v>
      </c>
      <c r="H307" s="209">
        <v>0.02</v>
      </c>
      <c r="I307" s="210"/>
      <c r="J307" s="211">
        <f>ROUND(I307*H307,2)</f>
        <v>0</v>
      </c>
      <c r="K307" s="207" t="s">
        <v>220</v>
      </c>
      <c r="L307" s="45"/>
      <c r="M307" s="212" t="s">
        <v>44</v>
      </c>
      <c r="N307" s="213" t="s">
        <v>53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288</v>
      </c>
      <c r="AT307" s="216" t="s">
        <v>124</v>
      </c>
      <c r="AU307" s="216" t="s">
        <v>92</v>
      </c>
      <c r="AY307" s="17" t="s">
        <v>121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7" t="s">
        <v>90</v>
      </c>
      <c r="BK307" s="217">
        <f>ROUND(I307*H307,2)</f>
        <v>0</v>
      </c>
      <c r="BL307" s="17" t="s">
        <v>288</v>
      </c>
      <c r="BM307" s="216" t="s">
        <v>635</v>
      </c>
    </row>
    <row r="308" s="2" customFormat="1">
      <c r="A308" s="39"/>
      <c r="B308" s="40"/>
      <c r="C308" s="205" t="s">
        <v>636</v>
      </c>
      <c r="D308" s="205" t="s">
        <v>124</v>
      </c>
      <c r="E308" s="206" t="s">
        <v>637</v>
      </c>
      <c r="F308" s="207" t="s">
        <v>638</v>
      </c>
      <c r="G308" s="208" t="s">
        <v>237</v>
      </c>
      <c r="H308" s="209">
        <v>0.02</v>
      </c>
      <c r="I308" s="210"/>
      <c r="J308" s="211">
        <f>ROUND(I308*H308,2)</f>
        <v>0</v>
      </c>
      <c r="K308" s="207" t="s">
        <v>220</v>
      </c>
      <c r="L308" s="45"/>
      <c r="M308" s="212" t="s">
        <v>44</v>
      </c>
      <c r="N308" s="213" t="s">
        <v>53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288</v>
      </c>
      <c r="AT308" s="216" t="s">
        <v>124</v>
      </c>
      <c r="AU308" s="216" t="s">
        <v>92</v>
      </c>
      <c r="AY308" s="17" t="s">
        <v>121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7" t="s">
        <v>90</v>
      </c>
      <c r="BK308" s="217">
        <f>ROUND(I308*H308,2)</f>
        <v>0</v>
      </c>
      <c r="BL308" s="17" t="s">
        <v>288</v>
      </c>
      <c r="BM308" s="216" t="s">
        <v>639</v>
      </c>
    </row>
    <row r="309" s="12" customFormat="1" ht="22.8" customHeight="1">
      <c r="A309" s="12"/>
      <c r="B309" s="189"/>
      <c r="C309" s="190"/>
      <c r="D309" s="191" t="s">
        <v>81</v>
      </c>
      <c r="E309" s="203" t="s">
        <v>640</v>
      </c>
      <c r="F309" s="203" t="s">
        <v>641</v>
      </c>
      <c r="G309" s="190"/>
      <c r="H309" s="190"/>
      <c r="I309" s="193"/>
      <c r="J309" s="204">
        <f>BK309</f>
        <v>0</v>
      </c>
      <c r="K309" s="190"/>
      <c r="L309" s="195"/>
      <c r="M309" s="196"/>
      <c r="N309" s="197"/>
      <c r="O309" s="197"/>
      <c r="P309" s="198">
        <f>SUM(P310:P375)</f>
        <v>0</v>
      </c>
      <c r="Q309" s="197"/>
      <c r="R309" s="198">
        <f>SUM(R310:R375)</f>
        <v>0.14408000000000001</v>
      </c>
      <c r="S309" s="197"/>
      <c r="T309" s="199">
        <f>SUM(T310:T375)</f>
        <v>0.27929999999999999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0" t="s">
        <v>92</v>
      </c>
      <c r="AT309" s="201" t="s">
        <v>81</v>
      </c>
      <c r="AU309" s="201" t="s">
        <v>90</v>
      </c>
      <c r="AY309" s="200" t="s">
        <v>121</v>
      </c>
      <c r="BK309" s="202">
        <f>SUM(BK310:BK375)</f>
        <v>0</v>
      </c>
    </row>
    <row r="310" s="2" customFormat="1" ht="16.5" customHeight="1">
      <c r="A310" s="39"/>
      <c r="B310" s="40"/>
      <c r="C310" s="205" t="s">
        <v>642</v>
      </c>
      <c r="D310" s="205" t="s">
        <v>124</v>
      </c>
      <c r="E310" s="206" t="s">
        <v>643</v>
      </c>
      <c r="F310" s="207" t="s">
        <v>644</v>
      </c>
      <c r="G310" s="208" t="s">
        <v>645</v>
      </c>
      <c r="H310" s="209">
        <v>5</v>
      </c>
      <c r="I310" s="210"/>
      <c r="J310" s="211">
        <f>ROUND(I310*H310,2)</f>
        <v>0</v>
      </c>
      <c r="K310" s="207" t="s">
        <v>220</v>
      </c>
      <c r="L310" s="45"/>
      <c r="M310" s="212" t="s">
        <v>44</v>
      </c>
      <c r="N310" s="213" t="s">
        <v>53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0.034200000000000001</v>
      </c>
      <c r="T310" s="215">
        <f>S310*H310</f>
        <v>0.17100000000000001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288</v>
      </c>
      <c r="AT310" s="216" t="s">
        <v>124</v>
      </c>
      <c r="AU310" s="216" t="s">
        <v>92</v>
      </c>
      <c r="AY310" s="17" t="s">
        <v>121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7" t="s">
        <v>90</v>
      </c>
      <c r="BK310" s="217">
        <f>ROUND(I310*H310,2)</f>
        <v>0</v>
      </c>
      <c r="BL310" s="17" t="s">
        <v>288</v>
      </c>
      <c r="BM310" s="216" t="s">
        <v>646</v>
      </c>
    </row>
    <row r="311" s="13" customFormat="1">
      <c r="A311" s="13"/>
      <c r="B311" s="227"/>
      <c r="C311" s="228"/>
      <c r="D311" s="218" t="s">
        <v>222</v>
      </c>
      <c r="E311" s="229" t="s">
        <v>44</v>
      </c>
      <c r="F311" s="230" t="s">
        <v>647</v>
      </c>
      <c r="G311" s="228"/>
      <c r="H311" s="231">
        <v>5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222</v>
      </c>
      <c r="AU311" s="237" t="s">
        <v>92</v>
      </c>
      <c r="AV311" s="13" t="s">
        <v>92</v>
      </c>
      <c r="AW311" s="13" t="s">
        <v>42</v>
      </c>
      <c r="AX311" s="13" t="s">
        <v>90</v>
      </c>
      <c r="AY311" s="237" t="s">
        <v>121</v>
      </c>
    </row>
    <row r="312" s="2" customFormat="1">
      <c r="A312" s="39"/>
      <c r="B312" s="40"/>
      <c r="C312" s="205" t="s">
        <v>648</v>
      </c>
      <c r="D312" s="205" t="s">
        <v>124</v>
      </c>
      <c r="E312" s="206" t="s">
        <v>649</v>
      </c>
      <c r="F312" s="207" t="s">
        <v>650</v>
      </c>
      <c r="G312" s="208" t="s">
        <v>301</v>
      </c>
      <c r="H312" s="209">
        <v>3</v>
      </c>
      <c r="I312" s="210"/>
      <c r="J312" s="211">
        <f>ROUND(I312*H312,2)</f>
        <v>0</v>
      </c>
      <c r="K312" s="207" t="s">
        <v>220</v>
      </c>
      <c r="L312" s="45"/>
      <c r="M312" s="212" t="s">
        <v>44</v>
      </c>
      <c r="N312" s="213" t="s">
        <v>53</v>
      </c>
      <c r="O312" s="85"/>
      <c r="P312" s="214">
        <f>O312*H312</f>
        <v>0</v>
      </c>
      <c r="Q312" s="214">
        <v>0.00247</v>
      </c>
      <c r="R312" s="214">
        <f>Q312*H312</f>
        <v>0.0074099999999999999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288</v>
      </c>
      <c r="AT312" s="216" t="s">
        <v>124</v>
      </c>
      <c r="AU312" s="216" t="s">
        <v>92</v>
      </c>
      <c r="AY312" s="17" t="s">
        <v>121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7" t="s">
        <v>90</v>
      </c>
      <c r="BK312" s="217">
        <f>ROUND(I312*H312,2)</f>
        <v>0</v>
      </c>
      <c r="BL312" s="17" t="s">
        <v>288</v>
      </c>
      <c r="BM312" s="216" t="s">
        <v>651</v>
      </c>
    </row>
    <row r="313" s="13" customFormat="1">
      <c r="A313" s="13"/>
      <c r="B313" s="227"/>
      <c r="C313" s="228"/>
      <c r="D313" s="218" t="s">
        <v>222</v>
      </c>
      <c r="E313" s="229" t="s">
        <v>44</v>
      </c>
      <c r="F313" s="230" t="s">
        <v>545</v>
      </c>
      <c r="G313" s="228"/>
      <c r="H313" s="231">
        <v>3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222</v>
      </c>
      <c r="AU313" s="237" t="s">
        <v>92</v>
      </c>
      <c r="AV313" s="13" t="s">
        <v>92</v>
      </c>
      <c r="AW313" s="13" t="s">
        <v>42</v>
      </c>
      <c r="AX313" s="13" t="s">
        <v>90</v>
      </c>
      <c r="AY313" s="237" t="s">
        <v>121</v>
      </c>
    </row>
    <row r="314" s="2" customFormat="1">
      <c r="A314" s="39"/>
      <c r="B314" s="40"/>
      <c r="C314" s="249" t="s">
        <v>652</v>
      </c>
      <c r="D314" s="249" t="s">
        <v>249</v>
      </c>
      <c r="E314" s="250" t="s">
        <v>653</v>
      </c>
      <c r="F314" s="251" t="s">
        <v>654</v>
      </c>
      <c r="G314" s="252" t="s">
        <v>301</v>
      </c>
      <c r="H314" s="253">
        <v>3</v>
      </c>
      <c r="I314" s="254"/>
      <c r="J314" s="255">
        <f>ROUND(I314*H314,2)</f>
        <v>0</v>
      </c>
      <c r="K314" s="251" t="s">
        <v>220</v>
      </c>
      <c r="L314" s="256"/>
      <c r="M314" s="257" t="s">
        <v>44</v>
      </c>
      <c r="N314" s="258" t="s">
        <v>53</v>
      </c>
      <c r="O314" s="85"/>
      <c r="P314" s="214">
        <f>O314*H314</f>
        <v>0</v>
      </c>
      <c r="Q314" s="214">
        <v>0.014999999999999999</v>
      </c>
      <c r="R314" s="214">
        <f>Q314*H314</f>
        <v>0.044999999999999998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370</v>
      </c>
      <c r="AT314" s="216" t="s">
        <v>249</v>
      </c>
      <c r="AU314" s="216" t="s">
        <v>92</v>
      </c>
      <c r="AY314" s="17" t="s">
        <v>121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7" t="s">
        <v>90</v>
      </c>
      <c r="BK314" s="217">
        <f>ROUND(I314*H314,2)</f>
        <v>0</v>
      </c>
      <c r="BL314" s="17" t="s">
        <v>288</v>
      </c>
      <c r="BM314" s="216" t="s">
        <v>655</v>
      </c>
    </row>
    <row r="315" s="2" customFormat="1">
      <c r="A315" s="39"/>
      <c r="B315" s="40"/>
      <c r="C315" s="41"/>
      <c r="D315" s="218" t="s">
        <v>130</v>
      </c>
      <c r="E315" s="41"/>
      <c r="F315" s="219" t="s">
        <v>656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7" t="s">
        <v>130</v>
      </c>
      <c r="AU315" s="17" t="s">
        <v>92</v>
      </c>
    </row>
    <row r="316" s="13" customFormat="1">
      <c r="A316" s="13"/>
      <c r="B316" s="227"/>
      <c r="C316" s="228"/>
      <c r="D316" s="218" t="s">
        <v>222</v>
      </c>
      <c r="E316" s="229" t="s">
        <v>44</v>
      </c>
      <c r="F316" s="230" t="s">
        <v>545</v>
      </c>
      <c r="G316" s="228"/>
      <c r="H316" s="231">
        <v>3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222</v>
      </c>
      <c r="AU316" s="237" t="s">
        <v>92</v>
      </c>
      <c r="AV316" s="13" t="s">
        <v>92</v>
      </c>
      <c r="AW316" s="13" t="s">
        <v>42</v>
      </c>
      <c r="AX316" s="13" t="s">
        <v>90</v>
      </c>
      <c r="AY316" s="237" t="s">
        <v>121</v>
      </c>
    </row>
    <row r="317" s="2" customFormat="1" ht="16.5" customHeight="1">
      <c r="A317" s="39"/>
      <c r="B317" s="40"/>
      <c r="C317" s="249" t="s">
        <v>657</v>
      </c>
      <c r="D317" s="249" t="s">
        <v>249</v>
      </c>
      <c r="E317" s="250" t="s">
        <v>658</v>
      </c>
      <c r="F317" s="251" t="s">
        <v>659</v>
      </c>
      <c r="G317" s="252" t="s">
        <v>301</v>
      </c>
      <c r="H317" s="253">
        <v>3</v>
      </c>
      <c r="I317" s="254"/>
      <c r="J317" s="255">
        <f>ROUND(I317*H317,2)</f>
        <v>0</v>
      </c>
      <c r="K317" s="251" t="s">
        <v>220</v>
      </c>
      <c r="L317" s="256"/>
      <c r="M317" s="257" t="s">
        <v>44</v>
      </c>
      <c r="N317" s="258" t="s">
        <v>53</v>
      </c>
      <c r="O317" s="85"/>
      <c r="P317" s="214">
        <f>O317*H317</f>
        <v>0</v>
      </c>
      <c r="Q317" s="214">
        <v>0.0012800000000000001</v>
      </c>
      <c r="R317" s="214">
        <f>Q317*H317</f>
        <v>0.0038400000000000005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370</v>
      </c>
      <c r="AT317" s="216" t="s">
        <v>249</v>
      </c>
      <c r="AU317" s="216" t="s">
        <v>92</v>
      </c>
      <c r="AY317" s="17" t="s">
        <v>121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7" t="s">
        <v>90</v>
      </c>
      <c r="BK317" s="217">
        <f>ROUND(I317*H317,2)</f>
        <v>0</v>
      </c>
      <c r="BL317" s="17" t="s">
        <v>288</v>
      </c>
      <c r="BM317" s="216" t="s">
        <v>660</v>
      </c>
    </row>
    <row r="318" s="13" customFormat="1">
      <c r="A318" s="13"/>
      <c r="B318" s="227"/>
      <c r="C318" s="228"/>
      <c r="D318" s="218" t="s">
        <v>222</v>
      </c>
      <c r="E318" s="229" t="s">
        <v>44</v>
      </c>
      <c r="F318" s="230" t="s">
        <v>545</v>
      </c>
      <c r="G318" s="228"/>
      <c r="H318" s="231">
        <v>3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222</v>
      </c>
      <c r="AU318" s="237" t="s">
        <v>92</v>
      </c>
      <c r="AV318" s="13" t="s">
        <v>92</v>
      </c>
      <c r="AW318" s="13" t="s">
        <v>42</v>
      </c>
      <c r="AX318" s="13" t="s">
        <v>90</v>
      </c>
      <c r="AY318" s="237" t="s">
        <v>121</v>
      </c>
    </row>
    <row r="319" s="2" customFormat="1" ht="21.75" customHeight="1">
      <c r="A319" s="39"/>
      <c r="B319" s="40"/>
      <c r="C319" s="205" t="s">
        <v>661</v>
      </c>
      <c r="D319" s="205" t="s">
        <v>124</v>
      </c>
      <c r="E319" s="206" t="s">
        <v>662</v>
      </c>
      <c r="F319" s="207" t="s">
        <v>663</v>
      </c>
      <c r="G319" s="208" t="s">
        <v>645</v>
      </c>
      <c r="H319" s="209">
        <v>5</v>
      </c>
      <c r="I319" s="210"/>
      <c r="J319" s="211">
        <f>ROUND(I319*H319,2)</f>
        <v>0</v>
      </c>
      <c r="K319" s="207" t="s">
        <v>220</v>
      </c>
      <c r="L319" s="45"/>
      <c r="M319" s="212" t="s">
        <v>44</v>
      </c>
      <c r="N319" s="213" t="s">
        <v>53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0.019460000000000002</v>
      </c>
      <c r="T319" s="215">
        <f>S319*H319</f>
        <v>0.097300000000000011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288</v>
      </c>
      <c r="AT319" s="216" t="s">
        <v>124</v>
      </c>
      <c r="AU319" s="216" t="s">
        <v>92</v>
      </c>
      <c r="AY319" s="17" t="s">
        <v>121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7" t="s">
        <v>90</v>
      </c>
      <c r="BK319" s="217">
        <f>ROUND(I319*H319,2)</f>
        <v>0</v>
      </c>
      <c r="BL319" s="17" t="s">
        <v>288</v>
      </c>
      <c r="BM319" s="216" t="s">
        <v>664</v>
      </c>
    </row>
    <row r="320" s="13" customFormat="1">
      <c r="A320" s="13"/>
      <c r="B320" s="227"/>
      <c r="C320" s="228"/>
      <c r="D320" s="218" t="s">
        <v>222</v>
      </c>
      <c r="E320" s="229" t="s">
        <v>44</v>
      </c>
      <c r="F320" s="230" t="s">
        <v>665</v>
      </c>
      <c r="G320" s="228"/>
      <c r="H320" s="231">
        <v>5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222</v>
      </c>
      <c r="AU320" s="237" t="s">
        <v>92</v>
      </c>
      <c r="AV320" s="13" t="s">
        <v>92</v>
      </c>
      <c r="AW320" s="13" t="s">
        <v>42</v>
      </c>
      <c r="AX320" s="13" t="s">
        <v>90</v>
      </c>
      <c r="AY320" s="237" t="s">
        <v>121</v>
      </c>
    </row>
    <row r="321" s="2" customFormat="1" ht="21.75" customHeight="1">
      <c r="A321" s="39"/>
      <c r="B321" s="40"/>
      <c r="C321" s="205" t="s">
        <v>666</v>
      </c>
      <c r="D321" s="205" t="s">
        <v>124</v>
      </c>
      <c r="E321" s="206" t="s">
        <v>667</v>
      </c>
      <c r="F321" s="207" t="s">
        <v>668</v>
      </c>
      <c r="G321" s="208" t="s">
        <v>645</v>
      </c>
      <c r="H321" s="209">
        <v>3</v>
      </c>
      <c r="I321" s="210"/>
      <c r="J321" s="211">
        <f>ROUND(I321*H321,2)</f>
        <v>0</v>
      </c>
      <c r="K321" s="207" t="s">
        <v>220</v>
      </c>
      <c r="L321" s="45"/>
      <c r="M321" s="212" t="s">
        <v>44</v>
      </c>
      <c r="N321" s="213" t="s">
        <v>53</v>
      </c>
      <c r="O321" s="85"/>
      <c r="P321" s="214">
        <f>O321*H321</f>
        <v>0</v>
      </c>
      <c r="Q321" s="214">
        <v>0.00173</v>
      </c>
      <c r="R321" s="214">
        <f>Q321*H321</f>
        <v>0.0051900000000000002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288</v>
      </c>
      <c r="AT321" s="216" t="s">
        <v>124</v>
      </c>
      <c r="AU321" s="216" t="s">
        <v>92</v>
      </c>
      <c r="AY321" s="17" t="s">
        <v>121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7" t="s">
        <v>90</v>
      </c>
      <c r="BK321" s="217">
        <f>ROUND(I321*H321,2)</f>
        <v>0</v>
      </c>
      <c r="BL321" s="17" t="s">
        <v>288</v>
      </c>
      <c r="BM321" s="216" t="s">
        <v>669</v>
      </c>
    </row>
    <row r="322" s="13" customFormat="1">
      <c r="A322" s="13"/>
      <c r="B322" s="227"/>
      <c r="C322" s="228"/>
      <c r="D322" s="218" t="s">
        <v>222</v>
      </c>
      <c r="E322" s="229" t="s">
        <v>44</v>
      </c>
      <c r="F322" s="230" t="s">
        <v>540</v>
      </c>
      <c r="G322" s="228"/>
      <c r="H322" s="231">
        <v>3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222</v>
      </c>
      <c r="AU322" s="237" t="s">
        <v>92</v>
      </c>
      <c r="AV322" s="13" t="s">
        <v>92</v>
      </c>
      <c r="AW322" s="13" t="s">
        <v>42</v>
      </c>
      <c r="AX322" s="13" t="s">
        <v>90</v>
      </c>
      <c r="AY322" s="237" t="s">
        <v>121</v>
      </c>
    </row>
    <row r="323" s="2" customFormat="1" ht="16.5" customHeight="1">
      <c r="A323" s="39"/>
      <c r="B323" s="40"/>
      <c r="C323" s="249" t="s">
        <v>670</v>
      </c>
      <c r="D323" s="249" t="s">
        <v>249</v>
      </c>
      <c r="E323" s="250" t="s">
        <v>671</v>
      </c>
      <c r="F323" s="251" t="s">
        <v>672</v>
      </c>
      <c r="G323" s="252" t="s">
        <v>301</v>
      </c>
      <c r="H323" s="253">
        <v>3</v>
      </c>
      <c r="I323" s="254"/>
      <c r="J323" s="255">
        <f>ROUND(I323*H323,2)</f>
        <v>0</v>
      </c>
      <c r="K323" s="251" t="s">
        <v>220</v>
      </c>
      <c r="L323" s="256"/>
      <c r="M323" s="257" t="s">
        <v>44</v>
      </c>
      <c r="N323" s="258" t="s">
        <v>53</v>
      </c>
      <c r="O323" s="85"/>
      <c r="P323" s="214">
        <f>O323*H323</f>
        <v>0</v>
      </c>
      <c r="Q323" s="214">
        <v>0.0135</v>
      </c>
      <c r="R323" s="214">
        <f>Q323*H323</f>
        <v>0.040500000000000001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370</v>
      </c>
      <c r="AT323" s="216" t="s">
        <v>249</v>
      </c>
      <c r="AU323" s="216" t="s">
        <v>92</v>
      </c>
      <c r="AY323" s="17" t="s">
        <v>121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7" t="s">
        <v>90</v>
      </c>
      <c r="BK323" s="217">
        <f>ROUND(I323*H323,2)</f>
        <v>0</v>
      </c>
      <c r="BL323" s="17" t="s">
        <v>288</v>
      </c>
      <c r="BM323" s="216" t="s">
        <v>673</v>
      </c>
    </row>
    <row r="324" s="2" customFormat="1">
      <c r="A324" s="39"/>
      <c r="B324" s="40"/>
      <c r="C324" s="41"/>
      <c r="D324" s="218" t="s">
        <v>130</v>
      </c>
      <c r="E324" s="41"/>
      <c r="F324" s="219" t="s">
        <v>674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7" t="s">
        <v>130</v>
      </c>
      <c r="AU324" s="17" t="s">
        <v>92</v>
      </c>
    </row>
    <row r="325" s="13" customFormat="1">
      <c r="A325" s="13"/>
      <c r="B325" s="227"/>
      <c r="C325" s="228"/>
      <c r="D325" s="218" t="s">
        <v>222</v>
      </c>
      <c r="E325" s="229" t="s">
        <v>44</v>
      </c>
      <c r="F325" s="230" t="s">
        <v>540</v>
      </c>
      <c r="G325" s="228"/>
      <c r="H325" s="231">
        <v>3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222</v>
      </c>
      <c r="AU325" s="237" t="s">
        <v>92</v>
      </c>
      <c r="AV325" s="13" t="s">
        <v>92</v>
      </c>
      <c r="AW325" s="13" t="s">
        <v>42</v>
      </c>
      <c r="AX325" s="13" t="s">
        <v>90</v>
      </c>
      <c r="AY325" s="237" t="s">
        <v>121</v>
      </c>
    </row>
    <row r="326" s="2" customFormat="1" ht="16.5" customHeight="1">
      <c r="A326" s="39"/>
      <c r="B326" s="40"/>
      <c r="C326" s="205" t="s">
        <v>675</v>
      </c>
      <c r="D326" s="205" t="s">
        <v>124</v>
      </c>
      <c r="E326" s="206" t="s">
        <v>676</v>
      </c>
      <c r="F326" s="207" t="s">
        <v>677</v>
      </c>
      <c r="G326" s="208" t="s">
        <v>645</v>
      </c>
      <c r="H326" s="209">
        <v>2</v>
      </c>
      <c r="I326" s="210"/>
      <c r="J326" s="211">
        <f>ROUND(I326*H326,2)</f>
        <v>0</v>
      </c>
      <c r="K326" s="207" t="s">
        <v>220</v>
      </c>
      <c r="L326" s="45"/>
      <c r="M326" s="212" t="s">
        <v>44</v>
      </c>
      <c r="N326" s="213" t="s">
        <v>53</v>
      </c>
      <c r="O326" s="85"/>
      <c r="P326" s="214">
        <f>O326*H326</f>
        <v>0</v>
      </c>
      <c r="Q326" s="214">
        <v>0.00064000000000000005</v>
      </c>
      <c r="R326" s="214">
        <f>Q326*H326</f>
        <v>0.0012800000000000001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288</v>
      </c>
      <c r="AT326" s="216" t="s">
        <v>124</v>
      </c>
      <c r="AU326" s="216" t="s">
        <v>92</v>
      </c>
      <c r="AY326" s="17" t="s">
        <v>121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7" t="s">
        <v>90</v>
      </c>
      <c r="BK326" s="217">
        <f>ROUND(I326*H326,2)</f>
        <v>0</v>
      </c>
      <c r="BL326" s="17" t="s">
        <v>288</v>
      </c>
      <c r="BM326" s="216" t="s">
        <v>678</v>
      </c>
    </row>
    <row r="327" s="13" customFormat="1">
      <c r="A327" s="13"/>
      <c r="B327" s="227"/>
      <c r="C327" s="228"/>
      <c r="D327" s="218" t="s">
        <v>222</v>
      </c>
      <c r="E327" s="229" t="s">
        <v>44</v>
      </c>
      <c r="F327" s="230" t="s">
        <v>546</v>
      </c>
      <c r="G327" s="228"/>
      <c r="H327" s="231">
        <v>2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222</v>
      </c>
      <c r="AU327" s="237" t="s">
        <v>92</v>
      </c>
      <c r="AV327" s="13" t="s">
        <v>92</v>
      </c>
      <c r="AW327" s="13" t="s">
        <v>42</v>
      </c>
      <c r="AX327" s="13" t="s">
        <v>90</v>
      </c>
      <c r="AY327" s="237" t="s">
        <v>121</v>
      </c>
    </row>
    <row r="328" s="2" customFormat="1" ht="16.5" customHeight="1">
      <c r="A328" s="39"/>
      <c r="B328" s="40"/>
      <c r="C328" s="249" t="s">
        <v>679</v>
      </c>
      <c r="D328" s="249" t="s">
        <v>249</v>
      </c>
      <c r="E328" s="250" t="s">
        <v>680</v>
      </c>
      <c r="F328" s="251" t="s">
        <v>681</v>
      </c>
      <c r="G328" s="252" t="s">
        <v>301</v>
      </c>
      <c r="H328" s="253">
        <v>2</v>
      </c>
      <c r="I328" s="254"/>
      <c r="J328" s="255">
        <f>ROUND(I328*H328,2)</f>
        <v>0</v>
      </c>
      <c r="K328" s="251" t="s">
        <v>220</v>
      </c>
      <c r="L328" s="256"/>
      <c r="M328" s="257" t="s">
        <v>44</v>
      </c>
      <c r="N328" s="258" t="s">
        <v>53</v>
      </c>
      <c r="O328" s="85"/>
      <c r="P328" s="214">
        <f>O328*H328</f>
        <v>0</v>
      </c>
      <c r="Q328" s="214">
        <v>0.014</v>
      </c>
      <c r="R328" s="214">
        <f>Q328*H328</f>
        <v>0.028000000000000001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370</v>
      </c>
      <c r="AT328" s="216" t="s">
        <v>249</v>
      </c>
      <c r="AU328" s="216" t="s">
        <v>92</v>
      </c>
      <c r="AY328" s="17" t="s">
        <v>121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7" t="s">
        <v>90</v>
      </c>
      <c r="BK328" s="217">
        <f>ROUND(I328*H328,2)</f>
        <v>0</v>
      </c>
      <c r="BL328" s="17" t="s">
        <v>288</v>
      </c>
      <c r="BM328" s="216" t="s">
        <v>682</v>
      </c>
    </row>
    <row r="329" s="2" customFormat="1">
      <c r="A329" s="39"/>
      <c r="B329" s="40"/>
      <c r="C329" s="41"/>
      <c r="D329" s="218" t="s">
        <v>130</v>
      </c>
      <c r="E329" s="41"/>
      <c r="F329" s="219" t="s">
        <v>683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7" t="s">
        <v>130</v>
      </c>
      <c r="AU329" s="17" t="s">
        <v>92</v>
      </c>
    </row>
    <row r="330" s="13" customFormat="1">
      <c r="A330" s="13"/>
      <c r="B330" s="227"/>
      <c r="C330" s="228"/>
      <c r="D330" s="218" t="s">
        <v>222</v>
      </c>
      <c r="E330" s="229" t="s">
        <v>44</v>
      </c>
      <c r="F330" s="230" t="s">
        <v>546</v>
      </c>
      <c r="G330" s="228"/>
      <c r="H330" s="231">
        <v>2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222</v>
      </c>
      <c r="AU330" s="237" t="s">
        <v>92</v>
      </c>
      <c r="AV330" s="13" t="s">
        <v>92</v>
      </c>
      <c r="AW330" s="13" t="s">
        <v>42</v>
      </c>
      <c r="AX330" s="13" t="s">
        <v>90</v>
      </c>
      <c r="AY330" s="237" t="s">
        <v>121</v>
      </c>
    </row>
    <row r="331" s="2" customFormat="1" ht="16.5" customHeight="1">
      <c r="A331" s="39"/>
      <c r="B331" s="40"/>
      <c r="C331" s="205" t="s">
        <v>684</v>
      </c>
      <c r="D331" s="205" t="s">
        <v>124</v>
      </c>
      <c r="E331" s="206" t="s">
        <v>685</v>
      </c>
      <c r="F331" s="207" t="s">
        <v>686</v>
      </c>
      <c r="G331" s="208" t="s">
        <v>301</v>
      </c>
      <c r="H331" s="209">
        <v>5</v>
      </c>
      <c r="I331" s="210"/>
      <c r="J331" s="211">
        <f>ROUND(I331*H331,2)</f>
        <v>0</v>
      </c>
      <c r="K331" s="207" t="s">
        <v>220</v>
      </c>
      <c r="L331" s="45"/>
      <c r="M331" s="212" t="s">
        <v>44</v>
      </c>
      <c r="N331" s="213" t="s">
        <v>53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0.00048999999999999998</v>
      </c>
      <c r="T331" s="215">
        <f>S331*H331</f>
        <v>0.0024499999999999999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288</v>
      </c>
      <c r="AT331" s="216" t="s">
        <v>124</v>
      </c>
      <c r="AU331" s="216" t="s">
        <v>92</v>
      </c>
      <c r="AY331" s="17" t="s">
        <v>121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7" t="s">
        <v>90</v>
      </c>
      <c r="BK331" s="217">
        <f>ROUND(I331*H331,2)</f>
        <v>0</v>
      </c>
      <c r="BL331" s="17" t="s">
        <v>288</v>
      </c>
      <c r="BM331" s="216" t="s">
        <v>687</v>
      </c>
    </row>
    <row r="332" s="13" customFormat="1">
      <c r="A332" s="13"/>
      <c r="B332" s="227"/>
      <c r="C332" s="228"/>
      <c r="D332" s="218" t="s">
        <v>222</v>
      </c>
      <c r="E332" s="229" t="s">
        <v>44</v>
      </c>
      <c r="F332" s="230" t="s">
        <v>647</v>
      </c>
      <c r="G332" s="228"/>
      <c r="H332" s="231">
        <v>5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222</v>
      </c>
      <c r="AU332" s="237" t="s">
        <v>92</v>
      </c>
      <c r="AV332" s="13" t="s">
        <v>92</v>
      </c>
      <c r="AW332" s="13" t="s">
        <v>42</v>
      </c>
      <c r="AX332" s="13" t="s">
        <v>90</v>
      </c>
      <c r="AY332" s="237" t="s">
        <v>121</v>
      </c>
    </row>
    <row r="333" s="2" customFormat="1">
      <c r="A333" s="39"/>
      <c r="B333" s="40"/>
      <c r="C333" s="205" t="s">
        <v>688</v>
      </c>
      <c r="D333" s="205" t="s">
        <v>124</v>
      </c>
      <c r="E333" s="206" t="s">
        <v>689</v>
      </c>
      <c r="F333" s="207" t="s">
        <v>690</v>
      </c>
      <c r="G333" s="208" t="s">
        <v>645</v>
      </c>
      <c r="H333" s="209">
        <v>13</v>
      </c>
      <c r="I333" s="210"/>
      <c r="J333" s="211">
        <f>ROUND(I333*H333,2)</f>
        <v>0</v>
      </c>
      <c r="K333" s="207" t="s">
        <v>220</v>
      </c>
      <c r="L333" s="45"/>
      <c r="M333" s="212" t="s">
        <v>44</v>
      </c>
      <c r="N333" s="213" t="s">
        <v>53</v>
      </c>
      <c r="O333" s="85"/>
      <c r="P333" s="214">
        <f>O333*H333</f>
        <v>0</v>
      </c>
      <c r="Q333" s="214">
        <v>0.00024000000000000001</v>
      </c>
      <c r="R333" s="214">
        <f>Q333*H333</f>
        <v>0.0031199999999999999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288</v>
      </c>
      <c r="AT333" s="216" t="s">
        <v>124</v>
      </c>
      <c r="AU333" s="216" t="s">
        <v>92</v>
      </c>
      <c r="AY333" s="17" t="s">
        <v>121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7" t="s">
        <v>90</v>
      </c>
      <c r="BK333" s="217">
        <f>ROUND(I333*H333,2)</f>
        <v>0</v>
      </c>
      <c r="BL333" s="17" t="s">
        <v>288</v>
      </c>
      <c r="BM333" s="216" t="s">
        <v>691</v>
      </c>
    </row>
    <row r="334" s="13" customFormat="1">
      <c r="A334" s="13"/>
      <c r="B334" s="227"/>
      <c r="C334" s="228"/>
      <c r="D334" s="218" t="s">
        <v>222</v>
      </c>
      <c r="E334" s="229" t="s">
        <v>44</v>
      </c>
      <c r="F334" s="230" t="s">
        <v>612</v>
      </c>
      <c r="G334" s="228"/>
      <c r="H334" s="231">
        <v>6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222</v>
      </c>
      <c r="AU334" s="237" t="s">
        <v>92</v>
      </c>
      <c r="AV334" s="13" t="s">
        <v>92</v>
      </c>
      <c r="AW334" s="13" t="s">
        <v>42</v>
      </c>
      <c r="AX334" s="13" t="s">
        <v>82</v>
      </c>
      <c r="AY334" s="237" t="s">
        <v>121</v>
      </c>
    </row>
    <row r="335" s="13" customFormat="1">
      <c r="A335" s="13"/>
      <c r="B335" s="227"/>
      <c r="C335" s="228"/>
      <c r="D335" s="218" t="s">
        <v>222</v>
      </c>
      <c r="E335" s="229" t="s">
        <v>44</v>
      </c>
      <c r="F335" s="230" t="s">
        <v>545</v>
      </c>
      <c r="G335" s="228"/>
      <c r="H335" s="231">
        <v>3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222</v>
      </c>
      <c r="AU335" s="237" t="s">
        <v>92</v>
      </c>
      <c r="AV335" s="13" t="s">
        <v>92</v>
      </c>
      <c r="AW335" s="13" t="s">
        <v>42</v>
      </c>
      <c r="AX335" s="13" t="s">
        <v>82</v>
      </c>
      <c r="AY335" s="237" t="s">
        <v>121</v>
      </c>
    </row>
    <row r="336" s="13" customFormat="1">
      <c r="A336" s="13"/>
      <c r="B336" s="227"/>
      <c r="C336" s="228"/>
      <c r="D336" s="218" t="s">
        <v>222</v>
      </c>
      <c r="E336" s="229" t="s">
        <v>44</v>
      </c>
      <c r="F336" s="230" t="s">
        <v>613</v>
      </c>
      <c r="G336" s="228"/>
      <c r="H336" s="231">
        <v>4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222</v>
      </c>
      <c r="AU336" s="237" t="s">
        <v>92</v>
      </c>
      <c r="AV336" s="13" t="s">
        <v>92</v>
      </c>
      <c r="AW336" s="13" t="s">
        <v>42</v>
      </c>
      <c r="AX336" s="13" t="s">
        <v>82</v>
      </c>
      <c r="AY336" s="237" t="s">
        <v>121</v>
      </c>
    </row>
    <row r="337" s="14" customFormat="1">
      <c r="A337" s="14"/>
      <c r="B337" s="238"/>
      <c r="C337" s="239"/>
      <c r="D337" s="218" t="s">
        <v>222</v>
      </c>
      <c r="E337" s="240" t="s">
        <v>44</v>
      </c>
      <c r="F337" s="241" t="s">
        <v>228</v>
      </c>
      <c r="G337" s="239"/>
      <c r="H337" s="242">
        <v>13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8" t="s">
        <v>222</v>
      </c>
      <c r="AU337" s="248" t="s">
        <v>92</v>
      </c>
      <c r="AV337" s="14" t="s">
        <v>142</v>
      </c>
      <c r="AW337" s="14" t="s">
        <v>42</v>
      </c>
      <c r="AX337" s="14" t="s">
        <v>90</v>
      </c>
      <c r="AY337" s="248" t="s">
        <v>121</v>
      </c>
    </row>
    <row r="338" s="2" customFormat="1" ht="21.75" customHeight="1">
      <c r="A338" s="39"/>
      <c r="B338" s="40"/>
      <c r="C338" s="249" t="s">
        <v>692</v>
      </c>
      <c r="D338" s="249" t="s">
        <v>249</v>
      </c>
      <c r="E338" s="250" t="s">
        <v>693</v>
      </c>
      <c r="F338" s="251" t="s">
        <v>694</v>
      </c>
      <c r="G338" s="252" t="s">
        <v>301</v>
      </c>
      <c r="H338" s="253">
        <v>13</v>
      </c>
      <c r="I338" s="254"/>
      <c r="J338" s="255">
        <f>ROUND(I338*H338,2)</f>
        <v>0</v>
      </c>
      <c r="K338" s="251" t="s">
        <v>44</v>
      </c>
      <c r="L338" s="256"/>
      <c r="M338" s="257" t="s">
        <v>44</v>
      </c>
      <c r="N338" s="258" t="s">
        <v>53</v>
      </c>
      <c r="O338" s="85"/>
      <c r="P338" s="214">
        <f>O338*H338</f>
        <v>0</v>
      </c>
      <c r="Q338" s="214">
        <v>0.00010000000000000001</v>
      </c>
      <c r="R338" s="214">
        <f>Q338*H338</f>
        <v>0.0013000000000000002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370</v>
      </c>
      <c r="AT338" s="216" t="s">
        <v>249</v>
      </c>
      <c r="AU338" s="216" t="s">
        <v>92</v>
      </c>
      <c r="AY338" s="17" t="s">
        <v>121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7" t="s">
        <v>90</v>
      </c>
      <c r="BK338" s="217">
        <f>ROUND(I338*H338,2)</f>
        <v>0</v>
      </c>
      <c r="BL338" s="17" t="s">
        <v>288</v>
      </c>
      <c r="BM338" s="216" t="s">
        <v>695</v>
      </c>
    </row>
    <row r="339" s="13" customFormat="1">
      <c r="A339" s="13"/>
      <c r="B339" s="227"/>
      <c r="C339" s="228"/>
      <c r="D339" s="218" t="s">
        <v>222</v>
      </c>
      <c r="E339" s="229" t="s">
        <v>44</v>
      </c>
      <c r="F339" s="230" t="s">
        <v>612</v>
      </c>
      <c r="G339" s="228"/>
      <c r="H339" s="231">
        <v>6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222</v>
      </c>
      <c r="AU339" s="237" t="s">
        <v>92</v>
      </c>
      <c r="AV339" s="13" t="s">
        <v>92</v>
      </c>
      <c r="AW339" s="13" t="s">
        <v>42</v>
      </c>
      <c r="AX339" s="13" t="s">
        <v>82</v>
      </c>
      <c r="AY339" s="237" t="s">
        <v>121</v>
      </c>
    </row>
    <row r="340" s="13" customFormat="1">
      <c r="A340" s="13"/>
      <c r="B340" s="227"/>
      <c r="C340" s="228"/>
      <c r="D340" s="218" t="s">
        <v>222</v>
      </c>
      <c r="E340" s="229" t="s">
        <v>44</v>
      </c>
      <c r="F340" s="230" t="s">
        <v>545</v>
      </c>
      <c r="G340" s="228"/>
      <c r="H340" s="231">
        <v>3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222</v>
      </c>
      <c r="AU340" s="237" t="s">
        <v>92</v>
      </c>
      <c r="AV340" s="13" t="s">
        <v>92</v>
      </c>
      <c r="AW340" s="13" t="s">
        <v>42</v>
      </c>
      <c r="AX340" s="13" t="s">
        <v>82</v>
      </c>
      <c r="AY340" s="237" t="s">
        <v>121</v>
      </c>
    </row>
    <row r="341" s="13" customFormat="1">
      <c r="A341" s="13"/>
      <c r="B341" s="227"/>
      <c r="C341" s="228"/>
      <c r="D341" s="218" t="s">
        <v>222</v>
      </c>
      <c r="E341" s="229" t="s">
        <v>44</v>
      </c>
      <c r="F341" s="230" t="s">
        <v>613</v>
      </c>
      <c r="G341" s="228"/>
      <c r="H341" s="231">
        <v>4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222</v>
      </c>
      <c r="AU341" s="237" t="s">
        <v>92</v>
      </c>
      <c r="AV341" s="13" t="s">
        <v>92</v>
      </c>
      <c r="AW341" s="13" t="s">
        <v>42</v>
      </c>
      <c r="AX341" s="13" t="s">
        <v>82</v>
      </c>
      <c r="AY341" s="237" t="s">
        <v>121</v>
      </c>
    </row>
    <row r="342" s="14" customFormat="1">
      <c r="A342" s="14"/>
      <c r="B342" s="238"/>
      <c r="C342" s="239"/>
      <c r="D342" s="218" t="s">
        <v>222</v>
      </c>
      <c r="E342" s="240" t="s">
        <v>44</v>
      </c>
      <c r="F342" s="241" t="s">
        <v>228</v>
      </c>
      <c r="G342" s="239"/>
      <c r="H342" s="242">
        <v>13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8" t="s">
        <v>222</v>
      </c>
      <c r="AU342" s="248" t="s">
        <v>92</v>
      </c>
      <c r="AV342" s="14" t="s">
        <v>142</v>
      </c>
      <c r="AW342" s="14" t="s">
        <v>42</v>
      </c>
      <c r="AX342" s="14" t="s">
        <v>90</v>
      </c>
      <c r="AY342" s="248" t="s">
        <v>121</v>
      </c>
    </row>
    <row r="343" s="2" customFormat="1" ht="16.5" customHeight="1">
      <c r="A343" s="39"/>
      <c r="B343" s="40"/>
      <c r="C343" s="205" t="s">
        <v>696</v>
      </c>
      <c r="D343" s="205" t="s">
        <v>124</v>
      </c>
      <c r="E343" s="206" t="s">
        <v>697</v>
      </c>
      <c r="F343" s="207" t="s">
        <v>698</v>
      </c>
      <c r="G343" s="208" t="s">
        <v>645</v>
      </c>
      <c r="H343" s="209">
        <v>5</v>
      </c>
      <c r="I343" s="210"/>
      <c r="J343" s="211">
        <f>ROUND(I343*H343,2)</f>
        <v>0</v>
      </c>
      <c r="K343" s="207" t="s">
        <v>220</v>
      </c>
      <c r="L343" s="45"/>
      <c r="M343" s="212" t="s">
        <v>44</v>
      </c>
      <c r="N343" s="213" t="s">
        <v>53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0.00085999999999999998</v>
      </c>
      <c r="T343" s="215">
        <f>S343*H343</f>
        <v>0.0043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288</v>
      </c>
      <c r="AT343" s="216" t="s">
        <v>124</v>
      </c>
      <c r="AU343" s="216" t="s">
        <v>92</v>
      </c>
      <c r="AY343" s="17" t="s">
        <v>121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7" t="s">
        <v>90</v>
      </c>
      <c r="BK343" s="217">
        <f>ROUND(I343*H343,2)</f>
        <v>0</v>
      </c>
      <c r="BL343" s="17" t="s">
        <v>288</v>
      </c>
      <c r="BM343" s="216" t="s">
        <v>699</v>
      </c>
    </row>
    <row r="344" s="13" customFormat="1">
      <c r="A344" s="13"/>
      <c r="B344" s="227"/>
      <c r="C344" s="228"/>
      <c r="D344" s="218" t="s">
        <v>222</v>
      </c>
      <c r="E344" s="229" t="s">
        <v>44</v>
      </c>
      <c r="F344" s="230" t="s">
        <v>665</v>
      </c>
      <c r="G344" s="228"/>
      <c r="H344" s="231">
        <v>5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222</v>
      </c>
      <c r="AU344" s="237" t="s">
        <v>92</v>
      </c>
      <c r="AV344" s="13" t="s">
        <v>92</v>
      </c>
      <c r="AW344" s="13" t="s">
        <v>42</v>
      </c>
      <c r="AX344" s="13" t="s">
        <v>90</v>
      </c>
      <c r="AY344" s="237" t="s">
        <v>121</v>
      </c>
    </row>
    <row r="345" s="2" customFormat="1">
      <c r="A345" s="39"/>
      <c r="B345" s="40"/>
      <c r="C345" s="205" t="s">
        <v>700</v>
      </c>
      <c r="D345" s="205" t="s">
        <v>124</v>
      </c>
      <c r="E345" s="206" t="s">
        <v>701</v>
      </c>
      <c r="F345" s="207" t="s">
        <v>702</v>
      </c>
      <c r="G345" s="208" t="s">
        <v>645</v>
      </c>
      <c r="H345" s="209">
        <v>2</v>
      </c>
      <c r="I345" s="210"/>
      <c r="J345" s="211">
        <f>ROUND(I345*H345,2)</f>
        <v>0</v>
      </c>
      <c r="K345" s="207" t="s">
        <v>220</v>
      </c>
      <c r="L345" s="45"/>
      <c r="M345" s="212" t="s">
        <v>44</v>
      </c>
      <c r="N345" s="213" t="s">
        <v>53</v>
      </c>
      <c r="O345" s="85"/>
      <c r="P345" s="214">
        <f>O345*H345</f>
        <v>0</v>
      </c>
      <c r="Q345" s="214">
        <v>0.00116</v>
      </c>
      <c r="R345" s="214">
        <f>Q345*H345</f>
        <v>0.00232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288</v>
      </c>
      <c r="AT345" s="216" t="s">
        <v>124</v>
      </c>
      <c r="AU345" s="216" t="s">
        <v>92</v>
      </c>
      <c r="AY345" s="17" t="s">
        <v>121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7" t="s">
        <v>90</v>
      </c>
      <c r="BK345" s="217">
        <f>ROUND(I345*H345,2)</f>
        <v>0</v>
      </c>
      <c r="BL345" s="17" t="s">
        <v>288</v>
      </c>
      <c r="BM345" s="216" t="s">
        <v>703</v>
      </c>
    </row>
    <row r="346" s="2" customFormat="1">
      <c r="A346" s="39"/>
      <c r="B346" s="40"/>
      <c r="C346" s="41"/>
      <c r="D346" s="218" t="s">
        <v>130</v>
      </c>
      <c r="E346" s="41"/>
      <c r="F346" s="219" t="s">
        <v>704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7" t="s">
        <v>130</v>
      </c>
      <c r="AU346" s="17" t="s">
        <v>92</v>
      </c>
    </row>
    <row r="347" s="13" customFormat="1">
      <c r="A347" s="13"/>
      <c r="B347" s="227"/>
      <c r="C347" s="228"/>
      <c r="D347" s="218" t="s">
        <v>222</v>
      </c>
      <c r="E347" s="229" t="s">
        <v>44</v>
      </c>
      <c r="F347" s="230" t="s">
        <v>546</v>
      </c>
      <c r="G347" s="228"/>
      <c r="H347" s="231">
        <v>2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222</v>
      </c>
      <c r="AU347" s="237" t="s">
        <v>92</v>
      </c>
      <c r="AV347" s="13" t="s">
        <v>92</v>
      </c>
      <c r="AW347" s="13" t="s">
        <v>42</v>
      </c>
      <c r="AX347" s="13" t="s">
        <v>90</v>
      </c>
      <c r="AY347" s="237" t="s">
        <v>121</v>
      </c>
    </row>
    <row r="348" s="2" customFormat="1" ht="21.75" customHeight="1">
      <c r="A348" s="39"/>
      <c r="B348" s="40"/>
      <c r="C348" s="205" t="s">
        <v>705</v>
      </c>
      <c r="D348" s="205" t="s">
        <v>124</v>
      </c>
      <c r="E348" s="206" t="s">
        <v>706</v>
      </c>
      <c r="F348" s="207" t="s">
        <v>707</v>
      </c>
      <c r="G348" s="208" t="s">
        <v>645</v>
      </c>
      <c r="H348" s="209">
        <v>3</v>
      </c>
      <c r="I348" s="210"/>
      <c r="J348" s="211">
        <f>ROUND(I348*H348,2)</f>
        <v>0</v>
      </c>
      <c r="K348" s="207" t="s">
        <v>220</v>
      </c>
      <c r="L348" s="45"/>
      <c r="M348" s="212" t="s">
        <v>44</v>
      </c>
      <c r="N348" s="213" t="s">
        <v>53</v>
      </c>
      <c r="O348" s="85"/>
      <c r="P348" s="214">
        <f>O348*H348</f>
        <v>0</v>
      </c>
      <c r="Q348" s="214">
        <v>0.0018</v>
      </c>
      <c r="R348" s="214">
        <f>Q348*H348</f>
        <v>0.0054000000000000003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288</v>
      </c>
      <c r="AT348" s="216" t="s">
        <v>124</v>
      </c>
      <c r="AU348" s="216" t="s">
        <v>92</v>
      </c>
      <c r="AY348" s="17" t="s">
        <v>121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7" t="s">
        <v>90</v>
      </c>
      <c r="BK348" s="217">
        <f>ROUND(I348*H348,2)</f>
        <v>0</v>
      </c>
      <c r="BL348" s="17" t="s">
        <v>288</v>
      </c>
      <c r="BM348" s="216" t="s">
        <v>708</v>
      </c>
    </row>
    <row r="349" s="2" customFormat="1">
      <c r="A349" s="39"/>
      <c r="B349" s="40"/>
      <c r="C349" s="41"/>
      <c r="D349" s="218" t="s">
        <v>130</v>
      </c>
      <c r="E349" s="41"/>
      <c r="F349" s="219" t="s">
        <v>709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7" t="s">
        <v>130</v>
      </c>
      <c r="AU349" s="17" t="s">
        <v>92</v>
      </c>
    </row>
    <row r="350" s="13" customFormat="1">
      <c r="A350" s="13"/>
      <c r="B350" s="227"/>
      <c r="C350" s="228"/>
      <c r="D350" s="218" t="s">
        <v>222</v>
      </c>
      <c r="E350" s="229" t="s">
        <v>44</v>
      </c>
      <c r="F350" s="230" t="s">
        <v>540</v>
      </c>
      <c r="G350" s="228"/>
      <c r="H350" s="231">
        <v>3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222</v>
      </c>
      <c r="AU350" s="237" t="s">
        <v>92</v>
      </c>
      <c r="AV350" s="13" t="s">
        <v>92</v>
      </c>
      <c r="AW350" s="13" t="s">
        <v>42</v>
      </c>
      <c r="AX350" s="13" t="s">
        <v>90</v>
      </c>
      <c r="AY350" s="237" t="s">
        <v>121</v>
      </c>
    </row>
    <row r="351" s="2" customFormat="1">
      <c r="A351" s="39"/>
      <c r="B351" s="40"/>
      <c r="C351" s="205" t="s">
        <v>710</v>
      </c>
      <c r="D351" s="205" t="s">
        <v>124</v>
      </c>
      <c r="E351" s="206" t="s">
        <v>711</v>
      </c>
      <c r="F351" s="207" t="s">
        <v>712</v>
      </c>
      <c r="G351" s="208" t="s">
        <v>301</v>
      </c>
      <c r="H351" s="209">
        <v>5</v>
      </c>
      <c r="I351" s="210"/>
      <c r="J351" s="211">
        <f>ROUND(I351*H351,2)</f>
        <v>0</v>
      </c>
      <c r="K351" s="207" t="s">
        <v>220</v>
      </c>
      <c r="L351" s="45"/>
      <c r="M351" s="212" t="s">
        <v>44</v>
      </c>
      <c r="N351" s="213" t="s">
        <v>53</v>
      </c>
      <c r="O351" s="85"/>
      <c r="P351" s="214">
        <f>O351*H351</f>
        <v>0</v>
      </c>
      <c r="Q351" s="214">
        <v>0</v>
      </c>
      <c r="R351" s="214">
        <f>Q351*H351</f>
        <v>0</v>
      </c>
      <c r="S351" s="214">
        <v>0.00084999999999999995</v>
      </c>
      <c r="T351" s="215">
        <f>S351*H351</f>
        <v>0.0042499999999999994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288</v>
      </c>
      <c r="AT351" s="216" t="s">
        <v>124</v>
      </c>
      <c r="AU351" s="216" t="s">
        <v>92</v>
      </c>
      <c r="AY351" s="17" t="s">
        <v>121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7" t="s">
        <v>90</v>
      </c>
      <c r="BK351" s="217">
        <f>ROUND(I351*H351,2)</f>
        <v>0</v>
      </c>
      <c r="BL351" s="17" t="s">
        <v>288</v>
      </c>
      <c r="BM351" s="216" t="s">
        <v>713</v>
      </c>
    </row>
    <row r="352" s="13" customFormat="1">
      <c r="A352" s="13"/>
      <c r="B352" s="227"/>
      <c r="C352" s="228"/>
      <c r="D352" s="218" t="s">
        <v>222</v>
      </c>
      <c r="E352" s="229" t="s">
        <v>44</v>
      </c>
      <c r="F352" s="230" t="s">
        <v>665</v>
      </c>
      <c r="G352" s="228"/>
      <c r="H352" s="231">
        <v>5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222</v>
      </c>
      <c r="AU352" s="237" t="s">
        <v>92</v>
      </c>
      <c r="AV352" s="13" t="s">
        <v>92</v>
      </c>
      <c r="AW352" s="13" t="s">
        <v>42</v>
      </c>
      <c r="AX352" s="13" t="s">
        <v>90</v>
      </c>
      <c r="AY352" s="237" t="s">
        <v>121</v>
      </c>
    </row>
    <row r="353" s="2" customFormat="1">
      <c r="A353" s="39"/>
      <c r="B353" s="40"/>
      <c r="C353" s="205" t="s">
        <v>714</v>
      </c>
      <c r="D353" s="205" t="s">
        <v>124</v>
      </c>
      <c r="E353" s="206" t="s">
        <v>715</v>
      </c>
      <c r="F353" s="207" t="s">
        <v>716</v>
      </c>
      <c r="G353" s="208" t="s">
        <v>301</v>
      </c>
      <c r="H353" s="209">
        <v>3</v>
      </c>
      <c r="I353" s="210"/>
      <c r="J353" s="211">
        <f>ROUND(I353*H353,2)</f>
        <v>0</v>
      </c>
      <c r="K353" s="207" t="s">
        <v>220</v>
      </c>
      <c r="L353" s="45"/>
      <c r="M353" s="212" t="s">
        <v>44</v>
      </c>
      <c r="N353" s="213" t="s">
        <v>53</v>
      </c>
      <c r="O353" s="85"/>
      <c r="P353" s="214">
        <f>O353*H353</f>
        <v>0</v>
      </c>
      <c r="Q353" s="214">
        <v>0.00024000000000000001</v>
      </c>
      <c r="R353" s="214">
        <f>Q353*H353</f>
        <v>0.00072000000000000005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288</v>
      </c>
      <c r="AT353" s="216" t="s">
        <v>124</v>
      </c>
      <c r="AU353" s="216" t="s">
        <v>92</v>
      </c>
      <c r="AY353" s="17" t="s">
        <v>121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7" t="s">
        <v>90</v>
      </c>
      <c r="BK353" s="217">
        <f>ROUND(I353*H353,2)</f>
        <v>0</v>
      </c>
      <c r="BL353" s="17" t="s">
        <v>288</v>
      </c>
      <c r="BM353" s="216" t="s">
        <v>717</v>
      </c>
    </row>
    <row r="354" s="13" customFormat="1">
      <c r="A354" s="13"/>
      <c r="B354" s="227"/>
      <c r="C354" s="228"/>
      <c r="D354" s="218" t="s">
        <v>222</v>
      </c>
      <c r="E354" s="229" t="s">
        <v>44</v>
      </c>
      <c r="F354" s="230" t="s">
        <v>540</v>
      </c>
      <c r="G354" s="228"/>
      <c r="H354" s="231">
        <v>3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222</v>
      </c>
      <c r="AU354" s="237" t="s">
        <v>92</v>
      </c>
      <c r="AV354" s="13" t="s">
        <v>92</v>
      </c>
      <c r="AW354" s="13" t="s">
        <v>42</v>
      </c>
      <c r="AX354" s="13" t="s">
        <v>90</v>
      </c>
      <c r="AY354" s="237" t="s">
        <v>121</v>
      </c>
    </row>
    <row r="355" s="2" customFormat="1" ht="21.75" customHeight="1">
      <c r="A355" s="39"/>
      <c r="B355" s="40"/>
      <c r="C355" s="205" t="s">
        <v>718</v>
      </c>
      <c r="D355" s="205" t="s">
        <v>124</v>
      </c>
      <c r="E355" s="206" t="s">
        <v>719</v>
      </c>
      <c r="F355" s="207" t="s">
        <v>720</v>
      </c>
      <c r="G355" s="208" t="s">
        <v>301</v>
      </c>
      <c r="H355" s="209">
        <v>1</v>
      </c>
      <c r="I355" s="210"/>
      <c r="J355" s="211">
        <f>ROUND(I355*H355,2)</f>
        <v>0</v>
      </c>
      <c r="K355" s="207" t="s">
        <v>44</v>
      </c>
      <c r="L355" s="45"/>
      <c r="M355" s="212" t="s">
        <v>44</v>
      </c>
      <c r="N355" s="213" t="s">
        <v>53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288</v>
      </c>
      <c r="AT355" s="216" t="s">
        <v>124</v>
      </c>
      <c r="AU355" s="216" t="s">
        <v>92</v>
      </c>
      <c r="AY355" s="17" t="s">
        <v>121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7" t="s">
        <v>90</v>
      </c>
      <c r="BK355" s="217">
        <f>ROUND(I355*H355,2)</f>
        <v>0</v>
      </c>
      <c r="BL355" s="17" t="s">
        <v>288</v>
      </c>
      <c r="BM355" s="216" t="s">
        <v>721</v>
      </c>
    </row>
    <row r="356" s="2" customFormat="1">
      <c r="A356" s="39"/>
      <c r="B356" s="40"/>
      <c r="C356" s="41"/>
      <c r="D356" s="218" t="s">
        <v>130</v>
      </c>
      <c r="E356" s="41"/>
      <c r="F356" s="219" t="s">
        <v>722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7" t="s">
        <v>130</v>
      </c>
      <c r="AU356" s="17" t="s">
        <v>92</v>
      </c>
    </row>
    <row r="357" s="2" customFormat="1" ht="16.5" customHeight="1">
      <c r="A357" s="39"/>
      <c r="B357" s="40"/>
      <c r="C357" s="205" t="s">
        <v>723</v>
      </c>
      <c r="D357" s="205" t="s">
        <v>124</v>
      </c>
      <c r="E357" s="206" t="s">
        <v>724</v>
      </c>
      <c r="F357" s="207" t="s">
        <v>725</v>
      </c>
      <c r="G357" s="208" t="s">
        <v>301</v>
      </c>
      <c r="H357" s="209">
        <v>1</v>
      </c>
      <c r="I357" s="210"/>
      <c r="J357" s="211">
        <f>ROUND(I357*H357,2)</f>
        <v>0</v>
      </c>
      <c r="K357" s="207" t="s">
        <v>44</v>
      </c>
      <c r="L357" s="45"/>
      <c r="M357" s="212" t="s">
        <v>44</v>
      </c>
      <c r="N357" s="213" t="s">
        <v>53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288</v>
      </c>
      <c r="AT357" s="216" t="s">
        <v>124</v>
      </c>
      <c r="AU357" s="216" t="s">
        <v>92</v>
      </c>
      <c r="AY357" s="17" t="s">
        <v>121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7" t="s">
        <v>90</v>
      </c>
      <c r="BK357" s="217">
        <f>ROUND(I357*H357,2)</f>
        <v>0</v>
      </c>
      <c r="BL357" s="17" t="s">
        <v>288</v>
      </c>
      <c r="BM357" s="216" t="s">
        <v>726</v>
      </c>
    </row>
    <row r="358" s="2" customFormat="1" ht="16.5" customHeight="1">
      <c r="A358" s="39"/>
      <c r="B358" s="40"/>
      <c r="C358" s="205" t="s">
        <v>727</v>
      </c>
      <c r="D358" s="205" t="s">
        <v>124</v>
      </c>
      <c r="E358" s="206" t="s">
        <v>728</v>
      </c>
      <c r="F358" s="207" t="s">
        <v>729</v>
      </c>
      <c r="G358" s="208" t="s">
        <v>301</v>
      </c>
      <c r="H358" s="209">
        <v>3</v>
      </c>
      <c r="I358" s="210"/>
      <c r="J358" s="211">
        <f>ROUND(I358*H358,2)</f>
        <v>0</v>
      </c>
      <c r="K358" s="207" t="s">
        <v>44</v>
      </c>
      <c r="L358" s="45"/>
      <c r="M358" s="212" t="s">
        <v>44</v>
      </c>
      <c r="N358" s="213" t="s">
        <v>53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288</v>
      </c>
      <c r="AT358" s="216" t="s">
        <v>124</v>
      </c>
      <c r="AU358" s="216" t="s">
        <v>92</v>
      </c>
      <c r="AY358" s="17" t="s">
        <v>121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7" t="s">
        <v>90</v>
      </c>
      <c r="BK358" s="217">
        <f>ROUND(I358*H358,2)</f>
        <v>0</v>
      </c>
      <c r="BL358" s="17" t="s">
        <v>288</v>
      </c>
      <c r="BM358" s="216" t="s">
        <v>730</v>
      </c>
    </row>
    <row r="359" s="2" customFormat="1">
      <c r="A359" s="39"/>
      <c r="B359" s="40"/>
      <c r="C359" s="41"/>
      <c r="D359" s="218" t="s">
        <v>130</v>
      </c>
      <c r="E359" s="41"/>
      <c r="F359" s="219" t="s">
        <v>731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7" t="s">
        <v>130</v>
      </c>
      <c r="AU359" s="17" t="s">
        <v>92</v>
      </c>
    </row>
    <row r="360" s="2" customFormat="1" ht="16.5" customHeight="1">
      <c r="A360" s="39"/>
      <c r="B360" s="40"/>
      <c r="C360" s="205" t="s">
        <v>732</v>
      </c>
      <c r="D360" s="205" t="s">
        <v>124</v>
      </c>
      <c r="E360" s="206" t="s">
        <v>733</v>
      </c>
      <c r="F360" s="207" t="s">
        <v>734</v>
      </c>
      <c r="G360" s="208" t="s">
        <v>301</v>
      </c>
      <c r="H360" s="209">
        <v>3</v>
      </c>
      <c r="I360" s="210"/>
      <c r="J360" s="211">
        <f>ROUND(I360*H360,2)</f>
        <v>0</v>
      </c>
      <c r="K360" s="207" t="s">
        <v>44</v>
      </c>
      <c r="L360" s="45"/>
      <c r="M360" s="212" t="s">
        <v>44</v>
      </c>
      <c r="N360" s="213" t="s">
        <v>53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288</v>
      </c>
      <c r="AT360" s="216" t="s">
        <v>124</v>
      </c>
      <c r="AU360" s="216" t="s">
        <v>92</v>
      </c>
      <c r="AY360" s="17" t="s">
        <v>121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7" t="s">
        <v>90</v>
      </c>
      <c r="BK360" s="217">
        <f>ROUND(I360*H360,2)</f>
        <v>0</v>
      </c>
      <c r="BL360" s="17" t="s">
        <v>288</v>
      </c>
      <c r="BM360" s="216" t="s">
        <v>735</v>
      </c>
    </row>
    <row r="361" s="2" customFormat="1">
      <c r="A361" s="39"/>
      <c r="B361" s="40"/>
      <c r="C361" s="41"/>
      <c r="D361" s="218" t="s">
        <v>130</v>
      </c>
      <c r="E361" s="41"/>
      <c r="F361" s="219" t="s">
        <v>736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7" t="s">
        <v>130</v>
      </c>
      <c r="AU361" s="17" t="s">
        <v>92</v>
      </c>
    </row>
    <row r="362" s="2" customFormat="1" ht="16.5" customHeight="1">
      <c r="A362" s="39"/>
      <c r="B362" s="40"/>
      <c r="C362" s="205" t="s">
        <v>737</v>
      </c>
      <c r="D362" s="205" t="s">
        <v>124</v>
      </c>
      <c r="E362" s="206" t="s">
        <v>738</v>
      </c>
      <c r="F362" s="207" t="s">
        <v>739</v>
      </c>
      <c r="G362" s="208" t="s">
        <v>301</v>
      </c>
      <c r="H362" s="209">
        <v>3</v>
      </c>
      <c r="I362" s="210"/>
      <c r="J362" s="211">
        <f>ROUND(I362*H362,2)</f>
        <v>0</v>
      </c>
      <c r="K362" s="207" t="s">
        <v>44</v>
      </c>
      <c r="L362" s="45"/>
      <c r="M362" s="212" t="s">
        <v>44</v>
      </c>
      <c r="N362" s="213" t="s">
        <v>53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288</v>
      </c>
      <c r="AT362" s="216" t="s">
        <v>124</v>
      </c>
      <c r="AU362" s="216" t="s">
        <v>92</v>
      </c>
      <c r="AY362" s="17" t="s">
        <v>121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7" t="s">
        <v>90</v>
      </c>
      <c r="BK362" s="217">
        <f>ROUND(I362*H362,2)</f>
        <v>0</v>
      </c>
      <c r="BL362" s="17" t="s">
        <v>288</v>
      </c>
      <c r="BM362" s="216" t="s">
        <v>740</v>
      </c>
    </row>
    <row r="363" s="2" customFormat="1">
      <c r="A363" s="39"/>
      <c r="B363" s="40"/>
      <c r="C363" s="41"/>
      <c r="D363" s="218" t="s">
        <v>130</v>
      </c>
      <c r="E363" s="41"/>
      <c r="F363" s="219" t="s">
        <v>741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7" t="s">
        <v>130</v>
      </c>
      <c r="AU363" s="17" t="s">
        <v>92</v>
      </c>
    </row>
    <row r="364" s="2" customFormat="1" ht="16.5" customHeight="1">
      <c r="A364" s="39"/>
      <c r="B364" s="40"/>
      <c r="C364" s="205" t="s">
        <v>742</v>
      </c>
      <c r="D364" s="205" t="s">
        <v>124</v>
      </c>
      <c r="E364" s="206" t="s">
        <v>743</v>
      </c>
      <c r="F364" s="207" t="s">
        <v>744</v>
      </c>
      <c r="G364" s="208" t="s">
        <v>301</v>
      </c>
      <c r="H364" s="209">
        <v>1</v>
      </c>
      <c r="I364" s="210"/>
      <c r="J364" s="211">
        <f>ROUND(I364*H364,2)</f>
        <v>0</v>
      </c>
      <c r="K364" s="207" t="s">
        <v>44</v>
      </c>
      <c r="L364" s="45"/>
      <c r="M364" s="212" t="s">
        <v>44</v>
      </c>
      <c r="N364" s="213" t="s">
        <v>53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288</v>
      </c>
      <c r="AT364" s="216" t="s">
        <v>124</v>
      </c>
      <c r="AU364" s="216" t="s">
        <v>92</v>
      </c>
      <c r="AY364" s="17" t="s">
        <v>121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7" t="s">
        <v>90</v>
      </c>
      <c r="BK364" s="217">
        <f>ROUND(I364*H364,2)</f>
        <v>0</v>
      </c>
      <c r="BL364" s="17" t="s">
        <v>288</v>
      </c>
      <c r="BM364" s="216" t="s">
        <v>745</v>
      </c>
    </row>
    <row r="365" s="2" customFormat="1">
      <c r="A365" s="39"/>
      <c r="B365" s="40"/>
      <c r="C365" s="41"/>
      <c r="D365" s="218" t="s">
        <v>130</v>
      </c>
      <c r="E365" s="41"/>
      <c r="F365" s="219" t="s">
        <v>746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7" t="s">
        <v>130</v>
      </c>
      <c r="AU365" s="17" t="s">
        <v>92</v>
      </c>
    </row>
    <row r="366" s="2" customFormat="1">
      <c r="A366" s="39"/>
      <c r="B366" s="40"/>
      <c r="C366" s="205" t="s">
        <v>747</v>
      </c>
      <c r="D366" s="205" t="s">
        <v>124</v>
      </c>
      <c r="E366" s="206" t="s">
        <v>748</v>
      </c>
      <c r="F366" s="207" t="s">
        <v>749</v>
      </c>
      <c r="G366" s="208" t="s">
        <v>301</v>
      </c>
      <c r="H366" s="209">
        <v>1</v>
      </c>
      <c r="I366" s="210"/>
      <c r="J366" s="211">
        <f>ROUND(I366*H366,2)</f>
        <v>0</v>
      </c>
      <c r="K366" s="207" t="s">
        <v>44</v>
      </c>
      <c r="L366" s="45"/>
      <c r="M366" s="212" t="s">
        <v>44</v>
      </c>
      <c r="N366" s="213" t="s">
        <v>53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288</v>
      </c>
      <c r="AT366" s="216" t="s">
        <v>124</v>
      </c>
      <c r="AU366" s="216" t="s">
        <v>92</v>
      </c>
      <c r="AY366" s="17" t="s">
        <v>121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7" t="s">
        <v>90</v>
      </c>
      <c r="BK366" s="217">
        <f>ROUND(I366*H366,2)</f>
        <v>0</v>
      </c>
      <c r="BL366" s="17" t="s">
        <v>288</v>
      </c>
      <c r="BM366" s="216" t="s">
        <v>750</v>
      </c>
    </row>
    <row r="367" s="2" customFormat="1">
      <c r="A367" s="39"/>
      <c r="B367" s="40"/>
      <c r="C367" s="41"/>
      <c r="D367" s="218" t="s">
        <v>130</v>
      </c>
      <c r="E367" s="41"/>
      <c r="F367" s="219" t="s">
        <v>751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7" t="s">
        <v>130</v>
      </c>
      <c r="AU367" s="17" t="s">
        <v>92</v>
      </c>
    </row>
    <row r="368" s="2" customFormat="1" ht="16.5" customHeight="1">
      <c r="A368" s="39"/>
      <c r="B368" s="40"/>
      <c r="C368" s="205" t="s">
        <v>752</v>
      </c>
      <c r="D368" s="205" t="s">
        <v>124</v>
      </c>
      <c r="E368" s="206" t="s">
        <v>753</v>
      </c>
      <c r="F368" s="207" t="s">
        <v>754</v>
      </c>
      <c r="G368" s="208" t="s">
        <v>301</v>
      </c>
      <c r="H368" s="209">
        <v>1</v>
      </c>
      <c r="I368" s="210"/>
      <c r="J368" s="211">
        <f>ROUND(I368*H368,2)</f>
        <v>0</v>
      </c>
      <c r="K368" s="207" t="s">
        <v>44</v>
      </c>
      <c r="L368" s="45"/>
      <c r="M368" s="212" t="s">
        <v>44</v>
      </c>
      <c r="N368" s="213" t="s">
        <v>53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288</v>
      </c>
      <c r="AT368" s="216" t="s">
        <v>124</v>
      </c>
      <c r="AU368" s="216" t="s">
        <v>92</v>
      </c>
      <c r="AY368" s="17" t="s">
        <v>121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7" t="s">
        <v>90</v>
      </c>
      <c r="BK368" s="217">
        <f>ROUND(I368*H368,2)</f>
        <v>0</v>
      </c>
      <c r="BL368" s="17" t="s">
        <v>288</v>
      </c>
      <c r="BM368" s="216" t="s">
        <v>755</v>
      </c>
    </row>
    <row r="369" s="2" customFormat="1">
      <c r="A369" s="39"/>
      <c r="B369" s="40"/>
      <c r="C369" s="41"/>
      <c r="D369" s="218" t="s">
        <v>130</v>
      </c>
      <c r="E369" s="41"/>
      <c r="F369" s="219" t="s">
        <v>756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7" t="s">
        <v>130</v>
      </c>
      <c r="AU369" s="17" t="s">
        <v>92</v>
      </c>
    </row>
    <row r="370" s="2" customFormat="1" ht="16.5" customHeight="1">
      <c r="A370" s="39"/>
      <c r="B370" s="40"/>
      <c r="C370" s="205" t="s">
        <v>757</v>
      </c>
      <c r="D370" s="205" t="s">
        <v>124</v>
      </c>
      <c r="E370" s="206" t="s">
        <v>758</v>
      </c>
      <c r="F370" s="207" t="s">
        <v>759</v>
      </c>
      <c r="G370" s="208" t="s">
        <v>301</v>
      </c>
      <c r="H370" s="209">
        <v>3</v>
      </c>
      <c r="I370" s="210"/>
      <c r="J370" s="211">
        <f>ROUND(I370*H370,2)</f>
        <v>0</v>
      </c>
      <c r="K370" s="207" t="s">
        <v>44</v>
      </c>
      <c r="L370" s="45"/>
      <c r="M370" s="212" t="s">
        <v>44</v>
      </c>
      <c r="N370" s="213" t="s">
        <v>53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288</v>
      </c>
      <c r="AT370" s="216" t="s">
        <v>124</v>
      </c>
      <c r="AU370" s="216" t="s">
        <v>92</v>
      </c>
      <c r="AY370" s="17" t="s">
        <v>121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7" t="s">
        <v>90</v>
      </c>
      <c r="BK370" s="217">
        <f>ROUND(I370*H370,2)</f>
        <v>0</v>
      </c>
      <c r="BL370" s="17" t="s">
        <v>288</v>
      </c>
      <c r="BM370" s="216" t="s">
        <v>760</v>
      </c>
    </row>
    <row r="371" s="2" customFormat="1">
      <c r="A371" s="39"/>
      <c r="B371" s="40"/>
      <c r="C371" s="41"/>
      <c r="D371" s="218" t="s">
        <v>130</v>
      </c>
      <c r="E371" s="41"/>
      <c r="F371" s="219" t="s">
        <v>761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7" t="s">
        <v>130</v>
      </c>
      <c r="AU371" s="17" t="s">
        <v>92</v>
      </c>
    </row>
    <row r="372" s="2" customFormat="1" ht="16.5" customHeight="1">
      <c r="A372" s="39"/>
      <c r="B372" s="40"/>
      <c r="C372" s="205" t="s">
        <v>762</v>
      </c>
      <c r="D372" s="205" t="s">
        <v>124</v>
      </c>
      <c r="E372" s="206" t="s">
        <v>763</v>
      </c>
      <c r="F372" s="207" t="s">
        <v>764</v>
      </c>
      <c r="G372" s="208" t="s">
        <v>301</v>
      </c>
      <c r="H372" s="209">
        <v>1</v>
      </c>
      <c r="I372" s="210"/>
      <c r="J372" s="211">
        <f>ROUND(I372*H372,2)</f>
        <v>0</v>
      </c>
      <c r="K372" s="207" t="s">
        <v>44</v>
      </c>
      <c r="L372" s="45"/>
      <c r="M372" s="212" t="s">
        <v>44</v>
      </c>
      <c r="N372" s="213" t="s">
        <v>53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288</v>
      </c>
      <c r="AT372" s="216" t="s">
        <v>124</v>
      </c>
      <c r="AU372" s="216" t="s">
        <v>92</v>
      </c>
      <c r="AY372" s="17" t="s">
        <v>121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7" t="s">
        <v>90</v>
      </c>
      <c r="BK372" s="217">
        <f>ROUND(I372*H372,2)</f>
        <v>0</v>
      </c>
      <c r="BL372" s="17" t="s">
        <v>288</v>
      </c>
      <c r="BM372" s="216" t="s">
        <v>765</v>
      </c>
    </row>
    <row r="373" s="2" customFormat="1">
      <c r="A373" s="39"/>
      <c r="B373" s="40"/>
      <c r="C373" s="41"/>
      <c r="D373" s="218" t="s">
        <v>130</v>
      </c>
      <c r="E373" s="41"/>
      <c r="F373" s="219" t="s">
        <v>766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7" t="s">
        <v>130</v>
      </c>
      <c r="AU373" s="17" t="s">
        <v>92</v>
      </c>
    </row>
    <row r="374" s="2" customFormat="1" ht="44.25" customHeight="1">
      <c r="A374" s="39"/>
      <c r="B374" s="40"/>
      <c r="C374" s="205" t="s">
        <v>767</v>
      </c>
      <c r="D374" s="205" t="s">
        <v>124</v>
      </c>
      <c r="E374" s="206" t="s">
        <v>768</v>
      </c>
      <c r="F374" s="207" t="s">
        <v>769</v>
      </c>
      <c r="G374" s="208" t="s">
        <v>237</v>
      </c>
      <c r="H374" s="209">
        <v>0.14399999999999999</v>
      </c>
      <c r="I374" s="210"/>
      <c r="J374" s="211">
        <f>ROUND(I374*H374,2)</f>
        <v>0</v>
      </c>
      <c r="K374" s="207" t="s">
        <v>220</v>
      </c>
      <c r="L374" s="45"/>
      <c r="M374" s="212" t="s">
        <v>44</v>
      </c>
      <c r="N374" s="213" t="s">
        <v>53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288</v>
      </c>
      <c r="AT374" s="216" t="s">
        <v>124</v>
      </c>
      <c r="AU374" s="216" t="s">
        <v>92</v>
      </c>
      <c r="AY374" s="17" t="s">
        <v>121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7" t="s">
        <v>90</v>
      </c>
      <c r="BK374" s="217">
        <f>ROUND(I374*H374,2)</f>
        <v>0</v>
      </c>
      <c r="BL374" s="17" t="s">
        <v>288</v>
      </c>
      <c r="BM374" s="216" t="s">
        <v>770</v>
      </c>
    </row>
    <row r="375" s="2" customFormat="1">
      <c r="A375" s="39"/>
      <c r="B375" s="40"/>
      <c r="C375" s="205" t="s">
        <v>771</v>
      </c>
      <c r="D375" s="205" t="s">
        <v>124</v>
      </c>
      <c r="E375" s="206" t="s">
        <v>772</v>
      </c>
      <c r="F375" s="207" t="s">
        <v>773</v>
      </c>
      <c r="G375" s="208" t="s">
        <v>237</v>
      </c>
      <c r="H375" s="209">
        <v>0.14399999999999999</v>
      </c>
      <c r="I375" s="210"/>
      <c r="J375" s="211">
        <f>ROUND(I375*H375,2)</f>
        <v>0</v>
      </c>
      <c r="K375" s="207" t="s">
        <v>220</v>
      </c>
      <c r="L375" s="45"/>
      <c r="M375" s="212" t="s">
        <v>44</v>
      </c>
      <c r="N375" s="213" t="s">
        <v>53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288</v>
      </c>
      <c r="AT375" s="216" t="s">
        <v>124</v>
      </c>
      <c r="AU375" s="216" t="s">
        <v>92</v>
      </c>
      <c r="AY375" s="17" t="s">
        <v>121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7" t="s">
        <v>90</v>
      </c>
      <c r="BK375" s="217">
        <f>ROUND(I375*H375,2)</f>
        <v>0</v>
      </c>
      <c r="BL375" s="17" t="s">
        <v>288</v>
      </c>
      <c r="BM375" s="216" t="s">
        <v>774</v>
      </c>
    </row>
    <row r="376" s="12" customFormat="1" ht="22.8" customHeight="1">
      <c r="A376" s="12"/>
      <c r="B376" s="189"/>
      <c r="C376" s="190"/>
      <c r="D376" s="191" t="s">
        <v>81</v>
      </c>
      <c r="E376" s="203" t="s">
        <v>775</v>
      </c>
      <c r="F376" s="203" t="s">
        <v>776</v>
      </c>
      <c r="G376" s="190"/>
      <c r="H376" s="190"/>
      <c r="I376" s="193"/>
      <c r="J376" s="204">
        <f>BK376</f>
        <v>0</v>
      </c>
      <c r="K376" s="190"/>
      <c r="L376" s="195"/>
      <c r="M376" s="196"/>
      <c r="N376" s="197"/>
      <c r="O376" s="197"/>
      <c r="P376" s="198">
        <f>SUM(P377:P406)</f>
        <v>0</v>
      </c>
      <c r="Q376" s="197"/>
      <c r="R376" s="198">
        <f>SUM(R377:R406)</f>
        <v>0.10125000000000001</v>
      </c>
      <c r="S376" s="197"/>
      <c r="T376" s="199">
        <f>SUM(T377:T406)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0" t="s">
        <v>92</v>
      </c>
      <c r="AT376" s="201" t="s">
        <v>81</v>
      </c>
      <c r="AU376" s="201" t="s">
        <v>90</v>
      </c>
      <c r="AY376" s="200" t="s">
        <v>121</v>
      </c>
      <c r="BK376" s="202">
        <f>SUM(BK377:BK406)</f>
        <v>0</v>
      </c>
    </row>
    <row r="377" s="2" customFormat="1" ht="33" customHeight="1">
      <c r="A377" s="39"/>
      <c r="B377" s="40"/>
      <c r="C377" s="205" t="s">
        <v>777</v>
      </c>
      <c r="D377" s="205" t="s">
        <v>124</v>
      </c>
      <c r="E377" s="206" t="s">
        <v>778</v>
      </c>
      <c r="F377" s="207" t="s">
        <v>779</v>
      </c>
      <c r="G377" s="208" t="s">
        <v>645</v>
      </c>
      <c r="H377" s="209">
        <v>3</v>
      </c>
      <c r="I377" s="210"/>
      <c r="J377" s="211">
        <f>ROUND(I377*H377,2)</f>
        <v>0</v>
      </c>
      <c r="K377" s="207" t="s">
        <v>220</v>
      </c>
      <c r="L377" s="45"/>
      <c r="M377" s="212" t="s">
        <v>44</v>
      </c>
      <c r="N377" s="213" t="s">
        <v>53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288</v>
      </c>
      <c r="AT377" s="216" t="s">
        <v>124</v>
      </c>
      <c r="AU377" s="216" t="s">
        <v>92</v>
      </c>
      <c r="AY377" s="17" t="s">
        <v>121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7" t="s">
        <v>90</v>
      </c>
      <c r="BK377" s="217">
        <f>ROUND(I377*H377,2)</f>
        <v>0</v>
      </c>
      <c r="BL377" s="17" t="s">
        <v>288</v>
      </c>
      <c r="BM377" s="216" t="s">
        <v>780</v>
      </c>
    </row>
    <row r="378" s="13" customFormat="1">
      <c r="A378" s="13"/>
      <c r="B378" s="227"/>
      <c r="C378" s="228"/>
      <c r="D378" s="218" t="s">
        <v>222</v>
      </c>
      <c r="E378" s="229" t="s">
        <v>44</v>
      </c>
      <c r="F378" s="230" t="s">
        <v>540</v>
      </c>
      <c r="G378" s="228"/>
      <c r="H378" s="231">
        <v>3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222</v>
      </c>
      <c r="AU378" s="237" t="s">
        <v>92</v>
      </c>
      <c r="AV378" s="13" t="s">
        <v>92</v>
      </c>
      <c r="AW378" s="13" t="s">
        <v>42</v>
      </c>
      <c r="AX378" s="13" t="s">
        <v>82</v>
      </c>
      <c r="AY378" s="237" t="s">
        <v>121</v>
      </c>
    </row>
    <row r="379" s="14" customFormat="1">
      <c r="A379" s="14"/>
      <c r="B379" s="238"/>
      <c r="C379" s="239"/>
      <c r="D379" s="218" t="s">
        <v>222</v>
      </c>
      <c r="E379" s="240" t="s">
        <v>44</v>
      </c>
      <c r="F379" s="241" t="s">
        <v>228</v>
      </c>
      <c r="G379" s="239"/>
      <c r="H379" s="242">
        <v>3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8" t="s">
        <v>222</v>
      </c>
      <c r="AU379" s="248" t="s">
        <v>92</v>
      </c>
      <c r="AV379" s="14" t="s">
        <v>142</v>
      </c>
      <c r="AW379" s="14" t="s">
        <v>42</v>
      </c>
      <c r="AX379" s="14" t="s">
        <v>90</v>
      </c>
      <c r="AY379" s="248" t="s">
        <v>121</v>
      </c>
    </row>
    <row r="380" s="2" customFormat="1" ht="33" customHeight="1">
      <c r="A380" s="39"/>
      <c r="B380" s="40"/>
      <c r="C380" s="205" t="s">
        <v>781</v>
      </c>
      <c r="D380" s="205" t="s">
        <v>124</v>
      </c>
      <c r="E380" s="206" t="s">
        <v>782</v>
      </c>
      <c r="F380" s="207" t="s">
        <v>783</v>
      </c>
      <c r="G380" s="208" t="s">
        <v>645</v>
      </c>
      <c r="H380" s="209">
        <v>5</v>
      </c>
      <c r="I380" s="210"/>
      <c r="J380" s="211">
        <f>ROUND(I380*H380,2)</f>
        <v>0</v>
      </c>
      <c r="K380" s="207" t="s">
        <v>220</v>
      </c>
      <c r="L380" s="45"/>
      <c r="M380" s="212" t="s">
        <v>44</v>
      </c>
      <c r="N380" s="213" t="s">
        <v>53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288</v>
      </c>
      <c r="AT380" s="216" t="s">
        <v>124</v>
      </c>
      <c r="AU380" s="216" t="s">
        <v>92</v>
      </c>
      <c r="AY380" s="17" t="s">
        <v>121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7" t="s">
        <v>90</v>
      </c>
      <c r="BK380" s="217">
        <f>ROUND(I380*H380,2)</f>
        <v>0</v>
      </c>
      <c r="BL380" s="17" t="s">
        <v>288</v>
      </c>
      <c r="BM380" s="216" t="s">
        <v>784</v>
      </c>
    </row>
    <row r="381" s="13" customFormat="1">
      <c r="A381" s="13"/>
      <c r="B381" s="227"/>
      <c r="C381" s="228"/>
      <c r="D381" s="218" t="s">
        <v>222</v>
      </c>
      <c r="E381" s="229" t="s">
        <v>44</v>
      </c>
      <c r="F381" s="230" t="s">
        <v>545</v>
      </c>
      <c r="G381" s="228"/>
      <c r="H381" s="231">
        <v>3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222</v>
      </c>
      <c r="AU381" s="237" t="s">
        <v>92</v>
      </c>
      <c r="AV381" s="13" t="s">
        <v>92</v>
      </c>
      <c r="AW381" s="13" t="s">
        <v>42</v>
      </c>
      <c r="AX381" s="13" t="s">
        <v>82</v>
      </c>
      <c r="AY381" s="237" t="s">
        <v>121</v>
      </c>
    </row>
    <row r="382" s="13" customFormat="1">
      <c r="A382" s="13"/>
      <c r="B382" s="227"/>
      <c r="C382" s="228"/>
      <c r="D382" s="218" t="s">
        <v>222</v>
      </c>
      <c r="E382" s="229" t="s">
        <v>44</v>
      </c>
      <c r="F382" s="230" t="s">
        <v>546</v>
      </c>
      <c r="G382" s="228"/>
      <c r="H382" s="231">
        <v>2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222</v>
      </c>
      <c r="AU382" s="237" t="s">
        <v>92</v>
      </c>
      <c r="AV382" s="13" t="s">
        <v>92</v>
      </c>
      <c r="AW382" s="13" t="s">
        <v>42</v>
      </c>
      <c r="AX382" s="13" t="s">
        <v>82</v>
      </c>
      <c r="AY382" s="237" t="s">
        <v>121</v>
      </c>
    </row>
    <row r="383" s="14" customFormat="1">
      <c r="A383" s="14"/>
      <c r="B383" s="238"/>
      <c r="C383" s="239"/>
      <c r="D383" s="218" t="s">
        <v>222</v>
      </c>
      <c r="E383" s="240" t="s">
        <v>44</v>
      </c>
      <c r="F383" s="241" t="s">
        <v>228</v>
      </c>
      <c r="G383" s="239"/>
      <c r="H383" s="242">
        <v>5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8" t="s">
        <v>222</v>
      </c>
      <c r="AU383" s="248" t="s">
        <v>92</v>
      </c>
      <c r="AV383" s="14" t="s">
        <v>142</v>
      </c>
      <c r="AW383" s="14" t="s">
        <v>42</v>
      </c>
      <c r="AX383" s="14" t="s">
        <v>90</v>
      </c>
      <c r="AY383" s="248" t="s">
        <v>121</v>
      </c>
    </row>
    <row r="384" s="2" customFormat="1">
      <c r="A384" s="39"/>
      <c r="B384" s="40"/>
      <c r="C384" s="249" t="s">
        <v>785</v>
      </c>
      <c r="D384" s="249" t="s">
        <v>249</v>
      </c>
      <c r="E384" s="250" t="s">
        <v>786</v>
      </c>
      <c r="F384" s="251" t="s">
        <v>787</v>
      </c>
      <c r="G384" s="252" t="s">
        <v>301</v>
      </c>
      <c r="H384" s="253">
        <v>3</v>
      </c>
      <c r="I384" s="254"/>
      <c r="J384" s="255">
        <f>ROUND(I384*H384,2)</f>
        <v>0</v>
      </c>
      <c r="K384" s="251" t="s">
        <v>220</v>
      </c>
      <c r="L384" s="256"/>
      <c r="M384" s="257" t="s">
        <v>44</v>
      </c>
      <c r="N384" s="258" t="s">
        <v>53</v>
      </c>
      <c r="O384" s="85"/>
      <c r="P384" s="214">
        <f>O384*H384</f>
        <v>0</v>
      </c>
      <c r="Q384" s="214">
        <v>0.016</v>
      </c>
      <c r="R384" s="214">
        <f>Q384*H384</f>
        <v>0.048000000000000001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370</v>
      </c>
      <c r="AT384" s="216" t="s">
        <v>249</v>
      </c>
      <c r="AU384" s="216" t="s">
        <v>92</v>
      </c>
      <c r="AY384" s="17" t="s">
        <v>121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7" t="s">
        <v>90</v>
      </c>
      <c r="BK384" s="217">
        <f>ROUND(I384*H384,2)</f>
        <v>0</v>
      </c>
      <c r="BL384" s="17" t="s">
        <v>288</v>
      </c>
      <c r="BM384" s="216" t="s">
        <v>788</v>
      </c>
    </row>
    <row r="385" s="2" customFormat="1">
      <c r="A385" s="39"/>
      <c r="B385" s="40"/>
      <c r="C385" s="41"/>
      <c r="D385" s="218" t="s">
        <v>130</v>
      </c>
      <c r="E385" s="41"/>
      <c r="F385" s="219" t="s">
        <v>789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7" t="s">
        <v>130</v>
      </c>
      <c r="AU385" s="17" t="s">
        <v>92</v>
      </c>
    </row>
    <row r="386" s="13" customFormat="1">
      <c r="A386" s="13"/>
      <c r="B386" s="227"/>
      <c r="C386" s="228"/>
      <c r="D386" s="218" t="s">
        <v>222</v>
      </c>
      <c r="E386" s="229" t="s">
        <v>44</v>
      </c>
      <c r="F386" s="230" t="s">
        <v>545</v>
      </c>
      <c r="G386" s="228"/>
      <c r="H386" s="231">
        <v>3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222</v>
      </c>
      <c r="AU386" s="237" t="s">
        <v>92</v>
      </c>
      <c r="AV386" s="13" t="s">
        <v>92</v>
      </c>
      <c r="AW386" s="13" t="s">
        <v>42</v>
      </c>
      <c r="AX386" s="13" t="s">
        <v>90</v>
      </c>
      <c r="AY386" s="237" t="s">
        <v>121</v>
      </c>
    </row>
    <row r="387" s="2" customFormat="1">
      <c r="A387" s="39"/>
      <c r="B387" s="40"/>
      <c r="C387" s="249" t="s">
        <v>790</v>
      </c>
      <c r="D387" s="249" t="s">
        <v>249</v>
      </c>
      <c r="E387" s="250" t="s">
        <v>791</v>
      </c>
      <c r="F387" s="251" t="s">
        <v>792</v>
      </c>
      <c r="G387" s="252" t="s">
        <v>301</v>
      </c>
      <c r="H387" s="253">
        <v>3</v>
      </c>
      <c r="I387" s="254"/>
      <c r="J387" s="255">
        <f>ROUND(I387*H387,2)</f>
        <v>0</v>
      </c>
      <c r="K387" s="251" t="s">
        <v>220</v>
      </c>
      <c r="L387" s="256"/>
      <c r="M387" s="257" t="s">
        <v>44</v>
      </c>
      <c r="N387" s="258" t="s">
        <v>53</v>
      </c>
      <c r="O387" s="85"/>
      <c r="P387" s="214">
        <f>O387*H387</f>
        <v>0</v>
      </c>
      <c r="Q387" s="214">
        <v>0.001</v>
      </c>
      <c r="R387" s="214">
        <f>Q387*H387</f>
        <v>0.0030000000000000001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370</v>
      </c>
      <c r="AT387" s="216" t="s">
        <v>249</v>
      </c>
      <c r="AU387" s="216" t="s">
        <v>92</v>
      </c>
      <c r="AY387" s="17" t="s">
        <v>121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7" t="s">
        <v>90</v>
      </c>
      <c r="BK387" s="217">
        <f>ROUND(I387*H387,2)</f>
        <v>0</v>
      </c>
      <c r="BL387" s="17" t="s">
        <v>288</v>
      </c>
      <c r="BM387" s="216" t="s">
        <v>793</v>
      </c>
    </row>
    <row r="388" s="2" customFormat="1">
      <c r="A388" s="39"/>
      <c r="B388" s="40"/>
      <c r="C388" s="41"/>
      <c r="D388" s="218" t="s">
        <v>130</v>
      </c>
      <c r="E388" s="41"/>
      <c r="F388" s="219" t="s">
        <v>794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7" t="s">
        <v>130</v>
      </c>
      <c r="AU388" s="17" t="s">
        <v>92</v>
      </c>
    </row>
    <row r="389" s="13" customFormat="1">
      <c r="A389" s="13"/>
      <c r="B389" s="227"/>
      <c r="C389" s="228"/>
      <c r="D389" s="218" t="s">
        <v>222</v>
      </c>
      <c r="E389" s="229" t="s">
        <v>44</v>
      </c>
      <c r="F389" s="230" t="s">
        <v>545</v>
      </c>
      <c r="G389" s="228"/>
      <c r="H389" s="231">
        <v>3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222</v>
      </c>
      <c r="AU389" s="237" t="s">
        <v>92</v>
      </c>
      <c r="AV389" s="13" t="s">
        <v>92</v>
      </c>
      <c r="AW389" s="13" t="s">
        <v>42</v>
      </c>
      <c r="AX389" s="13" t="s">
        <v>90</v>
      </c>
      <c r="AY389" s="237" t="s">
        <v>121</v>
      </c>
    </row>
    <row r="390" s="2" customFormat="1" ht="21.75" customHeight="1">
      <c r="A390" s="39"/>
      <c r="B390" s="40"/>
      <c r="C390" s="249" t="s">
        <v>795</v>
      </c>
      <c r="D390" s="249" t="s">
        <v>249</v>
      </c>
      <c r="E390" s="250" t="s">
        <v>796</v>
      </c>
      <c r="F390" s="251" t="s">
        <v>797</v>
      </c>
      <c r="G390" s="252" t="s">
        <v>301</v>
      </c>
      <c r="H390" s="253">
        <v>2</v>
      </c>
      <c r="I390" s="254"/>
      <c r="J390" s="255">
        <f>ROUND(I390*H390,2)</f>
        <v>0</v>
      </c>
      <c r="K390" s="251" t="s">
        <v>220</v>
      </c>
      <c r="L390" s="256"/>
      <c r="M390" s="257" t="s">
        <v>44</v>
      </c>
      <c r="N390" s="258" t="s">
        <v>53</v>
      </c>
      <c r="O390" s="85"/>
      <c r="P390" s="214">
        <f>O390*H390</f>
        <v>0</v>
      </c>
      <c r="Q390" s="214">
        <v>0.0040000000000000001</v>
      </c>
      <c r="R390" s="214">
        <f>Q390*H390</f>
        <v>0.0080000000000000002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370</v>
      </c>
      <c r="AT390" s="216" t="s">
        <v>249</v>
      </c>
      <c r="AU390" s="216" t="s">
        <v>92</v>
      </c>
      <c r="AY390" s="17" t="s">
        <v>121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7" t="s">
        <v>90</v>
      </c>
      <c r="BK390" s="217">
        <f>ROUND(I390*H390,2)</f>
        <v>0</v>
      </c>
      <c r="BL390" s="17" t="s">
        <v>288</v>
      </c>
      <c r="BM390" s="216" t="s">
        <v>798</v>
      </c>
    </row>
    <row r="391" s="2" customFormat="1">
      <c r="A391" s="39"/>
      <c r="B391" s="40"/>
      <c r="C391" s="41"/>
      <c r="D391" s="218" t="s">
        <v>130</v>
      </c>
      <c r="E391" s="41"/>
      <c r="F391" s="219" t="s">
        <v>799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7" t="s">
        <v>130</v>
      </c>
      <c r="AU391" s="17" t="s">
        <v>92</v>
      </c>
    </row>
    <row r="392" s="13" customFormat="1">
      <c r="A392" s="13"/>
      <c r="B392" s="227"/>
      <c r="C392" s="228"/>
      <c r="D392" s="218" t="s">
        <v>222</v>
      </c>
      <c r="E392" s="229" t="s">
        <v>44</v>
      </c>
      <c r="F392" s="230" t="s">
        <v>546</v>
      </c>
      <c r="G392" s="228"/>
      <c r="H392" s="231">
        <v>2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222</v>
      </c>
      <c r="AU392" s="237" t="s">
        <v>92</v>
      </c>
      <c r="AV392" s="13" t="s">
        <v>92</v>
      </c>
      <c r="AW392" s="13" t="s">
        <v>42</v>
      </c>
      <c r="AX392" s="13" t="s">
        <v>90</v>
      </c>
      <c r="AY392" s="237" t="s">
        <v>121</v>
      </c>
    </row>
    <row r="393" s="2" customFormat="1">
      <c r="A393" s="39"/>
      <c r="B393" s="40"/>
      <c r="C393" s="249" t="s">
        <v>800</v>
      </c>
      <c r="D393" s="249" t="s">
        <v>249</v>
      </c>
      <c r="E393" s="250" t="s">
        <v>801</v>
      </c>
      <c r="F393" s="251" t="s">
        <v>802</v>
      </c>
      <c r="G393" s="252" t="s">
        <v>301</v>
      </c>
      <c r="H393" s="253">
        <v>2</v>
      </c>
      <c r="I393" s="254"/>
      <c r="J393" s="255">
        <f>ROUND(I393*H393,2)</f>
        <v>0</v>
      </c>
      <c r="K393" s="251" t="s">
        <v>220</v>
      </c>
      <c r="L393" s="256"/>
      <c r="M393" s="257" t="s">
        <v>44</v>
      </c>
      <c r="N393" s="258" t="s">
        <v>53</v>
      </c>
      <c r="O393" s="85"/>
      <c r="P393" s="214">
        <f>O393*H393</f>
        <v>0</v>
      </c>
      <c r="Q393" s="214">
        <v>0.00089999999999999998</v>
      </c>
      <c r="R393" s="214">
        <f>Q393*H393</f>
        <v>0.0018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370</v>
      </c>
      <c r="AT393" s="216" t="s">
        <v>249</v>
      </c>
      <c r="AU393" s="216" t="s">
        <v>92</v>
      </c>
      <c r="AY393" s="17" t="s">
        <v>121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7" t="s">
        <v>90</v>
      </c>
      <c r="BK393" s="217">
        <f>ROUND(I393*H393,2)</f>
        <v>0</v>
      </c>
      <c r="BL393" s="17" t="s">
        <v>288</v>
      </c>
      <c r="BM393" s="216" t="s">
        <v>803</v>
      </c>
    </row>
    <row r="394" s="13" customFormat="1">
      <c r="A394" s="13"/>
      <c r="B394" s="227"/>
      <c r="C394" s="228"/>
      <c r="D394" s="218" t="s">
        <v>222</v>
      </c>
      <c r="E394" s="229" t="s">
        <v>44</v>
      </c>
      <c r="F394" s="230" t="s">
        <v>546</v>
      </c>
      <c r="G394" s="228"/>
      <c r="H394" s="231">
        <v>2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222</v>
      </c>
      <c r="AU394" s="237" t="s">
        <v>92</v>
      </c>
      <c r="AV394" s="13" t="s">
        <v>92</v>
      </c>
      <c r="AW394" s="13" t="s">
        <v>42</v>
      </c>
      <c r="AX394" s="13" t="s">
        <v>90</v>
      </c>
      <c r="AY394" s="237" t="s">
        <v>121</v>
      </c>
    </row>
    <row r="395" s="2" customFormat="1">
      <c r="A395" s="39"/>
      <c r="B395" s="40"/>
      <c r="C395" s="249" t="s">
        <v>804</v>
      </c>
      <c r="D395" s="249" t="s">
        <v>249</v>
      </c>
      <c r="E395" s="250" t="s">
        <v>805</v>
      </c>
      <c r="F395" s="251" t="s">
        <v>806</v>
      </c>
      <c r="G395" s="252" t="s">
        <v>301</v>
      </c>
      <c r="H395" s="253">
        <v>3</v>
      </c>
      <c r="I395" s="254"/>
      <c r="J395" s="255">
        <f>ROUND(I395*H395,2)</f>
        <v>0</v>
      </c>
      <c r="K395" s="251" t="s">
        <v>220</v>
      </c>
      <c r="L395" s="256"/>
      <c r="M395" s="257" t="s">
        <v>44</v>
      </c>
      <c r="N395" s="258" t="s">
        <v>53</v>
      </c>
      <c r="O395" s="85"/>
      <c r="P395" s="214">
        <f>O395*H395</f>
        <v>0</v>
      </c>
      <c r="Q395" s="214">
        <v>0.012</v>
      </c>
      <c r="R395" s="214">
        <f>Q395*H395</f>
        <v>0.036000000000000004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370</v>
      </c>
      <c r="AT395" s="216" t="s">
        <v>249</v>
      </c>
      <c r="AU395" s="216" t="s">
        <v>92</v>
      </c>
      <c r="AY395" s="17" t="s">
        <v>121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7" t="s">
        <v>90</v>
      </c>
      <c r="BK395" s="217">
        <f>ROUND(I395*H395,2)</f>
        <v>0</v>
      </c>
      <c r="BL395" s="17" t="s">
        <v>288</v>
      </c>
      <c r="BM395" s="216" t="s">
        <v>807</v>
      </c>
    </row>
    <row r="396" s="2" customFormat="1">
      <c r="A396" s="39"/>
      <c r="B396" s="40"/>
      <c r="C396" s="41"/>
      <c r="D396" s="218" t="s">
        <v>130</v>
      </c>
      <c r="E396" s="41"/>
      <c r="F396" s="219" t="s">
        <v>808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7" t="s">
        <v>130</v>
      </c>
      <c r="AU396" s="17" t="s">
        <v>92</v>
      </c>
    </row>
    <row r="397" s="13" customFormat="1">
      <c r="A397" s="13"/>
      <c r="B397" s="227"/>
      <c r="C397" s="228"/>
      <c r="D397" s="218" t="s">
        <v>222</v>
      </c>
      <c r="E397" s="229" t="s">
        <v>44</v>
      </c>
      <c r="F397" s="230" t="s">
        <v>540</v>
      </c>
      <c r="G397" s="228"/>
      <c r="H397" s="231">
        <v>3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222</v>
      </c>
      <c r="AU397" s="237" t="s">
        <v>92</v>
      </c>
      <c r="AV397" s="13" t="s">
        <v>92</v>
      </c>
      <c r="AW397" s="13" t="s">
        <v>42</v>
      </c>
      <c r="AX397" s="13" t="s">
        <v>90</v>
      </c>
      <c r="AY397" s="237" t="s">
        <v>121</v>
      </c>
    </row>
    <row r="398" s="2" customFormat="1">
      <c r="A398" s="39"/>
      <c r="B398" s="40"/>
      <c r="C398" s="205" t="s">
        <v>809</v>
      </c>
      <c r="D398" s="205" t="s">
        <v>124</v>
      </c>
      <c r="E398" s="206" t="s">
        <v>810</v>
      </c>
      <c r="F398" s="207" t="s">
        <v>811</v>
      </c>
      <c r="G398" s="208" t="s">
        <v>645</v>
      </c>
      <c r="H398" s="209">
        <v>3</v>
      </c>
      <c r="I398" s="210"/>
      <c r="J398" s="211">
        <f>ROUND(I398*H398,2)</f>
        <v>0</v>
      </c>
      <c r="K398" s="207" t="s">
        <v>220</v>
      </c>
      <c r="L398" s="45"/>
      <c r="M398" s="212" t="s">
        <v>44</v>
      </c>
      <c r="N398" s="213" t="s">
        <v>53</v>
      </c>
      <c r="O398" s="85"/>
      <c r="P398" s="214">
        <f>O398*H398</f>
        <v>0</v>
      </c>
      <c r="Q398" s="214">
        <v>0.00014999999999999999</v>
      </c>
      <c r="R398" s="214">
        <f>Q398*H398</f>
        <v>0.00044999999999999999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288</v>
      </c>
      <c r="AT398" s="216" t="s">
        <v>124</v>
      </c>
      <c r="AU398" s="216" t="s">
        <v>92</v>
      </c>
      <c r="AY398" s="17" t="s">
        <v>121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7" t="s">
        <v>90</v>
      </c>
      <c r="BK398" s="217">
        <f>ROUND(I398*H398,2)</f>
        <v>0</v>
      </c>
      <c r="BL398" s="17" t="s">
        <v>288</v>
      </c>
      <c r="BM398" s="216" t="s">
        <v>812</v>
      </c>
    </row>
    <row r="399" s="13" customFormat="1">
      <c r="A399" s="13"/>
      <c r="B399" s="227"/>
      <c r="C399" s="228"/>
      <c r="D399" s="218" t="s">
        <v>222</v>
      </c>
      <c r="E399" s="229" t="s">
        <v>44</v>
      </c>
      <c r="F399" s="230" t="s">
        <v>545</v>
      </c>
      <c r="G399" s="228"/>
      <c r="H399" s="231">
        <v>3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222</v>
      </c>
      <c r="AU399" s="237" t="s">
        <v>92</v>
      </c>
      <c r="AV399" s="13" t="s">
        <v>92</v>
      </c>
      <c r="AW399" s="13" t="s">
        <v>42</v>
      </c>
      <c r="AX399" s="13" t="s">
        <v>90</v>
      </c>
      <c r="AY399" s="237" t="s">
        <v>121</v>
      </c>
    </row>
    <row r="400" s="2" customFormat="1">
      <c r="A400" s="39"/>
      <c r="B400" s="40"/>
      <c r="C400" s="205" t="s">
        <v>813</v>
      </c>
      <c r="D400" s="205" t="s">
        <v>124</v>
      </c>
      <c r="E400" s="206" t="s">
        <v>814</v>
      </c>
      <c r="F400" s="207" t="s">
        <v>815</v>
      </c>
      <c r="G400" s="208" t="s">
        <v>645</v>
      </c>
      <c r="H400" s="209">
        <v>8</v>
      </c>
      <c r="I400" s="210"/>
      <c r="J400" s="211">
        <f>ROUND(I400*H400,2)</f>
        <v>0</v>
      </c>
      <c r="K400" s="207" t="s">
        <v>220</v>
      </c>
      <c r="L400" s="45"/>
      <c r="M400" s="212" t="s">
        <v>44</v>
      </c>
      <c r="N400" s="213" t="s">
        <v>53</v>
      </c>
      <c r="O400" s="85"/>
      <c r="P400" s="214">
        <f>O400*H400</f>
        <v>0</v>
      </c>
      <c r="Q400" s="214">
        <v>0.00050000000000000001</v>
      </c>
      <c r="R400" s="214">
        <f>Q400*H400</f>
        <v>0.0040000000000000001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288</v>
      </c>
      <c r="AT400" s="216" t="s">
        <v>124</v>
      </c>
      <c r="AU400" s="216" t="s">
        <v>92</v>
      </c>
      <c r="AY400" s="17" t="s">
        <v>121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7" t="s">
        <v>90</v>
      </c>
      <c r="BK400" s="217">
        <f>ROUND(I400*H400,2)</f>
        <v>0</v>
      </c>
      <c r="BL400" s="17" t="s">
        <v>288</v>
      </c>
      <c r="BM400" s="216" t="s">
        <v>816</v>
      </c>
    </row>
    <row r="401" s="13" customFormat="1">
      <c r="A401" s="13"/>
      <c r="B401" s="227"/>
      <c r="C401" s="228"/>
      <c r="D401" s="218" t="s">
        <v>222</v>
      </c>
      <c r="E401" s="229" t="s">
        <v>44</v>
      </c>
      <c r="F401" s="230" t="s">
        <v>540</v>
      </c>
      <c r="G401" s="228"/>
      <c r="H401" s="231">
        <v>3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222</v>
      </c>
      <c r="AU401" s="237" t="s">
        <v>92</v>
      </c>
      <c r="AV401" s="13" t="s">
        <v>92</v>
      </c>
      <c r="AW401" s="13" t="s">
        <v>42</v>
      </c>
      <c r="AX401" s="13" t="s">
        <v>82</v>
      </c>
      <c r="AY401" s="237" t="s">
        <v>121</v>
      </c>
    </row>
    <row r="402" s="13" customFormat="1">
      <c r="A402" s="13"/>
      <c r="B402" s="227"/>
      <c r="C402" s="228"/>
      <c r="D402" s="218" t="s">
        <v>222</v>
      </c>
      <c r="E402" s="229" t="s">
        <v>44</v>
      </c>
      <c r="F402" s="230" t="s">
        <v>545</v>
      </c>
      <c r="G402" s="228"/>
      <c r="H402" s="231">
        <v>3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222</v>
      </c>
      <c r="AU402" s="237" t="s">
        <v>92</v>
      </c>
      <c r="AV402" s="13" t="s">
        <v>92</v>
      </c>
      <c r="AW402" s="13" t="s">
        <v>42</v>
      </c>
      <c r="AX402" s="13" t="s">
        <v>82</v>
      </c>
      <c r="AY402" s="237" t="s">
        <v>121</v>
      </c>
    </row>
    <row r="403" s="13" customFormat="1">
      <c r="A403" s="13"/>
      <c r="B403" s="227"/>
      <c r="C403" s="228"/>
      <c r="D403" s="218" t="s">
        <v>222</v>
      </c>
      <c r="E403" s="229" t="s">
        <v>44</v>
      </c>
      <c r="F403" s="230" t="s">
        <v>546</v>
      </c>
      <c r="G403" s="228"/>
      <c r="H403" s="231">
        <v>2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222</v>
      </c>
      <c r="AU403" s="237" t="s">
        <v>92</v>
      </c>
      <c r="AV403" s="13" t="s">
        <v>92</v>
      </c>
      <c r="AW403" s="13" t="s">
        <v>42</v>
      </c>
      <c r="AX403" s="13" t="s">
        <v>82</v>
      </c>
      <c r="AY403" s="237" t="s">
        <v>121</v>
      </c>
    </row>
    <row r="404" s="14" customFormat="1">
      <c r="A404" s="14"/>
      <c r="B404" s="238"/>
      <c r="C404" s="239"/>
      <c r="D404" s="218" t="s">
        <v>222</v>
      </c>
      <c r="E404" s="240" t="s">
        <v>44</v>
      </c>
      <c r="F404" s="241" t="s">
        <v>228</v>
      </c>
      <c r="G404" s="239"/>
      <c r="H404" s="242">
        <v>8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222</v>
      </c>
      <c r="AU404" s="248" t="s">
        <v>92</v>
      </c>
      <c r="AV404" s="14" t="s">
        <v>142</v>
      </c>
      <c r="AW404" s="14" t="s">
        <v>42</v>
      </c>
      <c r="AX404" s="14" t="s">
        <v>90</v>
      </c>
      <c r="AY404" s="248" t="s">
        <v>121</v>
      </c>
    </row>
    <row r="405" s="2" customFormat="1" ht="44.25" customHeight="1">
      <c r="A405" s="39"/>
      <c r="B405" s="40"/>
      <c r="C405" s="205" t="s">
        <v>817</v>
      </c>
      <c r="D405" s="205" t="s">
        <v>124</v>
      </c>
      <c r="E405" s="206" t="s">
        <v>818</v>
      </c>
      <c r="F405" s="207" t="s">
        <v>819</v>
      </c>
      <c r="G405" s="208" t="s">
        <v>237</v>
      </c>
      <c r="H405" s="209">
        <v>0.10100000000000001</v>
      </c>
      <c r="I405" s="210"/>
      <c r="J405" s="211">
        <f>ROUND(I405*H405,2)</f>
        <v>0</v>
      </c>
      <c r="K405" s="207" t="s">
        <v>220</v>
      </c>
      <c r="L405" s="45"/>
      <c r="M405" s="212" t="s">
        <v>44</v>
      </c>
      <c r="N405" s="213" t="s">
        <v>53</v>
      </c>
      <c r="O405" s="85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288</v>
      </c>
      <c r="AT405" s="216" t="s">
        <v>124</v>
      </c>
      <c r="AU405" s="216" t="s">
        <v>92</v>
      </c>
      <c r="AY405" s="17" t="s">
        <v>121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7" t="s">
        <v>90</v>
      </c>
      <c r="BK405" s="217">
        <f>ROUND(I405*H405,2)</f>
        <v>0</v>
      </c>
      <c r="BL405" s="17" t="s">
        <v>288</v>
      </c>
      <c r="BM405" s="216" t="s">
        <v>820</v>
      </c>
    </row>
    <row r="406" s="2" customFormat="1">
      <c r="A406" s="39"/>
      <c r="B406" s="40"/>
      <c r="C406" s="205" t="s">
        <v>821</v>
      </c>
      <c r="D406" s="205" t="s">
        <v>124</v>
      </c>
      <c r="E406" s="206" t="s">
        <v>822</v>
      </c>
      <c r="F406" s="207" t="s">
        <v>823</v>
      </c>
      <c r="G406" s="208" t="s">
        <v>237</v>
      </c>
      <c r="H406" s="209">
        <v>0.10100000000000001</v>
      </c>
      <c r="I406" s="210"/>
      <c r="J406" s="211">
        <f>ROUND(I406*H406,2)</f>
        <v>0</v>
      </c>
      <c r="K406" s="207" t="s">
        <v>220</v>
      </c>
      <c r="L406" s="45"/>
      <c r="M406" s="212" t="s">
        <v>44</v>
      </c>
      <c r="N406" s="213" t="s">
        <v>53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288</v>
      </c>
      <c r="AT406" s="216" t="s">
        <v>124</v>
      </c>
      <c r="AU406" s="216" t="s">
        <v>92</v>
      </c>
      <c r="AY406" s="17" t="s">
        <v>121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7" t="s">
        <v>90</v>
      </c>
      <c r="BK406" s="217">
        <f>ROUND(I406*H406,2)</f>
        <v>0</v>
      </c>
      <c r="BL406" s="17" t="s">
        <v>288</v>
      </c>
      <c r="BM406" s="216" t="s">
        <v>824</v>
      </c>
    </row>
    <row r="407" s="12" customFormat="1" ht="22.8" customHeight="1">
      <c r="A407" s="12"/>
      <c r="B407" s="189"/>
      <c r="C407" s="190"/>
      <c r="D407" s="191" t="s">
        <v>81</v>
      </c>
      <c r="E407" s="203" t="s">
        <v>825</v>
      </c>
      <c r="F407" s="203" t="s">
        <v>826</v>
      </c>
      <c r="G407" s="190"/>
      <c r="H407" s="190"/>
      <c r="I407" s="193"/>
      <c r="J407" s="204">
        <f>BK407</f>
        <v>0</v>
      </c>
      <c r="K407" s="190"/>
      <c r="L407" s="195"/>
      <c r="M407" s="196"/>
      <c r="N407" s="197"/>
      <c r="O407" s="197"/>
      <c r="P407" s="198">
        <f>SUM(P408:P411)</f>
        <v>0</v>
      </c>
      <c r="Q407" s="197"/>
      <c r="R407" s="198">
        <f>SUM(R408:R411)</f>
        <v>0</v>
      </c>
      <c r="S407" s="197"/>
      <c r="T407" s="199">
        <f>SUM(T408:T411)</f>
        <v>0.11704840000000001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0" t="s">
        <v>92</v>
      </c>
      <c r="AT407" s="201" t="s">
        <v>81</v>
      </c>
      <c r="AU407" s="201" t="s">
        <v>90</v>
      </c>
      <c r="AY407" s="200" t="s">
        <v>121</v>
      </c>
      <c r="BK407" s="202">
        <f>SUM(BK408:BK411)</f>
        <v>0</v>
      </c>
    </row>
    <row r="408" s="2" customFormat="1" ht="16.5" customHeight="1">
      <c r="A408" s="39"/>
      <c r="B408" s="40"/>
      <c r="C408" s="205" t="s">
        <v>827</v>
      </c>
      <c r="D408" s="205" t="s">
        <v>124</v>
      </c>
      <c r="E408" s="206" t="s">
        <v>828</v>
      </c>
      <c r="F408" s="207" t="s">
        <v>829</v>
      </c>
      <c r="G408" s="208" t="s">
        <v>261</v>
      </c>
      <c r="H408" s="209">
        <v>4.9180000000000001</v>
      </c>
      <c r="I408" s="210"/>
      <c r="J408" s="211">
        <f>ROUND(I408*H408,2)</f>
        <v>0</v>
      </c>
      <c r="K408" s="207" t="s">
        <v>220</v>
      </c>
      <c r="L408" s="45"/>
      <c r="M408" s="212" t="s">
        <v>44</v>
      </c>
      <c r="N408" s="213" t="s">
        <v>53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0.023800000000000002</v>
      </c>
      <c r="T408" s="215">
        <f>S408*H408</f>
        <v>0.11704840000000001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288</v>
      </c>
      <c r="AT408" s="216" t="s">
        <v>124</v>
      </c>
      <c r="AU408" s="216" t="s">
        <v>92</v>
      </c>
      <c r="AY408" s="17" t="s">
        <v>121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7" t="s">
        <v>90</v>
      </c>
      <c r="BK408" s="217">
        <f>ROUND(I408*H408,2)</f>
        <v>0</v>
      </c>
      <c r="BL408" s="17" t="s">
        <v>288</v>
      </c>
      <c r="BM408" s="216" t="s">
        <v>830</v>
      </c>
    </row>
    <row r="409" s="13" customFormat="1">
      <c r="A409" s="13"/>
      <c r="B409" s="227"/>
      <c r="C409" s="228"/>
      <c r="D409" s="218" t="s">
        <v>222</v>
      </c>
      <c r="E409" s="229" t="s">
        <v>44</v>
      </c>
      <c r="F409" s="230" t="s">
        <v>831</v>
      </c>
      <c r="G409" s="228"/>
      <c r="H409" s="231">
        <v>4.9180000000000001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222</v>
      </c>
      <c r="AU409" s="237" t="s">
        <v>92</v>
      </c>
      <c r="AV409" s="13" t="s">
        <v>92</v>
      </c>
      <c r="AW409" s="13" t="s">
        <v>42</v>
      </c>
      <c r="AX409" s="13" t="s">
        <v>90</v>
      </c>
      <c r="AY409" s="237" t="s">
        <v>121</v>
      </c>
    </row>
    <row r="410" s="2" customFormat="1">
      <c r="A410" s="39"/>
      <c r="B410" s="40"/>
      <c r="C410" s="205" t="s">
        <v>832</v>
      </c>
      <c r="D410" s="205" t="s">
        <v>124</v>
      </c>
      <c r="E410" s="206" t="s">
        <v>833</v>
      </c>
      <c r="F410" s="207" t="s">
        <v>834</v>
      </c>
      <c r="G410" s="208" t="s">
        <v>261</v>
      </c>
      <c r="H410" s="209">
        <v>4.9180000000000001</v>
      </c>
      <c r="I410" s="210"/>
      <c r="J410" s="211">
        <f>ROUND(I410*H410,2)</f>
        <v>0</v>
      </c>
      <c r="K410" s="207" t="s">
        <v>220</v>
      </c>
      <c r="L410" s="45"/>
      <c r="M410" s="212" t="s">
        <v>44</v>
      </c>
      <c r="N410" s="213" t="s">
        <v>53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288</v>
      </c>
      <c r="AT410" s="216" t="s">
        <v>124</v>
      </c>
      <c r="AU410" s="216" t="s">
        <v>92</v>
      </c>
      <c r="AY410" s="17" t="s">
        <v>121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7" t="s">
        <v>90</v>
      </c>
      <c r="BK410" s="217">
        <f>ROUND(I410*H410,2)</f>
        <v>0</v>
      </c>
      <c r="BL410" s="17" t="s">
        <v>288</v>
      </c>
      <c r="BM410" s="216" t="s">
        <v>835</v>
      </c>
    </row>
    <row r="411" s="13" customFormat="1">
      <c r="A411" s="13"/>
      <c r="B411" s="227"/>
      <c r="C411" s="228"/>
      <c r="D411" s="218" t="s">
        <v>222</v>
      </c>
      <c r="E411" s="229" t="s">
        <v>44</v>
      </c>
      <c r="F411" s="230" t="s">
        <v>831</v>
      </c>
      <c r="G411" s="228"/>
      <c r="H411" s="231">
        <v>4.9180000000000001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222</v>
      </c>
      <c r="AU411" s="237" t="s">
        <v>92</v>
      </c>
      <c r="AV411" s="13" t="s">
        <v>92</v>
      </c>
      <c r="AW411" s="13" t="s">
        <v>42</v>
      </c>
      <c r="AX411" s="13" t="s">
        <v>90</v>
      </c>
      <c r="AY411" s="237" t="s">
        <v>121</v>
      </c>
    </row>
    <row r="412" s="12" customFormat="1" ht="22.8" customHeight="1">
      <c r="A412" s="12"/>
      <c r="B412" s="189"/>
      <c r="C412" s="190"/>
      <c r="D412" s="191" t="s">
        <v>81</v>
      </c>
      <c r="E412" s="203" t="s">
        <v>836</v>
      </c>
      <c r="F412" s="203" t="s">
        <v>837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P413+P426+P429+P438+P444+P452</f>
        <v>0</v>
      </c>
      <c r="Q412" s="197"/>
      <c r="R412" s="198">
        <f>R413+R426+R429+R438+R444+R452</f>
        <v>0</v>
      </c>
      <c r="S412" s="197"/>
      <c r="T412" s="199">
        <f>T413+T426+T429+T438+T444+T452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0" t="s">
        <v>92</v>
      </c>
      <c r="AT412" s="201" t="s">
        <v>81</v>
      </c>
      <c r="AU412" s="201" t="s">
        <v>90</v>
      </c>
      <c r="AY412" s="200" t="s">
        <v>121</v>
      </c>
      <c r="BK412" s="202">
        <f>BK413+BK426+BK429+BK438+BK444+BK452</f>
        <v>0</v>
      </c>
    </row>
    <row r="413" s="12" customFormat="1" ht="20.88" customHeight="1">
      <c r="A413" s="12"/>
      <c r="B413" s="189"/>
      <c r="C413" s="190"/>
      <c r="D413" s="191" t="s">
        <v>81</v>
      </c>
      <c r="E413" s="203" t="s">
        <v>838</v>
      </c>
      <c r="F413" s="203" t="s">
        <v>839</v>
      </c>
      <c r="G413" s="190"/>
      <c r="H413" s="190"/>
      <c r="I413" s="193"/>
      <c r="J413" s="204">
        <f>BK413</f>
        <v>0</v>
      </c>
      <c r="K413" s="190"/>
      <c r="L413" s="195"/>
      <c r="M413" s="196"/>
      <c r="N413" s="197"/>
      <c r="O413" s="197"/>
      <c r="P413" s="198">
        <f>SUM(P414:P425)</f>
        <v>0</v>
      </c>
      <c r="Q413" s="197"/>
      <c r="R413" s="198">
        <f>SUM(R414:R425)</f>
        <v>0</v>
      </c>
      <c r="S413" s="197"/>
      <c r="T413" s="199">
        <f>SUM(T414:T425)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0" t="s">
        <v>90</v>
      </c>
      <c r="AT413" s="201" t="s">
        <v>81</v>
      </c>
      <c r="AU413" s="201" t="s">
        <v>92</v>
      </c>
      <c r="AY413" s="200" t="s">
        <v>121</v>
      </c>
      <c r="BK413" s="202">
        <f>SUM(BK414:BK425)</f>
        <v>0</v>
      </c>
    </row>
    <row r="414" s="2" customFormat="1" ht="16.5" customHeight="1">
      <c r="A414" s="39"/>
      <c r="B414" s="40"/>
      <c r="C414" s="205" t="s">
        <v>840</v>
      </c>
      <c r="D414" s="205" t="s">
        <v>124</v>
      </c>
      <c r="E414" s="206" t="s">
        <v>841</v>
      </c>
      <c r="F414" s="207" t="s">
        <v>842</v>
      </c>
      <c r="G414" s="208" t="s">
        <v>127</v>
      </c>
      <c r="H414" s="209">
        <v>1</v>
      </c>
      <c r="I414" s="210"/>
      <c r="J414" s="211">
        <f>ROUND(I414*H414,2)</f>
        <v>0</v>
      </c>
      <c r="K414" s="207" t="s">
        <v>44</v>
      </c>
      <c r="L414" s="45"/>
      <c r="M414" s="212" t="s">
        <v>44</v>
      </c>
      <c r="N414" s="213" t="s">
        <v>53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288</v>
      </c>
      <c r="AT414" s="216" t="s">
        <v>124</v>
      </c>
      <c r="AU414" s="216" t="s">
        <v>137</v>
      </c>
      <c r="AY414" s="17" t="s">
        <v>121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7" t="s">
        <v>90</v>
      </c>
      <c r="BK414" s="217">
        <f>ROUND(I414*H414,2)</f>
        <v>0</v>
      </c>
      <c r="BL414" s="17" t="s">
        <v>288</v>
      </c>
      <c r="BM414" s="216" t="s">
        <v>843</v>
      </c>
    </row>
    <row r="415" s="2" customFormat="1">
      <c r="A415" s="39"/>
      <c r="B415" s="40"/>
      <c r="C415" s="205" t="s">
        <v>844</v>
      </c>
      <c r="D415" s="205" t="s">
        <v>124</v>
      </c>
      <c r="E415" s="206" t="s">
        <v>845</v>
      </c>
      <c r="F415" s="207" t="s">
        <v>846</v>
      </c>
      <c r="G415" s="208" t="s">
        <v>127</v>
      </c>
      <c r="H415" s="209">
        <v>1</v>
      </c>
      <c r="I415" s="210"/>
      <c r="J415" s="211">
        <f>ROUND(I415*H415,2)</f>
        <v>0</v>
      </c>
      <c r="K415" s="207" t="s">
        <v>44</v>
      </c>
      <c r="L415" s="45"/>
      <c r="M415" s="212" t="s">
        <v>44</v>
      </c>
      <c r="N415" s="213" t="s">
        <v>53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288</v>
      </c>
      <c r="AT415" s="216" t="s">
        <v>124</v>
      </c>
      <c r="AU415" s="216" t="s">
        <v>137</v>
      </c>
      <c r="AY415" s="17" t="s">
        <v>121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7" t="s">
        <v>90</v>
      </c>
      <c r="BK415" s="217">
        <f>ROUND(I415*H415,2)</f>
        <v>0</v>
      </c>
      <c r="BL415" s="17" t="s">
        <v>288</v>
      </c>
      <c r="BM415" s="216" t="s">
        <v>847</v>
      </c>
    </row>
    <row r="416" s="2" customFormat="1">
      <c r="A416" s="39"/>
      <c r="B416" s="40"/>
      <c r="C416" s="205" t="s">
        <v>848</v>
      </c>
      <c r="D416" s="205" t="s">
        <v>124</v>
      </c>
      <c r="E416" s="206" t="s">
        <v>849</v>
      </c>
      <c r="F416" s="207" t="s">
        <v>850</v>
      </c>
      <c r="G416" s="208" t="s">
        <v>127</v>
      </c>
      <c r="H416" s="209">
        <v>1</v>
      </c>
      <c r="I416" s="210"/>
      <c r="J416" s="211">
        <f>ROUND(I416*H416,2)</f>
        <v>0</v>
      </c>
      <c r="K416" s="207" t="s">
        <v>44</v>
      </c>
      <c r="L416" s="45"/>
      <c r="M416" s="212" t="s">
        <v>44</v>
      </c>
      <c r="N416" s="213" t="s">
        <v>53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288</v>
      </c>
      <c r="AT416" s="216" t="s">
        <v>124</v>
      </c>
      <c r="AU416" s="216" t="s">
        <v>137</v>
      </c>
      <c r="AY416" s="17" t="s">
        <v>121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7" t="s">
        <v>90</v>
      </c>
      <c r="BK416" s="217">
        <f>ROUND(I416*H416,2)</f>
        <v>0</v>
      </c>
      <c r="BL416" s="17" t="s">
        <v>288</v>
      </c>
      <c r="BM416" s="216" t="s">
        <v>851</v>
      </c>
    </row>
    <row r="417" s="2" customFormat="1" ht="16.5" customHeight="1">
      <c r="A417" s="39"/>
      <c r="B417" s="40"/>
      <c r="C417" s="205" t="s">
        <v>852</v>
      </c>
      <c r="D417" s="205" t="s">
        <v>124</v>
      </c>
      <c r="E417" s="206" t="s">
        <v>853</v>
      </c>
      <c r="F417" s="207" t="s">
        <v>854</v>
      </c>
      <c r="G417" s="208" t="s">
        <v>127</v>
      </c>
      <c r="H417" s="209">
        <v>1</v>
      </c>
      <c r="I417" s="210"/>
      <c r="J417" s="211">
        <f>ROUND(I417*H417,2)</f>
        <v>0</v>
      </c>
      <c r="K417" s="207" t="s">
        <v>44</v>
      </c>
      <c r="L417" s="45"/>
      <c r="M417" s="212" t="s">
        <v>44</v>
      </c>
      <c r="N417" s="213" t="s">
        <v>53</v>
      </c>
      <c r="O417" s="85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288</v>
      </c>
      <c r="AT417" s="216" t="s">
        <v>124</v>
      </c>
      <c r="AU417" s="216" t="s">
        <v>137</v>
      </c>
      <c r="AY417" s="17" t="s">
        <v>121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7" t="s">
        <v>90</v>
      </c>
      <c r="BK417" s="217">
        <f>ROUND(I417*H417,2)</f>
        <v>0</v>
      </c>
      <c r="BL417" s="17" t="s">
        <v>288</v>
      </c>
      <c r="BM417" s="216" t="s">
        <v>855</v>
      </c>
    </row>
    <row r="418" s="2" customFormat="1">
      <c r="A418" s="39"/>
      <c r="B418" s="40"/>
      <c r="C418" s="41"/>
      <c r="D418" s="218" t="s">
        <v>130</v>
      </c>
      <c r="E418" s="41"/>
      <c r="F418" s="219" t="s">
        <v>856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7" t="s">
        <v>130</v>
      </c>
      <c r="AU418" s="17" t="s">
        <v>137</v>
      </c>
    </row>
    <row r="419" s="2" customFormat="1" ht="21.75" customHeight="1">
      <c r="A419" s="39"/>
      <c r="B419" s="40"/>
      <c r="C419" s="205" t="s">
        <v>857</v>
      </c>
      <c r="D419" s="205" t="s">
        <v>124</v>
      </c>
      <c r="E419" s="206" t="s">
        <v>858</v>
      </c>
      <c r="F419" s="207" t="s">
        <v>859</v>
      </c>
      <c r="G419" s="208" t="s">
        <v>127</v>
      </c>
      <c r="H419" s="209">
        <v>1</v>
      </c>
      <c r="I419" s="210"/>
      <c r="J419" s="211">
        <f>ROUND(I419*H419,2)</f>
        <v>0</v>
      </c>
      <c r="K419" s="207" t="s">
        <v>44</v>
      </c>
      <c r="L419" s="45"/>
      <c r="M419" s="212" t="s">
        <v>44</v>
      </c>
      <c r="N419" s="213" t="s">
        <v>53</v>
      </c>
      <c r="O419" s="85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288</v>
      </c>
      <c r="AT419" s="216" t="s">
        <v>124</v>
      </c>
      <c r="AU419" s="216" t="s">
        <v>137</v>
      </c>
      <c r="AY419" s="17" t="s">
        <v>121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7" t="s">
        <v>90</v>
      </c>
      <c r="BK419" s="217">
        <f>ROUND(I419*H419,2)</f>
        <v>0</v>
      </c>
      <c r="BL419" s="17" t="s">
        <v>288</v>
      </c>
      <c r="BM419" s="216" t="s">
        <v>860</v>
      </c>
    </row>
    <row r="420" s="2" customFormat="1">
      <c r="A420" s="39"/>
      <c r="B420" s="40"/>
      <c r="C420" s="41"/>
      <c r="D420" s="218" t="s">
        <v>130</v>
      </c>
      <c r="E420" s="41"/>
      <c r="F420" s="219" t="s">
        <v>861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7" t="s">
        <v>130</v>
      </c>
      <c r="AU420" s="17" t="s">
        <v>137</v>
      </c>
    </row>
    <row r="421" s="2" customFormat="1">
      <c r="A421" s="39"/>
      <c r="B421" s="40"/>
      <c r="C421" s="205" t="s">
        <v>862</v>
      </c>
      <c r="D421" s="205" t="s">
        <v>124</v>
      </c>
      <c r="E421" s="206" t="s">
        <v>863</v>
      </c>
      <c r="F421" s="207" t="s">
        <v>864</v>
      </c>
      <c r="G421" s="208" t="s">
        <v>127</v>
      </c>
      <c r="H421" s="209">
        <v>1</v>
      </c>
      <c r="I421" s="210"/>
      <c r="J421" s="211">
        <f>ROUND(I421*H421,2)</f>
        <v>0</v>
      </c>
      <c r="K421" s="207" t="s">
        <v>44</v>
      </c>
      <c r="L421" s="45"/>
      <c r="M421" s="212" t="s">
        <v>44</v>
      </c>
      <c r="N421" s="213" t="s">
        <v>53</v>
      </c>
      <c r="O421" s="85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288</v>
      </c>
      <c r="AT421" s="216" t="s">
        <v>124</v>
      </c>
      <c r="AU421" s="216" t="s">
        <v>137</v>
      </c>
      <c r="AY421" s="17" t="s">
        <v>121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7" t="s">
        <v>90</v>
      </c>
      <c r="BK421" s="217">
        <f>ROUND(I421*H421,2)</f>
        <v>0</v>
      </c>
      <c r="BL421" s="17" t="s">
        <v>288</v>
      </c>
      <c r="BM421" s="216" t="s">
        <v>865</v>
      </c>
    </row>
    <row r="422" s="2" customFormat="1" ht="16.5" customHeight="1">
      <c r="A422" s="39"/>
      <c r="B422" s="40"/>
      <c r="C422" s="205" t="s">
        <v>866</v>
      </c>
      <c r="D422" s="205" t="s">
        <v>124</v>
      </c>
      <c r="E422" s="206" t="s">
        <v>867</v>
      </c>
      <c r="F422" s="207" t="s">
        <v>868</v>
      </c>
      <c r="G422" s="208" t="s">
        <v>127</v>
      </c>
      <c r="H422" s="209">
        <v>1</v>
      </c>
      <c r="I422" s="210"/>
      <c r="J422" s="211">
        <f>ROUND(I422*H422,2)</f>
        <v>0</v>
      </c>
      <c r="K422" s="207" t="s">
        <v>44</v>
      </c>
      <c r="L422" s="45"/>
      <c r="M422" s="212" t="s">
        <v>44</v>
      </c>
      <c r="N422" s="213" t="s">
        <v>53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288</v>
      </c>
      <c r="AT422" s="216" t="s">
        <v>124</v>
      </c>
      <c r="AU422" s="216" t="s">
        <v>137</v>
      </c>
      <c r="AY422" s="17" t="s">
        <v>121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7" t="s">
        <v>90</v>
      </c>
      <c r="BK422" s="217">
        <f>ROUND(I422*H422,2)</f>
        <v>0</v>
      </c>
      <c r="BL422" s="17" t="s">
        <v>288</v>
      </c>
      <c r="BM422" s="216" t="s">
        <v>869</v>
      </c>
    </row>
    <row r="423" s="2" customFormat="1">
      <c r="A423" s="39"/>
      <c r="B423" s="40"/>
      <c r="C423" s="41"/>
      <c r="D423" s="218" t="s">
        <v>130</v>
      </c>
      <c r="E423" s="41"/>
      <c r="F423" s="219" t="s">
        <v>861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7" t="s">
        <v>130</v>
      </c>
      <c r="AU423" s="17" t="s">
        <v>137</v>
      </c>
    </row>
    <row r="424" s="2" customFormat="1">
      <c r="A424" s="39"/>
      <c r="B424" s="40"/>
      <c r="C424" s="205" t="s">
        <v>870</v>
      </c>
      <c r="D424" s="205" t="s">
        <v>124</v>
      </c>
      <c r="E424" s="206" t="s">
        <v>871</v>
      </c>
      <c r="F424" s="207" t="s">
        <v>872</v>
      </c>
      <c r="G424" s="208" t="s">
        <v>127</v>
      </c>
      <c r="H424" s="209">
        <v>1</v>
      </c>
      <c r="I424" s="210"/>
      <c r="J424" s="211">
        <f>ROUND(I424*H424,2)</f>
        <v>0</v>
      </c>
      <c r="K424" s="207" t="s">
        <v>44</v>
      </c>
      <c r="L424" s="45"/>
      <c r="M424" s="212" t="s">
        <v>44</v>
      </c>
      <c r="N424" s="213" t="s">
        <v>53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288</v>
      </c>
      <c r="AT424" s="216" t="s">
        <v>124</v>
      </c>
      <c r="AU424" s="216" t="s">
        <v>137</v>
      </c>
      <c r="AY424" s="17" t="s">
        <v>121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7" t="s">
        <v>90</v>
      </c>
      <c r="BK424" s="217">
        <f>ROUND(I424*H424,2)</f>
        <v>0</v>
      </c>
      <c r="BL424" s="17" t="s">
        <v>288</v>
      </c>
      <c r="BM424" s="216" t="s">
        <v>873</v>
      </c>
    </row>
    <row r="425" s="2" customFormat="1">
      <c r="A425" s="39"/>
      <c r="B425" s="40"/>
      <c r="C425" s="41"/>
      <c r="D425" s="218" t="s">
        <v>130</v>
      </c>
      <c r="E425" s="41"/>
      <c r="F425" s="219" t="s">
        <v>874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7" t="s">
        <v>130</v>
      </c>
      <c r="AU425" s="17" t="s">
        <v>137</v>
      </c>
    </row>
    <row r="426" s="12" customFormat="1" ht="20.88" customHeight="1">
      <c r="A426" s="12"/>
      <c r="B426" s="189"/>
      <c r="C426" s="190"/>
      <c r="D426" s="191" t="s">
        <v>81</v>
      </c>
      <c r="E426" s="203" t="s">
        <v>875</v>
      </c>
      <c r="F426" s="203" t="s">
        <v>876</v>
      </c>
      <c r="G426" s="190"/>
      <c r="H426" s="190"/>
      <c r="I426" s="193"/>
      <c r="J426" s="204">
        <f>BK426</f>
        <v>0</v>
      </c>
      <c r="K426" s="190"/>
      <c r="L426" s="195"/>
      <c r="M426" s="196"/>
      <c r="N426" s="197"/>
      <c r="O426" s="197"/>
      <c r="P426" s="198">
        <f>SUM(P427:P428)</f>
        <v>0</v>
      </c>
      <c r="Q426" s="197"/>
      <c r="R426" s="198">
        <f>SUM(R427:R428)</f>
        <v>0</v>
      </c>
      <c r="S426" s="197"/>
      <c r="T426" s="199">
        <f>SUM(T427:T428)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0" t="s">
        <v>90</v>
      </c>
      <c r="AT426" s="201" t="s">
        <v>81</v>
      </c>
      <c r="AU426" s="201" t="s">
        <v>92</v>
      </c>
      <c r="AY426" s="200" t="s">
        <v>121</v>
      </c>
      <c r="BK426" s="202">
        <f>SUM(BK427:BK428)</f>
        <v>0</v>
      </c>
    </row>
    <row r="427" s="2" customFormat="1">
      <c r="A427" s="39"/>
      <c r="B427" s="40"/>
      <c r="C427" s="205" t="s">
        <v>877</v>
      </c>
      <c r="D427" s="205" t="s">
        <v>124</v>
      </c>
      <c r="E427" s="206" t="s">
        <v>878</v>
      </c>
      <c r="F427" s="207" t="s">
        <v>879</v>
      </c>
      <c r="G427" s="208" t="s">
        <v>127</v>
      </c>
      <c r="H427" s="209">
        <v>12</v>
      </c>
      <c r="I427" s="210"/>
      <c r="J427" s="211">
        <f>ROUND(I427*H427,2)</f>
        <v>0</v>
      </c>
      <c r="K427" s="207" t="s">
        <v>44</v>
      </c>
      <c r="L427" s="45"/>
      <c r="M427" s="212" t="s">
        <v>44</v>
      </c>
      <c r="N427" s="213" t="s">
        <v>53</v>
      </c>
      <c r="O427" s="85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288</v>
      </c>
      <c r="AT427" s="216" t="s">
        <v>124</v>
      </c>
      <c r="AU427" s="216" t="s">
        <v>137</v>
      </c>
      <c r="AY427" s="17" t="s">
        <v>121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7" t="s">
        <v>90</v>
      </c>
      <c r="BK427" s="217">
        <f>ROUND(I427*H427,2)</f>
        <v>0</v>
      </c>
      <c r="BL427" s="17" t="s">
        <v>288</v>
      </c>
      <c r="BM427" s="216" t="s">
        <v>880</v>
      </c>
    </row>
    <row r="428" s="2" customFormat="1">
      <c r="A428" s="39"/>
      <c r="B428" s="40"/>
      <c r="C428" s="205" t="s">
        <v>881</v>
      </c>
      <c r="D428" s="205" t="s">
        <v>124</v>
      </c>
      <c r="E428" s="206" t="s">
        <v>882</v>
      </c>
      <c r="F428" s="207" t="s">
        <v>883</v>
      </c>
      <c r="G428" s="208" t="s">
        <v>127</v>
      </c>
      <c r="H428" s="209">
        <v>1</v>
      </c>
      <c r="I428" s="210"/>
      <c r="J428" s="211">
        <f>ROUND(I428*H428,2)</f>
        <v>0</v>
      </c>
      <c r="K428" s="207" t="s">
        <v>44</v>
      </c>
      <c r="L428" s="45"/>
      <c r="M428" s="212" t="s">
        <v>44</v>
      </c>
      <c r="N428" s="213" t="s">
        <v>53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288</v>
      </c>
      <c r="AT428" s="216" t="s">
        <v>124</v>
      </c>
      <c r="AU428" s="216" t="s">
        <v>137</v>
      </c>
      <c r="AY428" s="17" t="s">
        <v>121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7" t="s">
        <v>90</v>
      </c>
      <c r="BK428" s="217">
        <f>ROUND(I428*H428,2)</f>
        <v>0</v>
      </c>
      <c r="BL428" s="17" t="s">
        <v>288</v>
      </c>
      <c r="BM428" s="216" t="s">
        <v>884</v>
      </c>
    </row>
    <row r="429" s="12" customFormat="1" ht="20.88" customHeight="1">
      <c r="A429" s="12"/>
      <c r="B429" s="189"/>
      <c r="C429" s="190"/>
      <c r="D429" s="191" t="s">
        <v>81</v>
      </c>
      <c r="E429" s="203" t="s">
        <v>885</v>
      </c>
      <c r="F429" s="203" t="s">
        <v>886</v>
      </c>
      <c r="G429" s="190"/>
      <c r="H429" s="190"/>
      <c r="I429" s="193"/>
      <c r="J429" s="204">
        <f>BK429</f>
        <v>0</v>
      </c>
      <c r="K429" s="190"/>
      <c r="L429" s="195"/>
      <c r="M429" s="196"/>
      <c r="N429" s="197"/>
      <c r="O429" s="197"/>
      <c r="P429" s="198">
        <f>SUM(P430:P437)</f>
        <v>0</v>
      </c>
      <c r="Q429" s="197"/>
      <c r="R429" s="198">
        <f>SUM(R430:R437)</f>
        <v>0</v>
      </c>
      <c r="S429" s="197"/>
      <c r="T429" s="199">
        <f>SUM(T430:T437)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0" t="s">
        <v>90</v>
      </c>
      <c r="AT429" s="201" t="s">
        <v>81</v>
      </c>
      <c r="AU429" s="201" t="s">
        <v>92</v>
      </c>
      <c r="AY429" s="200" t="s">
        <v>121</v>
      </c>
      <c r="BK429" s="202">
        <f>SUM(BK430:BK437)</f>
        <v>0</v>
      </c>
    </row>
    <row r="430" s="2" customFormat="1">
      <c r="A430" s="39"/>
      <c r="B430" s="40"/>
      <c r="C430" s="205" t="s">
        <v>887</v>
      </c>
      <c r="D430" s="205" t="s">
        <v>124</v>
      </c>
      <c r="E430" s="206" t="s">
        <v>888</v>
      </c>
      <c r="F430" s="207" t="s">
        <v>889</v>
      </c>
      <c r="G430" s="208" t="s">
        <v>342</v>
      </c>
      <c r="H430" s="209">
        <v>6</v>
      </c>
      <c r="I430" s="210"/>
      <c r="J430" s="211">
        <f>ROUND(I430*H430,2)</f>
        <v>0</v>
      </c>
      <c r="K430" s="207" t="s">
        <v>44</v>
      </c>
      <c r="L430" s="45"/>
      <c r="M430" s="212" t="s">
        <v>44</v>
      </c>
      <c r="N430" s="213" t="s">
        <v>53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288</v>
      </c>
      <c r="AT430" s="216" t="s">
        <v>124</v>
      </c>
      <c r="AU430" s="216" t="s">
        <v>137</v>
      </c>
      <c r="AY430" s="17" t="s">
        <v>121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7" t="s">
        <v>90</v>
      </c>
      <c r="BK430" s="217">
        <f>ROUND(I430*H430,2)</f>
        <v>0</v>
      </c>
      <c r="BL430" s="17" t="s">
        <v>288</v>
      </c>
      <c r="BM430" s="216" t="s">
        <v>890</v>
      </c>
    </row>
    <row r="431" s="2" customFormat="1">
      <c r="A431" s="39"/>
      <c r="B431" s="40"/>
      <c r="C431" s="41"/>
      <c r="D431" s="218" t="s">
        <v>130</v>
      </c>
      <c r="E431" s="41"/>
      <c r="F431" s="219" t="s">
        <v>891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7" t="s">
        <v>130</v>
      </c>
      <c r="AU431" s="17" t="s">
        <v>137</v>
      </c>
    </row>
    <row r="432" s="2" customFormat="1">
      <c r="A432" s="39"/>
      <c r="B432" s="40"/>
      <c r="C432" s="205" t="s">
        <v>892</v>
      </c>
      <c r="D432" s="205" t="s">
        <v>124</v>
      </c>
      <c r="E432" s="206" t="s">
        <v>893</v>
      </c>
      <c r="F432" s="207" t="s">
        <v>894</v>
      </c>
      <c r="G432" s="208" t="s">
        <v>342</v>
      </c>
      <c r="H432" s="209">
        <v>9</v>
      </c>
      <c r="I432" s="210"/>
      <c r="J432" s="211">
        <f>ROUND(I432*H432,2)</f>
        <v>0</v>
      </c>
      <c r="K432" s="207" t="s">
        <v>44</v>
      </c>
      <c r="L432" s="45"/>
      <c r="M432" s="212" t="s">
        <v>44</v>
      </c>
      <c r="N432" s="213" t="s">
        <v>53</v>
      </c>
      <c r="O432" s="85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288</v>
      </c>
      <c r="AT432" s="216" t="s">
        <v>124</v>
      </c>
      <c r="AU432" s="216" t="s">
        <v>137</v>
      </c>
      <c r="AY432" s="17" t="s">
        <v>121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7" t="s">
        <v>90</v>
      </c>
      <c r="BK432" s="217">
        <f>ROUND(I432*H432,2)</f>
        <v>0</v>
      </c>
      <c r="BL432" s="17" t="s">
        <v>288</v>
      </c>
      <c r="BM432" s="216" t="s">
        <v>895</v>
      </c>
    </row>
    <row r="433" s="2" customFormat="1">
      <c r="A433" s="39"/>
      <c r="B433" s="40"/>
      <c r="C433" s="41"/>
      <c r="D433" s="218" t="s">
        <v>130</v>
      </c>
      <c r="E433" s="41"/>
      <c r="F433" s="219" t="s">
        <v>896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7" t="s">
        <v>130</v>
      </c>
      <c r="AU433" s="17" t="s">
        <v>137</v>
      </c>
    </row>
    <row r="434" s="2" customFormat="1">
      <c r="A434" s="39"/>
      <c r="B434" s="40"/>
      <c r="C434" s="205" t="s">
        <v>897</v>
      </c>
      <c r="D434" s="205" t="s">
        <v>124</v>
      </c>
      <c r="E434" s="206" t="s">
        <v>898</v>
      </c>
      <c r="F434" s="207" t="s">
        <v>899</v>
      </c>
      <c r="G434" s="208" t="s">
        <v>342</v>
      </c>
      <c r="H434" s="209">
        <v>35</v>
      </c>
      <c r="I434" s="210"/>
      <c r="J434" s="211">
        <f>ROUND(I434*H434,2)</f>
        <v>0</v>
      </c>
      <c r="K434" s="207" t="s">
        <v>44</v>
      </c>
      <c r="L434" s="45"/>
      <c r="M434" s="212" t="s">
        <v>44</v>
      </c>
      <c r="N434" s="213" t="s">
        <v>53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288</v>
      </c>
      <c r="AT434" s="216" t="s">
        <v>124</v>
      </c>
      <c r="AU434" s="216" t="s">
        <v>137</v>
      </c>
      <c r="AY434" s="17" t="s">
        <v>121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7" t="s">
        <v>90</v>
      </c>
      <c r="BK434" s="217">
        <f>ROUND(I434*H434,2)</f>
        <v>0</v>
      </c>
      <c r="BL434" s="17" t="s">
        <v>288</v>
      </c>
      <c r="BM434" s="216" t="s">
        <v>900</v>
      </c>
    </row>
    <row r="435" s="2" customFormat="1">
      <c r="A435" s="39"/>
      <c r="B435" s="40"/>
      <c r="C435" s="41"/>
      <c r="D435" s="218" t="s">
        <v>130</v>
      </c>
      <c r="E435" s="41"/>
      <c r="F435" s="219" t="s">
        <v>901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7" t="s">
        <v>130</v>
      </c>
      <c r="AU435" s="17" t="s">
        <v>137</v>
      </c>
    </row>
    <row r="436" s="2" customFormat="1">
      <c r="A436" s="39"/>
      <c r="B436" s="40"/>
      <c r="C436" s="205" t="s">
        <v>902</v>
      </c>
      <c r="D436" s="205" t="s">
        <v>124</v>
      </c>
      <c r="E436" s="206" t="s">
        <v>903</v>
      </c>
      <c r="F436" s="207" t="s">
        <v>904</v>
      </c>
      <c r="G436" s="208" t="s">
        <v>342</v>
      </c>
      <c r="H436" s="209">
        <v>6</v>
      </c>
      <c r="I436" s="210"/>
      <c r="J436" s="211">
        <f>ROUND(I436*H436,2)</f>
        <v>0</v>
      </c>
      <c r="K436" s="207" t="s">
        <v>44</v>
      </c>
      <c r="L436" s="45"/>
      <c r="M436" s="212" t="s">
        <v>44</v>
      </c>
      <c r="N436" s="213" t="s">
        <v>53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288</v>
      </c>
      <c r="AT436" s="216" t="s">
        <v>124</v>
      </c>
      <c r="AU436" s="216" t="s">
        <v>137</v>
      </c>
      <c r="AY436" s="17" t="s">
        <v>121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7" t="s">
        <v>90</v>
      </c>
      <c r="BK436" s="217">
        <f>ROUND(I436*H436,2)</f>
        <v>0</v>
      </c>
      <c r="BL436" s="17" t="s">
        <v>288</v>
      </c>
      <c r="BM436" s="216" t="s">
        <v>905</v>
      </c>
    </row>
    <row r="437" s="2" customFormat="1">
      <c r="A437" s="39"/>
      <c r="B437" s="40"/>
      <c r="C437" s="41"/>
      <c r="D437" s="218" t="s">
        <v>130</v>
      </c>
      <c r="E437" s="41"/>
      <c r="F437" s="219" t="s">
        <v>901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7" t="s">
        <v>130</v>
      </c>
      <c r="AU437" s="17" t="s">
        <v>137</v>
      </c>
    </row>
    <row r="438" s="12" customFormat="1" ht="20.88" customHeight="1">
      <c r="A438" s="12"/>
      <c r="B438" s="189"/>
      <c r="C438" s="190"/>
      <c r="D438" s="191" t="s">
        <v>81</v>
      </c>
      <c r="E438" s="203" t="s">
        <v>906</v>
      </c>
      <c r="F438" s="203" t="s">
        <v>907</v>
      </c>
      <c r="G438" s="190"/>
      <c r="H438" s="190"/>
      <c r="I438" s="193"/>
      <c r="J438" s="204">
        <f>BK438</f>
        <v>0</v>
      </c>
      <c r="K438" s="190"/>
      <c r="L438" s="195"/>
      <c r="M438" s="196"/>
      <c r="N438" s="197"/>
      <c r="O438" s="197"/>
      <c r="P438" s="198">
        <f>SUM(P439:P443)</f>
        <v>0</v>
      </c>
      <c r="Q438" s="197"/>
      <c r="R438" s="198">
        <f>SUM(R439:R443)</f>
        <v>0</v>
      </c>
      <c r="S438" s="197"/>
      <c r="T438" s="199">
        <f>SUM(T439:T443)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0" t="s">
        <v>90</v>
      </c>
      <c r="AT438" s="201" t="s">
        <v>81</v>
      </c>
      <c r="AU438" s="201" t="s">
        <v>92</v>
      </c>
      <c r="AY438" s="200" t="s">
        <v>121</v>
      </c>
      <c r="BK438" s="202">
        <f>SUM(BK439:BK443)</f>
        <v>0</v>
      </c>
    </row>
    <row r="439" s="2" customFormat="1">
      <c r="A439" s="39"/>
      <c r="B439" s="40"/>
      <c r="C439" s="205" t="s">
        <v>908</v>
      </c>
      <c r="D439" s="205" t="s">
        <v>124</v>
      </c>
      <c r="E439" s="206" t="s">
        <v>909</v>
      </c>
      <c r="F439" s="207" t="s">
        <v>910</v>
      </c>
      <c r="G439" s="208" t="s">
        <v>127</v>
      </c>
      <c r="H439" s="209">
        <v>1</v>
      </c>
      <c r="I439" s="210"/>
      <c r="J439" s="211">
        <f>ROUND(I439*H439,2)</f>
        <v>0</v>
      </c>
      <c r="K439" s="207" t="s">
        <v>44</v>
      </c>
      <c r="L439" s="45"/>
      <c r="M439" s="212" t="s">
        <v>44</v>
      </c>
      <c r="N439" s="213" t="s">
        <v>53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288</v>
      </c>
      <c r="AT439" s="216" t="s">
        <v>124</v>
      </c>
      <c r="AU439" s="216" t="s">
        <v>137</v>
      </c>
      <c r="AY439" s="17" t="s">
        <v>121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7" t="s">
        <v>90</v>
      </c>
      <c r="BK439" s="217">
        <f>ROUND(I439*H439,2)</f>
        <v>0</v>
      </c>
      <c r="BL439" s="17" t="s">
        <v>288</v>
      </c>
      <c r="BM439" s="216" t="s">
        <v>911</v>
      </c>
    </row>
    <row r="440" s="2" customFormat="1">
      <c r="A440" s="39"/>
      <c r="B440" s="40"/>
      <c r="C440" s="205" t="s">
        <v>912</v>
      </c>
      <c r="D440" s="205" t="s">
        <v>124</v>
      </c>
      <c r="E440" s="206" t="s">
        <v>913</v>
      </c>
      <c r="F440" s="207" t="s">
        <v>914</v>
      </c>
      <c r="G440" s="208" t="s">
        <v>127</v>
      </c>
      <c r="H440" s="209">
        <v>2</v>
      </c>
      <c r="I440" s="210"/>
      <c r="J440" s="211">
        <f>ROUND(I440*H440,2)</f>
        <v>0</v>
      </c>
      <c r="K440" s="207" t="s">
        <v>44</v>
      </c>
      <c r="L440" s="45"/>
      <c r="M440" s="212" t="s">
        <v>44</v>
      </c>
      <c r="N440" s="213" t="s">
        <v>53</v>
      </c>
      <c r="O440" s="85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288</v>
      </c>
      <c r="AT440" s="216" t="s">
        <v>124</v>
      </c>
      <c r="AU440" s="216" t="s">
        <v>137</v>
      </c>
      <c r="AY440" s="17" t="s">
        <v>121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7" t="s">
        <v>90</v>
      </c>
      <c r="BK440" s="217">
        <f>ROUND(I440*H440,2)</f>
        <v>0</v>
      </c>
      <c r="BL440" s="17" t="s">
        <v>288</v>
      </c>
      <c r="BM440" s="216" t="s">
        <v>915</v>
      </c>
    </row>
    <row r="441" s="2" customFormat="1">
      <c r="A441" s="39"/>
      <c r="B441" s="40"/>
      <c r="C441" s="205" t="s">
        <v>916</v>
      </c>
      <c r="D441" s="205" t="s">
        <v>124</v>
      </c>
      <c r="E441" s="206" t="s">
        <v>917</v>
      </c>
      <c r="F441" s="207" t="s">
        <v>918</v>
      </c>
      <c r="G441" s="208" t="s">
        <v>127</v>
      </c>
      <c r="H441" s="209">
        <v>3</v>
      </c>
      <c r="I441" s="210"/>
      <c r="J441" s="211">
        <f>ROUND(I441*H441,2)</f>
        <v>0</v>
      </c>
      <c r="K441" s="207" t="s">
        <v>44</v>
      </c>
      <c r="L441" s="45"/>
      <c r="M441" s="212" t="s">
        <v>44</v>
      </c>
      <c r="N441" s="213" t="s">
        <v>53</v>
      </c>
      <c r="O441" s="85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288</v>
      </c>
      <c r="AT441" s="216" t="s">
        <v>124</v>
      </c>
      <c r="AU441" s="216" t="s">
        <v>137</v>
      </c>
      <c r="AY441" s="17" t="s">
        <v>121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7" t="s">
        <v>90</v>
      </c>
      <c r="BK441" s="217">
        <f>ROUND(I441*H441,2)</f>
        <v>0</v>
      </c>
      <c r="BL441" s="17" t="s">
        <v>288</v>
      </c>
      <c r="BM441" s="216" t="s">
        <v>919</v>
      </c>
    </row>
    <row r="442" s="2" customFormat="1">
      <c r="A442" s="39"/>
      <c r="B442" s="40"/>
      <c r="C442" s="205" t="s">
        <v>920</v>
      </c>
      <c r="D442" s="205" t="s">
        <v>124</v>
      </c>
      <c r="E442" s="206" t="s">
        <v>921</v>
      </c>
      <c r="F442" s="207" t="s">
        <v>922</v>
      </c>
      <c r="G442" s="208" t="s">
        <v>127</v>
      </c>
      <c r="H442" s="209">
        <v>1</v>
      </c>
      <c r="I442" s="210"/>
      <c r="J442" s="211">
        <f>ROUND(I442*H442,2)</f>
        <v>0</v>
      </c>
      <c r="K442" s="207" t="s">
        <v>44</v>
      </c>
      <c r="L442" s="45"/>
      <c r="M442" s="212" t="s">
        <v>44</v>
      </c>
      <c r="N442" s="213" t="s">
        <v>53</v>
      </c>
      <c r="O442" s="85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288</v>
      </c>
      <c r="AT442" s="216" t="s">
        <v>124</v>
      </c>
      <c r="AU442" s="216" t="s">
        <v>137</v>
      </c>
      <c r="AY442" s="17" t="s">
        <v>121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7" t="s">
        <v>90</v>
      </c>
      <c r="BK442" s="217">
        <f>ROUND(I442*H442,2)</f>
        <v>0</v>
      </c>
      <c r="BL442" s="17" t="s">
        <v>288</v>
      </c>
      <c r="BM442" s="216" t="s">
        <v>923</v>
      </c>
    </row>
    <row r="443" s="2" customFormat="1">
      <c r="A443" s="39"/>
      <c r="B443" s="40"/>
      <c r="C443" s="205" t="s">
        <v>924</v>
      </c>
      <c r="D443" s="205" t="s">
        <v>124</v>
      </c>
      <c r="E443" s="206" t="s">
        <v>925</v>
      </c>
      <c r="F443" s="207" t="s">
        <v>926</v>
      </c>
      <c r="G443" s="208" t="s">
        <v>127</v>
      </c>
      <c r="H443" s="209">
        <v>1</v>
      </c>
      <c r="I443" s="210"/>
      <c r="J443" s="211">
        <f>ROUND(I443*H443,2)</f>
        <v>0</v>
      </c>
      <c r="K443" s="207" t="s">
        <v>44</v>
      </c>
      <c r="L443" s="45"/>
      <c r="M443" s="212" t="s">
        <v>44</v>
      </c>
      <c r="N443" s="213" t="s">
        <v>53</v>
      </c>
      <c r="O443" s="85"/>
      <c r="P443" s="214">
        <f>O443*H443</f>
        <v>0</v>
      </c>
      <c r="Q443" s="214">
        <v>0</v>
      </c>
      <c r="R443" s="214">
        <f>Q443*H443</f>
        <v>0</v>
      </c>
      <c r="S443" s="214">
        <v>0</v>
      </c>
      <c r="T443" s="21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288</v>
      </c>
      <c r="AT443" s="216" t="s">
        <v>124</v>
      </c>
      <c r="AU443" s="216" t="s">
        <v>137</v>
      </c>
      <c r="AY443" s="17" t="s">
        <v>121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7" t="s">
        <v>90</v>
      </c>
      <c r="BK443" s="217">
        <f>ROUND(I443*H443,2)</f>
        <v>0</v>
      </c>
      <c r="BL443" s="17" t="s">
        <v>288</v>
      </c>
      <c r="BM443" s="216" t="s">
        <v>927</v>
      </c>
    </row>
    <row r="444" s="12" customFormat="1" ht="20.88" customHeight="1">
      <c r="A444" s="12"/>
      <c r="B444" s="189"/>
      <c r="C444" s="190"/>
      <c r="D444" s="191" t="s">
        <v>81</v>
      </c>
      <c r="E444" s="203" t="s">
        <v>928</v>
      </c>
      <c r="F444" s="203" t="s">
        <v>929</v>
      </c>
      <c r="G444" s="190"/>
      <c r="H444" s="190"/>
      <c r="I444" s="193"/>
      <c r="J444" s="204">
        <f>BK444</f>
        <v>0</v>
      </c>
      <c r="K444" s="190"/>
      <c r="L444" s="195"/>
      <c r="M444" s="196"/>
      <c r="N444" s="197"/>
      <c r="O444" s="197"/>
      <c r="P444" s="198">
        <f>SUM(P445:P451)</f>
        <v>0</v>
      </c>
      <c r="Q444" s="197"/>
      <c r="R444" s="198">
        <f>SUM(R445:R451)</f>
        <v>0</v>
      </c>
      <c r="S444" s="197"/>
      <c r="T444" s="199">
        <f>SUM(T445:T451)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0" t="s">
        <v>90</v>
      </c>
      <c r="AT444" s="201" t="s">
        <v>81</v>
      </c>
      <c r="AU444" s="201" t="s">
        <v>92</v>
      </c>
      <c r="AY444" s="200" t="s">
        <v>121</v>
      </c>
      <c r="BK444" s="202">
        <f>SUM(BK445:BK451)</f>
        <v>0</v>
      </c>
    </row>
    <row r="445" s="2" customFormat="1">
      <c r="A445" s="39"/>
      <c r="B445" s="40"/>
      <c r="C445" s="205" t="s">
        <v>930</v>
      </c>
      <c r="D445" s="205" t="s">
        <v>124</v>
      </c>
      <c r="E445" s="206" t="s">
        <v>931</v>
      </c>
      <c r="F445" s="207" t="s">
        <v>932</v>
      </c>
      <c r="G445" s="208" t="s">
        <v>127</v>
      </c>
      <c r="H445" s="209">
        <v>1</v>
      </c>
      <c r="I445" s="210"/>
      <c r="J445" s="211">
        <f>ROUND(I445*H445,2)</f>
        <v>0</v>
      </c>
      <c r="K445" s="207" t="s">
        <v>44</v>
      </c>
      <c r="L445" s="45"/>
      <c r="M445" s="212" t="s">
        <v>44</v>
      </c>
      <c r="N445" s="213" t="s">
        <v>53</v>
      </c>
      <c r="O445" s="85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288</v>
      </c>
      <c r="AT445" s="216" t="s">
        <v>124</v>
      </c>
      <c r="AU445" s="216" t="s">
        <v>137</v>
      </c>
      <c r="AY445" s="17" t="s">
        <v>121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7" t="s">
        <v>90</v>
      </c>
      <c r="BK445" s="217">
        <f>ROUND(I445*H445,2)</f>
        <v>0</v>
      </c>
      <c r="BL445" s="17" t="s">
        <v>288</v>
      </c>
      <c r="BM445" s="216" t="s">
        <v>933</v>
      </c>
    </row>
    <row r="446" s="2" customFormat="1">
      <c r="A446" s="39"/>
      <c r="B446" s="40"/>
      <c r="C446" s="41"/>
      <c r="D446" s="218" t="s">
        <v>130</v>
      </c>
      <c r="E446" s="41"/>
      <c r="F446" s="219" t="s">
        <v>934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7" t="s">
        <v>130</v>
      </c>
      <c r="AU446" s="17" t="s">
        <v>137</v>
      </c>
    </row>
    <row r="447" s="2" customFormat="1" ht="21.75" customHeight="1">
      <c r="A447" s="39"/>
      <c r="B447" s="40"/>
      <c r="C447" s="205" t="s">
        <v>935</v>
      </c>
      <c r="D447" s="205" t="s">
        <v>124</v>
      </c>
      <c r="E447" s="206" t="s">
        <v>936</v>
      </c>
      <c r="F447" s="207" t="s">
        <v>937</v>
      </c>
      <c r="G447" s="208" t="s">
        <v>127</v>
      </c>
      <c r="H447" s="209">
        <v>1</v>
      </c>
      <c r="I447" s="210"/>
      <c r="J447" s="211">
        <f>ROUND(I447*H447,2)</f>
        <v>0</v>
      </c>
      <c r="K447" s="207" t="s">
        <v>44</v>
      </c>
      <c r="L447" s="45"/>
      <c r="M447" s="212" t="s">
        <v>44</v>
      </c>
      <c r="N447" s="213" t="s">
        <v>53</v>
      </c>
      <c r="O447" s="85"/>
      <c r="P447" s="214">
        <f>O447*H447</f>
        <v>0</v>
      </c>
      <c r="Q447" s="214">
        <v>0</v>
      </c>
      <c r="R447" s="214">
        <f>Q447*H447</f>
        <v>0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288</v>
      </c>
      <c r="AT447" s="216" t="s">
        <v>124</v>
      </c>
      <c r="AU447" s="216" t="s">
        <v>137</v>
      </c>
      <c r="AY447" s="17" t="s">
        <v>121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7" t="s">
        <v>90</v>
      </c>
      <c r="BK447" s="217">
        <f>ROUND(I447*H447,2)</f>
        <v>0</v>
      </c>
      <c r="BL447" s="17" t="s">
        <v>288</v>
      </c>
      <c r="BM447" s="216" t="s">
        <v>938</v>
      </c>
    </row>
    <row r="448" s="2" customFormat="1" ht="16.5" customHeight="1">
      <c r="A448" s="39"/>
      <c r="B448" s="40"/>
      <c r="C448" s="205" t="s">
        <v>939</v>
      </c>
      <c r="D448" s="205" t="s">
        <v>124</v>
      </c>
      <c r="E448" s="206" t="s">
        <v>940</v>
      </c>
      <c r="F448" s="207" t="s">
        <v>941</v>
      </c>
      <c r="G448" s="208" t="s">
        <v>127</v>
      </c>
      <c r="H448" s="209">
        <v>1</v>
      </c>
      <c r="I448" s="210"/>
      <c r="J448" s="211">
        <f>ROUND(I448*H448,2)</f>
        <v>0</v>
      </c>
      <c r="K448" s="207" t="s">
        <v>44</v>
      </c>
      <c r="L448" s="45"/>
      <c r="M448" s="212" t="s">
        <v>44</v>
      </c>
      <c r="N448" s="213" t="s">
        <v>53</v>
      </c>
      <c r="O448" s="85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288</v>
      </c>
      <c r="AT448" s="216" t="s">
        <v>124</v>
      </c>
      <c r="AU448" s="216" t="s">
        <v>137</v>
      </c>
      <c r="AY448" s="17" t="s">
        <v>121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7" t="s">
        <v>90</v>
      </c>
      <c r="BK448" s="217">
        <f>ROUND(I448*H448,2)</f>
        <v>0</v>
      </c>
      <c r="BL448" s="17" t="s">
        <v>288</v>
      </c>
      <c r="BM448" s="216" t="s">
        <v>942</v>
      </c>
    </row>
    <row r="449" s="2" customFormat="1" ht="16.5" customHeight="1">
      <c r="A449" s="39"/>
      <c r="B449" s="40"/>
      <c r="C449" s="205" t="s">
        <v>943</v>
      </c>
      <c r="D449" s="205" t="s">
        <v>124</v>
      </c>
      <c r="E449" s="206" t="s">
        <v>944</v>
      </c>
      <c r="F449" s="207" t="s">
        <v>945</v>
      </c>
      <c r="G449" s="208" t="s">
        <v>127</v>
      </c>
      <c r="H449" s="209">
        <v>1</v>
      </c>
      <c r="I449" s="210"/>
      <c r="J449" s="211">
        <f>ROUND(I449*H449,2)</f>
        <v>0</v>
      </c>
      <c r="K449" s="207" t="s">
        <v>44</v>
      </c>
      <c r="L449" s="45"/>
      <c r="M449" s="212" t="s">
        <v>44</v>
      </c>
      <c r="N449" s="213" t="s">
        <v>53</v>
      </c>
      <c r="O449" s="85"/>
      <c r="P449" s="214">
        <f>O449*H449</f>
        <v>0</v>
      </c>
      <c r="Q449" s="214">
        <v>0</v>
      </c>
      <c r="R449" s="214">
        <f>Q449*H449</f>
        <v>0</v>
      </c>
      <c r="S449" s="214">
        <v>0</v>
      </c>
      <c r="T449" s="21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6" t="s">
        <v>288</v>
      </c>
      <c r="AT449" s="216" t="s">
        <v>124</v>
      </c>
      <c r="AU449" s="216" t="s">
        <v>137</v>
      </c>
      <c r="AY449" s="17" t="s">
        <v>121</v>
      </c>
      <c r="BE449" s="217">
        <f>IF(N449="základní",J449,0)</f>
        <v>0</v>
      </c>
      <c r="BF449" s="217">
        <f>IF(N449="snížená",J449,0)</f>
        <v>0</v>
      </c>
      <c r="BG449" s="217">
        <f>IF(N449="zákl. přenesená",J449,0)</f>
        <v>0</v>
      </c>
      <c r="BH449" s="217">
        <f>IF(N449="sníž. přenesená",J449,0)</f>
        <v>0</v>
      </c>
      <c r="BI449" s="217">
        <f>IF(N449="nulová",J449,0)</f>
        <v>0</v>
      </c>
      <c r="BJ449" s="17" t="s">
        <v>90</v>
      </c>
      <c r="BK449" s="217">
        <f>ROUND(I449*H449,2)</f>
        <v>0</v>
      </c>
      <c r="BL449" s="17" t="s">
        <v>288</v>
      </c>
      <c r="BM449" s="216" t="s">
        <v>946</v>
      </c>
    </row>
    <row r="450" s="2" customFormat="1">
      <c r="A450" s="39"/>
      <c r="B450" s="40"/>
      <c r="C450" s="205" t="s">
        <v>947</v>
      </c>
      <c r="D450" s="205" t="s">
        <v>124</v>
      </c>
      <c r="E450" s="206" t="s">
        <v>948</v>
      </c>
      <c r="F450" s="207" t="s">
        <v>949</v>
      </c>
      <c r="G450" s="208" t="s">
        <v>127</v>
      </c>
      <c r="H450" s="209">
        <v>1</v>
      </c>
      <c r="I450" s="210"/>
      <c r="J450" s="211">
        <f>ROUND(I450*H450,2)</f>
        <v>0</v>
      </c>
      <c r="K450" s="207" t="s">
        <v>44</v>
      </c>
      <c r="L450" s="45"/>
      <c r="M450" s="212" t="s">
        <v>44</v>
      </c>
      <c r="N450" s="213" t="s">
        <v>53</v>
      </c>
      <c r="O450" s="85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288</v>
      </c>
      <c r="AT450" s="216" t="s">
        <v>124</v>
      </c>
      <c r="AU450" s="216" t="s">
        <v>137</v>
      </c>
      <c r="AY450" s="17" t="s">
        <v>121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7" t="s">
        <v>90</v>
      </c>
      <c r="BK450" s="217">
        <f>ROUND(I450*H450,2)</f>
        <v>0</v>
      </c>
      <c r="BL450" s="17" t="s">
        <v>288</v>
      </c>
      <c r="BM450" s="216" t="s">
        <v>950</v>
      </c>
    </row>
    <row r="451" s="2" customFormat="1">
      <c r="A451" s="39"/>
      <c r="B451" s="40"/>
      <c r="C451" s="205" t="s">
        <v>951</v>
      </c>
      <c r="D451" s="205" t="s">
        <v>124</v>
      </c>
      <c r="E451" s="206" t="s">
        <v>952</v>
      </c>
      <c r="F451" s="207" t="s">
        <v>953</v>
      </c>
      <c r="G451" s="208" t="s">
        <v>127</v>
      </c>
      <c r="H451" s="209">
        <v>1</v>
      </c>
      <c r="I451" s="210"/>
      <c r="J451" s="211">
        <f>ROUND(I451*H451,2)</f>
        <v>0</v>
      </c>
      <c r="K451" s="207" t="s">
        <v>44</v>
      </c>
      <c r="L451" s="45"/>
      <c r="M451" s="212" t="s">
        <v>44</v>
      </c>
      <c r="N451" s="213" t="s">
        <v>53</v>
      </c>
      <c r="O451" s="85"/>
      <c r="P451" s="214">
        <f>O451*H451</f>
        <v>0</v>
      </c>
      <c r="Q451" s="214">
        <v>0</v>
      </c>
      <c r="R451" s="214">
        <f>Q451*H451</f>
        <v>0</v>
      </c>
      <c r="S451" s="214">
        <v>0</v>
      </c>
      <c r="T451" s="21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288</v>
      </c>
      <c r="AT451" s="216" t="s">
        <v>124</v>
      </c>
      <c r="AU451" s="216" t="s">
        <v>137</v>
      </c>
      <c r="AY451" s="17" t="s">
        <v>121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7" t="s">
        <v>90</v>
      </c>
      <c r="BK451" s="217">
        <f>ROUND(I451*H451,2)</f>
        <v>0</v>
      </c>
      <c r="BL451" s="17" t="s">
        <v>288</v>
      </c>
      <c r="BM451" s="216" t="s">
        <v>954</v>
      </c>
    </row>
    <row r="452" s="12" customFormat="1" ht="20.88" customHeight="1">
      <c r="A452" s="12"/>
      <c r="B452" s="189"/>
      <c r="C452" s="190"/>
      <c r="D452" s="191" t="s">
        <v>81</v>
      </c>
      <c r="E452" s="203" t="s">
        <v>955</v>
      </c>
      <c r="F452" s="203" t="s">
        <v>956</v>
      </c>
      <c r="G452" s="190"/>
      <c r="H452" s="190"/>
      <c r="I452" s="193"/>
      <c r="J452" s="204">
        <f>BK452</f>
        <v>0</v>
      </c>
      <c r="K452" s="190"/>
      <c r="L452" s="195"/>
      <c r="M452" s="196"/>
      <c r="N452" s="197"/>
      <c r="O452" s="197"/>
      <c r="P452" s="198">
        <f>SUM(P453:P456)</f>
        <v>0</v>
      </c>
      <c r="Q452" s="197"/>
      <c r="R452" s="198">
        <f>SUM(R453:R456)</f>
        <v>0</v>
      </c>
      <c r="S452" s="197"/>
      <c r="T452" s="199">
        <f>SUM(T453:T456)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0" t="s">
        <v>90</v>
      </c>
      <c r="AT452" s="201" t="s">
        <v>81</v>
      </c>
      <c r="AU452" s="201" t="s">
        <v>92</v>
      </c>
      <c r="AY452" s="200" t="s">
        <v>121</v>
      </c>
      <c r="BK452" s="202">
        <f>SUM(BK453:BK456)</f>
        <v>0</v>
      </c>
    </row>
    <row r="453" s="2" customFormat="1">
      <c r="A453" s="39"/>
      <c r="B453" s="40"/>
      <c r="C453" s="205" t="s">
        <v>957</v>
      </c>
      <c r="D453" s="205" t="s">
        <v>124</v>
      </c>
      <c r="E453" s="206" t="s">
        <v>958</v>
      </c>
      <c r="F453" s="207" t="s">
        <v>959</v>
      </c>
      <c r="G453" s="208" t="s">
        <v>127</v>
      </c>
      <c r="H453" s="209">
        <v>1</v>
      </c>
      <c r="I453" s="210"/>
      <c r="J453" s="211">
        <f>ROUND(I453*H453,2)</f>
        <v>0</v>
      </c>
      <c r="K453" s="207" t="s">
        <v>44</v>
      </c>
      <c r="L453" s="45"/>
      <c r="M453" s="212" t="s">
        <v>44</v>
      </c>
      <c r="N453" s="213" t="s">
        <v>53</v>
      </c>
      <c r="O453" s="85"/>
      <c r="P453" s="214">
        <f>O453*H453</f>
        <v>0</v>
      </c>
      <c r="Q453" s="214">
        <v>0</v>
      </c>
      <c r="R453" s="214">
        <f>Q453*H453</f>
        <v>0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288</v>
      </c>
      <c r="AT453" s="216" t="s">
        <v>124</v>
      </c>
      <c r="AU453" s="216" t="s">
        <v>137</v>
      </c>
      <c r="AY453" s="17" t="s">
        <v>121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7" t="s">
        <v>90</v>
      </c>
      <c r="BK453" s="217">
        <f>ROUND(I453*H453,2)</f>
        <v>0</v>
      </c>
      <c r="BL453" s="17" t="s">
        <v>288</v>
      </c>
      <c r="BM453" s="216" t="s">
        <v>960</v>
      </c>
    </row>
    <row r="454" s="2" customFormat="1">
      <c r="A454" s="39"/>
      <c r="B454" s="40"/>
      <c r="C454" s="41"/>
      <c r="D454" s="218" t="s">
        <v>130</v>
      </c>
      <c r="E454" s="41"/>
      <c r="F454" s="219" t="s">
        <v>961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7" t="s">
        <v>130</v>
      </c>
      <c r="AU454" s="17" t="s">
        <v>137</v>
      </c>
    </row>
    <row r="455" s="2" customFormat="1" ht="16.5" customHeight="1">
      <c r="A455" s="39"/>
      <c r="B455" s="40"/>
      <c r="C455" s="205" t="s">
        <v>962</v>
      </c>
      <c r="D455" s="205" t="s">
        <v>124</v>
      </c>
      <c r="E455" s="206" t="s">
        <v>963</v>
      </c>
      <c r="F455" s="207" t="s">
        <v>964</v>
      </c>
      <c r="G455" s="208" t="s">
        <v>127</v>
      </c>
      <c r="H455" s="209">
        <v>1</v>
      </c>
      <c r="I455" s="210"/>
      <c r="J455" s="211">
        <f>ROUND(I455*H455,2)</f>
        <v>0</v>
      </c>
      <c r="K455" s="207" t="s">
        <v>44</v>
      </c>
      <c r="L455" s="45"/>
      <c r="M455" s="212" t="s">
        <v>44</v>
      </c>
      <c r="N455" s="213" t="s">
        <v>53</v>
      </c>
      <c r="O455" s="85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288</v>
      </c>
      <c r="AT455" s="216" t="s">
        <v>124</v>
      </c>
      <c r="AU455" s="216" t="s">
        <v>137</v>
      </c>
      <c r="AY455" s="17" t="s">
        <v>121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7" t="s">
        <v>90</v>
      </c>
      <c r="BK455" s="217">
        <f>ROUND(I455*H455,2)</f>
        <v>0</v>
      </c>
      <c r="BL455" s="17" t="s">
        <v>288</v>
      </c>
      <c r="BM455" s="216" t="s">
        <v>965</v>
      </c>
    </row>
    <row r="456" s="2" customFormat="1">
      <c r="A456" s="39"/>
      <c r="B456" s="40"/>
      <c r="C456" s="205" t="s">
        <v>966</v>
      </c>
      <c r="D456" s="205" t="s">
        <v>124</v>
      </c>
      <c r="E456" s="206" t="s">
        <v>967</v>
      </c>
      <c r="F456" s="207" t="s">
        <v>953</v>
      </c>
      <c r="G456" s="208" t="s">
        <v>127</v>
      </c>
      <c r="H456" s="209">
        <v>1</v>
      </c>
      <c r="I456" s="210"/>
      <c r="J456" s="211">
        <f>ROUND(I456*H456,2)</f>
        <v>0</v>
      </c>
      <c r="K456" s="207" t="s">
        <v>44</v>
      </c>
      <c r="L456" s="45"/>
      <c r="M456" s="212" t="s">
        <v>44</v>
      </c>
      <c r="N456" s="213" t="s">
        <v>53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288</v>
      </c>
      <c r="AT456" s="216" t="s">
        <v>124</v>
      </c>
      <c r="AU456" s="216" t="s">
        <v>137</v>
      </c>
      <c r="AY456" s="17" t="s">
        <v>121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7" t="s">
        <v>90</v>
      </c>
      <c r="BK456" s="217">
        <f>ROUND(I456*H456,2)</f>
        <v>0</v>
      </c>
      <c r="BL456" s="17" t="s">
        <v>288</v>
      </c>
      <c r="BM456" s="216" t="s">
        <v>968</v>
      </c>
    </row>
    <row r="457" s="12" customFormat="1" ht="22.8" customHeight="1">
      <c r="A457" s="12"/>
      <c r="B457" s="189"/>
      <c r="C457" s="190"/>
      <c r="D457" s="191" t="s">
        <v>81</v>
      </c>
      <c r="E457" s="203" t="s">
        <v>969</v>
      </c>
      <c r="F457" s="203" t="s">
        <v>970</v>
      </c>
      <c r="G457" s="190"/>
      <c r="H457" s="190"/>
      <c r="I457" s="193"/>
      <c r="J457" s="204">
        <f>BK457</f>
        <v>0</v>
      </c>
      <c r="K457" s="190"/>
      <c r="L457" s="195"/>
      <c r="M457" s="196"/>
      <c r="N457" s="197"/>
      <c r="O457" s="197"/>
      <c r="P457" s="198">
        <f>SUM(P458:P469)</f>
        <v>0</v>
      </c>
      <c r="Q457" s="197"/>
      <c r="R457" s="198">
        <f>SUM(R458:R469)</f>
        <v>0.78001671000000006</v>
      </c>
      <c r="S457" s="197"/>
      <c r="T457" s="199">
        <f>SUM(T458:T469)</f>
        <v>0.25228575000000003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0" t="s">
        <v>92</v>
      </c>
      <c r="AT457" s="201" t="s">
        <v>81</v>
      </c>
      <c r="AU457" s="201" t="s">
        <v>90</v>
      </c>
      <c r="AY457" s="200" t="s">
        <v>121</v>
      </c>
      <c r="BK457" s="202">
        <f>SUM(BK458:BK469)</f>
        <v>0</v>
      </c>
    </row>
    <row r="458" s="2" customFormat="1">
      <c r="A458" s="39"/>
      <c r="B458" s="40"/>
      <c r="C458" s="205" t="s">
        <v>971</v>
      </c>
      <c r="D458" s="205" t="s">
        <v>124</v>
      </c>
      <c r="E458" s="206" t="s">
        <v>972</v>
      </c>
      <c r="F458" s="207" t="s">
        <v>973</v>
      </c>
      <c r="G458" s="208" t="s">
        <v>261</v>
      </c>
      <c r="H458" s="209">
        <v>16.210999999999999</v>
      </c>
      <c r="I458" s="210"/>
      <c r="J458" s="211">
        <f>ROUND(I458*H458,2)</f>
        <v>0</v>
      </c>
      <c r="K458" s="207" t="s">
        <v>220</v>
      </c>
      <c r="L458" s="45"/>
      <c r="M458" s="212" t="s">
        <v>44</v>
      </c>
      <c r="N458" s="213" t="s">
        <v>53</v>
      </c>
      <c r="O458" s="85"/>
      <c r="P458" s="214">
        <f>O458*H458</f>
        <v>0</v>
      </c>
      <c r="Q458" s="214">
        <v>0.027900000000000001</v>
      </c>
      <c r="R458" s="214">
        <f>Q458*H458</f>
        <v>0.45228689999999999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288</v>
      </c>
      <c r="AT458" s="216" t="s">
        <v>124</v>
      </c>
      <c r="AU458" s="216" t="s">
        <v>92</v>
      </c>
      <c r="AY458" s="17" t="s">
        <v>121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7" t="s">
        <v>90</v>
      </c>
      <c r="BK458" s="217">
        <f>ROUND(I458*H458,2)</f>
        <v>0</v>
      </c>
      <c r="BL458" s="17" t="s">
        <v>288</v>
      </c>
      <c r="BM458" s="216" t="s">
        <v>974</v>
      </c>
    </row>
    <row r="459" s="13" customFormat="1">
      <c r="A459" s="13"/>
      <c r="B459" s="227"/>
      <c r="C459" s="228"/>
      <c r="D459" s="218" t="s">
        <v>222</v>
      </c>
      <c r="E459" s="229" t="s">
        <v>44</v>
      </c>
      <c r="F459" s="230" t="s">
        <v>975</v>
      </c>
      <c r="G459" s="228"/>
      <c r="H459" s="231">
        <v>16.210999999999999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7" t="s">
        <v>222</v>
      </c>
      <c r="AU459" s="237" t="s">
        <v>92</v>
      </c>
      <c r="AV459" s="13" t="s">
        <v>92</v>
      </c>
      <c r="AW459" s="13" t="s">
        <v>42</v>
      </c>
      <c r="AX459" s="13" t="s">
        <v>90</v>
      </c>
      <c r="AY459" s="237" t="s">
        <v>121</v>
      </c>
    </row>
    <row r="460" s="2" customFormat="1" ht="44.25" customHeight="1">
      <c r="A460" s="39"/>
      <c r="B460" s="40"/>
      <c r="C460" s="205" t="s">
        <v>976</v>
      </c>
      <c r="D460" s="205" t="s">
        <v>124</v>
      </c>
      <c r="E460" s="206" t="s">
        <v>977</v>
      </c>
      <c r="F460" s="207" t="s">
        <v>978</v>
      </c>
      <c r="G460" s="208" t="s">
        <v>261</v>
      </c>
      <c r="H460" s="209">
        <v>12.747</v>
      </c>
      <c r="I460" s="210"/>
      <c r="J460" s="211">
        <f>ROUND(I460*H460,2)</f>
        <v>0</v>
      </c>
      <c r="K460" s="207" t="s">
        <v>220</v>
      </c>
      <c r="L460" s="45"/>
      <c r="M460" s="212" t="s">
        <v>44</v>
      </c>
      <c r="N460" s="213" t="s">
        <v>53</v>
      </c>
      <c r="O460" s="85"/>
      <c r="P460" s="214">
        <f>O460*H460</f>
        <v>0</v>
      </c>
      <c r="Q460" s="214">
        <v>0</v>
      </c>
      <c r="R460" s="214">
        <f>Q460*H460</f>
        <v>0</v>
      </c>
      <c r="S460" s="214">
        <v>0.017250000000000001</v>
      </c>
      <c r="T460" s="215">
        <f>S460*H460</f>
        <v>0.21988575000000002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288</v>
      </c>
      <c r="AT460" s="216" t="s">
        <v>124</v>
      </c>
      <c r="AU460" s="216" t="s">
        <v>92</v>
      </c>
      <c r="AY460" s="17" t="s">
        <v>121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7" t="s">
        <v>90</v>
      </c>
      <c r="BK460" s="217">
        <f>ROUND(I460*H460,2)</f>
        <v>0</v>
      </c>
      <c r="BL460" s="17" t="s">
        <v>288</v>
      </c>
      <c r="BM460" s="216" t="s">
        <v>979</v>
      </c>
    </row>
    <row r="461" s="13" customFormat="1">
      <c r="A461" s="13"/>
      <c r="B461" s="227"/>
      <c r="C461" s="228"/>
      <c r="D461" s="218" t="s">
        <v>222</v>
      </c>
      <c r="E461" s="229" t="s">
        <v>44</v>
      </c>
      <c r="F461" s="230" t="s">
        <v>980</v>
      </c>
      <c r="G461" s="228"/>
      <c r="H461" s="231">
        <v>12.747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222</v>
      </c>
      <c r="AU461" s="237" t="s">
        <v>92</v>
      </c>
      <c r="AV461" s="13" t="s">
        <v>92</v>
      </c>
      <c r="AW461" s="13" t="s">
        <v>42</v>
      </c>
      <c r="AX461" s="13" t="s">
        <v>90</v>
      </c>
      <c r="AY461" s="237" t="s">
        <v>121</v>
      </c>
    </row>
    <row r="462" s="2" customFormat="1">
      <c r="A462" s="39"/>
      <c r="B462" s="40"/>
      <c r="C462" s="205" t="s">
        <v>981</v>
      </c>
      <c r="D462" s="205" t="s">
        <v>124</v>
      </c>
      <c r="E462" s="206" t="s">
        <v>982</v>
      </c>
      <c r="F462" s="207" t="s">
        <v>983</v>
      </c>
      <c r="G462" s="208" t="s">
        <v>261</v>
      </c>
      <c r="H462" s="209">
        <v>25.248999999999999</v>
      </c>
      <c r="I462" s="210"/>
      <c r="J462" s="211">
        <f>ROUND(I462*H462,2)</f>
        <v>0</v>
      </c>
      <c r="K462" s="207" t="s">
        <v>220</v>
      </c>
      <c r="L462" s="45"/>
      <c r="M462" s="212" t="s">
        <v>44</v>
      </c>
      <c r="N462" s="213" t="s">
        <v>53</v>
      </c>
      <c r="O462" s="85"/>
      <c r="P462" s="214">
        <f>O462*H462</f>
        <v>0</v>
      </c>
      <c r="Q462" s="214">
        <v>0.012590000000000001</v>
      </c>
      <c r="R462" s="214">
        <f>Q462*H462</f>
        <v>0.31788491000000002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288</v>
      </c>
      <c r="AT462" s="216" t="s">
        <v>124</v>
      </c>
      <c r="AU462" s="216" t="s">
        <v>92</v>
      </c>
      <c r="AY462" s="17" t="s">
        <v>121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7" t="s">
        <v>90</v>
      </c>
      <c r="BK462" s="217">
        <f>ROUND(I462*H462,2)</f>
        <v>0</v>
      </c>
      <c r="BL462" s="17" t="s">
        <v>288</v>
      </c>
      <c r="BM462" s="216" t="s">
        <v>984</v>
      </c>
    </row>
    <row r="463" s="13" customFormat="1">
      <c r="A463" s="13"/>
      <c r="B463" s="227"/>
      <c r="C463" s="228"/>
      <c r="D463" s="218" t="s">
        <v>222</v>
      </c>
      <c r="E463" s="229" t="s">
        <v>44</v>
      </c>
      <c r="F463" s="230" t="s">
        <v>318</v>
      </c>
      <c r="G463" s="228"/>
      <c r="H463" s="231">
        <v>25.248999999999999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7" t="s">
        <v>222</v>
      </c>
      <c r="AU463" s="237" t="s">
        <v>92</v>
      </c>
      <c r="AV463" s="13" t="s">
        <v>92</v>
      </c>
      <c r="AW463" s="13" t="s">
        <v>42</v>
      </c>
      <c r="AX463" s="13" t="s">
        <v>90</v>
      </c>
      <c r="AY463" s="237" t="s">
        <v>121</v>
      </c>
    </row>
    <row r="464" s="2" customFormat="1">
      <c r="A464" s="39"/>
      <c r="B464" s="40"/>
      <c r="C464" s="205" t="s">
        <v>985</v>
      </c>
      <c r="D464" s="205" t="s">
        <v>124</v>
      </c>
      <c r="E464" s="206" t="s">
        <v>986</v>
      </c>
      <c r="F464" s="207" t="s">
        <v>987</v>
      </c>
      <c r="G464" s="208" t="s">
        <v>261</v>
      </c>
      <c r="H464" s="209">
        <v>25.248999999999999</v>
      </c>
      <c r="I464" s="210"/>
      <c r="J464" s="211">
        <f>ROUND(I464*H464,2)</f>
        <v>0</v>
      </c>
      <c r="K464" s="207" t="s">
        <v>220</v>
      </c>
      <c r="L464" s="45"/>
      <c r="M464" s="212" t="s">
        <v>44</v>
      </c>
      <c r="N464" s="213" t="s">
        <v>53</v>
      </c>
      <c r="O464" s="85"/>
      <c r="P464" s="214">
        <f>O464*H464</f>
        <v>0</v>
      </c>
      <c r="Q464" s="214">
        <v>0.00010000000000000001</v>
      </c>
      <c r="R464" s="214">
        <f>Q464*H464</f>
        <v>0.0025249000000000001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288</v>
      </c>
      <c r="AT464" s="216" t="s">
        <v>124</v>
      </c>
      <c r="AU464" s="216" t="s">
        <v>92</v>
      </c>
      <c r="AY464" s="17" t="s">
        <v>121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7" t="s">
        <v>90</v>
      </c>
      <c r="BK464" s="217">
        <f>ROUND(I464*H464,2)</f>
        <v>0</v>
      </c>
      <c r="BL464" s="17" t="s">
        <v>288</v>
      </c>
      <c r="BM464" s="216" t="s">
        <v>988</v>
      </c>
    </row>
    <row r="465" s="13" customFormat="1">
      <c r="A465" s="13"/>
      <c r="B465" s="227"/>
      <c r="C465" s="228"/>
      <c r="D465" s="218" t="s">
        <v>222</v>
      </c>
      <c r="E465" s="229" t="s">
        <v>44</v>
      </c>
      <c r="F465" s="230" t="s">
        <v>318</v>
      </c>
      <c r="G465" s="228"/>
      <c r="H465" s="231">
        <v>25.248999999999999</v>
      </c>
      <c r="I465" s="232"/>
      <c r="J465" s="228"/>
      <c r="K465" s="228"/>
      <c r="L465" s="233"/>
      <c r="M465" s="234"/>
      <c r="N465" s="235"/>
      <c r="O465" s="235"/>
      <c r="P465" s="235"/>
      <c r="Q465" s="235"/>
      <c r="R465" s="235"/>
      <c r="S465" s="235"/>
      <c r="T465" s="23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7" t="s">
        <v>222</v>
      </c>
      <c r="AU465" s="237" t="s">
        <v>92</v>
      </c>
      <c r="AV465" s="13" t="s">
        <v>92</v>
      </c>
      <c r="AW465" s="13" t="s">
        <v>42</v>
      </c>
      <c r="AX465" s="13" t="s">
        <v>90</v>
      </c>
      <c r="AY465" s="237" t="s">
        <v>121</v>
      </c>
    </row>
    <row r="466" s="2" customFormat="1" ht="55.5" customHeight="1">
      <c r="A466" s="39"/>
      <c r="B466" s="40"/>
      <c r="C466" s="205" t="s">
        <v>989</v>
      </c>
      <c r="D466" s="205" t="s">
        <v>124</v>
      </c>
      <c r="E466" s="206" t="s">
        <v>990</v>
      </c>
      <c r="F466" s="207" t="s">
        <v>991</v>
      </c>
      <c r="G466" s="208" t="s">
        <v>301</v>
      </c>
      <c r="H466" s="209">
        <v>12</v>
      </c>
      <c r="I466" s="210"/>
      <c r="J466" s="211">
        <f>ROUND(I466*H466,2)</f>
        <v>0</v>
      </c>
      <c r="K466" s="207" t="s">
        <v>220</v>
      </c>
      <c r="L466" s="45"/>
      <c r="M466" s="212" t="s">
        <v>44</v>
      </c>
      <c r="N466" s="213" t="s">
        <v>53</v>
      </c>
      <c r="O466" s="85"/>
      <c r="P466" s="214">
        <f>O466*H466</f>
        <v>0</v>
      </c>
      <c r="Q466" s="214">
        <v>0.00060999999999999997</v>
      </c>
      <c r="R466" s="214">
        <f>Q466*H466</f>
        <v>0.0073200000000000001</v>
      </c>
      <c r="S466" s="214">
        <v>0.0027000000000000001</v>
      </c>
      <c r="T466" s="215">
        <f>S466*H466</f>
        <v>0.032399999999999998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288</v>
      </c>
      <c r="AT466" s="216" t="s">
        <v>124</v>
      </c>
      <c r="AU466" s="216" t="s">
        <v>92</v>
      </c>
      <c r="AY466" s="17" t="s">
        <v>121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7" t="s">
        <v>90</v>
      </c>
      <c r="BK466" s="217">
        <f>ROUND(I466*H466,2)</f>
        <v>0</v>
      </c>
      <c r="BL466" s="17" t="s">
        <v>288</v>
      </c>
      <c r="BM466" s="216" t="s">
        <v>992</v>
      </c>
    </row>
    <row r="467" s="13" customFormat="1">
      <c r="A467" s="13"/>
      <c r="B467" s="227"/>
      <c r="C467" s="228"/>
      <c r="D467" s="218" t="s">
        <v>222</v>
      </c>
      <c r="E467" s="229" t="s">
        <v>44</v>
      </c>
      <c r="F467" s="230" t="s">
        <v>993</v>
      </c>
      <c r="G467" s="228"/>
      <c r="H467" s="231">
        <v>12</v>
      </c>
      <c r="I467" s="232"/>
      <c r="J467" s="228"/>
      <c r="K467" s="228"/>
      <c r="L467" s="233"/>
      <c r="M467" s="234"/>
      <c r="N467" s="235"/>
      <c r="O467" s="235"/>
      <c r="P467" s="235"/>
      <c r="Q467" s="235"/>
      <c r="R467" s="235"/>
      <c r="S467" s="235"/>
      <c r="T467" s="23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7" t="s">
        <v>222</v>
      </c>
      <c r="AU467" s="237" t="s">
        <v>92</v>
      </c>
      <c r="AV467" s="13" t="s">
        <v>92</v>
      </c>
      <c r="AW467" s="13" t="s">
        <v>42</v>
      </c>
      <c r="AX467" s="13" t="s">
        <v>90</v>
      </c>
      <c r="AY467" s="237" t="s">
        <v>121</v>
      </c>
    </row>
    <row r="468" s="2" customFormat="1" ht="66.75" customHeight="1">
      <c r="A468" s="39"/>
      <c r="B468" s="40"/>
      <c r="C468" s="205" t="s">
        <v>994</v>
      </c>
      <c r="D468" s="205" t="s">
        <v>124</v>
      </c>
      <c r="E468" s="206" t="s">
        <v>995</v>
      </c>
      <c r="F468" s="207" t="s">
        <v>996</v>
      </c>
      <c r="G468" s="208" t="s">
        <v>237</v>
      </c>
      <c r="H468" s="209">
        <v>0.78000000000000003</v>
      </c>
      <c r="I468" s="210"/>
      <c r="J468" s="211">
        <f>ROUND(I468*H468,2)</f>
        <v>0</v>
      </c>
      <c r="K468" s="207" t="s">
        <v>220</v>
      </c>
      <c r="L468" s="45"/>
      <c r="M468" s="212" t="s">
        <v>44</v>
      </c>
      <c r="N468" s="213" t="s">
        <v>53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288</v>
      </c>
      <c r="AT468" s="216" t="s">
        <v>124</v>
      </c>
      <c r="AU468" s="216" t="s">
        <v>92</v>
      </c>
      <c r="AY468" s="17" t="s">
        <v>121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7" t="s">
        <v>90</v>
      </c>
      <c r="BK468" s="217">
        <f>ROUND(I468*H468,2)</f>
        <v>0</v>
      </c>
      <c r="BL468" s="17" t="s">
        <v>288</v>
      </c>
      <c r="BM468" s="216" t="s">
        <v>997</v>
      </c>
    </row>
    <row r="469" s="2" customFormat="1">
      <c r="A469" s="39"/>
      <c r="B469" s="40"/>
      <c r="C469" s="205" t="s">
        <v>998</v>
      </c>
      <c r="D469" s="205" t="s">
        <v>124</v>
      </c>
      <c r="E469" s="206" t="s">
        <v>999</v>
      </c>
      <c r="F469" s="207" t="s">
        <v>1000</v>
      </c>
      <c r="G469" s="208" t="s">
        <v>237</v>
      </c>
      <c r="H469" s="209">
        <v>0.78000000000000003</v>
      </c>
      <c r="I469" s="210"/>
      <c r="J469" s="211">
        <f>ROUND(I469*H469,2)</f>
        <v>0</v>
      </c>
      <c r="K469" s="207" t="s">
        <v>220</v>
      </c>
      <c r="L469" s="45"/>
      <c r="M469" s="212" t="s">
        <v>44</v>
      </c>
      <c r="N469" s="213" t="s">
        <v>53</v>
      </c>
      <c r="O469" s="85"/>
      <c r="P469" s="214">
        <f>O469*H469</f>
        <v>0</v>
      </c>
      <c r="Q469" s="214">
        <v>0</v>
      </c>
      <c r="R469" s="214">
        <f>Q469*H469</f>
        <v>0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288</v>
      </c>
      <c r="AT469" s="216" t="s">
        <v>124</v>
      </c>
      <c r="AU469" s="216" t="s">
        <v>92</v>
      </c>
      <c r="AY469" s="17" t="s">
        <v>121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7" t="s">
        <v>90</v>
      </c>
      <c r="BK469" s="217">
        <f>ROUND(I469*H469,2)</f>
        <v>0</v>
      </c>
      <c r="BL469" s="17" t="s">
        <v>288</v>
      </c>
      <c r="BM469" s="216" t="s">
        <v>1001</v>
      </c>
    </row>
    <row r="470" s="12" customFormat="1" ht="22.8" customHeight="1">
      <c r="A470" s="12"/>
      <c r="B470" s="189"/>
      <c r="C470" s="190"/>
      <c r="D470" s="191" t="s">
        <v>81</v>
      </c>
      <c r="E470" s="203" t="s">
        <v>1002</v>
      </c>
      <c r="F470" s="203" t="s">
        <v>1003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SUM(P471:P478)</f>
        <v>0</v>
      </c>
      <c r="Q470" s="197"/>
      <c r="R470" s="198">
        <f>SUM(R471:R478)</f>
        <v>0.017350000000000001</v>
      </c>
      <c r="S470" s="197"/>
      <c r="T470" s="199">
        <f>SUM(T471:T478)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0" t="s">
        <v>92</v>
      </c>
      <c r="AT470" s="201" t="s">
        <v>81</v>
      </c>
      <c r="AU470" s="201" t="s">
        <v>90</v>
      </c>
      <c r="AY470" s="200" t="s">
        <v>121</v>
      </c>
      <c r="BK470" s="202">
        <f>SUM(BK471:BK478)</f>
        <v>0</v>
      </c>
    </row>
    <row r="471" s="2" customFormat="1">
      <c r="A471" s="39"/>
      <c r="B471" s="40"/>
      <c r="C471" s="205" t="s">
        <v>1004</v>
      </c>
      <c r="D471" s="205" t="s">
        <v>124</v>
      </c>
      <c r="E471" s="206" t="s">
        <v>1005</v>
      </c>
      <c r="F471" s="207" t="s">
        <v>1006</v>
      </c>
      <c r="G471" s="208" t="s">
        <v>301</v>
      </c>
      <c r="H471" s="209">
        <v>1</v>
      </c>
      <c r="I471" s="210"/>
      <c r="J471" s="211">
        <f>ROUND(I471*H471,2)</f>
        <v>0</v>
      </c>
      <c r="K471" s="207" t="s">
        <v>220</v>
      </c>
      <c r="L471" s="45"/>
      <c r="M471" s="212" t="s">
        <v>44</v>
      </c>
      <c r="N471" s="213" t="s">
        <v>53</v>
      </c>
      <c r="O471" s="85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288</v>
      </c>
      <c r="AT471" s="216" t="s">
        <v>124</v>
      </c>
      <c r="AU471" s="216" t="s">
        <v>92</v>
      </c>
      <c r="AY471" s="17" t="s">
        <v>121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7" t="s">
        <v>90</v>
      </c>
      <c r="BK471" s="217">
        <f>ROUND(I471*H471,2)</f>
        <v>0</v>
      </c>
      <c r="BL471" s="17" t="s">
        <v>288</v>
      </c>
      <c r="BM471" s="216" t="s">
        <v>1007</v>
      </c>
    </row>
    <row r="472" s="2" customFormat="1">
      <c r="A472" s="39"/>
      <c r="B472" s="40"/>
      <c r="C472" s="249" t="s">
        <v>1008</v>
      </c>
      <c r="D472" s="249" t="s">
        <v>249</v>
      </c>
      <c r="E472" s="250" t="s">
        <v>1009</v>
      </c>
      <c r="F472" s="251" t="s">
        <v>1010</v>
      </c>
      <c r="G472" s="252" t="s">
        <v>301</v>
      </c>
      <c r="H472" s="253">
        <v>1</v>
      </c>
      <c r="I472" s="254"/>
      <c r="J472" s="255">
        <f>ROUND(I472*H472,2)</f>
        <v>0</v>
      </c>
      <c r="K472" s="251" t="s">
        <v>220</v>
      </c>
      <c r="L472" s="256"/>
      <c r="M472" s="257" t="s">
        <v>44</v>
      </c>
      <c r="N472" s="258" t="s">
        <v>53</v>
      </c>
      <c r="O472" s="85"/>
      <c r="P472" s="214">
        <f>O472*H472</f>
        <v>0</v>
      </c>
      <c r="Q472" s="214">
        <v>0.016</v>
      </c>
      <c r="R472" s="214">
        <f>Q472*H472</f>
        <v>0.016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370</v>
      </c>
      <c r="AT472" s="216" t="s">
        <v>249</v>
      </c>
      <c r="AU472" s="216" t="s">
        <v>92</v>
      </c>
      <c r="AY472" s="17" t="s">
        <v>121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7" t="s">
        <v>90</v>
      </c>
      <c r="BK472" s="217">
        <f>ROUND(I472*H472,2)</f>
        <v>0</v>
      </c>
      <c r="BL472" s="17" t="s">
        <v>288</v>
      </c>
      <c r="BM472" s="216" t="s">
        <v>1011</v>
      </c>
    </row>
    <row r="473" s="2" customFormat="1">
      <c r="A473" s="39"/>
      <c r="B473" s="40"/>
      <c r="C473" s="205" t="s">
        <v>1012</v>
      </c>
      <c r="D473" s="205" t="s">
        <v>124</v>
      </c>
      <c r="E473" s="206" t="s">
        <v>1013</v>
      </c>
      <c r="F473" s="207" t="s">
        <v>1014</v>
      </c>
      <c r="G473" s="208" t="s">
        <v>301</v>
      </c>
      <c r="H473" s="209">
        <v>1</v>
      </c>
      <c r="I473" s="210"/>
      <c r="J473" s="211">
        <f>ROUND(I473*H473,2)</f>
        <v>0</v>
      </c>
      <c r="K473" s="207" t="s">
        <v>220</v>
      </c>
      <c r="L473" s="45"/>
      <c r="M473" s="212" t="s">
        <v>44</v>
      </c>
      <c r="N473" s="213" t="s">
        <v>53</v>
      </c>
      <c r="O473" s="85"/>
      <c r="P473" s="214">
        <f>O473*H473</f>
        <v>0</v>
      </c>
      <c r="Q473" s="214">
        <v>0</v>
      </c>
      <c r="R473" s="214">
        <f>Q473*H473</f>
        <v>0</v>
      </c>
      <c r="S473" s="214">
        <v>0</v>
      </c>
      <c r="T473" s="21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6" t="s">
        <v>288</v>
      </c>
      <c r="AT473" s="216" t="s">
        <v>124</v>
      </c>
      <c r="AU473" s="216" t="s">
        <v>92</v>
      </c>
      <c r="AY473" s="17" t="s">
        <v>121</v>
      </c>
      <c r="BE473" s="217">
        <f>IF(N473="základní",J473,0)</f>
        <v>0</v>
      </c>
      <c r="BF473" s="217">
        <f>IF(N473="snížená",J473,0)</f>
        <v>0</v>
      </c>
      <c r="BG473" s="217">
        <f>IF(N473="zákl. přenesená",J473,0)</f>
        <v>0</v>
      </c>
      <c r="BH473" s="217">
        <f>IF(N473="sníž. přenesená",J473,0)</f>
        <v>0</v>
      </c>
      <c r="BI473" s="217">
        <f>IF(N473="nulová",J473,0)</f>
        <v>0</v>
      </c>
      <c r="BJ473" s="17" t="s">
        <v>90</v>
      </c>
      <c r="BK473" s="217">
        <f>ROUND(I473*H473,2)</f>
        <v>0</v>
      </c>
      <c r="BL473" s="17" t="s">
        <v>288</v>
      </c>
      <c r="BM473" s="216" t="s">
        <v>1015</v>
      </c>
    </row>
    <row r="474" s="2" customFormat="1">
      <c r="A474" s="39"/>
      <c r="B474" s="40"/>
      <c r="C474" s="205" t="s">
        <v>1016</v>
      </c>
      <c r="D474" s="205" t="s">
        <v>124</v>
      </c>
      <c r="E474" s="206" t="s">
        <v>1017</v>
      </c>
      <c r="F474" s="207" t="s">
        <v>1018</v>
      </c>
      <c r="G474" s="208" t="s">
        <v>301</v>
      </c>
      <c r="H474" s="209">
        <v>1</v>
      </c>
      <c r="I474" s="210"/>
      <c r="J474" s="211">
        <f>ROUND(I474*H474,2)</f>
        <v>0</v>
      </c>
      <c r="K474" s="207" t="s">
        <v>220</v>
      </c>
      <c r="L474" s="45"/>
      <c r="M474" s="212" t="s">
        <v>44</v>
      </c>
      <c r="N474" s="213" t="s">
        <v>53</v>
      </c>
      <c r="O474" s="85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288</v>
      </c>
      <c r="AT474" s="216" t="s">
        <v>124</v>
      </c>
      <c r="AU474" s="216" t="s">
        <v>92</v>
      </c>
      <c r="AY474" s="17" t="s">
        <v>121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7" t="s">
        <v>90</v>
      </c>
      <c r="BK474" s="217">
        <f>ROUND(I474*H474,2)</f>
        <v>0</v>
      </c>
      <c r="BL474" s="17" t="s">
        <v>288</v>
      </c>
      <c r="BM474" s="216" t="s">
        <v>1019</v>
      </c>
    </row>
    <row r="475" s="2" customFormat="1" ht="21.75" customHeight="1">
      <c r="A475" s="39"/>
      <c r="B475" s="40"/>
      <c r="C475" s="249" t="s">
        <v>1020</v>
      </c>
      <c r="D475" s="249" t="s">
        <v>249</v>
      </c>
      <c r="E475" s="250" t="s">
        <v>1021</v>
      </c>
      <c r="F475" s="251" t="s">
        <v>1022</v>
      </c>
      <c r="G475" s="252" t="s">
        <v>301</v>
      </c>
      <c r="H475" s="253">
        <v>1</v>
      </c>
      <c r="I475" s="254"/>
      <c r="J475" s="255">
        <f>ROUND(I475*H475,2)</f>
        <v>0</v>
      </c>
      <c r="K475" s="251" t="s">
        <v>220</v>
      </c>
      <c r="L475" s="256"/>
      <c r="M475" s="257" t="s">
        <v>44</v>
      </c>
      <c r="N475" s="258" t="s">
        <v>53</v>
      </c>
      <c r="O475" s="85"/>
      <c r="P475" s="214">
        <f>O475*H475</f>
        <v>0</v>
      </c>
      <c r="Q475" s="214">
        <v>0.00014999999999999999</v>
      </c>
      <c r="R475" s="214">
        <f>Q475*H475</f>
        <v>0.00014999999999999999</v>
      </c>
      <c r="S475" s="214">
        <v>0</v>
      </c>
      <c r="T475" s="21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6" t="s">
        <v>370</v>
      </c>
      <c r="AT475" s="216" t="s">
        <v>249</v>
      </c>
      <c r="AU475" s="216" t="s">
        <v>92</v>
      </c>
      <c r="AY475" s="17" t="s">
        <v>121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7" t="s">
        <v>90</v>
      </c>
      <c r="BK475" s="217">
        <f>ROUND(I475*H475,2)</f>
        <v>0</v>
      </c>
      <c r="BL475" s="17" t="s">
        <v>288</v>
      </c>
      <c r="BM475" s="216" t="s">
        <v>1023</v>
      </c>
    </row>
    <row r="476" s="2" customFormat="1">
      <c r="A476" s="39"/>
      <c r="B476" s="40"/>
      <c r="C476" s="249" t="s">
        <v>1024</v>
      </c>
      <c r="D476" s="249" t="s">
        <v>249</v>
      </c>
      <c r="E476" s="250" t="s">
        <v>1025</v>
      </c>
      <c r="F476" s="251" t="s">
        <v>1026</v>
      </c>
      <c r="G476" s="252" t="s">
        <v>301</v>
      </c>
      <c r="H476" s="253">
        <v>1</v>
      </c>
      <c r="I476" s="254"/>
      <c r="J476" s="255">
        <f>ROUND(I476*H476,2)</f>
        <v>0</v>
      </c>
      <c r="K476" s="251" t="s">
        <v>220</v>
      </c>
      <c r="L476" s="256"/>
      <c r="M476" s="257" t="s">
        <v>44</v>
      </c>
      <c r="N476" s="258" t="s">
        <v>53</v>
      </c>
      <c r="O476" s="85"/>
      <c r="P476" s="214">
        <f>O476*H476</f>
        <v>0</v>
      </c>
      <c r="Q476" s="214">
        <v>0.0011999999999999999</v>
      </c>
      <c r="R476" s="214">
        <f>Q476*H476</f>
        <v>0.0011999999999999999</v>
      </c>
      <c r="S476" s="214">
        <v>0</v>
      </c>
      <c r="T476" s="21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6" t="s">
        <v>370</v>
      </c>
      <c r="AT476" s="216" t="s">
        <v>249</v>
      </c>
      <c r="AU476" s="216" t="s">
        <v>92</v>
      </c>
      <c r="AY476" s="17" t="s">
        <v>121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7" t="s">
        <v>90</v>
      </c>
      <c r="BK476" s="217">
        <f>ROUND(I476*H476,2)</f>
        <v>0</v>
      </c>
      <c r="BL476" s="17" t="s">
        <v>288</v>
      </c>
      <c r="BM476" s="216" t="s">
        <v>1027</v>
      </c>
    </row>
    <row r="477" s="2" customFormat="1" ht="44.25" customHeight="1">
      <c r="A477" s="39"/>
      <c r="B477" s="40"/>
      <c r="C477" s="205" t="s">
        <v>1028</v>
      </c>
      <c r="D477" s="205" t="s">
        <v>124</v>
      </c>
      <c r="E477" s="206" t="s">
        <v>1029</v>
      </c>
      <c r="F477" s="207" t="s">
        <v>1030</v>
      </c>
      <c r="G477" s="208" t="s">
        <v>237</v>
      </c>
      <c r="H477" s="209">
        <v>0.017000000000000001</v>
      </c>
      <c r="I477" s="210"/>
      <c r="J477" s="211">
        <f>ROUND(I477*H477,2)</f>
        <v>0</v>
      </c>
      <c r="K477" s="207" t="s">
        <v>220</v>
      </c>
      <c r="L477" s="45"/>
      <c r="M477" s="212" t="s">
        <v>44</v>
      </c>
      <c r="N477" s="213" t="s">
        <v>53</v>
      </c>
      <c r="O477" s="85"/>
      <c r="P477" s="214">
        <f>O477*H477</f>
        <v>0</v>
      </c>
      <c r="Q477" s="214">
        <v>0</v>
      </c>
      <c r="R477" s="214">
        <f>Q477*H477</f>
        <v>0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288</v>
      </c>
      <c r="AT477" s="216" t="s">
        <v>124</v>
      </c>
      <c r="AU477" s="216" t="s">
        <v>92</v>
      </c>
      <c r="AY477" s="17" t="s">
        <v>121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7" t="s">
        <v>90</v>
      </c>
      <c r="BK477" s="217">
        <f>ROUND(I477*H477,2)</f>
        <v>0</v>
      </c>
      <c r="BL477" s="17" t="s">
        <v>288</v>
      </c>
      <c r="BM477" s="216" t="s">
        <v>1031</v>
      </c>
    </row>
    <row r="478" s="2" customFormat="1">
      <c r="A478" s="39"/>
      <c r="B478" s="40"/>
      <c r="C478" s="205" t="s">
        <v>1032</v>
      </c>
      <c r="D478" s="205" t="s">
        <v>124</v>
      </c>
      <c r="E478" s="206" t="s">
        <v>1033</v>
      </c>
      <c r="F478" s="207" t="s">
        <v>1034</v>
      </c>
      <c r="G478" s="208" t="s">
        <v>237</v>
      </c>
      <c r="H478" s="209">
        <v>0.017000000000000001</v>
      </c>
      <c r="I478" s="210"/>
      <c r="J478" s="211">
        <f>ROUND(I478*H478,2)</f>
        <v>0</v>
      </c>
      <c r="K478" s="207" t="s">
        <v>220</v>
      </c>
      <c r="L478" s="45"/>
      <c r="M478" s="212" t="s">
        <v>44</v>
      </c>
      <c r="N478" s="213" t="s">
        <v>53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288</v>
      </c>
      <c r="AT478" s="216" t="s">
        <v>124</v>
      </c>
      <c r="AU478" s="216" t="s">
        <v>92</v>
      </c>
      <c r="AY478" s="17" t="s">
        <v>121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7" t="s">
        <v>90</v>
      </c>
      <c r="BK478" s="217">
        <f>ROUND(I478*H478,2)</f>
        <v>0</v>
      </c>
      <c r="BL478" s="17" t="s">
        <v>288</v>
      </c>
      <c r="BM478" s="216" t="s">
        <v>1035</v>
      </c>
    </row>
    <row r="479" s="12" customFormat="1" ht="22.8" customHeight="1">
      <c r="A479" s="12"/>
      <c r="B479" s="189"/>
      <c r="C479" s="190"/>
      <c r="D479" s="191" t="s">
        <v>81</v>
      </c>
      <c r="E479" s="203" t="s">
        <v>1036</v>
      </c>
      <c r="F479" s="203" t="s">
        <v>1037</v>
      </c>
      <c r="G479" s="190"/>
      <c r="H479" s="190"/>
      <c r="I479" s="193"/>
      <c r="J479" s="204">
        <f>BK479</f>
        <v>0</v>
      </c>
      <c r="K479" s="190"/>
      <c r="L479" s="195"/>
      <c r="M479" s="196"/>
      <c r="N479" s="197"/>
      <c r="O479" s="197"/>
      <c r="P479" s="198">
        <f>SUM(P480:P481)</f>
        <v>0</v>
      </c>
      <c r="Q479" s="197"/>
      <c r="R479" s="198">
        <f>SUM(R480:R481)</f>
        <v>0</v>
      </c>
      <c r="S479" s="197"/>
      <c r="T479" s="199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0" t="s">
        <v>92</v>
      </c>
      <c r="AT479" s="201" t="s">
        <v>81</v>
      </c>
      <c r="AU479" s="201" t="s">
        <v>90</v>
      </c>
      <c r="AY479" s="200" t="s">
        <v>121</v>
      </c>
      <c r="BK479" s="202">
        <f>SUM(BK480:BK481)</f>
        <v>0</v>
      </c>
    </row>
    <row r="480" s="2" customFormat="1" ht="55.5" customHeight="1">
      <c r="A480" s="39"/>
      <c r="B480" s="40"/>
      <c r="C480" s="205" t="s">
        <v>1038</v>
      </c>
      <c r="D480" s="205" t="s">
        <v>124</v>
      </c>
      <c r="E480" s="206" t="s">
        <v>1039</v>
      </c>
      <c r="F480" s="207" t="s">
        <v>1040</v>
      </c>
      <c r="G480" s="208" t="s">
        <v>301</v>
      </c>
      <c r="H480" s="209">
        <v>1</v>
      </c>
      <c r="I480" s="210"/>
      <c r="J480" s="211">
        <f>ROUND(I480*H480,2)</f>
        <v>0</v>
      </c>
      <c r="K480" s="207" t="s">
        <v>44</v>
      </c>
      <c r="L480" s="45"/>
      <c r="M480" s="212" t="s">
        <v>44</v>
      </c>
      <c r="N480" s="213" t="s">
        <v>53</v>
      </c>
      <c r="O480" s="85"/>
      <c r="P480" s="214">
        <f>O480*H480</f>
        <v>0</v>
      </c>
      <c r="Q480" s="214">
        <v>0</v>
      </c>
      <c r="R480" s="214">
        <f>Q480*H480</f>
        <v>0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288</v>
      </c>
      <c r="AT480" s="216" t="s">
        <v>124</v>
      </c>
      <c r="AU480" s="216" t="s">
        <v>92</v>
      </c>
      <c r="AY480" s="17" t="s">
        <v>121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7" t="s">
        <v>90</v>
      </c>
      <c r="BK480" s="217">
        <f>ROUND(I480*H480,2)</f>
        <v>0</v>
      </c>
      <c r="BL480" s="17" t="s">
        <v>288</v>
      </c>
      <c r="BM480" s="216" t="s">
        <v>1041</v>
      </c>
    </row>
    <row r="481" s="2" customFormat="1">
      <c r="A481" s="39"/>
      <c r="B481" s="40"/>
      <c r="C481" s="41"/>
      <c r="D481" s="218" t="s">
        <v>130</v>
      </c>
      <c r="E481" s="41"/>
      <c r="F481" s="219" t="s">
        <v>1042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7" t="s">
        <v>130</v>
      </c>
      <c r="AU481" s="17" t="s">
        <v>92</v>
      </c>
    </row>
    <row r="482" s="12" customFormat="1" ht="22.8" customHeight="1">
      <c r="A482" s="12"/>
      <c r="B482" s="189"/>
      <c r="C482" s="190"/>
      <c r="D482" s="191" t="s">
        <v>81</v>
      </c>
      <c r="E482" s="203" t="s">
        <v>1043</v>
      </c>
      <c r="F482" s="203" t="s">
        <v>1044</v>
      </c>
      <c r="G482" s="190"/>
      <c r="H482" s="190"/>
      <c r="I482" s="193"/>
      <c r="J482" s="204">
        <f>BK482</f>
        <v>0</v>
      </c>
      <c r="K482" s="190"/>
      <c r="L482" s="195"/>
      <c r="M482" s="196"/>
      <c r="N482" s="197"/>
      <c r="O482" s="197"/>
      <c r="P482" s="198">
        <f>SUM(P483:P501)</f>
        <v>0</v>
      </c>
      <c r="Q482" s="197"/>
      <c r="R482" s="198">
        <f>SUM(R483:R501)</f>
        <v>0.79239280000000001</v>
      </c>
      <c r="S482" s="197"/>
      <c r="T482" s="199">
        <f>SUM(T483:T501)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0" t="s">
        <v>92</v>
      </c>
      <c r="AT482" s="201" t="s">
        <v>81</v>
      </c>
      <c r="AU482" s="201" t="s">
        <v>90</v>
      </c>
      <c r="AY482" s="200" t="s">
        <v>121</v>
      </c>
      <c r="BK482" s="202">
        <f>SUM(BK483:BK501)</f>
        <v>0</v>
      </c>
    </row>
    <row r="483" s="2" customFormat="1">
      <c r="A483" s="39"/>
      <c r="B483" s="40"/>
      <c r="C483" s="205" t="s">
        <v>1045</v>
      </c>
      <c r="D483" s="205" t="s">
        <v>124</v>
      </c>
      <c r="E483" s="206" t="s">
        <v>1046</v>
      </c>
      <c r="F483" s="207" t="s">
        <v>1047</v>
      </c>
      <c r="G483" s="208" t="s">
        <v>261</v>
      </c>
      <c r="H483" s="209">
        <v>24.172000000000001</v>
      </c>
      <c r="I483" s="210"/>
      <c r="J483" s="211">
        <f>ROUND(I483*H483,2)</f>
        <v>0</v>
      </c>
      <c r="K483" s="207" t="s">
        <v>220</v>
      </c>
      <c r="L483" s="45"/>
      <c r="M483" s="212" t="s">
        <v>44</v>
      </c>
      <c r="N483" s="213" t="s">
        <v>53</v>
      </c>
      <c r="O483" s="85"/>
      <c r="P483" s="214">
        <f>O483*H483</f>
        <v>0</v>
      </c>
      <c r="Q483" s="214">
        <v>0.0054000000000000003</v>
      </c>
      <c r="R483" s="214">
        <f>Q483*H483</f>
        <v>0.1305288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288</v>
      </c>
      <c r="AT483" s="216" t="s">
        <v>124</v>
      </c>
      <c r="AU483" s="216" t="s">
        <v>92</v>
      </c>
      <c r="AY483" s="17" t="s">
        <v>121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7" t="s">
        <v>90</v>
      </c>
      <c r="BK483" s="217">
        <f>ROUND(I483*H483,2)</f>
        <v>0</v>
      </c>
      <c r="BL483" s="17" t="s">
        <v>288</v>
      </c>
      <c r="BM483" s="216" t="s">
        <v>1048</v>
      </c>
    </row>
    <row r="484" s="13" customFormat="1">
      <c r="A484" s="13"/>
      <c r="B484" s="227"/>
      <c r="C484" s="228"/>
      <c r="D484" s="218" t="s">
        <v>222</v>
      </c>
      <c r="E484" s="229" t="s">
        <v>44</v>
      </c>
      <c r="F484" s="230" t="s">
        <v>1049</v>
      </c>
      <c r="G484" s="228"/>
      <c r="H484" s="231">
        <v>24.172000000000001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222</v>
      </c>
      <c r="AU484" s="237" t="s">
        <v>92</v>
      </c>
      <c r="AV484" s="13" t="s">
        <v>92</v>
      </c>
      <c r="AW484" s="13" t="s">
        <v>42</v>
      </c>
      <c r="AX484" s="13" t="s">
        <v>90</v>
      </c>
      <c r="AY484" s="237" t="s">
        <v>121</v>
      </c>
    </row>
    <row r="485" s="2" customFormat="1">
      <c r="A485" s="39"/>
      <c r="B485" s="40"/>
      <c r="C485" s="249" t="s">
        <v>1050</v>
      </c>
      <c r="D485" s="249" t="s">
        <v>249</v>
      </c>
      <c r="E485" s="250" t="s">
        <v>1051</v>
      </c>
      <c r="F485" s="251" t="s">
        <v>1052</v>
      </c>
      <c r="G485" s="252" t="s">
        <v>261</v>
      </c>
      <c r="H485" s="253">
        <v>26.588999999999999</v>
      </c>
      <c r="I485" s="254"/>
      <c r="J485" s="255">
        <f>ROUND(I485*H485,2)</f>
        <v>0</v>
      </c>
      <c r="K485" s="251" t="s">
        <v>220</v>
      </c>
      <c r="L485" s="256"/>
      <c r="M485" s="257" t="s">
        <v>44</v>
      </c>
      <c r="N485" s="258" t="s">
        <v>53</v>
      </c>
      <c r="O485" s="85"/>
      <c r="P485" s="214">
        <f>O485*H485</f>
        <v>0</v>
      </c>
      <c r="Q485" s="214">
        <v>0.023</v>
      </c>
      <c r="R485" s="214">
        <f>Q485*H485</f>
        <v>0.61154699999999995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370</v>
      </c>
      <c r="AT485" s="216" t="s">
        <v>249</v>
      </c>
      <c r="AU485" s="216" t="s">
        <v>92</v>
      </c>
      <c r="AY485" s="17" t="s">
        <v>121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7" t="s">
        <v>90</v>
      </c>
      <c r="BK485" s="217">
        <f>ROUND(I485*H485,2)</f>
        <v>0</v>
      </c>
      <c r="BL485" s="17" t="s">
        <v>288</v>
      </c>
      <c r="BM485" s="216" t="s">
        <v>1053</v>
      </c>
    </row>
    <row r="486" s="2" customFormat="1">
      <c r="A486" s="39"/>
      <c r="B486" s="40"/>
      <c r="C486" s="41"/>
      <c r="D486" s="218" t="s">
        <v>130</v>
      </c>
      <c r="E486" s="41"/>
      <c r="F486" s="219" t="s">
        <v>1054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7" t="s">
        <v>130</v>
      </c>
      <c r="AU486" s="17" t="s">
        <v>92</v>
      </c>
    </row>
    <row r="487" s="13" customFormat="1">
      <c r="A487" s="13"/>
      <c r="B487" s="227"/>
      <c r="C487" s="228"/>
      <c r="D487" s="218" t="s">
        <v>222</v>
      </c>
      <c r="E487" s="229" t="s">
        <v>44</v>
      </c>
      <c r="F487" s="230" t="s">
        <v>1055</v>
      </c>
      <c r="G487" s="228"/>
      <c r="H487" s="231">
        <v>26.588999999999999</v>
      </c>
      <c r="I487" s="232"/>
      <c r="J487" s="228"/>
      <c r="K487" s="228"/>
      <c r="L487" s="233"/>
      <c r="M487" s="234"/>
      <c r="N487" s="235"/>
      <c r="O487" s="235"/>
      <c r="P487" s="235"/>
      <c r="Q487" s="235"/>
      <c r="R487" s="235"/>
      <c r="S487" s="235"/>
      <c r="T487" s="23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7" t="s">
        <v>222</v>
      </c>
      <c r="AU487" s="237" t="s">
        <v>92</v>
      </c>
      <c r="AV487" s="13" t="s">
        <v>92</v>
      </c>
      <c r="AW487" s="13" t="s">
        <v>42</v>
      </c>
      <c r="AX487" s="13" t="s">
        <v>90</v>
      </c>
      <c r="AY487" s="237" t="s">
        <v>121</v>
      </c>
    </row>
    <row r="488" s="2" customFormat="1">
      <c r="A488" s="39"/>
      <c r="B488" s="40"/>
      <c r="C488" s="205" t="s">
        <v>1056</v>
      </c>
      <c r="D488" s="205" t="s">
        <v>124</v>
      </c>
      <c r="E488" s="206" t="s">
        <v>1057</v>
      </c>
      <c r="F488" s="207" t="s">
        <v>1058</v>
      </c>
      <c r="G488" s="208" t="s">
        <v>261</v>
      </c>
      <c r="H488" s="209">
        <v>24.172000000000001</v>
      </c>
      <c r="I488" s="210"/>
      <c r="J488" s="211">
        <f>ROUND(I488*H488,2)</f>
        <v>0</v>
      </c>
      <c r="K488" s="207" t="s">
        <v>220</v>
      </c>
      <c r="L488" s="45"/>
      <c r="M488" s="212" t="s">
        <v>44</v>
      </c>
      <c r="N488" s="213" t="s">
        <v>53</v>
      </c>
      <c r="O488" s="85"/>
      <c r="P488" s="214">
        <f>O488*H488</f>
        <v>0</v>
      </c>
      <c r="Q488" s="214">
        <v>0.0015</v>
      </c>
      <c r="R488" s="214">
        <f>Q488*H488</f>
        <v>0.036257999999999999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288</v>
      </c>
      <c r="AT488" s="216" t="s">
        <v>124</v>
      </c>
      <c r="AU488" s="216" t="s">
        <v>92</v>
      </c>
      <c r="AY488" s="17" t="s">
        <v>121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7" t="s">
        <v>90</v>
      </c>
      <c r="BK488" s="217">
        <f>ROUND(I488*H488,2)</f>
        <v>0</v>
      </c>
      <c r="BL488" s="17" t="s">
        <v>288</v>
      </c>
      <c r="BM488" s="216" t="s">
        <v>1059</v>
      </c>
    </row>
    <row r="489" s="13" customFormat="1">
      <c r="A489" s="13"/>
      <c r="B489" s="227"/>
      <c r="C489" s="228"/>
      <c r="D489" s="218" t="s">
        <v>222</v>
      </c>
      <c r="E489" s="229" t="s">
        <v>44</v>
      </c>
      <c r="F489" s="230" t="s">
        <v>1049</v>
      </c>
      <c r="G489" s="228"/>
      <c r="H489" s="231">
        <v>24.172000000000001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7" t="s">
        <v>222</v>
      </c>
      <c r="AU489" s="237" t="s">
        <v>92</v>
      </c>
      <c r="AV489" s="13" t="s">
        <v>92</v>
      </c>
      <c r="AW489" s="13" t="s">
        <v>42</v>
      </c>
      <c r="AX489" s="13" t="s">
        <v>90</v>
      </c>
      <c r="AY489" s="237" t="s">
        <v>121</v>
      </c>
    </row>
    <row r="490" s="2" customFormat="1" ht="16.5" customHeight="1">
      <c r="A490" s="39"/>
      <c r="B490" s="40"/>
      <c r="C490" s="205" t="s">
        <v>1060</v>
      </c>
      <c r="D490" s="205" t="s">
        <v>124</v>
      </c>
      <c r="E490" s="206" t="s">
        <v>1061</v>
      </c>
      <c r="F490" s="207" t="s">
        <v>1062</v>
      </c>
      <c r="G490" s="208" t="s">
        <v>342</v>
      </c>
      <c r="H490" s="209">
        <v>26.940000000000001</v>
      </c>
      <c r="I490" s="210"/>
      <c r="J490" s="211">
        <f>ROUND(I490*H490,2)</f>
        <v>0</v>
      </c>
      <c r="K490" s="207" t="s">
        <v>220</v>
      </c>
      <c r="L490" s="45"/>
      <c r="M490" s="212" t="s">
        <v>44</v>
      </c>
      <c r="N490" s="213" t="s">
        <v>53</v>
      </c>
      <c r="O490" s="85"/>
      <c r="P490" s="214">
        <f>O490*H490</f>
        <v>0</v>
      </c>
      <c r="Q490" s="214">
        <v>3.0000000000000001E-05</v>
      </c>
      <c r="R490" s="214">
        <f>Q490*H490</f>
        <v>0.00080820000000000002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288</v>
      </c>
      <c r="AT490" s="216" t="s">
        <v>124</v>
      </c>
      <c r="AU490" s="216" t="s">
        <v>92</v>
      </c>
      <c r="AY490" s="17" t="s">
        <v>121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7" t="s">
        <v>90</v>
      </c>
      <c r="BK490" s="217">
        <f>ROUND(I490*H490,2)</f>
        <v>0</v>
      </c>
      <c r="BL490" s="17" t="s">
        <v>288</v>
      </c>
      <c r="BM490" s="216" t="s">
        <v>1063</v>
      </c>
    </row>
    <row r="491" s="13" customFormat="1">
      <c r="A491" s="13"/>
      <c r="B491" s="227"/>
      <c r="C491" s="228"/>
      <c r="D491" s="218" t="s">
        <v>222</v>
      </c>
      <c r="E491" s="229" t="s">
        <v>44</v>
      </c>
      <c r="F491" s="230" t="s">
        <v>1064</v>
      </c>
      <c r="G491" s="228"/>
      <c r="H491" s="231">
        <v>26.940000000000001</v>
      </c>
      <c r="I491" s="232"/>
      <c r="J491" s="228"/>
      <c r="K491" s="228"/>
      <c r="L491" s="233"/>
      <c r="M491" s="234"/>
      <c r="N491" s="235"/>
      <c r="O491" s="235"/>
      <c r="P491" s="235"/>
      <c r="Q491" s="235"/>
      <c r="R491" s="235"/>
      <c r="S491" s="235"/>
      <c r="T491" s="23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7" t="s">
        <v>222</v>
      </c>
      <c r="AU491" s="237" t="s">
        <v>92</v>
      </c>
      <c r="AV491" s="13" t="s">
        <v>92</v>
      </c>
      <c r="AW491" s="13" t="s">
        <v>42</v>
      </c>
      <c r="AX491" s="13" t="s">
        <v>90</v>
      </c>
      <c r="AY491" s="237" t="s">
        <v>121</v>
      </c>
    </row>
    <row r="492" s="2" customFormat="1">
      <c r="A492" s="39"/>
      <c r="B492" s="40"/>
      <c r="C492" s="205" t="s">
        <v>1065</v>
      </c>
      <c r="D492" s="205" t="s">
        <v>124</v>
      </c>
      <c r="E492" s="206" t="s">
        <v>1066</v>
      </c>
      <c r="F492" s="207" t="s">
        <v>1067</v>
      </c>
      <c r="G492" s="208" t="s">
        <v>301</v>
      </c>
      <c r="H492" s="209">
        <v>13</v>
      </c>
      <c r="I492" s="210"/>
      <c r="J492" s="211">
        <f>ROUND(I492*H492,2)</f>
        <v>0</v>
      </c>
      <c r="K492" s="207" t="s">
        <v>220</v>
      </c>
      <c r="L492" s="45"/>
      <c r="M492" s="212" t="s">
        <v>44</v>
      </c>
      <c r="N492" s="213" t="s">
        <v>53</v>
      </c>
      <c r="O492" s="85"/>
      <c r="P492" s="214">
        <f>O492*H492</f>
        <v>0</v>
      </c>
      <c r="Q492" s="214">
        <v>0.00021000000000000001</v>
      </c>
      <c r="R492" s="214">
        <f>Q492*H492</f>
        <v>0.0027300000000000002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288</v>
      </c>
      <c r="AT492" s="216" t="s">
        <v>124</v>
      </c>
      <c r="AU492" s="216" t="s">
        <v>92</v>
      </c>
      <c r="AY492" s="17" t="s">
        <v>121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7" t="s">
        <v>90</v>
      </c>
      <c r="BK492" s="217">
        <f>ROUND(I492*H492,2)</f>
        <v>0</v>
      </c>
      <c r="BL492" s="17" t="s">
        <v>288</v>
      </c>
      <c r="BM492" s="216" t="s">
        <v>1068</v>
      </c>
    </row>
    <row r="493" s="13" customFormat="1">
      <c r="A493" s="13"/>
      <c r="B493" s="227"/>
      <c r="C493" s="228"/>
      <c r="D493" s="218" t="s">
        <v>222</v>
      </c>
      <c r="E493" s="229" t="s">
        <v>44</v>
      </c>
      <c r="F493" s="230" t="s">
        <v>1069</v>
      </c>
      <c r="G493" s="228"/>
      <c r="H493" s="231">
        <v>13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7" t="s">
        <v>222</v>
      </c>
      <c r="AU493" s="237" t="s">
        <v>92</v>
      </c>
      <c r="AV493" s="13" t="s">
        <v>92</v>
      </c>
      <c r="AW493" s="13" t="s">
        <v>42</v>
      </c>
      <c r="AX493" s="13" t="s">
        <v>90</v>
      </c>
      <c r="AY493" s="237" t="s">
        <v>121</v>
      </c>
    </row>
    <row r="494" s="2" customFormat="1">
      <c r="A494" s="39"/>
      <c r="B494" s="40"/>
      <c r="C494" s="205" t="s">
        <v>1070</v>
      </c>
      <c r="D494" s="205" t="s">
        <v>124</v>
      </c>
      <c r="E494" s="206" t="s">
        <v>1071</v>
      </c>
      <c r="F494" s="207" t="s">
        <v>1072</v>
      </c>
      <c r="G494" s="208" t="s">
        <v>301</v>
      </c>
      <c r="H494" s="209">
        <v>5</v>
      </c>
      <c r="I494" s="210"/>
      <c r="J494" s="211">
        <f>ROUND(I494*H494,2)</f>
        <v>0</v>
      </c>
      <c r="K494" s="207" t="s">
        <v>220</v>
      </c>
      <c r="L494" s="45"/>
      <c r="M494" s="212" t="s">
        <v>44</v>
      </c>
      <c r="N494" s="213" t="s">
        <v>53</v>
      </c>
      <c r="O494" s="85"/>
      <c r="P494" s="214">
        <f>O494*H494</f>
        <v>0</v>
      </c>
      <c r="Q494" s="214">
        <v>0.00020000000000000001</v>
      </c>
      <c r="R494" s="214">
        <f>Q494*H494</f>
        <v>0.001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288</v>
      </c>
      <c r="AT494" s="216" t="s">
        <v>124</v>
      </c>
      <c r="AU494" s="216" t="s">
        <v>92</v>
      </c>
      <c r="AY494" s="17" t="s">
        <v>121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7" t="s">
        <v>90</v>
      </c>
      <c r="BK494" s="217">
        <f>ROUND(I494*H494,2)</f>
        <v>0</v>
      </c>
      <c r="BL494" s="17" t="s">
        <v>288</v>
      </c>
      <c r="BM494" s="216" t="s">
        <v>1073</v>
      </c>
    </row>
    <row r="495" s="13" customFormat="1">
      <c r="A495" s="13"/>
      <c r="B495" s="227"/>
      <c r="C495" s="228"/>
      <c r="D495" s="218" t="s">
        <v>222</v>
      </c>
      <c r="E495" s="229" t="s">
        <v>44</v>
      </c>
      <c r="F495" s="230" t="s">
        <v>1074</v>
      </c>
      <c r="G495" s="228"/>
      <c r="H495" s="231">
        <v>5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222</v>
      </c>
      <c r="AU495" s="237" t="s">
        <v>92</v>
      </c>
      <c r="AV495" s="13" t="s">
        <v>92</v>
      </c>
      <c r="AW495" s="13" t="s">
        <v>42</v>
      </c>
      <c r="AX495" s="13" t="s">
        <v>90</v>
      </c>
      <c r="AY495" s="237" t="s">
        <v>121</v>
      </c>
    </row>
    <row r="496" s="2" customFormat="1">
      <c r="A496" s="39"/>
      <c r="B496" s="40"/>
      <c r="C496" s="205" t="s">
        <v>1075</v>
      </c>
      <c r="D496" s="205" t="s">
        <v>124</v>
      </c>
      <c r="E496" s="206" t="s">
        <v>1076</v>
      </c>
      <c r="F496" s="207" t="s">
        <v>1077</v>
      </c>
      <c r="G496" s="208" t="s">
        <v>301</v>
      </c>
      <c r="H496" s="209">
        <v>5</v>
      </c>
      <c r="I496" s="210"/>
      <c r="J496" s="211">
        <f>ROUND(I496*H496,2)</f>
        <v>0</v>
      </c>
      <c r="K496" s="207" t="s">
        <v>220</v>
      </c>
      <c r="L496" s="45"/>
      <c r="M496" s="212" t="s">
        <v>44</v>
      </c>
      <c r="N496" s="213" t="s">
        <v>53</v>
      </c>
      <c r="O496" s="85"/>
      <c r="P496" s="214">
        <f>O496*H496</f>
        <v>0</v>
      </c>
      <c r="Q496" s="214">
        <v>0.00018000000000000001</v>
      </c>
      <c r="R496" s="214">
        <f>Q496*H496</f>
        <v>0.00090000000000000008</v>
      </c>
      <c r="S496" s="214">
        <v>0</v>
      </c>
      <c r="T496" s="21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16" t="s">
        <v>288</v>
      </c>
      <c r="AT496" s="216" t="s">
        <v>124</v>
      </c>
      <c r="AU496" s="216" t="s">
        <v>92</v>
      </c>
      <c r="AY496" s="17" t="s">
        <v>121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7" t="s">
        <v>90</v>
      </c>
      <c r="BK496" s="217">
        <f>ROUND(I496*H496,2)</f>
        <v>0</v>
      </c>
      <c r="BL496" s="17" t="s">
        <v>288</v>
      </c>
      <c r="BM496" s="216" t="s">
        <v>1078</v>
      </c>
    </row>
    <row r="497" s="13" customFormat="1">
      <c r="A497" s="13"/>
      <c r="B497" s="227"/>
      <c r="C497" s="228"/>
      <c r="D497" s="218" t="s">
        <v>222</v>
      </c>
      <c r="E497" s="229" t="s">
        <v>44</v>
      </c>
      <c r="F497" s="230" t="s">
        <v>1079</v>
      </c>
      <c r="G497" s="228"/>
      <c r="H497" s="231">
        <v>5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7" t="s">
        <v>222</v>
      </c>
      <c r="AU497" s="237" t="s">
        <v>92</v>
      </c>
      <c r="AV497" s="13" t="s">
        <v>92</v>
      </c>
      <c r="AW497" s="13" t="s">
        <v>42</v>
      </c>
      <c r="AX497" s="13" t="s">
        <v>90</v>
      </c>
      <c r="AY497" s="237" t="s">
        <v>121</v>
      </c>
    </row>
    <row r="498" s="2" customFormat="1">
      <c r="A498" s="39"/>
      <c r="B498" s="40"/>
      <c r="C498" s="205" t="s">
        <v>1080</v>
      </c>
      <c r="D498" s="205" t="s">
        <v>124</v>
      </c>
      <c r="E498" s="206" t="s">
        <v>1081</v>
      </c>
      <c r="F498" s="207" t="s">
        <v>1082</v>
      </c>
      <c r="G498" s="208" t="s">
        <v>342</v>
      </c>
      <c r="H498" s="209">
        <v>26.940000000000001</v>
      </c>
      <c r="I498" s="210"/>
      <c r="J498" s="211">
        <f>ROUND(I498*H498,2)</f>
        <v>0</v>
      </c>
      <c r="K498" s="207" t="s">
        <v>220</v>
      </c>
      <c r="L498" s="45"/>
      <c r="M498" s="212" t="s">
        <v>44</v>
      </c>
      <c r="N498" s="213" t="s">
        <v>53</v>
      </c>
      <c r="O498" s="85"/>
      <c r="P498" s="214">
        <f>O498*H498</f>
        <v>0</v>
      </c>
      <c r="Q498" s="214">
        <v>0.00032000000000000003</v>
      </c>
      <c r="R498" s="214">
        <f>Q498*H498</f>
        <v>0.0086208000000000014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288</v>
      </c>
      <c r="AT498" s="216" t="s">
        <v>124</v>
      </c>
      <c r="AU498" s="216" t="s">
        <v>92</v>
      </c>
      <c r="AY498" s="17" t="s">
        <v>121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7" t="s">
        <v>90</v>
      </c>
      <c r="BK498" s="217">
        <f>ROUND(I498*H498,2)</f>
        <v>0</v>
      </c>
      <c r="BL498" s="17" t="s">
        <v>288</v>
      </c>
      <c r="BM498" s="216" t="s">
        <v>1083</v>
      </c>
    </row>
    <row r="499" s="13" customFormat="1">
      <c r="A499" s="13"/>
      <c r="B499" s="227"/>
      <c r="C499" s="228"/>
      <c r="D499" s="218" t="s">
        <v>222</v>
      </c>
      <c r="E499" s="229" t="s">
        <v>44</v>
      </c>
      <c r="F499" s="230" t="s">
        <v>1064</v>
      </c>
      <c r="G499" s="228"/>
      <c r="H499" s="231">
        <v>26.940000000000001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222</v>
      </c>
      <c r="AU499" s="237" t="s">
        <v>92</v>
      </c>
      <c r="AV499" s="13" t="s">
        <v>92</v>
      </c>
      <c r="AW499" s="13" t="s">
        <v>42</v>
      </c>
      <c r="AX499" s="13" t="s">
        <v>90</v>
      </c>
      <c r="AY499" s="237" t="s">
        <v>121</v>
      </c>
    </row>
    <row r="500" s="2" customFormat="1" ht="44.25" customHeight="1">
      <c r="A500" s="39"/>
      <c r="B500" s="40"/>
      <c r="C500" s="205" t="s">
        <v>1084</v>
      </c>
      <c r="D500" s="205" t="s">
        <v>124</v>
      </c>
      <c r="E500" s="206" t="s">
        <v>1085</v>
      </c>
      <c r="F500" s="207" t="s">
        <v>1086</v>
      </c>
      <c r="G500" s="208" t="s">
        <v>237</v>
      </c>
      <c r="H500" s="209">
        <v>0.79200000000000004</v>
      </c>
      <c r="I500" s="210"/>
      <c r="J500" s="211">
        <f>ROUND(I500*H500,2)</f>
        <v>0</v>
      </c>
      <c r="K500" s="207" t="s">
        <v>220</v>
      </c>
      <c r="L500" s="45"/>
      <c r="M500" s="212" t="s">
        <v>44</v>
      </c>
      <c r="N500" s="213" t="s">
        <v>53</v>
      </c>
      <c r="O500" s="85"/>
      <c r="P500" s="214">
        <f>O500*H500</f>
        <v>0</v>
      </c>
      <c r="Q500" s="214">
        <v>0</v>
      </c>
      <c r="R500" s="214">
        <f>Q500*H500</f>
        <v>0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288</v>
      </c>
      <c r="AT500" s="216" t="s">
        <v>124</v>
      </c>
      <c r="AU500" s="216" t="s">
        <v>92</v>
      </c>
      <c r="AY500" s="17" t="s">
        <v>121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7" t="s">
        <v>90</v>
      </c>
      <c r="BK500" s="217">
        <f>ROUND(I500*H500,2)</f>
        <v>0</v>
      </c>
      <c r="BL500" s="17" t="s">
        <v>288</v>
      </c>
      <c r="BM500" s="216" t="s">
        <v>1087</v>
      </c>
    </row>
    <row r="501" s="2" customFormat="1">
      <c r="A501" s="39"/>
      <c r="B501" s="40"/>
      <c r="C501" s="205" t="s">
        <v>1088</v>
      </c>
      <c r="D501" s="205" t="s">
        <v>124</v>
      </c>
      <c r="E501" s="206" t="s">
        <v>1089</v>
      </c>
      <c r="F501" s="207" t="s">
        <v>1090</v>
      </c>
      <c r="G501" s="208" t="s">
        <v>237</v>
      </c>
      <c r="H501" s="209">
        <v>0.79200000000000004</v>
      </c>
      <c r="I501" s="210"/>
      <c r="J501" s="211">
        <f>ROUND(I501*H501,2)</f>
        <v>0</v>
      </c>
      <c r="K501" s="207" t="s">
        <v>220</v>
      </c>
      <c r="L501" s="45"/>
      <c r="M501" s="212" t="s">
        <v>44</v>
      </c>
      <c r="N501" s="213" t="s">
        <v>53</v>
      </c>
      <c r="O501" s="85"/>
      <c r="P501" s="214">
        <f>O501*H501</f>
        <v>0</v>
      </c>
      <c r="Q501" s="214">
        <v>0</v>
      </c>
      <c r="R501" s="214">
        <f>Q501*H501</f>
        <v>0</v>
      </c>
      <c r="S501" s="214">
        <v>0</v>
      </c>
      <c r="T501" s="21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6" t="s">
        <v>288</v>
      </c>
      <c r="AT501" s="216" t="s">
        <v>124</v>
      </c>
      <c r="AU501" s="216" t="s">
        <v>92</v>
      </c>
      <c r="AY501" s="17" t="s">
        <v>121</v>
      </c>
      <c r="BE501" s="217">
        <f>IF(N501="základní",J501,0)</f>
        <v>0</v>
      </c>
      <c r="BF501" s="217">
        <f>IF(N501="snížená",J501,0)</f>
        <v>0</v>
      </c>
      <c r="BG501" s="217">
        <f>IF(N501="zákl. přenesená",J501,0)</f>
        <v>0</v>
      </c>
      <c r="BH501" s="217">
        <f>IF(N501="sníž. přenesená",J501,0)</f>
        <v>0</v>
      </c>
      <c r="BI501" s="217">
        <f>IF(N501="nulová",J501,0)</f>
        <v>0</v>
      </c>
      <c r="BJ501" s="17" t="s">
        <v>90</v>
      </c>
      <c r="BK501" s="217">
        <f>ROUND(I501*H501,2)</f>
        <v>0</v>
      </c>
      <c r="BL501" s="17" t="s">
        <v>288</v>
      </c>
      <c r="BM501" s="216" t="s">
        <v>1091</v>
      </c>
    </row>
    <row r="502" s="12" customFormat="1" ht="22.8" customHeight="1">
      <c r="A502" s="12"/>
      <c r="B502" s="189"/>
      <c r="C502" s="190"/>
      <c r="D502" s="191" t="s">
        <v>81</v>
      </c>
      <c r="E502" s="203" t="s">
        <v>1092</v>
      </c>
      <c r="F502" s="203" t="s">
        <v>1093</v>
      </c>
      <c r="G502" s="190"/>
      <c r="H502" s="190"/>
      <c r="I502" s="193"/>
      <c r="J502" s="204">
        <f>BK502</f>
        <v>0</v>
      </c>
      <c r="K502" s="190"/>
      <c r="L502" s="195"/>
      <c r="M502" s="196"/>
      <c r="N502" s="197"/>
      <c r="O502" s="197"/>
      <c r="P502" s="198">
        <f>SUM(P503:P552)</f>
        <v>0</v>
      </c>
      <c r="Q502" s="197"/>
      <c r="R502" s="198">
        <f>SUM(R503:R552)</f>
        <v>1.8322114999999999</v>
      </c>
      <c r="S502" s="197"/>
      <c r="T502" s="199">
        <f>SUM(T503:T552)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0" t="s">
        <v>92</v>
      </c>
      <c r="AT502" s="201" t="s">
        <v>81</v>
      </c>
      <c r="AU502" s="201" t="s">
        <v>90</v>
      </c>
      <c r="AY502" s="200" t="s">
        <v>121</v>
      </c>
      <c r="BK502" s="202">
        <f>SUM(BK503:BK552)</f>
        <v>0</v>
      </c>
    </row>
    <row r="503" s="2" customFormat="1">
      <c r="A503" s="39"/>
      <c r="B503" s="40"/>
      <c r="C503" s="205" t="s">
        <v>1094</v>
      </c>
      <c r="D503" s="205" t="s">
        <v>124</v>
      </c>
      <c r="E503" s="206" t="s">
        <v>1095</v>
      </c>
      <c r="F503" s="207" t="s">
        <v>1096</v>
      </c>
      <c r="G503" s="208" t="s">
        <v>261</v>
      </c>
      <c r="H503" s="209">
        <v>83.222999999999999</v>
      </c>
      <c r="I503" s="210"/>
      <c r="J503" s="211">
        <f>ROUND(I503*H503,2)</f>
        <v>0</v>
      </c>
      <c r="K503" s="207" t="s">
        <v>220</v>
      </c>
      <c r="L503" s="45"/>
      <c r="M503" s="212" t="s">
        <v>44</v>
      </c>
      <c r="N503" s="213" t="s">
        <v>53</v>
      </c>
      <c r="O503" s="85"/>
      <c r="P503" s="214">
        <f>O503*H503</f>
        <v>0</v>
      </c>
      <c r="Q503" s="214">
        <v>0.0015</v>
      </c>
      <c r="R503" s="214">
        <f>Q503*H503</f>
        <v>0.1248345</v>
      </c>
      <c r="S503" s="214">
        <v>0</v>
      </c>
      <c r="T503" s="21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288</v>
      </c>
      <c r="AT503" s="216" t="s">
        <v>124</v>
      </c>
      <c r="AU503" s="216" t="s">
        <v>92</v>
      </c>
      <c r="AY503" s="17" t="s">
        <v>121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7" t="s">
        <v>90</v>
      </c>
      <c r="BK503" s="217">
        <f>ROUND(I503*H503,2)</f>
        <v>0</v>
      </c>
      <c r="BL503" s="17" t="s">
        <v>288</v>
      </c>
      <c r="BM503" s="216" t="s">
        <v>1097</v>
      </c>
    </row>
    <row r="504" s="13" customFormat="1">
      <c r="A504" s="13"/>
      <c r="B504" s="227"/>
      <c r="C504" s="228"/>
      <c r="D504" s="218" t="s">
        <v>222</v>
      </c>
      <c r="E504" s="229" t="s">
        <v>44</v>
      </c>
      <c r="F504" s="230" t="s">
        <v>1098</v>
      </c>
      <c r="G504" s="228"/>
      <c r="H504" s="231">
        <v>34.442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7" t="s">
        <v>222</v>
      </c>
      <c r="AU504" s="237" t="s">
        <v>92</v>
      </c>
      <c r="AV504" s="13" t="s">
        <v>92</v>
      </c>
      <c r="AW504" s="13" t="s">
        <v>42</v>
      </c>
      <c r="AX504" s="13" t="s">
        <v>82</v>
      </c>
      <c r="AY504" s="237" t="s">
        <v>121</v>
      </c>
    </row>
    <row r="505" s="13" customFormat="1">
      <c r="A505" s="13"/>
      <c r="B505" s="227"/>
      <c r="C505" s="228"/>
      <c r="D505" s="218" t="s">
        <v>222</v>
      </c>
      <c r="E505" s="229" t="s">
        <v>44</v>
      </c>
      <c r="F505" s="230" t="s">
        <v>1099</v>
      </c>
      <c r="G505" s="228"/>
      <c r="H505" s="231">
        <v>44.256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7" t="s">
        <v>222</v>
      </c>
      <c r="AU505" s="237" t="s">
        <v>92</v>
      </c>
      <c r="AV505" s="13" t="s">
        <v>92</v>
      </c>
      <c r="AW505" s="13" t="s">
        <v>42</v>
      </c>
      <c r="AX505" s="13" t="s">
        <v>82</v>
      </c>
      <c r="AY505" s="237" t="s">
        <v>121</v>
      </c>
    </row>
    <row r="506" s="13" customFormat="1">
      <c r="A506" s="13"/>
      <c r="B506" s="227"/>
      <c r="C506" s="228"/>
      <c r="D506" s="218" t="s">
        <v>222</v>
      </c>
      <c r="E506" s="229" t="s">
        <v>44</v>
      </c>
      <c r="F506" s="230" t="s">
        <v>1100</v>
      </c>
      <c r="G506" s="228"/>
      <c r="H506" s="231">
        <v>2.5299999999999998</v>
      </c>
      <c r="I506" s="232"/>
      <c r="J506" s="228"/>
      <c r="K506" s="228"/>
      <c r="L506" s="233"/>
      <c r="M506" s="234"/>
      <c r="N506" s="235"/>
      <c r="O506" s="235"/>
      <c r="P506" s="235"/>
      <c r="Q506" s="235"/>
      <c r="R506" s="235"/>
      <c r="S506" s="235"/>
      <c r="T506" s="23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7" t="s">
        <v>222</v>
      </c>
      <c r="AU506" s="237" t="s">
        <v>92</v>
      </c>
      <c r="AV506" s="13" t="s">
        <v>92</v>
      </c>
      <c r="AW506" s="13" t="s">
        <v>42</v>
      </c>
      <c r="AX506" s="13" t="s">
        <v>82</v>
      </c>
      <c r="AY506" s="237" t="s">
        <v>121</v>
      </c>
    </row>
    <row r="507" s="13" customFormat="1">
      <c r="A507" s="13"/>
      <c r="B507" s="227"/>
      <c r="C507" s="228"/>
      <c r="D507" s="218" t="s">
        <v>222</v>
      </c>
      <c r="E507" s="229" t="s">
        <v>44</v>
      </c>
      <c r="F507" s="230" t="s">
        <v>1101</v>
      </c>
      <c r="G507" s="228"/>
      <c r="H507" s="231">
        <v>1.635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7" t="s">
        <v>222</v>
      </c>
      <c r="AU507" s="237" t="s">
        <v>92</v>
      </c>
      <c r="AV507" s="13" t="s">
        <v>92</v>
      </c>
      <c r="AW507" s="13" t="s">
        <v>42</v>
      </c>
      <c r="AX507" s="13" t="s">
        <v>82</v>
      </c>
      <c r="AY507" s="237" t="s">
        <v>121</v>
      </c>
    </row>
    <row r="508" s="13" customFormat="1">
      <c r="A508" s="13"/>
      <c r="B508" s="227"/>
      <c r="C508" s="228"/>
      <c r="D508" s="218" t="s">
        <v>222</v>
      </c>
      <c r="E508" s="229" t="s">
        <v>44</v>
      </c>
      <c r="F508" s="230" t="s">
        <v>1102</v>
      </c>
      <c r="G508" s="228"/>
      <c r="H508" s="231">
        <v>0.35999999999999999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7" t="s">
        <v>222</v>
      </c>
      <c r="AU508" s="237" t="s">
        <v>92</v>
      </c>
      <c r="AV508" s="13" t="s">
        <v>92</v>
      </c>
      <c r="AW508" s="13" t="s">
        <v>42</v>
      </c>
      <c r="AX508" s="13" t="s">
        <v>82</v>
      </c>
      <c r="AY508" s="237" t="s">
        <v>121</v>
      </c>
    </row>
    <row r="509" s="14" customFormat="1">
      <c r="A509" s="14"/>
      <c r="B509" s="238"/>
      <c r="C509" s="239"/>
      <c r="D509" s="218" t="s">
        <v>222</v>
      </c>
      <c r="E509" s="240" t="s">
        <v>44</v>
      </c>
      <c r="F509" s="241" t="s">
        <v>228</v>
      </c>
      <c r="G509" s="239"/>
      <c r="H509" s="242">
        <v>83.222999999999999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8" t="s">
        <v>222</v>
      </c>
      <c r="AU509" s="248" t="s">
        <v>92</v>
      </c>
      <c r="AV509" s="14" t="s">
        <v>142</v>
      </c>
      <c r="AW509" s="14" t="s">
        <v>42</v>
      </c>
      <c r="AX509" s="14" t="s">
        <v>90</v>
      </c>
      <c r="AY509" s="248" t="s">
        <v>121</v>
      </c>
    </row>
    <row r="510" s="2" customFormat="1">
      <c r="A510" s="39"/>
      <c r="B510" s="40"/>
      <c r="C510" s="205" t="s">
        <v>1103</v>
      </c>
      <c r="D510" s="205" t="s">
        <v>124</v>
      </c>
      <c r="E510" s="206" t="s">
        <v>1104</v>
      </c>
      <c r="F510" s="207" t="s">
        <v>1105</v>
      </c>
      <c r="G510" s="208" t="s">
        <v>342</v>
      </c>
      <c r="H510" s="209">
        <v>60.5</v>
      </c>
      <c r="I510" s="210"/>
      <c r="J510" s="211">
        <f>ROUND(I510*H510,2)</f>
        <v>0</v>
      </c>
      <c r="K510" s="207" t="s">
        <v>220</v>
      </c>
      <c r="L510" s="45"/>
      <c r="M510" s="212" t="s">
        <v>44</v>
      </c>
      <c r="N510" s="213" t="s">
        <v>53</v>
      </c>
      <c r="O510" s="85"/>
      <c r="P510" s="214">
        <f>O510*H510</f>
        <v>0</v>
      </c>
      <c r="Q510" s="214">
        <v>0.00027999999999999998</v>
      </c>
      <c r="R510" s="214">
        <f>Q510*H510</f>
        <v>0.01694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288</v>
      </c>
      <c r="AT510" s="216" t="s">
        <v>124</v>
      </c>
      <c r="AU510" s="216" t="s">
        <v>92</v>
      </c>
      <c r="AY510" s="17" t="s">
        <v>121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7" t="s">
        <v>90</v>
      </c>
      <c r="BK510" s="217">
        <f>ROUND(I510*H510,2)</f>
        <v>0</v>
      </c>
      <c r="BL510" s="17" t="s">
        <v>288</v>
      </c>
      <c r="BM510" s="216" t="s">
        <v>1106</v>
      </c>
    </row>
    <row r="511" s="13" customFormat="1">
      <c r="A511" s="13"/>
      <c r="B511" s="227"/>
      <c r="C511" s="228"/>
      <c r="D511" s="218" t="s">
        <v>222</v>
      </c>
      <c r="E511" s="229" t="s">
        <v>44</v>
      </c>
      <c r="F511" s="230" t="s">
        <v>1107</v>
      </c>
      <c r="G511" s="228"/>
      <c r="H511" s="231">
        <v>60.5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7" t="s">
        <v>222</v>
      </c>
      <c r="AU511" s="237" t="s">
        <v>92</v>
      </c>
      <c r="AV511" s="13" t="s">
        <v>92</v>
      </c>
      <c r="AW511" s="13" t="s">
        <v>42</v>
      </c>
      <c r="AX511" s="13" t="s">
        <v>90</v>
      </c>
      <c r="AY511" s="237" t="s">
        <v>121</v>
      </c>
    </row>
    <row r="512" s="2" customFormat="1">
      <c r="A512" s="39"/>
      <c r="B512" s="40"/>
      <c r="C512" s="205" t="s">
        <v>1108</v>
      </c>
      <c r="D512" s="205" t="s">
        <v>124</v>
      </c>
      <c r="E512" s="206" t="s">
        <v>1109</v>
      </c>
      <c r="F512" s="207" t="s">
        <v>1110</v>
      </c>
      <c r="G512" s="208" t="s">
        <v>301</v>
      </c>
      <c r="H512" s="209">
        <v>16</v>
      </c>
      <c r="I512" s="210"/>
      <c r="J512" s="211">
        <f>ROUND(I512*H512,2)</f>
        <v>0</v>
      </c>
      <c r="K512" s="207" t="s">
        <v>220</v>
      </c>
      <c r="L512" s="45"/>
      <c r="M512" s="212" t="s">
        <v>44</v>
      </c>
      <c r="N512" s="213" t="s">
        <v>53</v>
      </c>
      <c r="O512" s="85"/>
      <c r="P512" s="214">
        <f>O512*H512</f>
        <v>0</v>
      </c>
      <c r="Q512" s="214">
        <v>0.00021000000000000001</v>
      </c>
      <c r="R512" s="214">
        <f>Q512*H512</f>
        <v>0.0033600000000000001</v>
      </c>
      <c r="S512" s="214">
        <v>0</v>
      </c>
      <c r="T512" s="21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6" t="s">
        <v>288</v>
      </c>
      <c r="AT512" s="216" t="s">
        <v>124</v>
      </c>
      <c r="AU512" s="216" t="s">
        <v>92</v>
      </c>
      <c r="AY512" s="17" t="s">
        <v>121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7" t="s">
        <v>90</v>
      </c>
      <c r="BK512" s="217">
        <f>ROUND(I512*H512,2)</f>
        <v>0</v>
      </c>
      <c r="BL512" s="17" t="s">
        <v>288</v>
      </c>
      <c r="BM512" s="216" t="s">
        <v>1111</v>
      </c>
    </row>
    <row r="513" s="13" customFormat="1">
      <c r="A513" s="13"/>
      <c r="B513" s="227"/>
      <c r="C513" s="228"/>
      <c r="D513" s="218" t="s">
        <v>222</v>
      </c>
      <c r="E513" s="229" t="s">
        <v>44</v>
      </c>
      <c r="F513" s="230" t="s">
        <v>540</v>
      </c>
      <c r="G513" s="228"/>
      <c r="H513" s="231">
        <v>3</v>
      </c>
      <c r="I513" s="232"/>
      <c r="J513" s="228"/>
      <c r="K513" s="228"/>
      <c r="L513" s="233"/>
      <c r="M513" s="234"/>
      <c r="N513" s="235"/>
      <c r="O513" s="235"/>
      <c r="P513" s="235"/>
      <c r="Q513" s="235"/>
      <c r="R513" s="235"/>
      <c r="S513" s="235"/>
      <c r="T513" s="23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7" t="s">
        <v>222</v>
      </c>
      <c r="AU513" s="237" t="s">
        <v>92</v>
      </c>
      <c r="AV513" s="13" t="s">
        <v>92</v>
      </c>
      <c r="AW513" s="13" t="s">
        <v>42</v>
      </c>
      <c r="AX513" s="13" t="s">
        <v>82</v>
      </c>
      <c r="AY513" s="237" t="s">
        <v>121</v>
      </c>
    </row>
    <row r="514" s="13" customFormat="1">
      <c r="A514" s="13"/>
      <c r="B514" s="227"/>
      <c r="C514" s="228"/>
      <c r="D514" s="218" t="s">
        <v>222</v>
      </c>
      <c r="E514" s="229" t="s">
        <v>44</v>
      </c>
      <c r="F514" s="230" t="s">
        <v>612</v>
      </c>
      <c r="G514" s="228"/>
      <c r="H514" s="231">
        <v>6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7" t="s">
        <v>222</v>
      </c>
      <c r="AU514" s="237" t="s">
        <v>92</v>
      </c>
      <c r="AV514" s="13" t="s">
        <v>92</v>
      </c>
      <c r="AW514" s="13" t="s">
        <v>42</v>
      </c>
      <c r="AX514" s="13" t="s">
        <v>82</v>
      </c>
      <c r="AY514" s="237" t="s">
        <v>121</v>
      </c>
    </row>
    <row r="515" s="13" customFormat="1">
      <c r="A515" s="13"/>
      <c r="B515" s="227"/>
      <c r="C515" s="228"/>
      <c r="D515" s="218" t="s">
        <v>222</v>
      </c>
      <c r="E515" s="229" t="s">
        <v>44</v>
      </c>
      <c r="F515" s="230" t="s">
        <v>545</v>
      </c>
      <c r="G515" s="228"/>
      <c r="H515" s="231">
        <v>3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7" t="s">
        <v>222</v>
      </c>
      <c r="AU515" s="237" t="s">
        <v>92</v>
      </c>
      <c r="AV515" s="13" t="s">
        <v>92</v>
      </c>
      <c r="AW515" s="13" t="s">
        <v>42</v>
      </c>
      <c r="AX515" s="13" t="s">
        <v>82</v>
      </c>
      <c r="AY515" s="237" t="s">
        <v>121</v>
      </c>
    </row>
    <row r="516" s="13" customFormat="1">
      <c r="A516" s="13"/>
      <c r="B516" s="227"/>
      <c r="C516" s="228"/>
      <c r="D516" s="218" t="s">
        <v>222</v>
      </c>
      <c r="E516" s="229" t="s">
        <v>44</v>
      </c>
      <c r="F516" s="230" t="s">
        <v>613</v>
      </c>
      <c r="G516" s="228"/>
      <c r="H516" s="231">
        <v>4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7" t="s">
        <v>222</v>
      </c>
      <c r="AU516" s="237" t="s">
        <v>92</v>
      </c>
      <c r="AV516" s="13" t="s">
        <v>92</v>
      </c>
      <c r="AW516" s="13" t="s">
        <v>42</v>
      </c>
      <c r="AX516" s="13" t="s">
        <v>82</v>
      </c>
      <c r="AY516" s="237" t="s">
        <v>121</v>
      </c>
    </row>
    <row r="517" s="14" customFormat="1">
      <c r="A517" s="14"/>
      <c r="B517" s="238"/>
      <c r="C517" s="239"/>
      <c r="D517" s="218" t="s">
        <v>222</v>
      </c>
      <c r="E517" s="240" t="s">
        <v>44</v>
      </c>
      <c r="F517" s="241" t="s">
        <v>228</v>
      </c>
      <c r="G517" s="239"/>
      <c r="H517" s="242">
        <v>16</v>
      </c>
      <c r="I517" s="243"/>
      <c r="J517" s="239"/>
      <c r="K517" s="239"/>
      <c r="L517" s="244"/>
      <c r="M517" s="245"/>
      <c r="N517" s="246"/>
      <c r="O517" s="246"/>
      <c r="P517" s="246"/>
      <c r="Q517" s="246"/>
      <c r="R517" s="246"/>
      <c r="S517" s="246"/>
      <c r="T517" s="24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8" t="s">
        <v>222</v>
      </c>
      <c r="AU517" s="248" t="s">
        <v>92</v>
      </c>
      <c r="AV517" s="14" t="s">
        <v>142</v>
      </c>
      <c r="AW517" s="14" t="s">
        <v>42</v>
      </c>
      <c r="AX517" s="14" t="s">
        <v>90</v>
      </c>
      <c r="AY517" s="248" t="s">
        <v>121</v>
      </c>
    </row>
    <row r="518" s="2" customFormat="1">
      <c r="A518" s="39"/>
      <c r="B518" s="40"/>
      <c r="C518" s="205" t="s">
        <v>1112</v>
      </c>
      <c r="D518" s="205" t="s">
        <v>124</v>
      </c>
      <c r="E518" s="206" t="s">
        <v>1113</v>
      </c>
      <c r="F518" s="207" t="s">
        <v>1114</v>
      </c>
      <c r="G518" s="208" t="s">
        <v>261</v>
      </c>
      <c r="H518" s="209">
        <v>78.697999999999993</v>
      </c>
      <c r="I518" s="210"/>
      <c r="J518" s="211">
        <f>ROUND(I518*H518,2)</f>
        <v>0</v>
      </c>
      <c r="K518" s="207" t="s">
        <v>220</v>
      </c>
      <c r="L518" s="45"/>
      <c r="M518" s="212" t="s">
        <v>44</v>
      </c>
      <c r="N518" s="213" t="s">
        <v>53</v>
      </c>
      <c r="O518" s="85"/>
      <c r="P518" s="214">
        <f>O518*H518</f>
        <v>0</v>
      </c>
      <c r="Q518" s="214">
        <v>0.0060499999999999998</v>
      </c>
      <c r="R518" s="214">
        <f>Q518*H518</f>
        <v>0.47612289999999996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288</v>
      </c>
      <c r="AT518" s="216" t="s">
        <v>124</v>
      </c>
      <c r="AU518" s="216" t="s">
        <v>92</v>
      </c>
      <c r="AY518" s="17" t="s">
        <v>121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7" t="s">
        <v>90</v>
      </c>
      <c r="BK518" s="217">
        <f>ROUND(I518*H518,2)</f>
        <v>0</v>
      </c>
      <c r="BL518" s="17" t="s">
        <v>288</v>
      </c>
      <c r="BM518" s="216" t="s">
        <v>1115</v>
      </c>
    </row>
    <row r="519" s="13" customFormat="1">
      <c r="A519" s="13"/>
      <c r="B519" s="227"/>
      <c r="C519" s="228"/>
      <c r="D519" s="218" t="s">
        <v>222</v>
      </c>
      <c r="E519" s="229" t="s">
        <v>44</v>
      </c>
      <c r="F519" s="230" t="s">
        <v>1098</v>
      </c>
      <c r="G519" s="228"/>
      <c r="H519" s="231">
        <v>34.442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222</v>
      </c>
      <c r="AU519" s="237" t="s">
        <v>92</v>
      </c>
      <c r="AV519" s="13" t="s">
        <v>92</v>
      </c>
      <c r="AW519" s="13" t="s">
        <v>42</v>
      </c>
      <c r="AX519" s="13" t="s">
        <v>82</v>
      </c>
      <c r="AY519" s="237" t="s">
        <v>121</v>
      </c>
    </row>
    <row r="520" s="13" customFormat="1">
      <c r="A520" s="13"/>
      <c r="B520" s="227"/>
      <c r="C520" s="228"/>
      <c r="D520" s="218" t="s">
        <v>222</v>
      </c>
      <c r="E520" s="229" t="s">
        <v>44</v>
      </c>
      <c r="F520" s="230" t="s">
        <v>1099</v>
      </c>
      <c r="G520" s="228"/>
      <c r="H520" s="231">
        <v>44.256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7" t="s">
        <v>222</v>
      </c>
      <c r="AU520" s="237" t="s">
        <v>92</v>
      </c>
      <c r="AV520" s="13" t="s">
        <v>92</v>
      </c>
      <c r="AW520" s="13" t="s">
        <v>42</v>
      </c>
      <c r="AX520" s="13" t="s">
        <v>82</v>
      </c>
      <c r="AY520" s="237" t="s">
        <v>121</v>
      </c>
    </row>
    <row r="521" s="14" customFormat="1">
      <c r="A521" s="14"/>
      <c r="B521" s="238"/>
      <c r="C521" s="239"/>
      <c r="D521" s="218" t="s">
        <v>222</v>
      </c>
      <c r="E521" s="240" t="s">
        <v>44</v>
      </c>
      <c r="F521" s="241" t="s">
        <v>228</v>
      </c>
      <c r="G521" s="239"/>
      <c r="H521" s="242">
        <v>78.697999999999993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8" t="s">
        <v>222</v>
      </c>
      <c r="AU521" s="248" t="s">
        <v>92</v>
      </c>
      <c r="AV521" s="14" t="s">
        <v>142</v>
      </c>
      <c r="AW521" s="14" t="s">
        <v>42</v>
      </c>
      <c r="AX521" s="14" t="s">
        <v>90</v>
      </c>
      <c r="AY521" s="248" t="s">
        <v>121</v>
      </c>
    </row>
    <row r="522" s="2" customFormat="1" ht="16.5" customHeight="1">
      <c r="A522" s="39"/>
      <c r="B522" s="40"/>
      <c r="C522" s="249" t="s">
        <v>1116</v>
      </c>
      <c r="D522" s="249" t="s">
        <v>249</v>
      </c>
      <c r="E522" s="250" t="s">
        <v>1117</v>
      </c>
      <c r="F522" s="251" t="s">
        <v>1118</v>
      </c>
      <c r="G522" s="252" t="s">
        <v>261</v>
      </c>
      <c r="H522" s="253">
        <v>62.957999999999998</v>
      </c>
      <c r="I522" s="254"/>
      <c r="J522" s="255">
        <f>ROUND(I522*H522,2)</f>
        <v>0</v>
      </c>
      <c r="K522" s="251" t="s">
        <v>44</v>
      </c>
      <c r="L522" s="256"/>
      <c r="M522" s="257" t="s">
        <v>44</v>
      </c>
      <c r="N522" s="258" t="s">
        <v>53</v>
      </c>
      <c r="O522" s="85"/>
      <c r="P522" s="214">
        <f>O522*H522</f>
        <v>0</v>
      </c>
      <c r="Q522" s="214">
        <v>0.0129</v>
      </c>
      <c r="R522" s="214">
        <f>Q522*H522</f>
        <v>0.81215819999999994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370</v>
      </c>
      <c r="AT522" s="216" t="s">
        <v>249</v>
      </c>
      <c r="AU522" s="216" t="s">
        <v>92</v>
      </c>
      <c r="AY522" s="17" t="s">
        <v>121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7" t="s">
        <v>90</v>
      </c>
      <c r="BK522" s="217">
        <f>ROUND(I522*H522,2)</f>
        <v>0</v>
      </c>
      <c r="BL522" s="17" t="s">
        <v>288</v>
      </c>
      <c r="BM522" s="216" t="s">
        <v>1119</v>
      </c>
    </row>
    <row r="523" s="2" customFormat="1">
      <c r="A523" s="39"/>
      <c r="B523" s="40"/>
      <c r="C523" s="41"/>
      <c r="D523" s="218" t="s">
        <v>130</v>
      </c>
      <c r="E523" s="41"/>
      <c r="F523" s="219" t="s">
        <v>1120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7" t="s">
        <v>130</v>
      </c>
      <c r="AU523" s="17" t="s">
        <v>92</v>
      </c>
    </row>
    <row r="524" s="13" customFormat="1">
      <c r="A524" s="13"/>
      <c r="B524" s="227"/>
      <c r="C524" s="228"/>
      <c r="D524" s="218" t="s">
        <v>222</v>
      </c>
      <c r="E524" s="229" t="s">
        <v>44</v>
      </c>
      <c r="F524" s="230" t="s">
        <v>1121</v>
      </c>
      <c r="G524" s="228"/>
      <c r="H524" s="231">
        <v>37.886000000000003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7" t="s">
        <v>222</v>
      </c>
      <c r="AU524" s="237" t="s">
        <v>92</v>
      </c>
      <c r="AV524" s="13" t="s">
        <v>92</v>
      </c>
      <c r="AW524" s="13" t="s">
        <v>42</v>
      </c>
      <c r="AX524" s="13" t="s">
        <v>82</v>
      </c>
      <c r="AY524" s="237" t="s">
        <v>121</v>
      </c>
    </row>
    <row r="525" s="13" customFormat="1">
      <c r="A525" s="13"/>
      <c r="B525" s="227"/>
      <c r="C525" s="228"/>
      <c r="D525" s="218" t="s">
        <v>222</v>
      </c>
      <c r="E525" s="229" t="s">
        <v>44</v>
      </c>
      <c r="F525" s="230" t="s">
        <v>1122</v>
      </c>
      <c r="G525" s="228"/>
      <c r="H525" s="231">
        <v>48.682000000000002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222</v>
      </c>
      <c r="AU525" s="237" t="s">
        <v>92</v>
      </c>
      <c r="AV525" s="13" t="s">
        <v>92</v>
      </c>
      <c r="AW525" s="13" t="s">
        <v>42</v>
      </c>
      <c r="AX525" s="13" t="s">
        <v>82</v>
      </c>
      <c r="AY525" s="237" t="s">
        <v>121</v>
      </c>
    </row>
    <row r="526" s="13" customFormat="1">
      <c r="A526" s="13"/>
      <c r="B526" s="227"/>
      <c r="C526" s="228"/>
      <c r="D526" s="218" t="s">
        <v>222</v>
      </c>
      <c r="E526" s="229" t="s">
        <v>44</v>
      </c>
      <c r="F526" s="230" t="s">
        <v>1123</v>
      </c>
      <c r="G526" s="228"/>
      <c r="H526" s="231">
        <v>3.036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7" t="s">
        <v>222</v>
      </c>
      <c r="AU526" s="237" t="s">
        <v>92</v>
      </c>
      <c r="AV526" s="13" t="s">
        <v>92</v>
      </c>
      <c r="AW526" s="13" t="s">
        <v>42</v>
      </c>
      <c r="AX526" s="13" t="s">
        <v>82</v>
      </c>
      <c r="AY526" s="237" t="s">
        <v>121</v>
      </c>
    </row>
    <row r="527" s="13" customFormat="1">
      <c r="A527" s="13"/>
      <c r="B527" s="227"/>
      <c r="C527" s="228"/>
      <c r="D527" s="218" t="s">
        <v>222</v>
      </c>
      <c r="E527" s="229" t="s">
        <v>44</v>
      </c>
      <c r="F527" s="230" t="s">
        <v>1124</v>
      </c>
      <c r="G527" s="228"/>
      <c r="H527" s="231">
        <v>1.962</v>
      </c>
      <c r="I527" s="232"/>
      <c r="J527" s="228"/>
      <c r="K527" s="228"/>
      <c r="L527" s="233"/>
      <c r="M527" s="234"/>
      <c r="N527" s="235"/>
      <c r="O527" s="235"/>
      <c r="P527" s="235"/>
      <c r="Q527" s="235"/>
      <c r="R527" s="235"/>
      <c r="S527" s="235"/>
      <c r="T527" s="23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7" t="s">
        <v>222</v>
      </c>
      <c r="AU527" s="237" t="s">
        <v>92</v>
      </c>
      <c r="AV527" s="13" t="s">
        <v>92</v>
      </c>
      <c r="AW527" s="13" t="s">
        <v>42</v>
      </c>
      <c r="AX527" s="13" t="s">
        <v>82</v>
      </c>
      <c r="AY527" s="237" t="s">
        <v>121</v>
      </c>
    </row>
    <row r="528" s="13" customFormat="1">
      <c r="A528" s="13"/>
      <c r="B528" s="227"/>
      <c r="C528" s="228"/>
      <c r="D528" s="218" t="s">
        <v>222</v>
      </c>
      <c r="E528" s="229" t="s">
        <v>44</v>
      </c>
      <c r="F528" s="230" t="s">
        <v>1125</v>
      </c>
      <c r="G528" s="228"/>
      <c r="H528" s="231">
        <v>0.432</v>
      </c>
      <c r="I528" s="232"/>
      <c r="J528" s="228"/>
      <c r="K528" s="228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222</v>
      </c>
      <c r="AU528" s="237" t="s">
        <v>92</v>
      </c>
      <c r="AV528" s="13" t="s">
        <v>92</v>
      </c>
      <c r="AW528" s="13" t="s">
        <v>42</v>
      </c>
      <c r="AX528" s="13" t="s">
        <v>82</v>
      </c>
      <c r="AY528" s="237" t="s">
        <v>121</v>
      </c>
    </row>
    <row r="529" s="13" customFormat="1">
      <c r="A529" s="13"/>
      <c r="B529" s="227"/>
      <c r="C529" s="228"/>
      <c r="D529" s="218" t="s">
        <v>222</v>
      </c>
      <c r="E529" s="229" t="s">
        <v>44</v>
      </c>
      <c r="F529" s="230" t="s">
        <v>1126</v>
      </c>
      <c r="G529" s="228"/>
      <c r="H529" s="231">
        <v>-29.039999999999999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7" t="s">
        <v>222</v>
      </c>
      <c r="AU529" s="237" t="s">
        <v>92</v>
      </c>
      <c r="AV529" s="13" t="s">
        <v>92</v>
      </c>
      <c r="AW529" s="13" t="s">
        <v>42</v>
      </c>
      <c r="AX529" s="13" t="s">
        <v>82</v>
      </c>
      <c r="AY529" s="237" t="s">
        <v>121</v>
      </c>
    </row>
    <row r="530" s="14" customFormat="1">
      <c r="A530" s="14"/>
      <c r="B530" s="238"/>
      <c r="C530" s="239"/>
      <c r="D530" s="218" t="s">
        <v>222</v>
      </c>
      <c r="E530" s="240" t="s">
        <v>44</v>
      </c>
      <c r="F530" s="241" t="s">
        <v>228</v>
      </c>
      <c r="G530" s="239"/>
      <c r="H530" s="242">
        <v>62.957999999999998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8" t="s">
        <v>222</v>
      </c>
      <c r="AU530" s="248" t="s">
        <v>92</v>
      </c>
      <c r="AV530" s="14" t="s">
        <v>142</v>
      </c>
      <c r="AW530" s="14" t="s">
        <v>42</v>
      </c>
      <c r="AX530" s="14" t="s">
        <v>90</v>
      </c>
      <c r="AY530" s="248" t="s">
        <v>121</v>
      </c>
    </row>
    <row r="531" s="2" customFormat="1" ht="16.5" customHeight="1">
      <c r="A531" s="39"/>
      <c r="B531" s="40"/>
      <c r="C531" s="249" t="s">
        <v>1127</v>
      </c>
      <c r="D531" s="249" t="s">
        <v>249</v>
      </c>
      <c r="E531" s="250" t="s">
        <v>1128</v>
      </c>
      <c r="F531" s="251" t="s">
        <v>1118</v>
      </c>
      <c r="G531" s="252" t="s">
        <v>261</v>
      </c>
      <c r="H531" s="253">
        <v>29.039999999999999</v>
      </c>
      <c r="I531" s="254"/>
      <c r="J531" s="255">
        <f>ROUND(I531*H531,2)</f>
        <v>0</v>
      </c>
      <c r="K531" s="251" t="s">
        <v>44</v>
      </c>
      <c r="L531" s="256"/>
      <c r="M531" s="257" t="s">
        <v>44</v>
      </c>
      <c r="N531" s="258" t="s">
        <v>53</v>
      </c>
      <c r="O531" s="85"/>
      <c r="P531" s="214">
        <f>O531*H531</f>
        <v>0</v>
      </c>
      <c r="Q531" s="214">
        <v>0.0129</v>
      </c>
      <c r="R531" s="214">
        <f>Q531*H531</f>
        <v>0.374616</v>
      </c>
      <c r="S531" s="214">
        <v>0</v>
      </c>
      <c r="T531" s="21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16" t="s">
        <v>370</v>
      </c>
      <c r="AT531" s="216" t="s">
        <v>249</v>
      </c>
      <c r="AU531" s="216" t="s">
        <v>92</v>
      </c>
      <c r="AY531" s="17" t="s">
        <v>121</v>
      </c>
      <c r="BE531" s="217">
        <f>IF(N531="základní",J531,0)</f>
        <v>0</v>
      </c>
      <c r="BF531" s="217">
        <f>IF(N531="snížená",J531,0)</f>
        <v>0</v>
      </c>
      <c r="BG531" s="217">
        <f>IF(N531="zákl. přenesená",J531,0)</f>
        <v>0</v>
      </c>
      <c r="BH531" s="217">
        <f>IF(N531="sníž. přenesená",J531,0)</f>
        <v>0</v>
      </c>
      <c r="BI531" s="217">
        <f>IF(N531="nulová",J531,0)</f>
        <v>0</v>
      </c>
      <c r="BJ531" s="17" t="s">
        <v>90</v>
      </c>
      <c r="BK531" s="217">
        <f>ROUND(I531*H531,2)</f>
        <v>0</v>
      </c>
      <c r="BL531" s="17" t="s">
        <v>288</v>
      </c>
      <c r="BM531" s="216" t="s">
        <v>1129</v>
      </c>
    </row>
    <row r="532" s="2" customFormat="1">
      <c r="A532" s="39"/>
      <c r="B532" s="40"/>
      <c r="C532" s="41"/>
      <c r="D532" s="218" t="s">
        <v>130</v>
      </c>
      <c r="E532" s="41"/>
      <c r="F532" s="219" t="s">
        <v>1130</v>
      </c>
      <c r="G532" s="41"/>
      <c r="H532" s="41"/>
      <c r="I532" s="220"/>
      <c r="J532" s="41"/>
      <c r="K532" s="41"/>
      <c r="L532" s="45"/>
      <c r="M532" s="221"/>
      <c r="N532" s="222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7" t="s">
        <v>130</v>
      </c>
      <c r="AU532" s="17" t="s">
        <v>92</v>
      </c>
    </row>
    <row r="533" s="13" customFormat="1">
      <c r="A533" s="13"/>
      <c r="B533" s="227"/>
      <c r="C533" s="228"/>
      <c r="D533" s="218" t="s">
        <v>222</v>
      </c>
      <c r="E533" s="229" t="s">
        <v>44</v>
      </c>
      <c r="F533" s="230" t="s">
        <v>1131</v>
      </c>
      <c r="G533" s="228"/>
      <c r="H533" s="231">
        <v>29.039999999999999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7" t="s">
        <v>222</v>
      </c>
      <c r="AU533" s="237" t="s">
        <v>92</v>
      </c>
      <c r="AV533" s="13" t="s">
        <v>92</v>
      </c>
      <c r="AW533" s="13" t="s">
        <v>42</v>
      </c>
      <c r="AX533" s="13" t="s">
        <v>90</v>
      </c>
      <c r="AY533" s="237" t="s">
        <v>121</v>
      </c>
    </row>
    <row r="534" s="2" customFormat="1">
      <c r="A534" s="39"/>
      <c r="B534" s="40"/>
      <c r="C534" s="205" t="s">
        <v>1132</v>
      </c>
      <c r="D534" s="205" t="s">
        <v>124</v>
      </c>
      <c r="E534" s="206" t="s">
        <v>1133</v>
      </c>
      <c r="F534" s="207" t="s">
        <v>1134</v>
      </c>
      <c r="G534" s="208" t="s">
        <v>342</v>
      </c>
      <c r="H534" s="209">
        <v>30.300000000000001</v>
      </c>
      <c r="I534" s="210"/>
      <c r="J534" s="211">
        <f>ROUND(I534*H534,2)</f>
        <v>0</v>
      </c>
      <c r="K534" s="207" t="s">
        <v>220</v>
      </c>
      <c r="L534" s="45"/>
      <c r="M534" s="212" t="s">
        <v>44</v>
      </c>
      <c r="N534" s="213" t="s">
        <v>53</v>
      </c>
      <c r="O534" s="85"/>
      <c r="P534" s="214">
        <f>O534*H534</f>
        <v>0</v>
      </c>
      <c r="Q534" s="214">
        <v>0.00055000000000000003</v>
      </c>
      <c r="R534" s="214">
        <f>Q534*H534</f>
        <v>0.016665000000000003</v>
      </c>
      <c r="S534" s="214">
        <v>0</v>
      </c>
      <c r="T534" s="21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288</v>
      </c>
      <c r="AT534" s="216" t="s">
        <v>124</v>
      </c>
      <c r="AU534" s="216" t="s">
        <v>92</v>
      </c>
      <c r="AY534" s="17" t="s">
        <v>121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7" t="s">
        <v>90</v>
      </c>
      <c r="BK534" s="217">
        <f>ROUND(I534*H534,2)</f>
        <v>0</v>
      </c>
      <c r="BL534" s="17" t="s">
        <v>288</v>
      </c>
      <c r="BM534" s="216" t="s">
        <v>1135</v>
      </c>
    </row>
    <row r="535" s="13" customFormat="1">
      <c r="A535" s="13"/>
      <c r="B535" s="227"/>
      <c r="C535" s="228"/>
      <c r="D535" s="218" t="s">
        <v>222</v>
      </c>
      <c r="E535" s="229" t="s">
        <v>44</v>
      </c>
      <c r="F535" s="230" t="s">
        <v>1136</v>
      </c>
      <c r="G535" s="228"/>
      <c r="H535" s="231">
        <v>30.300000000000001</v>
      </c>
      <c r="I535" s="232"/>
      <c r="J535" s="228"/>
      <c r="K535" s="228"/>
      <c r="L535" s="233"/>
      <c r="M535" s="234"/>
      <c r="N535" s="235"/>
      <c r="O535" s="235"/>
      <c r="P535" s="235"/>
      <c r="Q535" s="235"/>
      <c r="R535" s="235"/>
      <c r="S535" s="235"/>
      <c r="T535" s="23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7" t="s">
        <v>222</v>
      </c>
      <c r="AU535" s="237" t="s">
        <v>92</v>
      </c>
      <c r="AV535" s="13" t="s">
        <v>92</v>
      </c>
      <c r="AW535" s="13" t="s">
        <v>42</v>
      </c>
      <c r="AX535" s="13" t="s">
        <v>90</v>
      </c>
      <c r="AY535" s="237" t="s">
        <v>121</v>
      </c>
    </row>
    <row r="536" s="2" customFormat="1">
      <c r="A536" s="39"/>
      <c r="B536" s="40"/>
      <c r="C536" s="205" t="s">
        <v>1137</v>
      </c>
      <c r="D536" s="205" t="s">
        <v>124</v>
      </c>
      <c r="E536" s="206" t="s">
        <v>1138</v>
      </c>
      <c r="F536" s="207" t="s">
        <v>1139</v>
      </c>
      <c r="G536" s="208" t="s">
        <v>342</v>
      </c>
      <c r="H536" s="209">
        <v>55.5</v>
      </c>
      <c r="I536" s="210"/>
      <c r="J536" s="211">
        <f>ROUND(I536*H536,2)</f>
        <v>0</v>
      </c>
      <c r="K536" s="207" t="s">
        <v>220</v>
      </c>
      <c r="L536" s="45"/>
      <c r="M536" s="212" t="s">
        <v>44</v>
      </c>
      <c r="N536" s="213" t="s">
        <v>53</v>
      </c>
      <c r="O536" s="85"/>
      <c r="P536" s="214">
        <f>O536*H536</f>
        <v>0</v>
      </c>
      <c r="Q536" s="214">
        <v>3.0000000000000001E-05</v>
      </c>
      <c r="R536" s="214">
        <f>Q536*H536</f>
        <v>0.001665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288</v>
      </c>
      <c r="AT536" s="216" t="s">
        <v>124</v>
      </c>
      <c r="AU536" s="216" t="s">
        <v>92</v>
      </c>
      <c r="AY536" s="17" t="s">
        <v>121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7" t="s">
        <v>90</v>
      </c>
      <c r="BK536" s="217">
        <f>ROUND(I536*H536,2)</f>
        <v>0</v>
      </c>
      <c r="BL536" s="17" t="s">
        <v>288</v>
      </c>
      <c r="BM536" s="216" t="s">
        <v>1140</v>
      </c>
    </row>
    <row r="537" s="13" customFormat="1">
      <c r="A537" s="13"/>
      <c r="B537" s="227"/>
      <c r="C537" s="228"/>
      <c r="D537" s="218" t="s">
        <v>222</v>
      </c>
      <c r="E537" s="229" t="s">
        <v>44</v>
      </c>
      <c r="F537" s="230" t="s">
        <v>1141</v>
      </c>
      <c r="G537" s="228"/>
      <c r="H537" s="231">
        <v>55.5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7" t="s">
        <v>222</v>
      </c>
      <c r="AU537" s="237" t="s">
        <v>92</v>
      </c>
      <c r="AV537" s="13" t="s">
        <v>92</v>
      </c>
      <c r="AW537" s="13" t="s">
        <v>42</v>
      </c>
      <c r="AX537" s="13" t="s">
        <v>90</v>
      </c>
      <c r="AY537" s="237" t="s">
        <v>121</v>
      </c>
    </row>
    <row r="538" s="2" customFormat="1">
      <c r="A538" s="39"/>
      <c r="B538" s="40"/>
      <c r="C538" s="205" t="s">
        <v>1142</v>
      </c>
      <c r="D538" s="205" t="s">
        <v>124</v>
      </c>
      <c r="E538" s="206" t="s">
        <v>1143</v>
      </c>
      <c r="F538" s="207" t="s">
        <v>1144</v>
      </c>
      <c r="G538" s="208" t="s">
        <v>301</v>
      </c>
      <c r="H538" s="209">
        <v>13</v>
      </c>
      <c r="I538" s="210"/>
      <c r="J538" s="211">
        <f>ROUND(I538*H538,2)</f>
        <v>0</v>
      </c>
      <c r="K538" s="207" t="s">
        <v>220</v>
      </c>
      <c r="L538" s="45"/>
      <c r="M538" s="212" t="s">
        <v>44</v>
      </c>
      <c r="N538" s="213" t="s">
        <v>53</v>
      </c>
      <c r="O538" s="85"/>
      <c r="P538" s="214">
        <f>O538*H538</f>
        <v>0</v>
      </c>
      <c r="Q538" s="214">
        <v>0</v>
      </c>
      <c r="R538" s="214">
        <f>Q538*H538</f>
        <v>0</v>
      </c>
      <c r="S538" s="214">
        <v>0</v>
      </c>
      <c r="T538" s="21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288</v>
      </c>
      <c r="AT538" s="216" t="s">
        <v>124</v>
      </c>
      <c r="AU538" s="216" t="s">
        <v>92</v>
      </c>
      <c r="AY538" s="17" t="s">
        <v>121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7" t="s">
        <v>90</v>
      </c>
      <c r="BK538" s="217">
        <f>ROUND(I538*H538,2)</f>
        <v>0</v>
      </c>
      <c r="BL538" s="17" t="s">
        <v>288</v>
      </c>
      <c r="BM538" s="216" t="s">
        <v>1145</v>
      </c>
    </row>
    <row r="539" s="13" customFormat="1">
      <c r="A539" s="13"/>
      <c r="B539" s="227"/>
      <c r="C539" s="228"/>
      <c r="D539" s="218" t="s">
        <v>222</v>
      </c>
      <c r="E539" s="229" t="s">
        <v>44</v>
      </c>
      <c r="F539" s="230" t="s">
        <v>612</v>
      </c>
      <c r="G539" s="228"/>
      <c r="H539" s="231">
        <v>6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7" t="s">
        <v>222</v>
      </c>
      <c r="AU539" s="237" t="s">
        <v>92</v>
      </c>
      <c r="AV539" s="13" t="s">
        <v>92</v>
      </c>
      <c r="AW539" s="13" t="s">
        <v>42</v>
      </c>
      <c r="AX539" s="13" t="s">
        <v>82</v>
      </c>
      <c r="AY539" s="237" t="s">
        <v>121</v>
      </c>
    </row>
    <row r="540" s="13" customFormat="1">
      <c r="A540" s="13"/>
      <c r="B540" s="227"/>
      <c r="C540" s="228"/>
      <c r="D540" s="218" t="s">
        <v>222</v>
      </c>
      <c r="E540" s="229" t="s">
        <v>44</v>
      </c>
      <c r="F540" s="230" t="s">
        <v>545</v>
      </c>
      <c r="G540" s="228"/>
      <c r="H540" s="231">
        <v>3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7" t="s">
        <v>222</v>
      </c>
      <c r="AU540" s="237" t="s">
        <v>92</v>
      </c>
      <c r="AV540" s="13" t="s">
        <v>92</v>
      </c>
      <c r="AW540" s="13" t="s">
        <v>42</v>
      </c>
      <c r="AX540" s="13" t="s">
        <v>82</v>
      </c>
      <c r="AY540" s="237" t="s">
        <v>121</v>
      </c>
    </row>
    <row r="541" s="13" customFormat="1">
      <c r="A541" s="13"/>
      <c r="B541" s="227"/>
      <c r="C541" s="228"/>
      <c r="D541" s="218" t="s">
        <v>222</v>
      </c>
      <c r="E541" s="229" t="s">
        <v>44</v>
      </c>
      <c r="F541" s="230" t="s">
        <v>613</v>
      </c>
      <c r="G541" s="228"/>
      <c r="H541" s="231">
        <v>4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222</v>
      </c>
      <c r="AU541" s="237" t="s">
        <v>92</v>
      </c>
      <c r="AV541" s="13" t="s">
        <v>92</v>
      </c>
      <c r="AW541" s="13" t="s">
        <v>42</v>
      </c>
      <c r="AX541" s="13" t="s">
        <v>82</v>
      </c>
      <c r="AY541" s="237" t="s">
        <v>121</v>
      </c>
    </row>
    <row r="542" s="14" customFormat="1">
      <c r="A542" s="14"/>
      <c r="B542" s="238"/>
      <c r="C542" s="239"/>
      <c r="D542" s="218" t="s">
        <v>222</v>
      </c>
      <c r="E542" s="240" t="s">
        <v>44</v>
      </c>
      <c r="F542" s="241" t="s">
        <v>228</v>
      </c>
      <c r="G542" s="239"/>
      <c r="H542" s="242">
        <v>13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8" t="s">
        <v>222</v>
      </c>
      <c r="AU542" s="248" t="s">
        <v>92</v>
      </c>
      <c r="AV542" s="14" t="s">
        <v>142</v>
      </c>
      <c r="AW542" s="14" t="s">
        <v>42</v>
      </c>
      <c r="AX542" s="14" t="s">
        <v>90</v>
      </c>
      <c r="AY542" s="248" t="s">
        <v>121</v>
      </c>
    </row>
    <row r="543" s="2" customFormat="1">
      <c r="A543" s="39"/>
      <c r="B543" s="40"/>
      <c r="C543" s="205" t="s">
        <v>1146</v>
      </c>
      <c r="D543" s="205" t="s">
        <v>124</v>
      </c>
      <c r="E543" s="206" t="s">
        <v>1147</v>
      </c>
      <c r="F543" s="207" t="s">
        <v>1148</v>
      </c>
      <c r="G543" s="208" t="s">
        <v>301</v>
      </c>
      <c r="H543" s="209">
        <v>3</v>
      </c>
      <c r="I543" s="210"/>
      <c r="J543" s="211">
        <f>ROUND(I543*H543,2)</f>
        <v>0</v>
      </c>
      <c r="K543" s="207" t="s">
        <v>220</v>
      </c>
      <c r="L543" s="45"/>
      <c r="M543" s="212" t="s">
        <v>44</v>
      </c>
      <c r="N543" s="213" t="s">
        <v>53</v>
      </c>
      <c r="O543" s="85"/>
      <c r="P543" s="214">
        <f>O543*H543</f>
        <v>0</v>
      </c>
      <c r="Q543" s="214">
        <v>0</v>
      </c>
      <c r="R543" s="214">
        <f>Q543*H543</f>
        <v>0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288</v>
      </c>
      <c r="AT543" s="216" t="s">
        <v>124</v>
      </c>
      <c r="AU543" s="216" t="s">
        <v>92</v>
      </c>
      <c r="AY543" s="17" t="s">
        <v>121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7" t="s">
        <v>90</v>
      </c>
      <c r="BK543" s="217">
        <f>ROUND(I543*H543,2)</f>
        <v>0</v>
      </c>
      <c r="BL543" s="17" t="s">
        <v>288</v>
      </c>
      <c r="BM543" s="216" t="s">
        <v>1149</v>
      </c>
    </row>
    <row r="544" s="13" customFormat="1">
      <c r="A544" s="13"/>
      <c r="B544" s="227"/>
      <c r="C544" s="228"/>
      <c r="D544" s="218" t="s">
        <v>222</v>
      </c>
      <c r="E544" s="229" t="s">
        <v>44</v>
      </c>
      <c r="F544" s="230" t="s">
        <v>540</v>
      </c>
      <c r="G544" s="228"/>
      <c r="H544" s="231">
        <v>3</v>
      </c>
      <c r="I544" s="232"/>
      <c r="J544" s="228"/>
      <c r="K544" s="228"/>
      <c r="L544" s="233"/>
      <c r="M544" s="234"/>
      <c r="N544" s="235"/>
      <c r="O544" s="235"/>
      <c r="P544" s="235"/>
      <c r="Q544" s="235"/>
      <c r="R544" s="235"/>
      <c r="S544" s="235"/>
      <c r="T544" s="23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7" t="s">
        <v>222</v>
      </c>
      <c r="AU544" s="237" t="s">
        <v>92</v>
      </c>
      <c r="AV544" s="13" t="s">
        <v>92</v>
      </c>
      <c r="AW544" s="13" t="s">
        <v>42</v>
      </c>
      <c r="AX544" s="13" t="s">
        <v>90</v>
      </c>
      <c r="AY544" s="237" t="s">
        <v>121</v>
      </c>
    </row>
    <row r="545" s="2" customFormat="1" ht="33" customHeight="1">
      <c r="A545" s="39"/>
      <c r="B545" s="40"/>
      <c r="C545" s="205" t="s">
        <v>1150</v>
      </c>
      <c r="D545" s="205" t="s">
        <v>124</v>
      </c>
      <c r="E545" s="206" t="s">
        <v>1151</v>
      </c>
      <c r="F545" s="207" t="s">
        <v>1152</v>
      </c>
      <c r="G545" s="208" t="s">
        <v>342</v>
      </c>
      <c r="H545" s="209">
        <v>2.5299999999999998</v>
      </c>
      <c r="I545" s="210"/>
      <c r="J545" s="211">
        <f>ROUND(I545*H545,2)</f>
        <v>0</v>
      </c>
      <c r="K545" s="207" t="s">
        <v>220</v>
      </c>
      <c r="L545" s="45"/>
      <c r="M545" s="212" t="s">
        <v>44</v>
      </c>
      <c r="N545" s="213" t="s">
        <v>53</v>
      </c>
      <c r="O545" s="85"/>
      <c r="P545" s="214">
        <f>O545*H545</f>
        <v>0</v>
      </c>
      <c r="Q545" s="214">
        <v>0.00095</v>
      </c>
      <c r="R545" s="214">
        <f>Q545*H545</f>
        <v>0.0024034999999999998</v>
      </c>
      <c r="S545" s="214">
        <v>0</v>
      </c>
      <c r="T545" s="21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6" t="s">
        <v>288</v>
      </c>
      <c r="AT545" s="216" t="s">
        <v>124</v>
      </c>
      <c r="AU545" s="216" t="s">
        <v>92</v>
      </c>
      <c r="AY545" s="17" t="s">
        <v>121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7" t="s">
        <v>90</v>
      </c>
      <c r="BK545" s="217">
        <f>ROUND(I545*H545,2)</f>
        <v>0</v>
      </c>
      <c r="BL545" s="17" t="s">
        <v>288</v>
      </c>
      <c r="BM545" s="216" t="s">
        <v>1153</v>
      </c>
    </row>
    <row r="546" s="13" customFormat="1">
      <c r="A546" s="13"/>
      <c r="B546" s="227"/>
      <c r="C546" s="228"/>
      <c r="D546" s="218" t="s">
        <v>222</v>
      </c>
      <c r="E546" s="229" t="s">
        <v>44</v>
      </c>
      <c r="F546" s="230" t="s">
        <v>1100</v>
      </c>
      <c r="G546" s="228"/>
      <c r="H546" s="231">
        <v>2.5299999999999998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222</v>
      </c>
      <c r="AU546" s="237" t="s">
        <v>92</v>
      </c>
      <c r="AV546" s="13" t="s">
        <v>92</v>
      </c>
      <c r="AW546" s="13" t="s">
        <v>42</v>
      </c>
      <c r="AX546" s="13" t="s">
        <v>90</v>
      </c>
      <c r="AY546" s="237" t="s">
        <v>121</v>
      </c>
    </row>
    <row r="547" s="2" customFormat="1">
      <c r="A547" s="39"/>
      <c r="B547" s="40"/>
      <c r="C547" s="205" t="s">
        <v>1154</v>
      </c>
      <c r="D547" s="205" t="s">
        <v>124</v>
      </c>
      <c r="E547" s="206" t="s">
        <v>1155</v>
      </c>
      <c r="F547" s="207" t="s">
        <v>1156</v>
      </c>
      <c r="G547" s="208" t="s">
        <v>342</v>
      </c>
      <c r="H547" s="209">
        <v>1.635</v>
      </c>
      <c r="I547" s="210"/>
      <c r="J547" s="211">
        <f>ROUND(I547*H547,2)</f>
        <v>0</v>
      </c>
      <c r="K547" s="207" t="s">
        <v>220</v>
      </c>
      <c r="L547" s="45"/>
      <c r="M547" s="212" t="s">
        <v>44</v>
      </c>
      <c r="N547" s="213" t="s">
        <v>53</v>
      </c>
      <c r="O547" s="85"/>
      <c r="P547" s="214">
        <f>O547*H547</f>
        <v>0</v>
      </c>
      <c r="Q547" s="214">
        <v>0.002</v>
      </c>
      <c r="R547" s="214">
        <f>Q547*H547</f>
        <v>0.0032699999999999999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288</v>
      </c>
      <c r="AT547" s="216" t="s">
        <v>124</v>
      </c>
      <c r="AU547" s="216" t="s">
        <v>92</v>
      </c>
      <c r="AY547" s="17" t="s">
        <v>121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7" t="s">
        <v>90</v>
      </c>
      <c r="BK547" s="217">
        <f>ROUND(I547*H547,2)</f>
        <v>0</v>
      </c>
      <c r="BL547" s="17" t="s">
        <v>288</v>
      </c>
      <c r="BM547" s="216" t="s">
        <v>1157</v>
      </c>
    </row>
    <row r="548" s="13" customFormat="1">
      <c r="A548" s="13"/>
      <c r="B548" s="227"/>
      <c r="C548" s="228"/>
      <c r="D548" s="218" t="s">
        <v>222</v>
      </c>
      <c r="E548" s="229" t="s">
        <v>44</v>
      </c>
      <c r="F548" s="230" t="s">
        <v>1101</v>
      </c>
      <c r="G548" s="228"/>
      <c r="H548" s="231">
        <v>1.635</v>
      </c>
      <c r="I548" s="232"/>
      <c r="J548" s="228"/>
      <c r="K548" s="228"/>
      <c r="L548" s="233"/>
      <c r="M548" s="234"/>
      <c r="N548" s="235"/>
      <c r="O548" s="235"/>
      <c r="P548" s="235"/>
      <c r="Q548" s="235"/>
      <c r="R548" s="235"/>
      <c r="S548" s="235"/>
      <c r="T548" s="23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7" t="s">
        <v>222</v>
      </c>
      <c r="AU548" s="237" t="s">
        <v>92</v>
      </c>
      <c r="AV548" s="13" t="s">
        <v>92</v>
      </c>
      <c r="AW548" s="13" t="s">
        <v>42</v>
      </c>
      <c r="AX548" s="13" t="s">
        <v>90</v>
      </c>
      <c r="AY548" s="237" t="s">
        <v>121</v>
      </c>
    </row>
    <row r="549" s="2" customFormat="1">
      <c r="A549" s="39"/>
      <c r="B549" s="40"/>
      <c r="C549" s="205" t="s">
        <v>1158</v>
      </c>
      <c r="D549" s="205" t="s">
        <v>124</v>
      </c>
      <c r="E549" s="206" t="s">
        <v>1159</v>
      </c>
      <c r="F549" s="207" t="s">
        <v>1160</v>
      </c>
      <c r="G549" s="208" t="s">
        <v>342</v>
      </c>
      <c r="H549" s="209">
        <v>0.35999999999999999</v>
      </c>
      <c r="I549" s="210"/>
      <c r="J549" s="211">
        <f>ROUND(I549*H549,2)</f>
        <v>0</v>
      </c>
      <c r="K549" s="207" t="s">
        <v>220</v>
      </c>
      <c r="L549" s="45"/>
      <c r="M549" s="212" t="s">
        <v>44</v>
      </c>
      <c r="N549" s="213" t="s">
        <v>53</v>
      </c>
      <c r="O549" s="85"/>
      <c r="P549" s="214">
        <f>O549*H549</f>
        <v>0</v>
      </c>
      <c r="Q549" s="214">
        <v>0.00048999999999999998</v>
      </c>
      <c r="R549" s="214">
        <f>Q549*H549</f>
        <v>0.00017639999999999998</v>
      </c>
      <c r="S549" s="214">
        <v>0</v>
      </c>
      <c r="T549" s="21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6" t="s">
        <v>288</v>
      </c>
      <c r="AT549" s="216" t="s">
        <v>124</v>
      </c>
      <c r="AU549" s="216" t="s">
        <v>92</v>
      </c>
      <c r="AY549" s="17" t="s">
        <v>121</v>
      </c>
      <c r="BE549" s="217">
        <f>IF(N549="základní",J549,0)</f>
        <v>0</v>
      </c>
      <c r="BF549" s="217">
        <f>IF(N549="snížená",J549,0)</f>
        <v>0</v>
      </c>
      <c r="BG549" s="217">
        <f>IF(N549="zákl. přenesená",J549,0)</f>
        <v>0</v>
      </c>
      <c r="BH549" s="217">
        <f>IF(N549="sníž. přenesená",J549,0)</f>
        <v>0</v>
      </c>
      <c r="BI549" s="217">
        <f>IF(N549="nulová",J549,0)</f>
        <v>0</v>
      </c>
      <c r="BJ549" s="17" t="s">
        <v>90</v>
      </c>
      <c r="BK549" s="217">
        <f>ROUND(I549*H549,2)</f>
        <v>0</v>
      </c>
      <c r="BL549" s="17" t="s">
        <v>288</v>
      </c>
      <c r="BM549" s="216" t="s">
        <v>1161</v>
      </c>
    </row>
    <row r="550" s="13" customFormat="1">
      <c r="A550" s="13"/>
      <c r="B550" s="227"/>
      <c r="C550" s="228"/>
      <c r="D550" s="218" t="s">
        <v>222</v>
      </c>
      <c r="E550" s="229" t="s">
        <v>44</v>
      </c>
      <c r="F550" s="230" t="s">
        <v>1102</v>
      </c>
      <c r="G550" s="228"/>
      <c r="H550" s="231">
        <v>0.35999999999999999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222</v>
      </c>
      <c r="AU550" s="237" t="s">
        <v>92</v>
      </c>
      <c r="AV550" s="13" t="s">
        <v>92</v>
      </c>
      <c r="AW550" s="13" t="s">
        <v>42</v>
      </c>
      <c r="AX550" s="13" t="s">
        <v>90</v>
      </c>
      <c r="AY550" s="237" t="s">
        <v>121</v>
      </c>
    </row>
    <row r="551" s="2" customFormat="1" ht="44.25" customHeight="1">
      <c r="A551" s="39"/>
      <c r="B551" s="40"/>
      <c r="C551" s="205" t="s">
        <v>1162</v>
      </c>
      <c r="D551" s="205" t="s">
        <v>124</v>
      </c>
      <c r="E551" s="206" t="s">
        <v>1163</v>
      </c>
      <c r="F551" s="207" t="s">
        <v>1164</v>
      </c>
      <c r="G551" s="208" t="s">
        <v>237</v>
      </c>
      <c r="H551" s="209">
        <v>1.8320000000000001</v>
      </c>
      <c r="I551" s="210"/>
      <c r="J551" s="211">
        <f>ROUND(I551*H551,2)</f>
        <v>0</v>
      </c>
      <c r="K551" s="207" t="s">
        <v>220</v>
      </c>
      <c r="L551" s="45"/>
      <c r="M551" s="212" t="s">
        <v>44</v>
      </c>
      <c r="N551" s="213" t="s">
        <v>53</v>
      </c>
      <c r="O551" s="85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288</v>
      </c>
      <c r="AT551" s="216" t="s">
        <v>124</v>
      </c>
      <c r="AU551" s="216" t="s">
        <v>92</v>
      </c>
      <c r="AY551" s="17" t="s">
        <v>121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7" t="s">
        <v>90</v>
      </c>
      <c r="BK551" s="217">
        <f>ROUND(I551*H551,2)</f>
        <v>0</v>
      </c>
      <c r="BL551" s="17" t="s">
        <v>288</v>
      </c>
      <c r="BM551" s="216" t="s">
        <v>1165</v>
      </c>
    </row>
    <row r="552" s="2" customFormat="1">
      <c r="A552" s="39"/>
      <c r="B552" s="40"/>
      <c r="C552" s="205" t="s">
        <v>1166</v>
      </c>
      <c r="D552" s="205" t="s">
        <v>124</v>
      </c>
      <c r="E552" s="206" t="s">
        <v>1167</v>
      </c>
      <c r="F552" s="207" t="s">
        <v>1168</v>
      </c>
      <c r="G552" s="208" t="s">
        <v>237</v>
      </c>
      <c r="H552" s="209">
        <v>1.8320000000000001</v>
      </c>
      <c r="I552" s="210"/>
      <c r="J552" s="211">
        <f>ROUND(I552*H552,2)</f>
        <v>0</v>
      </c>
      <c r="K552" s="207" t="s">
        <v>220</v>
      </c>
      <c r="L552" s="45"/>
      <c r="M552" s="212" t="s">
        <v>44</v>
      </c>
      <c r="N552" s="213" t="s">
        <v>53</v>
      </c>
      <c r="O552" s="85"/>
      <c r="P552" s="214">
        <f>O552*H552</f>
        <v>0</v>
      </c>
      <c r="Q552" s="214">
        <v>0</v>
      </c>
      <c r="R552" s="214">
        <f>Q552*H552</f>
        <v>0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288</v>
      </c>
      <c r="AT552" s="216" t="s">
        <v>124</v>
      </c>
      <c r="AU552" s="216" t="s">
        <v>92</v>
      </c>
      <c r="AY552" s="17" t="s">
        <v>121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7" t="s">
        <v>90</v>
      </c>
      <c r="BK552" s="217">
        <f>ROUND(I552*H552,2)</f>
        <v>0</v>
      </c>
      <c r="BL552" s="17" t="s">
        <v>288</v>
      </c>
      <c r="BM552" s="216" t="s">
        <v>1169</v>
      </c>
    </row>
    <row r="553" s="12" customFormat="1" ht="22.8" customHeight="1">
      <c r="A553" s="12"/>
      <c r="B553" s="189"/>
      <c r="C553" s="190"/>
      <c r="D553" s="191" t="s">
        <v>81</v>
      </c>
      <c r="E553" s="203" t="s">
        <v>1170</v>
      </c>
      <c r="F553" s="203" t="s">
        <v>1171</v>
      </c>
      <c r="G553" s="190"/>
      <c r="H553" s="190"/>
      <c r="I553" s="193"/>
      <c r="J553" s="204">
        <f>BK553</f>
        <v>0</v>
      </c>
      <c r="K553" s="190"/>
      <c r="L553" s="195"/>
      <c r="M553" s="196"/>
      <c r="N553" s="197"/>
      <c r="O553" s="197"/>
      <c r="P553" s="198">
        <f>SUM(P554:P566)</f>
        <v>0</v>
      </c>
      <c r="Q553" s="197"/>
      <c r="R553" s="198">
        <f>SUM(R554:R566)</f>
        <v>0.0029591999999999999</v>
      </c>
      <c r="S553" s="197"/>
      <c r="T553" s="199">
        <f>SUM(T554:T566)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00" t="s">
        <v>92</v>
      </c>
      <c r="AT553" s="201" t="s">
        <v>81</v>
      </c>
      <c r="AU553" s="201" t="s">
        <v>90</v>
      </c>
      <c r="AY553" s="200" t="s">
        <v>121</v>
      </c>
      <c r="BK553" s="202">
        <f>SUM(BK554:BK566)</f>
        <v>0</v>
      </c>
    </row>
    <row r="554" s="2" customFormat="1">
      <c r="A554" s="39"/>
      <c r="B554" s="40"/>
      <c r="C554" s="205" t="s">
        <v>1172</v>
      </c>
      <c r="D554" s="205" t="s">
        <v>124</v>
      </c>
      <c r="E554" s="206" t="s">
        <v>1173</v>
      </c>
      <c r="F554" s="207" t="s">
        <v>1174</v>
      </c>
      <c r="G554" s="208" t="s">
        <v>261</v>
      </c>
      <c r="H554" s="209">
        <v>1.2</v>
      </c>
      <c r="I554" s="210"/>
      <c r="J554" s="211">
        <f>ROUND(I554*H554,2)</f>
        <v>0</v>
      </c>
      <c r="K554" s="207" t="s">
        <v>220</v>
      </c>
      <c r="L554" s="45"/>
      <c r="M554" s="212" t="s">
        <v>44</v>
      </c>
      <c r="N554" s="213" t="s">
        <v>53</v>
      </c>
      <c r="O554" s="85"/>
      <c r="P554" s="214">
        <f>O554*H554</f>
        <v>0</v>
      </c>
      <c r="Q554" s="214">
        <v>0.00012</v>
      </c>
      <c r="R554" s="214">
        <f>Q554*H554</f>
        <v>0.000144</v>
      </c>
      <c r="S554" s="214">
        <v>0</v>
      </c>
      <c r="T554" s="215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16" t="s">
        <v>288</v>
      </c>
      <c r="AT554" s="216" t="s">
        <v>124</v>
      </c>
      <c r="AU554" s="216" t="s">
        <v>92</v>
      </c>
      <c r="AY554" s="17" t="s">
        <v>121</v>
      </c>
      <c r="BE554" s="217">
        <f>IF(N554="základní",J554,0)</f>
        <v>0</v>
      </c>
      <c r="BF554" s="217">
        <f>IF(N554="snížená",J554,0)</f>
        <v>0</v>
      </c>
      <c r="BG554" s="217">
        <f>IF(N554="zákl. přenesená",J554,0)</f>
        <v>0</v>
      </c>
      <c r="BH554" s="217">
        <f>IF(N554="sníž. přenesená",J554,0)</f>
        <v>0</v>
      </c>
      <c r="BI554" s="217">
        <f>IF(N554="nulová",J554,0)</f>
        <v>0</v>
      </c>
      <c r="BJ554" s="17" t="s">
        <v>90</v>
      </c>
      <c r="BK554" s="217">
        <f>ROUND(I554*H554,2)</f>
        <v>0</v>
      </c>
      <c r="BL554" s="17" t="s">
        <v>288</v>
      </c>
      <c r="BM554" s="216" t="s">
        <v>1175</v>
      </c>
    </row>
    <row r="555" s="13" customFormat="1">
      <c r="A555" s="13"/>
      <c r="B555" s="227"/>
      <c r="C555" s="228"/>
      <c r="D555" s="218" t="s">
        <v>222</v>
      </c>
      <c r="E555" s="229" t="s">
        <v>44</v>
      </c>
      <c r="F555" s="230" t="s">
        <v>1176</v>
      </c>
      <c r="G555" s="228"/>
      <c r="H555" s="231">
        <v>1.2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222</v>
      </c>
      <c r="AU555" s="237" t="s">
        <v>92</v>
      </c>
      <c r="AV555" s="13" t="s">
        <v>92</v>
      </c>
      <c r="AW555" s="13" t="s">
        <v>42</v>
      </c>
      <c r="AX555" s="13" t="s">
        <v>90</v>
      </c>
      <c r="AY555" s="237" t="s">
        <v>121</v>
      </c>
    </row>
    <row r="556" s="2" customFormat="1" ht="33" customHeight="1">
      <c r="A556" s="39"/>
      <c r="B556" s="40"/>
      <c r="C556" s="205" t="s">
        <v>1177</v>
      </c>
      <c r="D556" s="205" t="s">
        <v>124</v>
      </c>
      <c r="E556" s="206" t="s">
        <v>1178</v>
      </c>
      <c r="F556" s="207" t="s">
        <v>1179</v>
      </c>
      <c r="G556" s="208" t="s">
        <v>261</v>
      </c>
      <c r="H556" s="209">
        <v>4.9180000000000001</v>
      </c>
      <c r="I556" s="210"/>
      <c r="J556" s="211">
        <f>ROUND(I556*H556,2)</f>
        <v>0</v>
      </c>
      <c r="K556" s="207" t="s">
        <v>220</v>
      </c>
      <c r="L556" s="45"/>
      <c r="M556" s="212" t="s">
        <v>44</v>
      </c>
      <c r="N556" s="213" t="s">
        <v>53</v>
      </c>
      <c r="O556" s="85"/>
      <c r="P556" s="214">
        <f>O556*H556</f>
        <v>0</v>
      </c>
      <c r="Q556" s="214">
        <v>9.0000000000000006E-05</v>
      </c>
      <c r="R556" s="214">
        <f>Q556*H556</f>
        <v>0.00044262000000000001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288</v>
      </c>
      <c r="AT556" s="216" t="s">
        <v>124</v>
      </c>
      <c r="AU556" s="216" t="s">
        <v>92</v>
      </c>
      <c r="AY556" s="17" t="s">
        <v>121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7" t="s">
        <v>90</v>
      </c>
      <c r="BK556" s="217">
        <f>ROUND(I556*H556,2)</f>
        <v>0</v>
      </c>
      <c r="BL556" s="17" t="s">
        <v>288</v>
      </c>
      <c r="BM556" s="216" t="s">
        <v>1180</v>
      </c>
    </row>
    <row r="557" s="13" customFormat="1">
      <c r="A557" s="13"/>
      <c r="B557" s="227"/>
      <c r="C557" s="228"/>
      <c r="D557" s="218" t="s">
        <v>222</v>
      </c>
      <c r="E557" s="229" t="s">
        <v>44</v>
      </c>
      <c r="F557" s="230" t="s">
        <v>831</v>
      </c>
      <c r="G557" s="228"/>
      <c r="H557" s="231">
        <v>4.9180000000000001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7" t="s">
        <v>222</v>
      </c>
      <c r="AU557" s="237" t="s">
        <v>92</v>
      </c>
      <c r="AV557" s="13" t="s">
        <v>92</v>
      </c>
      <c r="AW557" s="13" t="s">
        <v>42</v>
      </c>
      <c r="AX557" s="13" t="s">
        <v>90</v>
      </c>
      <c r="AY557" s="237" t="s">
        <v>121</v>
      </c>
    </row>
    <row r="558" s="2" customFormat="1">
      <c r="A558" s="39"/>
      <c r="B558" s="40"/>
      <c r="C558" s="205" t="s">
        <v>1181</v>
      </c>
      <c r="D558" s="205" t="s">
        <v>124</v>
      </c>
      <c r="E558" s="206" t="s">
        <v>1182</v>
      </c>
      <c r="F558" s="207" t="s">
        <v>1183</v>
      </c>
      <c r="G558" s="208" t="s">
        <v>261</v>
      </c>
      <c r="H558" s="209">
        <v>4.9180000000000001</v>
      </c>
      <c r="I558" s="210"/>
      <c r="J558" s="211">
        <f>ROUND(I558*H558,2)</f>
        <v>0</v>
      </c>
      <c r="K558" s="207" t="s">
        <v>220</v>
      </c>
      <c r="L558" s="45"/>
      <c r="M558" s="212" t="s">
        <v>44</v>
      </c>
      <c r="N558" s="213" t="s">
        <v>53</v>
      </c>
      <c r="O558" s="85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6" t="s">
        <v>288</v>
      </c>
      <c r="AT558" s="216" t="s">
        <v>124</v>
      </c>
      <c r="AU558" s="216" t="s">
        <v>92</v>
      </c>
      <c r="AY558" s="17" t="s">
        <v>121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7" t="s">
        <v>90</v>
      </c>
      <c r="BK558" s="217">
        <f>ROUND(I558*H558,2)</f>
        <v>0</v>
      </c>
      <c r="BL558" s="17" t="s">
        <v>288</v>
      </c>
      <c r="BM558" s="216" t="s">
        <v>1184</v>
      </c>
    </row>
    <row r="559" s="13" customFormat="1">
      <c r="A559" s="13"/>
      <c r="B559" s="227"/>
      <c r="C559" s="228"/>
      <c r="D559" s="218" t="s">
        <v>222</v>
      </c>
      <c r="E559" s="229" t="s">
        <v>44</v>
      </c>
      <c r="F559" s="230" t="s">
        <v>831</v>
      </c>
      <c r="G559" s="228"/>
      <c r="H559" s="231">
        <v>4.9180000000000001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222</v>
      </c>
      <c r="AU559" s="237" t="s">
        <v>92</v>
      </c>
      <c r="AV559" s="13" t="s">
        <v>92</v>
      </c>
      <c r="AW559" s="13" t="s">
        <v>42</v>
      </c>
      <c r="AX559" s="13" t="s">
        <v>90</v>
      </c>
      <c r="AY559" s="237" t="s">
        <v>121</v>
      </c>
    </row>
    <row r="560" s="2" customFormat="1">
      <c r="A560" s="39"/>
      <c r="B560" s="40"/>
      <c r="C560" s="205" t="s">
        <v>1185</v>
      </c>
      <c r="D560" s="205" t="s">
        <v>124</v>
      </c>
      <c r="E560" s="206" t="s">
        <v>1186</v>
      </c>
      <c r="F560" s="207" t="s">
        <v>1187</v>
      </c>
      <c r="G560" s="208" t="s">
        <v>342</v>
      </c>
      <c r="H560" s="209">
        <v>21.199999999999999</v>
      </c>
      <c r="I560" s="210"/>
      <c r="J560" s="211">
        <f>ROUND(I560*H560,2)</f>
        <v>0</v>
      </c>
      <c r="K560" s="207" t="s">
        <v>220</v>
      </c>
      <c r="L560" s="45"/>
      <c r="M560" s="212" t="s">
        <v>44</v>
      </c>
      <c r="N560" s="213" t="s">
        <v>53</v>
      </c>
      <c r="O560" s="85"/>
      <c r="P560" s="214">
        <f>O560*H560</f>
        <v>0</v>
      </c>
      <c r="Q560" s="214">
        <v>1.0000000000000001E-05</v>
      </c>
      <c r="R560" s="214">
        <f>Q560*H560</f>
        <v>0.000212</v>
      </c>
      <c r="S560" s="214">
        <v>0</v>
      </c>
      <c r="T560" s="21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6" t="s">
        <v>288</v>
      </c>
      <c r="AT560" s="216" t="s">
        <v>124</v>
      </c>
      <c r="AU560" s="216" t="s">
        <v>92</v>
      </c>
      <c r="AY560" s="17" t="s">
        <v>121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7" t="s">
        <v>90</v>
      </c>
      <c r="BK560" s="217">
        <f>ROUND(I560*H560,2)</f>
        <v>0</v>
      </c>
      <c r="BL560" s="17" t="s">
        <v>288</v>
      </c>
      <c r="BM560" s="216" t="s">
        <v>1188</v>
      </c>
    </row>
    <row r="561" s="13" customFormat="1">
      <c r="A561" s="13"/>
      <c r="B561" s="227"/>
      <c r="C561" s="228"/>
      <c r="D561" s="218" t="s">
        <v>222</v>
      </c>
      <c r="E561" s="229" t="s">
        <v>44</v>
      </c>
      <c r="F561" s="230" t="s">
        <v>1189</v>
      </c>
      <c r="G561" s="228"/>
      <c r="H561" s="231">
        <v>21.199999999999999</v>
      </c>
      <c r="I561" s="232"/>
      <c r="J561" s="228"/>
      <c r="K561" s="228"/>
      <c r="L561" s="233"/>
      <c r="M561" s="234"/>
      <c r="N561" s="235"/>
      <c r="O561" s="235"/>
      <c r="P561" s="235"/>
      <c r="Q561" s="235"/>
      <c r="R561" s="235"/>
      <c r="S561" s="235"/>
      <c r="T561" s="23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7" t="s">
        <v>222</v>
      </c>
      <c r="AU561" s="237" t="s">
        <v>92</v>
      </c>
      <c r="AV561" s="13" t="s">
        <v>92</v>
      </c>
      <c r="AW561" s="13" t="s">
        <v>42</v>
      </c>
      <c r="AX561" s="13" t="s">
        <v>90</v>
      </c>
      <c r="AY561" s="237" t="s">
        <v>121</v>
      </c>
    </row>
    <row r="562" s="2" customFormat="1">
      <c r="A562" s="39"/>
      <c r="B562" s="40"/>
      <c r="C562" s="205" t="s">
        <v>1190</v>
      </c>
      <c r="D562" s="205" t="s">
        <v>124</v>
      </c>
      <c r="E562" s="206" t="s">
        <v>1191</v>
      </c>
      <c r="F562" s="207" t="s">
        <v>1192</v>
      </c>
      <c r="G562" s="208" t="s">
        <v>261</v>
      </c>
      <c r="H562" s="209">
        <v>4.9180000000000001</v>
      </c>
      <c r="I562" s="210"/>
      <c r="J562" s="211">
        <f>ROUND(I562*H562,2)</f>
        <v>0</v>
      </c>
      <c r="K562" s="207" t="s">
        <v>220</v>
      </c>
      <c r="L562" s="45"/>
      <c r="M562" s="212" t="s">
        <v>44</v>
      </c>
      <c r="N562" s="213" t="s">
        <v>53</v>
      </c>
      <c r="O562" s="85"/>
      <c r="P562" s="214">
        <f>O562*H562</f>
        <v>0</v>
      </c>
      <c r="Q562" s="214">
        <v>0.00031</v>
      </c>
      <c r="R562" s="214">
        <f>Q562*H562</f>
        <v>0.00152458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288</v>
      </c>
      <c r="AT562" s="216" t="s">
        <v>124</v>
      </c>
      <c r="AU562" s="216" t="s">
        <v>92</v>
      </c>
      <c r="AY562" s="17" t="s">
        <v>121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7" t="s">
        <v>90</v>
      </c>
      <c r="BK562" s="217">
        <f>ROUND(I562*H562,2)</f>
        <v>0</v>
      </c>
      <c r="BL562" s="17" t="s">
        <v>288</v>
      </c>
      <c r="BM562" s="216" t="s">
        <v>1193</v>
      </c>
    </row>
    <row r="563" s="2" customFormat="1">
      <c r="A563" s="39"/>
      <c r="B563" s="40"/>
      <c r="C563" s="41"/>
      <c r="D563" s="218" t="s">
        <v>130</v>
      </c>
      <c r="E563" s="41"/>
      <c r="F563" s="219" t="s">
        <v>1194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7" t="s">
        <v>130</v>
      </c>
      <c r="AU563" s="17" t="s">
        <v>92</v>
      </c>
    </row>
    <row r="564" s="13" customFormat="1">
      <c r="A564" s="13"/>
      <c r="B564" s="227"/>
      <c r="C564" s="228"/>
      <c r="D564" s="218" t="s">
        <v>222</v>
      </c>
      <c r="E564" s="229" t="s">
        <v>44</v>
      </c>
      <c r="F564" s="230" t="s">
        <v>831</v>
      </c>
      <c r="G564" s="228"/>
      <c r="H564" s="231">
        <v>4.9180000000000001</v>
      </c>
      <c r="I564" s="232"/>
      <c r="J564" s="228"/>
      <c r="K564" s="228"/>
      <c r="L564" s="233"/>
      <c r="M564" s="234"/>
      <c r="N564" s="235"/>
      <c r="O564" s="235"/>
      <c r="P564" s="235"/>
      <c r="Q564" s="235"/>
      <c r="R564" s="235"/>
      <c r="S564" s="235"/>
      <c r="T564" s="23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7" t="s">
        <v>222</v>
      </c>
      <c r="AU564" s="237" t="s">
        <v>92</v>
      </c>
      <c r="AV564" s="13" t="s">
        <v>92</v>
      </c>
      <c r="AW564" s="13" t="s">
        <v>42</v>
      </c>
      <c r="AX564" s="13" t="s">
        <v>90</v>
      </c>
      <c r="AY564" s="237" t="s">
        <v>121</v>
      </c>
    </row>
    <row r="565" s="2" customFormat="1" ht="33" customHeight="1">
      <c r="A565" s="39"/>
      <c r="B565" s="40"/>
      <c r="C565" s="205" t="s">
        <v>1195</v>
      </c>
      <c r="D565" s="205" t="s">
        <v>124</v>
      </c>
      <c r="E565" s="206" t="s">
        <v>1196</v>
      </c>
      <c r="F565" s="207" t="s">
        <v>1197</v>
      </c>
      <c r="G565" s="208" t="s">
        <v>342</v>
      </c>
      <c r="H565" s="209">
        <v>21.199999999999999</v>
      </c>
      <c r="I565" s="210"/>
      <c r="J565" s="211">
        <f>ROUND(I565*H565,2)</f>
        <v>0</v>
      </c>
      <c r="K565" s="207" t="s">
        <v>220</v>
      </c>
      <c r="L565" s="45"/>
      <c r="M565" s="212" t="s">
        <v>44</v>
      </c>
      <c r="N565" s="213" t="s">
        <v>53</v>
      </c>
      <c r="O565" s="85"/>
      <c r="P565" s="214">
        <f>O565*H565</f>
        <v>0</v>
      </c>
      <c r="Q565" s="214">
        <v>3.0000000000000001E-05</v>
      </c>
      <c r="R565" s="214">
        <f>Q565*H565</f>
        <v>0.00063599999999999996</v>
      </c>
      <c r="S565" s="214">
        <v>0</v>
      </c>
      <c r="T565" s="21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288</v>
      </c>
      <c r="AT565" s="216" t="s">
        <v>124</v>
      </c>
      <c r="AU565" s="216" t="s">
        <v>92</v>
      </c>
      <c r="AY565" s="17" t="s">
        <v>121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7" t="s">
        <v>90</v>
      </c>
      <c r="BK565" s="217">
        <f>ROUND(I565*H565,2)</f>
        <v>0</v>
      </c>
      <c r="BL565" s="17" t="s">
        <v>288</v>
      </c>
      <c r="BM565" s="216" t="s">
        <v>1198</v>
      </c>
    </row>
    <row r="566" s="13" customFormat="1">
      <c r="A566" s="13"/>
      <c r="B566" s="227"/>
      <c r="C566" s="228"/>
      <c r="D566" s="218" t="s">
        <v>222</v>
      </c>
      <c r="E566" s="229" t="s">
        <v>44</v>
      </c>
      <c r="F566" s="230" t="s">
        <v>1189</v>
      </c>
      <c r="G566" s="228"/>
      <c r="H566" s="231">
        <v>21.199999999999999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7" t="s">
        <v>222</v>
      </c>
      <c r="AU566" s="237" t="s">
        <v>92</v>
      </c>
      <c r="AV566" s="13" t="s">
        <v>92</v>
      </c>
      <c r="AW566" s="13" t="s">
        <v>42</v>
      </c>
      <c r="AX566" s="13" t="s">
        <v>90</v>
      </c>
      <c r="AY566" s="237" t="s">
        <v>121</v>
      </c>
    </row>
    <row r="567" s="12" customFormat="1" ht="22.8" customHeight="1">
      <c r="A567" s="12"/>
      <c r="B567" s="189"/>
      <c r="C567" s="190"/>
      <c r="D567" s="191" t="s">
        <v>81</v>
      </c>
      <c r="E567" s="203" t="s">
        <v>1199</v>
      </c>
      <c r="F567" s="203" t="s">
        <v>1200</v>
      </c>
      <c r="G567" s="190"/>
      <c r="H567" s="190"/>
      <c r="I567" s="193"/>
      <c r="J567" s="204">
        <f>BK567</f>
        <v>0</v>
      </c>
      <c r="K567" s="190"/>
      <c r="L567" s="195"/>
      <c r="M567" s="196"/>
      <c r="N567" s="197"/>
      <c r="O567" s="197"/>
      <c r="P567" s="198">
        <f>SUM(P568:P575)</f>
        <v>0</v>
      </c>
      <c r="Q567" s="197"/>
      <c r="R567" s="198">
        <f>SUM(R568:R575)</f>
        <v>0.051859120000000009</v>
      </c>
      <c r="S567" s="197"/>
      <c r="T567" s="199">
        <f>SUM(T568:T575)</f>
        <v>0.01380399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0" t="s">
        <v>92</v>
      </c>
      <c r="AT567" s="201" t="s">
        <v>81</v>
      </c>
      <c r="AU567" s="201" t="s">
        <v>90</v>
      </c>
      <c r="AY567" s="200" t="s">
        <v>121</v>
      </c>
      <c r="BK567" s="202">
        <f>SUM(BK568:BK575)</f>
        <v>0</v>
      </c>
    </row>
    <row r="568" s="2" customFormat="1" ht="16.5" customHeight="1">
      <c r="A568" s="39"/>
      <c r="B568" s="40"/>
      <c r="C568" s="205" t="s">
        <v>1201</v>
      </c>
      <c r="D568" s="205" t="s">
        <v>124</v>
      </c>
      <c r="E568" s="206" t="s">
        <v>1202</v>
      </c>
      <c r="F568" s="207" t="s">
        <v>1203</v>
      </c>
      <c r="G568" s="208" t="s">
        <v>261</v>
      </c>
      <c r="H568" s="209">
        <v>44.529000000000003</v>
      </c>
      <c r="I568" s="210"/>
      <c r="J568" s="211">
        <f>ROUND(I568*H568,2)</f>
        <v>0</v>
      </c>
      <c r="K568" s="207" t="s">
        <v>220</v>
      </c>
      <c r="L568" s="45"/>
      <c r="M568" s="212" t="s">
        <v>44</v>
      </c>
      <c r="N568" s="213" t="s">
        <v>53</v>
      </c>
      <c r="O568" s="85"/>
      <c r="P568" s="214">
        <f>O568*H568</f>
        <v>0</v>
      </c>
      <c r="Q568" s="214">
        <v>0.001</v>
      </c>
      <c r="R568" s="214">
        <f>Q568*H568</f>
        <v>0.044529000000000006</v>
      </c>
      <c r="S568" s="214">
        <v>0.00031</v>
      </c>
      <c r="T568" s="215">
        <f>S568*H568</f>
        <v>0.01380399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6" t="s">
        <v>288</v>
      </c>
      <c r="AT568" s="216" t="s">
        <v>124</v>
      </c>
      <c r="AU568" s="216" t="s">
        <v>92</v>
      </c>
      <c r="AY568" s="17" t="s">
        <v>121</v>
      </c>
      <c r="BE568" s="217">
        <f>IF(N568="základní",J568,0)</f>
        <v>0</v>
      </c>
      <c r="BF568" s="217">
        <f>IF(N568="snížená",J568,0)</f>
        <v>0</v>
      </c>
      <c r="BG568" s="217">
        <f>IF(N568="zákl. přenesená",J568,0)</f>
        <v>0</v>
      </c>
      <c r="BH568" s="217">
        <f>IF(N568="sníž. přenesená",J568,0)</f>
        <v>0</v>
      </c>
      <c r="BI568" s="217">
        <f>IF(N568="nulová",J568,0)</f>
        <v>0</v>
      </c>
      <c r="BJ568" s="17" t="s">
        <v>90</v>
      </c>
      <c r="BK568" s="217">
        <f>ROUND(I568*H568,2)</f>
        <v>0</v>
      </c>
      <c r="BL568" s="17" t="s">
        <v>288</v>
      </c>
      <c r="BM568" s="216" t="s">
        <v>1204</v>
      </c>
    </row>
    <row r="569" s="13" customFormat="1">
      <c r="A569" s="13"/>
      <c r="B569" s="227"/>
      <c r="C569" s="228"/>
      <c r="D569" s="218" t="s">
        <v>222</v>
      </c>
      <c r="E569" s="229" t="s">
        <v>44</v>
      </c>
      <c r="F569" s="230" t="s">
        <v>282</v>
      </c>
      <c r="G569" s="228"/>
      <c r="H569" s="231">
        <v>20.361999999999998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7" t="s">
        <v>222</v>
      </c>
      <c r="AU569" s="237" t="s">
        <v>92</v>
      </c>
      <c r="AV569" s="13" t="s">
        <v>92</v>
      </c>
      <c r="AW569" s="13" t="s">
        <v>42</v>
      </c>
      <c r="AX569" s="13" t="s">
        <v>82</v>
      </c>
      <c r="AY569" s="237" t="s">
        <v>121</v>
      </c>
    </row>
    <row r="570" s="13" customFormat="1">
      <c r="A570" s="13"/>
      <c r="B570" s="227"/>
      <c r="C570" s="228"/>
      <c r="D570" s="218" t="s">
        <v>222</v>
      </c>
      <c r="E570" s="229" t="s">
        <v>44</v>
      </c>
      <c r="F570" s="230" t="s">
        <v>283</v>
      </c>
      <c r="G570" s="228"/>
      <c r="H570" s="231">
        <v>24.167000000000002</v>
      </c>
      <c r="I570" s="232"/>
      <c r="J570" s="228"/>
      <c r="K570" s="228"/>
      <c r="L570" s="233"/>
      <c r="M570" s="234"/>
      <c r="N570" s="235"/>
      <c r="O570" s="235"/>
      <c r="P570" s="235"/>
      <c r="Q570" s="235"/>
      <c r="R570" s="235"/>
      <c r="S570" s="235"/>
      <c r="T570" s="23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7" t="s">
        <v>222</v>
      </c>
      <c r="AU570" s="237" t="s">
        <v>92</v>
      </c>
      <c r="AV570" s="13" t="s">
        <v>92</v>
      </c>
      <c r="AW570" s="13" t="s">
        <v>42</v>
      </c>
      <c r="AX570" s="13" t="s">
        <v>82</v>
      </c>
      <c r="AY570" s="237" t="s">
        <v>121</v>
      </c>
    </row>
    <row r="571" s="14" customFormat="1">
      <c r="A571" s="14"/>
      <c r="B571" s="238"/>
      <c r="C571" s="239"/>
      <c r="D571" s="218" t="s">
        <v>222</v>
      </c>
      <c r="E571" s="240" t="s">
        <v>44</v>
      </c>
      <c r="F571" s="241" t="s">
        <v>228</v>
      </c>
      <c r="G571" s="239"/>
      <c r="H571" s="242">
        <v>44.529000000000003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8" t="s">
        <v>222</v>
      </c>
      <c r="AU571" s="248" t="s">
        <v>92</v>
      </c>
      <c r="AV571" s="14" t="s">
        <v>142</v>
      </c>
      <c r="AW571" s="14" t="s">
        <v>42</v>
      </c>
      <c r="AX571" s="14" t="s">
        <v>90</v>
      </c>
      <c r="AY571" s="248" t="s">
        <v>121</v>
      </c>
    </row>
    <row r="572" s="2" customFormat="1">
      <c r="A572" s="39"/>
      <c r="B572" s="40"/>
      <c r="C572" s="205" t="s">
        <v>1205</v>
      </c>
      <c r="D572" s="205" t="s">
        <v>124</v>
      </c>
      <c r="E572" s="206" t="s">
        <v>1206</v>
      </c>
      <c r="F572" s="207" t="s">
        <v>1207</v>
      </c>
      <c r="G572" s="208" t="s">
        <v>261</v>
      </c>
      <c r="H572" s="209">
        <v>26.178999999999998</v>
      </c>
      <c r="I572" s="210"/>
      <c r="J572" s="211">
        <f>ROUND(I572*H572,2)</f>
        <v>0</v>
      </c>
      <c r="K572" s="207" t="s">
        <v>220</v>
      </c>
      <c r="L572" s="45"/>
      <c r="M572" s="212" t="s">
        <v>44</v>
      </c>
      <c r="N572" s="213" t="s">
        <v>53</v>
      </c>
      <c r="O572" s="85"/>
      <c r="P572" s="214">
        <f>O572*H572</f>
        <v>0</v>
      </c>
      <c r="Q572" s="214">
        <v>0.00027999999999999998</v>
      </c>
      <c r="R572" s="214">
        <f>Q572*H572</f>
        <v>0.007330119999999999</v>
      </c>
      <c r="S572" s="214">
        <v>0</v>
      </c>
      <c r="T572" s="21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6" t="s">
        <v>288</v>
      </c>
      <c r="AT572" s="216" t="s">
        <v>124</v>
      </c>
      <c r="AU572" s="216" t="s">
        <v>92</v>
      </c>
      <c r="AY572" s="17" t="s">
        <v>121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7" t="s">
        <v>90</v>
      </c>
      <c r="BK572" s="217">
        <f>ROUND(I572*H572,2)</f>
        <v>0</v>
      </c>
      <c r="BL572" s="17" t="s">
        <v>288</v>
      </c>
      <c r="BM572" s="216" t="s">
        <v>1208</v>
      </c>
    </row>
    <row r="573" s="13" customFormat="1">
      <c r="A573" s="13"/>
      <c r="B573" s="227"/>
      <c r="C573" s="228"/>
      <c r="D573" s="218" t="s">
        <v>222</v>
      </c>
      <c r="E573" s="229" t="s">
        <v>44</v>
      </c>
      <c r="F573" s="230" t="s">
        <v>318</v>
      </c>
      <c r="G573" s="228"/>
      <c r="H573" s="231">
        <v>25.248999999999999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222</v>
      </c>
      <c r="AU573" s="237" t="s">
        <v>92</v>
      </c>
      <c r="AV573" s="13" t="s">
        <v>92</v>
      </c>
      <c r="AW573" s="13" t="s">
        <v>42</v>
      </c>
      <c r="AX573" s="13" t="s">
        <v>82</v>
      </c>
      <c r="AY573" s="237" t="s">
        <v>121</v>
      </c>
    </row>
    <row r="574" s="13" customFormat="1">
      <c r="A574" s="13"/>
      <c r="B574" s="227"/>
      <c r="C574" s="228"/>
      <c r="D574" s="218" t="s">
        <v>222</v>
      </c>
      <c r="E574" s="229" t="s">
        <v>44</v>
      </c>
      <c r="F574" s="230" t="s">
        <v>271</v>
      </c>
      <c r="G574" s="228"/>
      <c r="H574" s="231">
        <v>0.93000000000000005</v>
      </c>
      <c r="I574" s="232"/>
      <c r="J574" s="228"/>
      <c r="K574" s="228"/>
      <c r="L574" s="233"/>
      <c r="M574" s="234"/>
      <c r="N574" s="235"/>
      <c r="O574" s="235"/>
      <c r="P574" s="235"/>
      <c r="Q574" s="235"/>
      <c r="R574" s="235"/>
      <c r="S574" s="235"/>
      <c r="T574" s="23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7" t="s">
        <v>222</v>
      </c>
      <c r="AU574" s="237" t="s">
        <v>92</v>
      </c>
      <c r="AV574" s="13" t="s">
        <v>92</v>
      </c>
      <c r="AW574" s="13" t="s">
        <v>42</v>
      </c>
      <c r="AX574" s="13" t="s">
        <v>82</v>
      </c>
      <c r="AY574" s="237" t="s">
        <v>121</v>
      </c>
    </row>
    <row r="575" s="14" customFormat="1">
      <c r="A575" s="14"/>
      <c r="B575" s="238"/>
      <c r="C575" s="239"/>
      <c r="D575" s="218" t="s">
        <v>222</v>
      </c>
      <c r="E575" s="240" t="s">
        <v>44</v>
      </c>
      <c r="F575" s="241" t="s">
        <v>228</v>
      </c>
      <c r="G575" s="239"/>
      <c r="H575" s="242">
        <v>26.178999999999998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8" t="s">
        <v>222</v>
      </c>
      <c r="AU575" s="248" t="s">
        <v>92</v>
      </c>
      <c r="AV575" s="14" t="s">
        <v>142</v>
      </c>
      <c r="AW575" s="14" t="s">
        <v>42</v>
      </c>
      <c r="AX575" s="14" t="s">
        <v>90</v>
      </c>
      <c r="AY575" s="248" t="s">
        <v>121</v>
      </c>
    </row>
    <row r="576" s="12" customFormat="1" ht="25.92" customHeight="1">
      <c r="A576" s="12"/>
      <c r="B576" s="189"/>
      <c r="C576" s="190"/>
      <c r="D576" s="191" t="s">
        <v>81</v>
      </c>
      <c r="E576" s="192" t="s">
        <v>118</v>
      </c>
      <c r="F576" s="192" t="s">
        <v>119</v>
      </c>
      <c r="G576" s="190"/>
      <c r="H576" s="190"/>
      <c r="I576" s="193"/>
      <c r="J576" s="194">
        <f>BK576</f>
        <v>0</v>
      </c>
      <c r="K576" s="190"/>
      <c r="L576" s="195"/>
      <c r="M576" s="196"/>
      <c r="N576" s="197"/>
      <c r="O576" s="197"/>
      <c r="P576" s="198">
        <f>P577</f>
        <v>0</v>
      </c>
      <c r="Q576" s="197"/>
      <c r="R576" s="198">
        <f>R577</f>
        <v>3.4509999999999997E-06</v>
      </c>
      <c r="S576" s="197"/>
      <c r="T576" s="199">
        <f>T577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0" t="s">
        <v>120</v>
      </c>
      <c r="AT576" s="201" t="s">
        <v>81</v>
      </c>
      <c r="AU576" s="201" t="s">
        <v>82</v>
      </c>
      <c r="AY576" s="200" t="s">
        <v>121</v>
      </c>
      <c r="BK576" s="202">
        <f>BK577</f>
        <v>0</v>
      </c>
    </row>
    <row r="577" s="12" customFormat="1" ht="22.8" customHeight="1">
      <c r="A577" s="12"/>
      <c r="B577" s="189"/>
      <c r="C577" s="190"/>
      <c r="D577" s="191" t="s">
        <v>81</v>
      </c>
      <c r="E577" s="203" t="s">
        <v>122</v>
      </c>
      <c r="F577" s="203" t="s">
        <v>123</v>
      </c>
      <c r="G577" s="190"/>
      <c r="H577" s="190"/>
      <c r="I577" s="193"/>
      <c r="J577" s="204">
        <f>BK577</f>
        <v>0</v>
      </c>
      <c r="K577" s="190"/>
      <c r="L577" s="195"/>
      <c r="M577" s="196"/>
      <c r="N577" s="197"/>
      <c r="O577" s="197"/>
      <c r="P577" s="198">
        <f>SUM(P578:P640)</f>
        <v>0</v>
      </c>
      <c r="Q577" s="197"/>
      <c r="R577" s="198">
        <f>SUM(R578:R640)</f>
        <v>3.4509999999999997E-06</v>
      </c>
      <c r="S577" s="197"/>
      <c r="T577" s="199">
        <f>SUM(T578:T640)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00" t="s">
        <v>120</v>
      </c>
      <c r="AT577" s="201" t="s">
        <v>81</v>
      </c>
      <c r="AU577" s="201" t="s">
        <v>90</v>
      </c>
      <c r="AY577" s="200" t="s">
        <v>121</v>
      </c>
      <c r="BK577" s="202">
        <f>SUM(BK578:BK640)</f>
        <v>0</v>
      </c>
    </row>
    <row r="578" s="2" customFormat="1" ht="16.5" customHeight="1">
      <c r="A578" s="39"/>
      <c r="B578" s="40"/>
      <c r="C578" s="205" t="s">
        <v>1209</v>
      </c>
      <c r="D578" s="205" t="s">
        <v>124</v>
      </c>
      <c r="E578" s="206" t="s">
        <v>1210</v>
      </c>
      <c r="F578" s="207" t="s">
        <v>1211</v>
      </c>
      <c r="G578" s="208" t="s">
        <v>301</v>
      </c>
      <c r="H578" s="209">
        <v>1</v>
      </c>
      <c r="I578" s="210"/>
      <c r="J578" s="211">
        <f>ROUND(I578*H578,2)</f>
        <v>0</v>
      </c>
      <c r="K578" s="207" t="s">
        <v>44</v>
      </c>
      <c r="L578" s="45"/>
      <c r="M578" s="212" t="s">
        <v>44</v>
      </c>
      <c r="N578" s="213" t="s">
        <v>53</v>
      </c>
      <c r="O578" s="85"/>
      <c r="P578" s="214">
        <f>O578*H578</f>
        <v>0</v>
      </c>
      <c r="Q578" s="214">
        <v>0</v>
      </c>
      <c r="R578" s="214">
        <f>Q578*H578</f>
        <v>0</v>
      </c>
      <c r="S578" s="214">
        <v>0</v>
      </c>
      <c r="T578" s="21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6" t="s">
        <v>128</v>
      </c>
      <c r="AT578" s="216" t="s">
        <v>124</v>
      </c>
      <c r="AU578" s="216" t="s">
        <v>92</v>
      </c>
      <c r="AY578" s="17" t="s">
        <v>121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7" t="s">
        <v>90</v>
      </c>
      <c r="BK578" s="217">
        <f>ROUND(I578*H578,2)</f>
        <v>0</v>
      </c>
      <c r="BL578" s="17" t="s">
        <v>128</v>
      </c>
      <c r="BM578" s="216" t="s">
        <v>1212</v>
      </c>
    </row>
    <row r="579" s="2" customFormat="1">
      <c r="A579" s="39"/>
      <c r="B579" s="40"/>
      <c r="C579" s="41"/>
      <c r="D579" s="218" t="s">
        <v>130</v>
      </c>
      <c r="E579" s="41"/>
      <c r="F579" s="219" t="s">
        <v>1213</v>
      </c>
      <c r="G579" s="41"/>
      <c r="H579" s="41"/>
      <c r="I579" s="220"/>
      <c r="J579" s="41"/>
      <c r="K579" s="41"/>
      <c r="L579" s="45"/>
      <c r="M579" s="221"/>
      <c r="N579" s="222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7" t="s">
        <v>130</v>
      </c>
      <c r="AU579" s="17" t="s">
        <v>92</v>
      </c>
    </row>
    <row r="580" s="2" customFormat="1" ht="16.5" customHeight="1">
      <c r="A580" s="39"/>
      <c r="B580" s="40"/>
      <c r="C580" s="205" t="s">
        <v>1214</v>
      </c>
      <c r="D580" s="205" t="s">
        <v>124</v>
      </c>
      <c r="E580" s="206" t="s">
        <v>1215</v>
      </c>
      <c r="F580" s="207" t="s">
        <v>1216</v>
      </c>
      <c r="G580" s="208" t="s">
        <v>301</v>
      </c>
      <c r="H580" s="209">
        <v>1</v>
      </c>
      <c r="I580" s="210"/>
      <c r="J580" s="211">
        <f>ROUND(I580*H580,2)</f>
        <v>0</v>
      </c>
      <c r="K580" s="207" t="s">
        <v>44</v>
      </c>
      <c r="L580" s="45"/>
      <c r="M580" s="212" t="s">
        <v>44</v>
      </c>
      <c r="N580" s="213" t="s">
        <v>53</v>
      </c>
      <c r="O580" s="85"/>
      <c r="P580" s="214">
        <f>O580*H580</f>
        <v>0</v>
      </c>
      <c r="Q580" s="214">
        <v>0</v>
      </c>
      <c r="R580" s="214">
        <f>Q580*H580</f>
        <v>0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128</v>
      </c>
      <c r="AT580" s="216" t="s">
        <v>124</v>
      </c>
      <c r="AU580" s="216" t="s">
        <v>92</v>
      </c>
      <c r="AY580" s="17" t="s">
        <v>121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7" t="s">
        <v>90</v>
      </c>
      <c r="BK580" s="217">
        <f>ROUND(I580*H580,2)</f>
        <v>0</v>
      </c>
      <c r="BL580" s="17" t="s">
        <v>128</v>
      </c>
      <c r="BM580" s="216" t="s">
        <v>1217</v>
      </c>
    </row>
    <row r="581" s="2" customFormat="1">
      <c r="A581" s="39"/>
      <c r="B581" s="40"/>
      <c r="C581" s="41"/>
      <c r="D581" s="218" t="s">
        <v>130</v>
      </c>
      <c r="E581" s="41"/>
      <c r="F581" s="219" t="s">
        <v>1218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7" t="s">
        <v>130</v>
      </c>
      <c r="AU581" s="17" t="s">
        <v>92</v>
      </c>
    </row>
    <row r="582" s="2" customFormat="1" ht="44.25" customHeight="1">
      <c r="A582" s="39"/>
      <c r="B582" s="40"/>
      <c r="C582" s="205" t="s">
        <v>1219</v>
      </c>
      <c r="D582" s="205" t="s">
        <v>124</v>
      </c>
      <c r="E582" s="206" t="s">
        <v>1220</v>
      </c>
      <c r="F582" s="207" t="s">
        <v>1221</v>
      </c>
      <c r="G582" s="208" t="s">
        <v>301</v>
      </c>
      <c r="H582" s="209">
        <v>1</v>
      </c>
      <c r="I582" s="210"/>
      <c r="J582" s="211">
        <f>ROUND(I582*H582,2)</f>
        <v>0</v>
      </c>
      <c r="K582" s="207" t="s">
        <v>44</v>
      </c>
      <c r="L582" s="45"/>
      <c r="M582" s="212" t="s">
        <v>44</v>
      </c>
      <c r="N582" s="213" t="s">
        <v>53</v>
      </c>
      <c r="O582" s="85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128</v>
      </c>
      <c r="AT582" s="216" t="s">
        <v>124</v>
      </c>
      <c r="AU582" s="216" t="s">
        <v>92</v>
      </c>
      <c r="AY582" s="17" t="s">
        <v>121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7" t="s">
        <v>90</v>
      </c>
      <c r="BK582" s="217">
        <f>ROUND(I582*H582,2)</f>
        <v>0</v>
      </c>
      <c r="BL582" s="17" t="s">
        <v>128</v>
      </c>
      <c r="BM582" s="216" t="s">
        <v>1222</v>
      </c>
    </row>
    <row r="583" s="2" customFormat="1">
      <c r="A583" s="39"/>
      <c r="B583" s="40"/>
      <c r="C583" s="41"/>
      <c r="D583" s="218" t="s">
        <v>130</v>
      </c>
      <c r="E583" s="41"/>
      <c r="F583" s="219" t="s">
        <v>1223</v>
      </c>
      <c r="G583" s="41"/>
      <c r="H583" s="41"/>
      <c r="I583" s="220"/>
      <c r="J583" s="41"/>
      <c r="K583" s="41"/>
      <c r="L583" s="45"/>
      <c r="M583" s="221"/>
      <c r="N583" s="22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7" t="s">
        <v>130</v>
      </c>
      <c r="AU583" s="17" t="s">
        <v>92</v>
      </c>
    </row>
    <row r="584" s="2" customFormat="1">
      <c r="A584" s="39"/>
      <c r="B584" s="40"/>
      <c r="C584" s="205" t="s">
        <v>1224</v>
      </c>
      <c r="D584" s="205" t="s">
        <v>124</v>
      </c>
      <c r="E584" s="206" t="s">
        <v>1225</v>
      </c>
      <c r="F584" s="207" t="s">
        <v>1226</v>
      </c>
      <c r="G584" s="208" t="s">
        <v>342</v>
      </c>
      <c r="H584" s="209">
        <v>11.1</v>
      </c>
      <c r="I584" s="210"/>
      <c r="J584" s="211">
        <f>ROUND(I584*H584,2)</f>
        <v>0</v>
      </c>
      <c r="K584" s="207" t="s">
        <v>220</v>
      </c>
      <c r="L584" s="45"/>
      <c r="M584" s="212" t="s">
        <v>44</v>
      </c>
      <c r="N584" s="213" t="s">
        <v>53</v>
      </c>
      <c r="O584" s="85"/>
      <c r="P584" s="214">
        <f>O584*H584</f>
        <v>0</v>
      </c>
      <c r="Q584" s="214">
        <v>0</v>
      </c>
      <c r="R584" s="214">
        <f>Q584*H584</f>
        <v>0</v>
      </c>
      <c r="S584" s="214">
        <v>0</v>
      </c>
      <c r="T584" s="21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6" t="s">
        <v>128</v>
      </c>
      <c r="AT584" s="216" t="s">
        <v>124</v>
      </c>
      <c r="AU584" s="216" t="s">
        <v>92</v>
      </c>
      <c r="AY584" s="17" t="s">
        <v>121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7" t="s">
        <v>90</v>
      </c>
      <c r="BK584" s="217">
        <f>ROUND(I584*H584,2)</f>
        <v>0</v>
      </c>
      <c r="BL584" s="17" t="s">
        <v>128</v>
      </c>
      <c r="BM584" s="216" t="s">
        <v>1227</v>
      </c>
    </row>
    <row r="585" s="13" customFormat="1">
      <c r="A585" s="13"/>
      <c r="B585" s="227"/>
      <c r="C585" s="228"/>
      <c r="D585" s="218" t="s">
        <v>222</v>
      </c>
      <c r="E585" s="229" t="s">
        <v>44</v>
      </c>
      <c r="F585" s="230" t="s">
        <v>492</v>
      </c>
      <c r="G585" s="228"/>
      <c r="H585" s="231">
        <v>1.2</v>
      </c>
      <c r="I585" s="232"/>
      <c r="J585" s="228"/>
      <c r="K585" s="228"/>
      <c r="L585" s="233"/>
      <c r="M585" s="234"/>
      <c r="N585" s="235"/>
      <c r="O585" s="235"/>
      <c r="P585" s="235"/>
      <c r="Q585" s="235"/>
      <c r="R585" s="235"/>
      <c r="S585" s="235"/>
      <c r="T585" s="23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7" t="s">
        <v>222</v>
      </c>
      <c r="AU585" s="237" t="s">
        <v>92</v>
      </c>
      <c r="AV585" s="13" t="s">
        <v>92</v>
      </c>
      <c r="AW585" s="13" t="s">
        <v>42</v>
      </c>
      <c r="AX585" s="13" t="s">
        <v>82</v>
      </c>
      <c r="AY585" s="237" t="s">
        <v>121</v>
      </c>
    </row>
    <row r="586" s="13" customFormat="1">
      <c r="A586" s="13"/>
      <c r="B586" s="227"/>
      <c r="C586" s="228"/>
      <c r="D586" s="218" t="s">
        <v>222</v>
      </c>
      <c r="E586" s="229" t="s">
        <v>44</v>
      </c>
      <c r="F586" s="230" t="s">
        <v>497</v>
      </c>
      <c r="G586" s="228"/>
      <c r="H586" s="231">
        <v>0.59999999999999998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222</v>
      </c>
      <c r="AU586" s="237" t="s">
        <v>92</v>
      </c>
      <c r="AV586" s="13" t="s">
        <v>92</v>
      </c>
      <c r="AW586" s="13" t="s">
        <v>42</v>
      </c>
      <c r="AX586" s="13" t="s">
        <v>82</v>
      </c>
      <c r="AY586" s="237" t="s">
        <v>121</v>
      </c>
    </row>
    <row r="587" s="13" customFormat="1">
      <c r="A587" s="13"/>
      <c r="B587" s="227"/>
      <c r="C587" s="228"/>
      <c r="D587" s="218" t="s">
        <v>222</v>
      </c>
      <c r="E587" s="229" t="s">
        <v>44</v>
      </c>
      <c r="F587" s="230" t="s">
        <v>512</v>
      </c>
      <c r="G587" s="228"/>
      <c r="H587" s="231">
        <v>1.2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222</v>
      </c>
      <c r="AU587" s="237" t="s">
        <v>92</v>
      </c>
      <c r="AV587" s="13" t="s">
        <v>92</v>
      </c>
      <c r="AW587" s="13" t="s">
        <v>42</v>
      </c>
      <c r="AX587" s="13" t="s">
        <v>82</v>
      </c>
      <c r="AY587" s="237" t="s">
        <v>121</v>
      </c>
    </row>
    <row r="588" s="13" customFormat="1">
      <c r="A588" s="13"/>
      <c r="B588" s="227"/>
      <c r="C588" s="228"/>
      <c r="D588" s="218" t="s">
        <v>222</v>
      </c>
      <c r="E588" s="229" t="s">
        <v>44</v>
      </c>
      <c r="F588" s="230" t="s">
        <v>530</v>
      </c>
      <c r="G588" s="228"/>
      <c r="H588" s="231">
        <v>3.1000000000000001</v>
      </c>
      <c r="I588" s="232"/>
      <c r="J588" s="228"/>
      <c r="K588" s="228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222</v>
      </c>
      <c r="AU588" s="237" t="s">
        <v>92</v>
      </c>
      <c r="AV588" s="13" t="s">
        <v>92</v>
      </c>
      <c r="AW588" s="13" t="s">
        <v>42</v>
      </c>
      <c r="AX588" s="13" t="s">
        <v>82</v>
      </c>
      <c r="AY588" s="237" t="s">
        <v>121</v>
      </c>
    </row>
    <row r="589" s="13" customFormat="1">
      <c r="A589" s="13"/>
      <c r="B589" s="227"/>
      <c r="C589" s="228"/>
      <c r="D589" s="218" t="s">
        <v>222</v>
      </c>
      <c r="E589" s="229" t="s">
        <v>44</v>
      </c>
      <c r="F589" s="230" t="s">
        <v>535</v>
      </c>
      <c r="G589" s="228"/>
      <c r="H589" s="231">
        <v>5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7" t="s">
        <v>222</v>
      </c>
      <c r="AU589" s="237" t="s">
        <v>92</v>
      </c>
      <c r="AV589" s="13" t="s">
        <v>92</v>
      </c>
      <c r="AW589" s="13" t="s">
        <v>42</v>
      </c>
      <c r="AX589" s="13" t="s">
        <v>82</v>
      </c>
      <c r="AY589" s="237" t="s">
        <v>121</v>
      </c>
    </row>
    <row r="590" s="14" customFormat="1">
      <c r="A590" s="14"/>
      <c r="B590" s="238"/>
      <c r="C590" s="239"/>
      <c r="D590" s="218" t="s">
        <v>222</v>
      </c>
      <c r="E590" s="240" t="s">
        <v>44</v>
      </c>
      <c r="F590" s="241" t="s">
        <v>228</v>
      </c>
      <c r="G590" s="239"/>
      <c r="H590" s="242">
        <v>11.1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8" t="s">
        <v>222</v>
      </c>
      <c r="AU590" s="248" t="s">
        <v>92</v>
      </c>
      <c r="AV590" s="14" t="s">
        <v>142</v>
      </c>
      <c r="AW590" s="14" t="s">
        <v>42</v>
      </c>
      <c r="AX590" s="14" t="s">
        <v>90</v>
      </c>
      <c r="AY590" s="248" t="s">
        <v>121</v>
      </c>
    </row>
    <row r="591" s="2" customFormat="1">
      <c r="A591" s="39"/>
      <c r="B591" s="40"/>
      <c r="C591" s="205" t="s">
        <v>1228</v>
      </c>
      <c r="D591" s="205" t="s">
        <v>124</v>
      </c>
      <c r="E591" s="206" t="s">
        <v>1229</v>
      </c>
      <c r="F591" s="207" t="s">
        <v>1230</v>
      </c>
      <c r="G591" s="208" t="s">
        <v>342</v>
      </c>
      <c r="H591" s="209">
        <v>23.84</v>
      </c>
      <c r="I591" s="210"/>
      <c r="J591" s="211">
        <f>ROUND(I591*H591,2)</f>
        <v>0</v>
      </c>
      <c r="K591" s="207" t="s">
        <v>220</v>
      </c>
      <c r="L591" s="45"/>
      <c r="M591" s="212" t="s">
        <v>44</v>
      </c>
      <c r="N591" s="213" t="s">
        <v>53</v>
      </c>
      <c r="O591" s="85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6" t="s">
        <v>128</v>
      </c>
      <c r="AT591" s="216" t="s">
        <v>124</v>
      </c>
      <c r="AU591" s="216" t="s">
        <v>92</v>
      </c>
      <c r="AY591" s="17" t="s">
        <v>121</v>
      </c>
      <c r="BE591" s="217">
        <f>IF(N591="základní",J591,0)</f>
        <v>0</v>
      </c>
      <c r="BF591" s="217">
        <f>IF(N591="snížená",J591,0)</f>
        <v>0</v>
      </c>
      <c r="BG591" s="217">
        <f>IF(N591="zákl. přenesená",J591,0)</f>
        <v>0</v>
      </c>
      <c r="BH591" s="217">
        <f>IF(N591="sníž. přenesená",J591,0)</f>
        <v>0</v>
      </c>
      <c r="BI591" s="217">
        <f>IF(N591="nulová",J591,0)</f>
        <v>0</v>
      </c>
      <c r="BJ591" s="17" t="s">
        <v>90</v>
      </c>
      <c r="BK591" s="217">
        <f>ROUND(I591*H591,2)</f>
        <v>0</v>
      </c>
      <c r="BL591" s="17" t="s">
        <v>128</v>
      </c>
      <c r="BM591" s="216" t="s">
        <v>1231</v>
      </c>
    </row>
    <row r="592" s="13" customFormat="1">
      <c r="A592" s="13"/>
      <c r="B592" s="227"/>
      <c r="C592" s="228"/>
      <c r="D592" s="218" t="s">
        <v>222</v>
      </c>
      <c r="E592" s="229" t="s">
        <v>44</v>
      </c>
      <c r="F592" s="230" t="s">
        <v>502</v>
      </c>
      <c r="G592" s="228"/>
      <c r="H592" s="231">
        <v>7.5999999999999996</v>
      </c>
      <c r="I592" s="232"/>
      <c r="J592" s="228"/>
      <c r="K592" s="228"/>
      <c r="L592" s="233"/>
      <c r="M592" s="234"/>
      <c r="N592" s="235"/>
      <c r="O592" s="235"/>
      <c r="P592" s="235"/>
      <c r="Q592" s="235"/>
      <c r="R592" s="235"/>
      <c r="S592" s="235"/>
      <c r="T592" s="23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7" t="s">
        <v>222</v>
      </c>
      <c r="AU592" s="237" t="s">
        <v>92</v>
      </c>
      <c r="AV592" s="13" t="s">
        <v>92</v>
      </c>
      <c r="AW592" s="13" t="s">
        <v>42</v>
      </c>
      <c r="AX592" s="13" t="s">
        <v>82</v>
      </c>
      <c r="AY592" s="237" t="s">
        <v>121</v>
      </c>
    </row>
    <row r="593" s="13" customFormat="1">
      <c r="A593" s="13"/>
      <c r="B593" s="227"/>
      <c r="C593" s="228"/>
      <c r="D593" s="218" t="s">
        <v>222</v>
      </c>
      <c r="E593" s="229" t="s">
        <v>44</v>
      </c>
      <c r="F593" s="230" t="s">
        <v>507</v>
      </c>
      <c r="G593" s="228"/>
      <c r="H593" s="231">
        <v>9.4000000000000004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222</v>
      </c>
      <c r="AU593" s="237" t="s">
        <v>92</v>
      </c>
      <c r="AV593" s="13" t="s">
        <v>92</v>
      </c>
      <c r="AW593" s="13" t="s">
        <v>42</v>
      </c>
      <c r="AX593" s="13" t="s">
        <v>82</v>
      </c>
      <c r="AY593" s="237" t="s">
        <v>121</v>
      </c>
    </row>
    <row r="594" s="13" customFormat="1">
      <c r="A594" s="13"/>
      <c r="B594" s="227"/>
      <c r="C594" s="228"/>
      <c r="D594" s="218" t="s">
        <v>222</v>
      </c>
      <c r="E594" s="229" t="s">
        <v>44</v>
      </c>
      <c r="F594" s="230" t="s">
        <v>521</v>
      </c>
      <c r="G594" s="228"/>
      <c r="H594" s="231">
        <v>6.8399999999999999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7" t="s">
        <v>222</v>
      </c>
      <c r="AU594" s="237" t="s">
        <v>92</v>
      </c>
      <c r="AV594" s="13" t="s">
        <v>92</v>
      </c>
      <c r="AW594" s="13" t="s">
        <v>42</v>
      </c>
      <c r="AX594" s="13" t="s">
        <v>82</v>
      </c>
      <c r="AY594" s="237" t="s">
        <v>121</v>
      </c>
    </row>
    <row r="595" s="14" customFormat="1">
      <c r="A595" s="14"/>
      <c r="B595" s="238"/>
      <c r="C595" s="239"/>
      <c r="D595" s="218" t="s">
        <v>222</v>
      </c>
      <c r="E595" s="240" t="s">
        <v>44</v>
      </c>
      <c r="F595" s="241" t="s">
        <v>228</v>
      </c>
      <c r="G595" s="239"/>
      <c r="H595" s="242">
        <v>23.84</v>
      </c>
      <c r="I595" s="243"/>
      <c r="J595" s="239"/>
      <c r="K595" s="239"/>
      <c r="L595" s="244"/>
      <c r="M595" s="245"/>
      <c r="N595" s="246"/>
      <c r="O595" s="246"/>
      <c r="P595" s="246"/>
      <c r="Q595" s="246"/>
      <c r="R595" s="246"/>
      <c r="S595" s="246"/>
      <c r="T595" s="24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8" t="s">
        <v>222</v>
      </c>
      <c r="AU595" s="248" t="s">
        <v>92</v>
      </c>
      <c r="AV595" s="14" t="s">
        <v>142</v>
      </c>
      <c r="AW595" s="14" t="s">
        <v>42</v>
      </c>
      <c r="AX595" s="14" t="s">
        <v>90</v>
      </c>
      <c r="AY595" s="248" t="s">
        <v>121</v>
      </c>
    </row>
    <row r="596" s="2" customFormat="1" ht="33" customHeight="1">
      <c r="A596" s="39"/>
      <c r="B596" s="40"/>
      <c r="C596" s="205" t="s">
        <v>1232</v>
      </c>
      <c r="D596" s="205" t="s">
        <v>124</v>
      </c>
      <c r="E596" s="206" t="s">
        <v>1233</v>
      </c>
      <c r="F596" s="207" t="s">
        <v>1234</v>
      </c>
      <c r="G596" s="208" t="s">
        <v>301</v>
      </c>
      <c r="H596" s="209">
        <v>1</v>
      </c>
      <c r="I596" s="210"/>
      <c r="J596" s="211">
        <f>ROUND(I596*H596,2)</f>
        <v>0</v>
      </c>
      <c r="K596" s="207" t="s">
        <v>220</v>
      </c>
      <c r="L596" s="45"/>
      <c r="M596" s="212" t="s">
        <v>44</v>
      </c>
      <c r="N596" s="213" t="s">
        <v>53</v>
      </c>
      <c r="O596" s="85"/>
      <c r="P596" s="214">
        <f>O596*H596</f>
        <v>0</v>
      </c>
      <c r="Q596" s="214">
        <v>0</v>
      </c>
      <c r="R596" s="214">
        <f>Q596*H596</f>
        <v>0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128</v>
      </c>
      <c r="AT596" s="216" t="s">
        <v>124</v>
      </c>
      <c r="AU596" s="216" t="s">
        <v>92</v>
      </c>
      <c r="AY596" s="17" t="s">
        <v>121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7" t="s">
        <v>90</v>
      </c>
      <c r="BK596" s="217">
        <f>ROUND(I596*H596,2)</f>
        <v>0</v>
      </c>
      <c r="BL596" s="17" t="s">
        <v>128</v>
      </c>
      <c r="BM596" s="216" t="s">
        <v>1235</v>
      </c>
    </row>
    <row r="597" s="2" customFormat="1">
      <c r="A597" s="39"/>
      <c r="B597" s="40"/>
      <c r="C597" s="205" t="s">
        <v>1236</v>
      </c>
      <c r="D597" s="205" t="s">
        <v>124</v>
      </c>
      <c r="E597" s="206" t="s">
        <v>1237</v>
      </c>
      <c r="F597" s="207" t="s">
        <v>1238</v>
      </c>
      <c r="G597" s="208" t="s">
        <v>342</v>
      </c>
      <c r="H597" s="209">
        <v>20.300000000000001</v>
      </c>
      <c r="I597" s="210"/>
      <c r="J597" s="211">
        <f>ROUND(I597*H597,2)</f>
        <v>0</v>
      </c>
      <c r="K597" s="207" t="s">
        <v>220</v>
      </c>
      <c r="L597" s="45"/>
      <c r="M597" s="212" t="s">
        <v>44</v>
      </c>
      <c r="N597" s="213" t="s">
        <v>53</v>
      </c>
      <c r="O597" s="85"/>
      <c r="P597" s="214">
        <f>O597*H597</f>
        <v>0</v>
      </c>
      <c r="Q597" s="214">
        <v>1.6999999999999999E-07</v>
      </c>
      <c r="R597" s="214">
        <f>Q597*H597</f>
        <v>3.4509999999999997E-06</v>
      </c>
      <c r="S597" s="214">
        <v>0</v>
      </c>
      <c r="T597" s="215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6" t="s">
        <v>128</v>
      </c>
      <c r="AT597" s="216" t="s">
        <v>124</v>
      </c>
      <c r="AU597" s="216" t="s">
        <v>92</v>
      </c>
      <c r="AY597" s="17" t="s">
        <v>121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7" t="s">
        <v>90</v>
      </c>
      <c r="BK597" s="217">
        <f>ROUND(I597*H597,2)</f>
        <v>0</v>
      </c>
      <c r="BL597" s="17" t="s">
        <v>128</v>
      </c>
      <c r="BM597" s="216" t="s">
        <v>1239</v>
      </c>
    </row>
    <row r="598" s="13" customFormat="1">
      <c r="A598" s="13"/>
      <c r="B598" s="227"/>
      <c r="C598" s="228"/>
      <c r="D598" s="218" t="s">
        <v>222</v>
      </c>
      <c r="E598" s="229" t="s">
        <v>44</v>
      </c>
      <c r="F598" s="230" t="s">
        <v>437</v>
      </c>
      <c r="G598" s="228"/>
      <c r="H598" s="231">
        <v>3.3999999999999999</v>
      </c>
      <c r="I598" s="232"/>
      <c r="J598" s="228"/>
      <c r="K598" s="228"/>
      <c r="L598" s="233"/>
      <c r="M598" s="234"/>
      <c r="N598" s="235"/>
      <c r="O598" s="235"/>
      <c r="P598" s="235"/>
      <c r="Q598" s="235"/>
      <c r="R598" s="235"/>
      <c r="S598" s="235"/>
      <c r="T598" s="23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7" t="s">
        <v>222</v>
      </c>
      <c r="AU598" s="237" t="s">
        <v>92</v>
      </c>
      <c r="AV598" s="13" t="s">
        <v>92</v>
      </c>
      <c r="AW598" s="13" t="s">
        <v>42</v>
      </c>
      <c r="AX598" s="13" t="s">
        <v>82</v>
      </c>
      <c r="AY598" s="237" t="s">
        <v>121</v>
      </c>
    </row>
    <row r="599" s="13" customFormat="1">
      <c r="A599" s="13"/>
      <c r="B599" s="227"/>
      <c r="C599" s="228"/>
      <c r="D599" s="218" t="s">
        <v>222</v>
      </c>
      <c r="E599" s="229" t="s">
        <v>44</v>
      </c>
      <c r="F599" s="230" t="s">
        <v>438</v>
      </c>
      <c r="G599" s="228"/>
      <c r="H599" s="231">
        <v>4.7000000000000002</v>
      </c>
      <c r="I599" s="232"/>
      <c r="J599" s="228"/>
      <c r="K599" s="228"/>
      <c r="L599" s="233"/>
      <c r="M599" s="234"/>
      <c r="N599" s="235"/>
      <c r="O599" s="235"/>
      <c r="P599" s="235"/>
      <c r="Q599" s="235"/>
      <c r="R599" s="235"/>
      <c r="S599" s="235"/>
      <c r="T599" s="23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7" t="s">
        <v>222</v>
      </c>
      <c r="AU599" s="237" t="s">
        <v>92</v>
      </c>
      <c r="AV599" s="13" t="s">
        <v>92</v>
      </c>
      <c r="AW599" s="13" t="s">
        <v>42</v>
      </c>
      <c r="AX599" s="13" t="s">
        <v>82</v>
      </c>
      <c r="AY599" s="237" t="s">
        <v>121</v>
      </c>
    </row>
    <row r="600" s="13" customFormat="1">
      <c r="A600" s="13"/>
      <c r="B600" s="227"/>
      <c r="C600" s="228"/>
      <c r="D600" s="218" t="s">
        <v>222</v>
      </c>
      <c r="E600" s="229" t="s">
        <v>44</v>
      </c>
      <c r="F600" s="230" t="s">
        <v>439</v>
      </c>
      <c r="G600" s="228"/>
      <c r="H600" s="231">
        <v>3.8999999999999999</v>
      </c>
      <c r="I600" s="232"/>
      <c r="J600" s="228"/>
      <c r="K600" s="228"/>
      <c r="L600" s="233"/>
      <c r="M600" s="234"/>
      <c r="N600" s="235"/>
      <c r="O600" s="235"/>
      <c r="P600" s="235"/>
      <c r="Q600" s="235"/>
      <c r="R600" s="235"/>
      <c r="S600" s="235"/>
      <c r="T600" s="23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7" t="s">
        <v>222</v>
      </c>
      <c r="AU600" s="237" t="s">
        <v>92</v>
      </c>
      <c r="AV600" s="13" t="s">
        <v>92</v>
      </c>
      <c r="AW600" s="13" t="s">
        <v>42</v>
      </c>
      <c r="AX600" s="13" t="s">
        <v>82</v>
      </c>
      <c r="AY600" s="237" t="s">
        <v>121</v>
      </c>
    </row>
    <row r="601" s="13" customFormat="1">
      <c r="A601" s="13"/>
      <c r="B601" s="227"/>
      <c r="C601" s="228"/>
      <c r="D601" s="218" t="s">
        <v>222</v>
      </c>
      <c r="E601" s="229" t="s">
        <v>44</v>
      </c>
      <c r="F601" s="230" t="s">
        <v>440</v>
      </c>
      <c r="G601" s="228"/>
      <c r="H601" s="231">
        <v>2.5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222</v>
      </c>
      <c r="AU601" s="237" t="s">
        <v>92</v>
      </c>
      <c r="AV601" s="13" t="s">
        <v>92</v>
      </c>
      <c r="AW601" s="13" t="s">
        <v>42</v>
      </c>
      <c r="AX601" s="13" t="s">
        <v>82</v>
      </c>
      <c r="AY601" s="237" t="s">
        <v>121</v>
      </c>
    </row>
    <row r="602" s="13" customFormat="1">
      <c r="A602" s="13"/>
      <c r="B602" s="227"/>
      <c r="C602" s="228"/>
      <c r="D602" s="218" t="s">
        <v>222</v>
      </c>
      <c r="E602" s="229" t="s">
        <v>44</v>
      </c>
      <c r="F602" s="230" t="s">
        <v>441</v>
      </c>
      <c r="G602" s="228"/>
      <c r="H602" s="231">
        <v>5.7999999999999998</v>
      </c>
      <c r="I602" s="232"/>
      <c r="J602" s="228"/>
      <c r="K602" s="228"/>
      <c r="L602" s="233"/>
      <c r="M602" s="234"/>
      <c r="N602" s="235"/>
      <c r="O602" s="235"/>
      <c r="P602" s="235"/>
      <c r="Q602" s="235"/>
      <c r="R602" s="235"/>
      <c r="S602" s="235"/>
      <c r="T602" s="23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7" t="s">
        <v>222</v>
      </c>
      <c r="AU602" s="237" t="s">
        <v>92</v>
      </c>
      <c r="AV602" s="13" t="s">
        <v>92</v>
      </c>
      <c r="AW602" s="13" t="s">
        <v>42</v>
      </c>
      <c r="AX602" s="13" t="s">
        <v>82</v>
      </c>
      <c r="AY602" s="237" t="s">
        <v>121</v>
      </c>
    </row>
    <row r="603" s="14" customFormat="1">
      <c r="A603" s="14"/>
      <c r="B603" s="238"/>
      <c r="C603" s="239"/>
      <c r="D603" s="218" t="s">
        <v>222</v>
      </c>
      <c r="E603" s="240" t="s">
        <v>44</v>
      </c>
      <c r="F603" s="241" t="s">
        <v>228</v>
      </c>
      <c r="G603" s="239"/>
      <c r="H603" s="242">
        <v>20.300000000000001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8" t="s">
        <v>222</v>
      </c>
      <c r="AU603" s="248" t="s">
        <v>92</v>
      </c>
      <c r="AV603" s="14" t="s">
        <v>142</v>
      </c>
      <c r="AW603" s="14" t="s">
        <v>42</v>
      </c>
      <c r="AX603" s="14" t="s">
        <v>90</v>
      </c>
      <c r="AY603" s="248" t="s">
        <v>121</v>
      </c>
    </row>
    <row r="604" s="2" customFormat="1" ht="16.5" customHeight="1">
      <c r="A604" s="39"/>
      <c r="B604" s="40"/>
      <c r="C604" s="205" t="s">
        <v>1240</v>
      </c>
      <c r="D604" s="205" t="s">
        <v>124</v>
      </c>
      <c r="E604" s="206" t="s">
        <v>1241</v>
      </c>
      <c r="F604" s="207" t="s">
        <v>1242</v>
      </c>
      <c r="G604" s="208" t="s">
        <v>342</v>
      </c>
      <c r="H604" s="209">
        <v>20.300000000000001</v>
      </c>
      <c r="I604" s="210"/>
      <c r="J604" s="211">
        <f>ROUND(I604*H604,2)</f>
        <v>0</v>
      </c>
      <c r="K604" s="207" t="s">
        <v>220</v>
      </c>
      <c r="L604" s="45"/>
      <c r="M604" s="212" t="s">
        <v>44</v>
      </c>
      <c r="N604" s="213" t="s">
        <v>53</v>
      </c>
      <c r="O604" s="85"/>
      <c r="P604" s="214">
        <f>O604*H604</f>
        <v>0</v>
      </c>
      <c r="Q604" s="214">
        <v>0</v>
      </c>
      <c r="R604" s="214">
        <f>Q604*H604</f>
        <v>0</v>
      </c>
      <c r="S604" s="214">
        <v>0</v>
      </c>
      <c r="T604" s="215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16" t="s">
        <v>128</v>
      </c>
      <c r="AT604" s="216" t="s">
        <v>124</v>
      </c>
      <c r="AU604" s="216" t="s">
        <v>92</v>
      </c>
      <c r="AY604" s="17" t="s">
        <v>121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17" t="s">
        <v>90</v>
      </c>
      <c r="BK604" s="217">
        <f>ROUND(I604*H604,2)</f>
        <v>0</v>
      </c>
      <c r="BL604" s="17" t="s">
        <v>128</v>
      </c>
      <c r="BM604" s="216" t="s">
        <v>1243</v>
      </c>
    </row>
    <row r="605" s="13" customFormat="1">
      <c r="A605" s="13"/>
      <c r="B605" s="227"/>
      <c r="C605" s="228"/>
      <c r="D605" s="218" t="s">
        <v>222</v>
      </c>
      <c r="E605" s="229" t="s">
        <v>44</v>
      </c>
      <c r="F605" s="230" t="s">
        <v>437</v>
      </c>
      <c r="G605" s="228"/>
      <c r="H605" s="231">
        <v>3.3999999999999999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7" t="s">
        <v>222</v>
      </c>
      <c r="AU605" s="237" t="s">
        <v>92</v>
      </c>
      <c r="AV605" s="13" t="s">
        <v>92</v>
      </c>
      <c r="AW605" s="13" t="s">
        <v>42</v>
      </c>
      <c r="AX605" s="13" t="s">
        <v>82</v>
      </c>
      <c r="AY605" s="237" t="s">
        <v>121</v>
      </c>
    </row>
    <row r="606" s="13" customFormat="1">
      <c r="A606" s="13"/>
      <c r="B606" s="227"/>
      <c r="C606" s="228"/>
      <c r="D606" s="218" t="s">
        <v>222</v>
      </c>
      <c r="E606" s="229" t="s">
        <v>44</v>
      </c>
      <c r="F606" s="230" t="s">
        <v>438</v>
      </c>
      <c r="G606" s="228"/>
      <c r="H606" s="231">
        <v>4.7000000000000002</v>
      </c>
      <c r="I606" s="232"/>
      <c r="J606" s="228"/>
      <c r="K606" s="228"/>
      <c r="L606" s="233"/>
      <c r="M606" s="234"/>
      <c r="N606" s="235"/>
      <c r="O606" s="235"/>
      <c r="P606" s="235"/>
      <c r="Q606" s="235"/>
      <c r="R606" s="235"/>
      <c r="S606" s="235"/>
      <c r="T606" s="23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7" t="s">
        <v>222</v>
      </c>
      <c r="AU606" s="237" t="s">
        <v>92</v>
      </c>
      <c r="AV606" s="13" t="s">
        <v>92</v>
      </c>
      <c r="AW606" s="13" t="s">
        <v>42</v>
      </c>
      <c r="AX606" s="13" t="s">
        <v>82</v>
      </c>
      <c r="AY606" s="237" t="s">
        <v>121</v>
      </c>
    </row>
    <row r="607" s="13" customFormat="1">
      <c r="A607" s="13"/>
      <c r="B607" s="227"/>
      <c r="C607" s="228"/>
      <c r="D607" s="218" t="s">
        <v>222</v>
      </c>
      <c r="E607" s="229" t="s">
        <v>44</v>
      </c>
      <c r="F607" s="230" t="s">
        <v>439</v>
      </c>
      <c r="G607" s="228"/>
      <c r="H607" s="231">
        <v>3.8999999999999999</v>
      </c>
      <c r="I607" s="232"/>
      <c r="J607" s="228"/>
      <c r="K607" s="228"/>
      <c r="L607" s="233"/>
      <c r="M607" s="234"/>
      <c r="N607" s="235"/>
      <c r="O607" s="235"/>
      <c r="P607" s="235"/>
      <c r="Q607" s="235"/>
      <c r="R607" s="235"/>
      <c r="S607" s="235"/>
      <c r="T607" s="23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7" t="s">
        <v>222</v>
      </c>
      <c r="AU607" s="237" t="s">
        <v>92</v>
      </c>
      <c r="AV607" s="13" t="s">
        <v>92</v>
      </c>
      <c r="AW607" s="13" t="s">
        <v>42</v>
      </c>
      <c r="AX607" s="13" t="s">
        <v>82</v>
      </c>
      <c r="AY607" s="237" t="s">
        <v>121</v>
      </c>
    </row>
    <row r="608" s="13" customFormat="1">
      <c r="A608" s="13"/>
      <c r="B608" s="227"/>
      <c r="C608" s="228"/>
      <c r="D608" s="218" t="s">
        <v>222</v>
      </c>
      <c r="E608" s="229" t="s">
        <v>44</v>
      </c>
      <c r="F608" s="230" t="s">
        <v>440</v>
      </c>
      <c r="G608" s="228"/>
      <c r="H608" s="231">
        <v>2.5</v>
      </c>
      <c r="I608" s="232"/>
      <c r="J608" s="228"/>
      <c r="K608" s="228"/>
      <c r="L608" s="233"/>
      <c r="M608" s="234"/>
      <c r="N608" s="235"/>
      <c r="O608" s="235"/>
      <c r="P608" s="235"/>
      <c r="Q608" s="235"/>
      <c r="R608" s="235"/>
      <c r="S608" s="235"/>
      <c r="T608" s="23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7" t="s">
        <v>222</v>
      </c>
      <c r="AU608" s="237" t="s">
        <v>92</v>
      </c>
      <c r="AV608" s="13" t="s">
        <v>92</v>
      </c>
      <c r="AW608" s="13" t="s">
        <v>42</v>
      </c>
      <c r="AX608" s="13" t="s">
        <v>82</v>
      </c>
      <c r="AY608" s="237" t="s">
        <v>121</v>
      </c>
    </row>
    <row r="609" s="13" customFormat="1">
      <c r="A609" s="13"/>
      <c r="B609" s="227"/>
      <c r="C609" s="228"/>
      <c r="D609" s="218" t="s">
        <v>222</v>
      </c>
      <c r="E609" s="229" t="s">
        <v>44</v>
      </c>
      <c r="F609" s="230" t="s">
        <v>441</v>
      </c>
      <c r="G609" s="228"/>
      <c r="H609" s="231">
        <v>5.7999999999999998</v>
      </c>
      <c r="I609" s="232"/>
      <c r="J609" s="228"/>
      <c r="K609" s="228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222</v>
      </c>
      <c r="AU609" s="237" t="s">
        <v>92</v>
      </c>
      <c r="AV609" s="13" t="s">
        <v>92</v>
      </c>
      <c r="AW609" s="13" t="s">
        <v>42</v>
      </c>
      <c r="AX609" s="13" t="s">
        <v>82</v>
      </c>
      <c r="AY609" s="237" t="s">
        <v>121</v>
      </c>
    </row>
    <row r="610" s="14" customFormat="1">
      <c r="A610" s="14"/>
      <c r="B610" s="238"/>
      <c r="C610" s="239"/>
      <c r="D610" s="218" t="s">
        <v>222</v>
      </c>
      <c r="E610" s="240" t="s">
        <v>44</v>
      </c>
      <c r="F610" s="241" t="s">
        <v>228</v>
      </c>
      <c r="G610" s="239"/>
      <c r="H610" s="242">
        <v>20.300000000000001</v>
      </c>
      <c r="I610" s="243"/>
      <c r="J610" s="239"/>
      <c r="K610" s="239"/>
      <c r="L610" s="244"/>
      <c r="M610" s="245"/>
      <c r="N610" s="246"/>
      <c r="O610" s="246"/>
      <c r="P610" s="246"/>
      <c r="Q610" s="246"/>
      <c r="R610" s="246"/>
      <c r="S610" s="246"/>
      <c r="T610" s="24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8" t="s">
        <v>222</v>
      </c>
      <c r="AU610" s="248" t="s">
        <v>92</v>
      </c>
      <c r="AV610" s="14" t="s">
        <v>142</v>
      </c>
      <c r="AW610" s="14" t="s">
        <v>42</v>
      </c>
      <c r="AX610" s="14" t="s">
        <v>90</v>
      </c>
      <c r="AY610" s="248" t="s">
        <v>121</v>
      </c>
    </row>
    <row r="611" s="2" customFormat="1" ht="16.5" customHeight="1">
      <c r="A611" s="39"/>
      <c r="B611" s="40"/>
      <c r="C611" s="205" t="s">
        <v>1244</v>
      </c>
      <c r="D611" s="205" t="s">
        <v>124</v>
      </c>
      <c r="E611" s="206" t="s">
        <v>1245</v>
      </c>
      <c r="F611" s="207" t="s">
        <v>1246</v>
      </c>
      <c r="G611" s="208" t="s">
        <v>342</v>
      </c>
      <c r="H611" s="209">
        <v>55.240000000000002</v>
      </c>
      <c r="I611" s="210"/>
      <c r="J611" s="211">
        <f>ROUND(I611*H611,2)</f>
        <v>0</v>
      </c>
      <c r="K611" s="207" t="s">
        <v>44</v>
      </c>
      <c r="L611" s="45"/>
      <c r="M611" s="212" t="s">
        <v>44</v>
      </c>
      <c r="N611" s="213" t="s">
        <v>53</v>
      </c>
      <c r="O611" s="85"/>
      <c r="P611" s="214">
        <f>O611*H611</f>
        <v>0</v>
      </c>
      <c r="Q611" s="214">
        <v>0</v>
      </c>
      <c r="R611" s="214">
        <f>Q611*H611</f>
        <v>0</v>
      </c>
      <c r="S611" s="214">
        <v>0</v>
      </c>
      <c r="T611" s="215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6" t="s">
        <v>128</v>
      </c>
      <c r="AT611" s="216" t="s">
        <v>124</v>
      </c>
      <c r="AU611" s="216" t="s">
        <v>92</v>
      </c>
      <c r="AY611" s="17" t="s">
        <v>121</v>
      </c>
      <c r="BE611" s="217">
        <f>IF(N611="základní",J611,0)</f>
        <v>0</v>
      </c>
      <c r="BF611" s="217">
        <f>IF(N611="snížená",J611,0)</f>
        <v>0</v>
      </c>
      <c r="BG611" s="217">
        <f>IF(N611="zákl. přenesená",J611,0)</f>
        <v>0</v>
      </c>
      <c r="BH611" s="217">
        <f>IF(N611="sníž. přenesená",J611,0)</f>
        <v>0</v>
      </c>
      <c r="BI611" s="217">
        <f>IF(N611="nulová",J611,0)</f>
        <v>0</v>
      </c>
      <c r="BJ611" s="17" t="s">
        <v>90</v>
      </c>
      <c r="BK611" s="217">
        <f>ROUND(I611*H611,2)</f>
        <v>0</v>
      </c>
      <c r="BL611" s="17" t="s">
        <v>128</v>
      </c>
      <c r="BM611" s="216" t="s">
        <v>1247</v>
      </c>
    </row>
    <row r="612" s="2" customFormat="1">
      <c r="A612" s="39"/>
      <c r="B612" s="40"/>
      <c r="C612" s="41"/>
      <c r="D612" s="218" t="s">
        <v>130</v>
      </c>
      <c r="E612" s="41"/>
      <c r="F612" s="219" t="s">
        <v>1248</v>
      </c>
      <c r="G612" s="41"/>
      <c r="H612" s="41"/>
      <c r="I612" s="220"/>
      <c r="J612" s="41"/>
      <c r="K612" s="41"/>
      <c r="L612" s="45"/>
      <c r="M612" s="221"/>
      <c r="N612" s="222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7" t="s">
        <v>130</v>
      </c>
      <c r="AU612" s="17" t="s">
        <v>92</v>
      </c>
    </row>
    <row r="613" s="13" customFormat="1">
      <c r="A613" s="13"/>
      <c r="B613" s="227"/>
      <c r="C613" s="228"/>
      <c r="D613" s="218" t="s">
        <v>222</v>
      </c>
      <c r="E613" s="229" t="s">
        <v>44</v>
      </c>
      <c r="F613" s="230" t="s">
        <v>437</v>
      </c>
      <c r="G613" s="228"/>
      <c r="H613" s="231">
        <v>3.3999999999999999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7" t="s">
        <v>222</v>
      </c>
      <c r="AU613" s="237" t="s">
        <v>92</v>
      </c>
      <c r="AV613" s="13" t="s">
        <v>92</v>
      </c>
      <c r="AW613" s="13" t="s">
        <v>42</v>
      </c>
      <c r="AX613" s="13" t="s">
        <v>82</v>
      </c>
      <c r="AY613" s="237" t="s">
        <v>121</v>
      </c>
    </row>
    <row r="614" s="13" customFormat="1">
      <c r="A614" s="13"/>
      <c r="B614" s="227"/>
      <c r="C614" s="228"/>
      <c r="D614" s="218" t="s">
        <v>222</v>
      </c>
      <c r="E614" s="229" t="s">
        <v>44</v>
      </c>
      <c r="F614" s="230" t="s">
        <v>438</v>
      </c>
      <c r="G614" s="228"/>
      <c r="H614" s="231">
        <v>4.7000000000000002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7" t="s">
        <v>222</v>
      </c>
      <c r="AU614" s="237" t="s">
        <v>92</v>
      </c>
      <c r="AV614" s="13" t="s">
        <v>92</v>
      </c>
      <c r="AW614" s="13" t="s">
        <v>42</v>
      </c>
      <c r="AX614" s="13" t="s">
        <v>82</v>
      </c>
      <c r="AY614" s="237" t="s">
        <v>121</v>
      </c>
    </row>
    <row r="615" s="13" customFormat="1">
      <c r="A615" s="13"/>
      <c r="B615" s="227"/>
      <c r="C615" s="228"/>
      <c r="D615" s="218" t="s">
        <v>222</v>
      </c>
      <c r="E615" s="229" t="s">
        <v>44</v>
      </c>
      <c r="F615" s="230" t="s">
        <v>439</v>
      </c>
      <c r="G615" s="228"/>
      <c r="H615" s="231">
        <v>3.8999999999999999</v>
      </c>
      <c r="I615" s="232"/>
      <c r="J615" s="228"/>
      <c r="K615" s="228"/>
      <c r="L615" s="233"/>
      <c r="M615" s="234"/>
      <c r="N615" s="235"/>
      <c r="O615" s="235"/>
      <c r="P615" s="235"/>
      <c r="Q615" s="235"/>
      <c r="R615" s="235"/>
      <c r="S615" s="235"/>
      <c r="T615" s="23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7" t="s">
        <v>222</v>
      </c>
      <c r="AU615" s="237" t="s">
        <v>92</v>
      </c>
      <c r="AV615" s="13" t="s">
        <v>92</v>
      </c>
      <c r="AW615" s="13" t="s">
        <v>42</v>
      </c>
      <c r="AX615" s="13" t="s">
        <v>82</v>
      </c>
      <c r="AY615" s="237" t="s">
        <v>121</v>
      </c>
    </row>
    <row r="616" s="13" customFormat="1">
      <c r="A616" s="13"/>
      <c r="B616" s="227"/>
      <c r="C616" s="228"/>
      <c r="D616" s="218" t="s">
        <v>222</v>
      </c>
      <c r="E616" s="229" t="s">
        <v>44</v>
      </c>
      <c r="F616" s="230" t="s">
        <v>440</v>
      </c>
      <c r="G616" s="228"/>
      <c r="H616" s="231">
        <v>2.5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222</v>
      </c>
      <c r="AU616" s="237" t="s">
        <v>92</v>
      </c>
      <c r="AV616" s="13" t="s">
        <v>92</v>
      </c>
      <c r="AW616" s="13" t="s">
        <v>42</v>
      </c>
      <c r="AX616" s="13" t="s">
        <v>82</v>
      </c>
      <c r="AY616" s="237" t="s">
        <v>121</v>
      </c>
    </row>
    <row r="617" s="13" customFormat="1">
      <c r="A617" s="13"/>
      <c r="B617" s="227"/>
      <c r="C617" s="228"/>
      <c r="D617" s="218" t="s">
        <v>222</v>
      </c>
      <c r="E617" s="229" t="s">
        <v>44</v>
      </c>
      <c r="F617" s="230" t="s">
        <v>441</v>
      </c>
      <c r="G617" s="228"/>
      <c r="H617" s="231">
        <v>5.7999999999999998</v>
      </c>
      <c r="I617" s="232"/>
      <c r="J617" s="228"/>
      <c r="K617" s="228"/>
      <c r="L617" s="233"/>
      <c r="M617" s="234"/>
      <c r="N617" s="235"/>
      <c r="O617" s="235"/>
      <c r="P617" s="235"/>
      <c r="Q617" s="235"/>
      <c r="R617" s="235"/>
      <c r="S617" s="235"/>
      <c r="T617" s="23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7" t="s">
        <v>222</v>
      </c>
      <c r="AU617" s="237" t="s">
        <v>92</v>
      </c>
      <c r="AV617" s="13" t="s">
        <v>92</v>
      </c>
      <c r="AW617" s="13" t="s">
        <v>42</v>
      </c>
      <c r="AX617" s="13" t="s">
        <v>82</v>
      </c>
      <c r="AY617" s="237" t="s">
        <v>121</v>
      </c>
    </row>
    <row r="618" s="13" customFormat="1">
      <c r="A618" s="13"/>
      <c r="B618" s="227"/>
      <c r="C618" s="228"/>
      <c r="D618" s="218" t="s">
        <v>222</v>
      </c>
      <c r="E618" s="229" t="s">
        <v>44</v>
      </c>
      <c r="F618" s="230" t="s">
        <v>492</v>
      </c>
      <c r="G618" s="228"/>
      <c r="H618" s="231">
        <v>1.2</v>
      </c>
      <c r="I618" s="232"/>
      <c r="J618" s="228"/>
      <c r="K618" s="228"/>
      <c r="L618" s="233"/>
      <c r="M618" s="234"/>
      <c r="N618" s="235"/>
      <c r="O618" s="235"/>
      <c r="P618" s="235"/>
      <c r="Q618" s="235"/>
      <c r="R618" s="235"/>
      <c r="S618" s="235"/>
      <c r="T618" s="23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7" t="s">
        <v>222</v>
      </c>
      <c r="AU618" s="237" t="s">
        <v>92</v>
      </c>
      <c r="AV618" s="13" t="s">
        <v>92</v>
      </c>
      <c r="AW618" s="13" t="s">
        <v>42</v>
      </c>
      <c r="AX618" s="13" t="s">
        <v>82</v>
      </c>
      <c r="AY618" s="237" t="s">
        <v>121</v>
      </c>
    </row>
    <row r="619" s="13" customFormat="1">
      <c r="A619" s="13"/>
      <c r="B619" s="227"/>
      <c r="C619" s="228"/>
      <c r="D619" s="218" t="s">
        <v>222</v>
      </c>
      <c r="E619" s="229" t="s">
        <v>44</v>
      </c>
      <c r="F619" s="230" t="s">
        <v>497</v>
      </c>
      <c r="G619" s="228"/>
      <c r="H619" s="231">
        <v>0.59999999999999998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222</v>
      </c>
      <c r="AU619" s="237" t="s">
        <v>92</v>
      </c>
      <c r="AV619" s="13" t="s">
        <v>92</v>
      </c>
      <c r="AW619" s="13" t="s">
        <v>42</v>
      </c>
      <c r="AX619" s="13" t="s">
        <v>82</v>
      </c>
      <c r="AY619" s="237" t="s">
        <v>121</v>
      </c>
    </row>
    <row r="620" s="13" customFormat="1">
      <c r="A620" s="13"/>
      <c r="B620" s="227"/>
      <c r="C620" s="228"/>
      <c r="D620" s="218" t="s">
        <v>222</v>
      </c>
      <c r="E620" s="229" t="s">
        <v>44</v>
      </c>
      <c r="F620" s="230" t="s">
        <v>512</v>
      </c>
      <c r="G620" s="228"/>
      <c r="H620" s="231">
        <v>1.2</v>
      </c>
      <c r="I620" s="232"/>
      <c r="J620" s="228"/>
      <c r="K620" s="228"/>
      <c r="L620" s="233"/>
      <c r="M620" s="234"/>
      <c r="N620" s="235"/>
      <c r="O620" s="235"/>
      <c r="P620" s="235"/>
      <c r="Q620" s="235"/>
      <c r="R620" s="235"/>
      <c r="S620" s="235"/>
      <c r="T620" s="23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7" t="s">
        <v>222</v>
      </c>
      <c r="AU620" s="237" t="s">
        <v>92</v>
      </c>
      <c r="AV620" s="13" t="s">
        <v>92</v>
      </c>
      <c r="AW620" s="13" t="s">
        <v>42</v>
      </c>
      <c r="AX620" s="13" t="s">
        <v>82</v>
      </c>
      <c r="AY620" s="237" t="s">
        <v>121</v>
      </c>
    </row>
    <row r="621" s="13" customFormat="1">
      <c r="A621" s="13"/>
      <c r="B621" s="227"/>
      <c r="C621" s="228"/>
      <c r="D621" s="218" t="s">
        <v>222</v>
      </c>
      <c r="E621" s="229" t="s">
        <v>44</v>
      </c>
      <c r="F621" s="230" t="s">
        <v>530</v>
      </c>
      <c r="G621" s="228"/>
      <c r="H621" s="231">
        <v>3.1000000000000001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7" t="s">
        <v>222</v>
      </c>
      <c r="AU621" s="237" t="s">
        <v>92</v>
      </c>
      <c r="AV621" s="13" t="s">
        <v>92</v>
      </c>
      <c r="AW621" s="13" t="s">
        <v>42</v>
      </c>
      <c r="AX621" s="13" t="s">
        <v>82</v>
      </c>
      <c r="AY621" s="237" t="s">
        <v>121</v>
      </c>
    </row>
    <row r="622" s="13" customFormat="1">
      <c r="A622" s="13"/>
      <c r="B622" s="227"/>
      <c r="C622" s="228"/>
      <c r="D622" s="218" t="s">
        <v>222</v>
      </c>
      <c r="E622" s="229" t="s">
        <v>44</v>
      </c>
      <c r="F622" s="230" t="s">
        <v>535</v>
      </c>
      <c r="G622" s="228"/>
      <c r="H622" s="231">
        <v>5</v>
      </c>
      <c r="I622" s="232"/>
      <c r="J622" s="228"/>
      <c r="K622" s="228"/>
      <c r="L622" s="233"/>
      <c r="M622" s="234"/>
      <c r="N622" s="235"/>
      <c r="O622" s="235"/>
      <c r="P622" s="235"/>
      <c r="Q622" s="235"/>
      <c r="R622" s="235"/>
      <c r="S622" s="235"/>
      <c r="T622" s="23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7" t="s">
        <v>222</v>
      </c>
      <c r="AU622" s="237" t="s">
        <v>92</v>
      </c>
      <c r="AV622" s="13" t="s">
        <v>92</v>
      </c>
      <c r="AW622" s="13" t="s">
        <v>42</v>
      </c>
      <c r="AX622" s="13" t="s">
        <v>82</v>
      </c>
      <c r="AY622" s="237" t="s">
        <v>121</v>
      </c>
    </row>
    <row r="623" s="13" customFormat="1">
      <c r="A623" s="13"/>
      <c r="B623" s="227"/>
      <c r="C623" s="228"/>
      <c r="D623" s="218" t="s">
        <v>222</v>
      </c>
      <c r="E623" s="229" t="s">
        <v>44</v>
      </c>
      <c r="F623" s="230" t="s">
        <v>502</v>
      </c>
      <c r="G623" s="228"/>
      <c r="H623" s="231">
        <v>7.5999999999999996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222</v>
      </c>
      <c r="AU623" s="237" t="s">
        <v>92</v>
      </c>
      <c r="AV623" s="13" t="s">
        <v>92</v>
      </c>
      <c r="AW623" s="13" t="s">
        <v>42</v>
      </c>
      <c r="AX623" s="13" t="s">
        <v>82</v>
      </c>
      <c r="AY623" s="237" t="s">
        <v>121</v>
      </c>
    </row>
    <row r="624" s="13" customFormat="1">
      <c r="A624" s="13"/>
      <c r="B624" s="227"/>
      <c r="C624" s="228"/>
      <c r="D624" s="218" t="s">
        <v>222</v>
      </c>
      <c r="E624" s="229" t="s">
        <v>44</v>
      </c>
      <c r="F624" s="230" t="s">
        <v>507</v>
      </c>
      <c r="G624" s="228"/>
      <c r="H624" s="231">
        <v>9.4000000000000004</v>
      </c>
      <c r="I624" s="232"/>
      <c r="J624" s="228"/>
      <c r="K624" s="228"/>
      <c r="L624" s="233"/>
      <c r="M624" s="234"/>
      <c r="N624" s="235"/>
      <c r="O624" s="235"/>
      <c r="P624" s="235"/>
      <c r="Q624" s="235"/>
      <c r="R624" s="235"/>
      <c r="S624" s="235"/>
      <c r="T624" s="23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7" t="s">
        <v>222</v>
      </c>
      <c r="AU624" s="237" t="s">
        <v>92</v>
      </c>
      <c r="AV624" s="13" t="s">
        <v>92</v>
      </c>
      <c r="AW624" s="13" t="s">
        <v>42</v>
      </c>
      <c r="AX624" s="13" t="s">
        <v>82</v>
      </c>
      <c r="AY624" s="237" t="s">
        <v>121</v>
      </c>
    </row>
    <row r="625" s="13" customFormat="1">
      <c r="A625" s="13"/>
      <c r="B625" s="227"/>
      <c r="C625" s="228"/>
      <c r="D625" s="218" t="s">
        <v>222</v>
      </c>
      <c r="E625" s="229" t="s">
        <v>44</v>
      </c>
      <c r="F625" s="230" t="s">
        <v>521</v>
      </c>
      <c r="G625" s="228"/>
      <c r="H625" s="231">
        <v>6.8399999999999999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7" t="s">
        <v>222</v>
      </c>
      <c r="AU625" s="237" t="s">
        <v>92</v>
      </c>
      <c r="AV625" s="13" t="s">
        <v>92</v>
      </c>
      <c r="AW625" s="13" t="s">
        <v>42</v>
      </c>
      <c r="AX625" s="13" t="s">
        <v>82</v>
      </c>
      <c r="AY625" s="237" t="s">
        <v>121</v>
      </c>
    </row>
    <row r="626" s="14" customFormat="1">
      <c r="A626" s="14"/>
      <c r="B626" s="238"/>
      <c r="C626" s="239"/>
      <c r="D626" s="218" t="s">
        <v>222</v>
      </c>
      <c r="E626" s="240" t="s">
        <v>44</v>
      </c>
      <c r="F626" s="241" t="s">
        <v>228</v>
      </c>
      <c r="G626" s="239"/>
      <c r="H626" s="242">
        <v>55.240000000000002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8" t="s">
        <v>222</v>
      </c>
      <c r="AU626" s="248" t="s">
        <v>92</v>
      </c>
      <c r="AV626" s="14" t="s">
        <v>142</v>
      </c>
      <c r="AW626" s="14" t="s">
        <v>42</v>
      </c>
      <c r="AX626" s="14" t="s">
        <v>90</v>
      </c>
      <c r="AY626" s="248" t="s">
        <v>121</v>
      </c>
    </row>
    <row r="627" s="2" customFormat="1">
      <c r="A627" s="39"/>
      <c r="B627" s="40"/>
      <c r="C627" s="205" t="s">
        <v>1249</v>
      </c>
      <c r="D627" s="205" t="s">
        <v>124</v>
      </c>
      <c r="E627" s="206" t="s">
        <v>1250</v>
      </c>
      <c r="F627" s="207" t="s">
        <v>1251</v>
      </c>
      <c r="G627" s="208" t="s">
        <v>261</v>
      </c>
      <c r="H627" s="209">
        <v>4.9180000000000001</v>
      </c>
      <c r="I627" s="210"/>
      <c r="J627" s="211">
        <f>ROUND(I627*H627,2)</f>
        <v>0</v>
      </c>
      <c r="K627" s="207" t="s">
        <v>220</v>
      </c>
      <c r="L627" s="45"/>
      <c r="M627" s="212" t="s">
        <v>44</v>
      </c>
      <c r="N627" s="213" t="s">
        <v>53</v>
      </c>
      <c r="O627" s="85"/>
      <c r="P627" s="214">
        <f>O627*H627</f>
        <v>0</v>
      </c>
      <c r="Q627" s="214">
        <v>0</v>
      </c>
      <c r="R627" s="214">
        <f>Q627*H627</f>
        <v>0</v>
      </c>
      <c r="S627" s="214">
        <v>0</v>
      </c>
      <c r="T627" s="215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6" t="s">
        <v>128</v>
      </c>
      <c r="AT627" s="216" t="s">
        <v>124</v>
      </c>
      <c r="AU627" s="216" t="s">
        <v>92</v>
      </c>
      <c r="AY627" s="17" t="s">
        <v>121</v>
      </c>
      <c r="BE627" s="217">
        <f>IF(N627="základní",J627,0)</f>
        <v>0</v>
      </c>
      <c r="BF627" s="217">
        <f>IF(N627="snížená",J627,0)</f>
        <v>0</v>
      </c>
      <c r="BG627" s="217">
        <f>IF(N627="zákl. přenesená",J627,0)</f>
        <v>0</v>
      </c>
      <c r="BH627" s="217">
        <f>IF(N627="sníž. přenesená",J627,0)</f>
        <v>0</v>
      </c>
      <c r="BI627" s="217">
        <f>IF(N627="nulová",J627,0)</f>
        <v>0</v>
      </c>
      <c r="BJ627" s="17" t="s">
        <v>90</v>
      </c>
      <c r="BK627" s="217">
        <f>ROUND(I627*H627,2)</f>
        <v>0</v>
      </c>
      <c r="BL627" s="17" t="s">
        <v>128</v>
      </c>
      <c r="BM627" s="216" t="s">
        <v>1252</v>
      </c>
    </row>
    <row r="628" s="13" customFormat="1">
      <c r="A628" s="13"/>
      <c r="B628" s="227"/>
      <c r="C628" s="228"/>
      <c r="D628" s="218" t="s">
        <v>222</v>
      </c>
      <c r="E628" s="229" t="s">
        <v>44</v>
      </c>
      <c r="F628" s="230" t="s">
        <v>831</v>
      </c>
      <c r="G628" s="228"/>
      <c r="H628" s="231">
        <v>4.9180000000000001</v>
      </c>
      <c r="I628" s="232"/>
      <c r="J628" s="228"/>
      <c r="K628" s="228"/>
      <c r="L628" s="233"/>
      <c r="M628" s="234"/>
      <c r="N628" s="235"/>
      <c r="O628" s="235"/>
      <c r="P628" s="235"/>
      <c r="Q628" s="235"/>
      <c r="R628" s="235"/>
      <c r="S628" s="235"/>
      <c r="T628" s="23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7" t="s">
        <v>222</v>
      </c>
      <c r="AU628" s="237" t="s">
        <v>92</v>
      </c>
      <c r="AV628" s="13" t="s">
        <v>92</v>
      </c>
      <c r="AW628" s="13" t="s">
        <v>42</v>
      </c>
      <c r="AX628" s="13" t="s">
        <v>90</v>
      </c>
      <c r="AY628" s="237" t="s">
        <v>121</v>
      </c>
    </row>
    <row r="629" s="2" customFormat="1">
      <c r="A629" s="39"/>
      <c r="B629" s="40"/>
      <c r="C629" s="205" t="s">
        <v>1253</v>
      </c>
      <c r="D629" s="205" t="s">
        <v>124</v>
      </c>
      <c r="E629" s="206" t="s">
        <v>1254</v>
      </c>
      <c r="F629" s="207" t="s">
        <v>1255</v>
      </c>
      <c r="G629" s="208" t="s">
        <v>261</v>
      </c>
      <c r="H629" s="209">
        <v>4.9180000000000001</v>
      </c>
      <c r="I629" s="210"/>
      <c r="J629" s="211">
        <f>ROUND(I629*H629,2)</f>
        <v>0</v>
      </c>
      <c r="K629" s="207" t="s">
        <v>220</v>
      </c>
      <c r="L629" s="45"/>
      <c r="M629" s="212" t="s">
        <v>44</v>
      </c>
      <c r="N629" s="213" t="s">
        <v>53</v>
      </c>
      <c r="O629" s="85"/>
      <c r="P629" s="214">
        <f>O629*H629</f>
        <v>0</v>
      </c>
      <c r="Q629" s="214">
        <v>0</v>
      </c>
      <c r="R629" s="214">
        <f>Q629*H629</f>
        <v>0</v>
      </c>
      <c r="S629" s="214">
        <v>0</v>
      </c>
      <c r="T629" s="215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16" t="s">
        <v>128</v>
      </c>
      <c r="AT629" s="216" t="s">
        <v>124</v>
      </c>
      <c r="AU629" s="216" t="s">
        <v>92</v>
      </c>
      <c r="AY629" s="17" t="s">
        <v>121</v>
      </c>
      <c r="BE629" s="217">
        <f>IF(N629="základní",J629,0)</f>
        <v>0</v>
      </c>
      <c r="BF629" s="217">
        <f>IF(N629="snížená",J629,0)</f>
        <v>0</v>
      </c>
      <c r="BG629" s="217">
        <f>IF(N629="zákl. přenesená",J629,0)</f>
        <v>0</v>
      </c>
      <c r="BH629" s="217">
        <f>IF(N629="sníž. přenesená",J629,0)</f>
        <v>0</v>
      </c>
      <c r="BI629" s="217">
        <f>IF(N629="nulová",J629,0)</f>
        <v>0</v>
      </c>
      <c r="BJ629" s="17" t="s">
        <v>90</v>
      </c>
      <c r="BK629" s="217">
        <f>ROUND(I629*H629,2)</f>
        <v>0</v>
      </c>
      <c r="BL629" s="17" t="s">
        <v>128</v>
      </c>
      <c r="BM629" s="216" t="s">
        <v>1256</v>
      </c>
    </row>
    <row r="630" s="13" customFormat="1">
      <c r="A630" s="13"/>
      <c r="B630" s="227"/>
      <c r="C630" s="228"/>
      <c r="D630" s="218" t="s">
        <v>222</v>
      </c>
      <c r="E630" s="229" t="s">
        <v>44</v>
      </c>
      <c r="F630" s="230" t="s">
        <v>831</v>
      </c>
      <c r="G630" s="228"/>
      <c r="H630" s="231">
        <v>4.9180000000000001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7" t="s">
        <v>222</v>
      </c>
      <c r="AU630" s="237" t="s">
        <v>92</v>
      </c>
      <c r="AV630" s="13" t="s">
        <v>92</v>
      </c>
      <c r="AW630" s="13" t="s">
        <v>42</v>
      </c>
      <c r="AX630" s="13" t="s">
        <v>90</v>
      </c>
      <c r="AY630" s="237" t="s">
        <v>121</v>
      </c>
    </row>
    <row r="631" s="2" customFormat="1" ht="16.5" customHeight="1">
      <c r="A631" s="39"/>
      <c r="B631" s="40"/>
      <c r="C631" s="205" t="s">
        <v>1257</v>
      </c>
      <c r="D631" s="205" t="s">
        <v>124</v>
      </c>
      <c r="E631" s="206" t="s">
        <v>1258</v>
      </c>
      <c r="F631" s="207" t="s">
        <v>1259</v>
      </c>
      <c r="G631" s="208" t="s">
        <v>301</v>
      </c>
      <c r="H631" s="209">
        <v>2</v>
      </c>
      <c r="I631" s="210"/>
      <c r="J631" s="211">
        <f>ROUND(I631*H631,2)</f>
        <v>0</v>
      </c>
      <c r="K631" s="207" t="s">
        <v>220</v>
      </c>
      <c r="L631" s="45"/>
      <c r="M631" s="212" t="s">
        <v>44</v>
      </c>
      <c r="N631" s="213" t="s">
        <v>53</v>
      </c>
      <c r="O631" s="85"/>
      <c r="P631" s="214">
        <f>O631*H631</f>
        <v>0</v>
      </c>
      <c r="Q631" s="214">
        <v>0</v>
      </c>
      <c r="R631" s="214">
        <f>Q631*H631</f>
        <v>0</v>
      </c>
      <c r="S631" s="214">
        <v>0</v>
      </c>
      <c r="T631" s="215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16" t="s">
        <v>128</v>
      </c>
      <c r="AT631" s="216" t="s">
        <v>124</v>
      </c>
      <c r="AU631" s="216" t="s">
        <v>92</v>
      </c>
      <c r="AY631" s="17" t="s">
        <v>121</v>
      </c>
      <c r="BE631" s="217">
        <f>IF(N631="základní",J631,0)</f>
        <v>0</v>
      </c>
      <c r="BF631" s="217">
        <f>IF(N631="snížená",J631,0)</f>
        <v>0</v>
      </c>
      <c r="BG631" s="217">
        <f>IF(N631="zákl. přenesená",J631,0)</f>
        <v>0</v>
      </c>
      <c r="BH631" s="217">
        <f>IF(N631="sníž. přenesená",J631,0)</f>
        <v>0</v>
      </c>
      <c r="BI631" s="217">
        <f>IF(N631="nulová",J631,0)</f>
        <v>0</v>
      </c>
      <c r="BJ631" s="17" t="s">
        <v>90</v>
      </c>
      <c r="BK631" s="217">
        <f>ROUND(I631*H631,2)</f>
        <v>0</v>
      </c>
      <c r="BL631" s="17" t="s">
        <v>128</v>
      </c>
      <c r="BM631" s="216" t="s">
        <v>1260</v>
      </c>
    </row>
    <row r="632" s="13" customFormat="1">
      <c r="A632" s="13"/>
      <c r="B632" s="227"/>
      <c r="C632" s="228"/>
      <c r="D632" s="218" t="s">
        <v>222</v>
      </c>
      <c r="E632" s="229" t="s">
        <v>44</v>
      </c>
      <c r="F632" s="230" t="s">
        <v>1261</v>
      </c>
      <c r="G632" s="228"/>
      <c r="H632" s="231">
        <v>2</v>
      </c>
      <c r="I632" s="232"/>
      <c r="J632" s="228"/>
      <c r="K632" s="228"/>
      <c r="L632" s="233"/>
      <c r="M632" s="234"/>
      <c r="N632" s="235"/>
      <c r="O632" s="235"/>
      <c r="P632" s="235"/>
      <c r="Q632" s="235"/>
      <c r="R632" s="235"/>
      <c r="S632" s="235"/>
      <c r="T632" s="23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7" t="s">
        <v>222</v>
      </c>
      <c r="AU632" s="237" t="s">
        <v>92</v>
      </c>
      <c r="AV632" s="13" t="s">
        <v>92</v>
      </c>
      <c r="AW632" s="13" t="s">
        <v>42</v>
      </c>
      <c r="AX632" s="13" t="s">
        <v>90</v>
      </c>
      <c r="AY632" s="237" t="s">
        <v>121</v>
      </c>
    </row>
    <row r="633" s="2" customFormat="1">
      <c r="A633" s="39"/>
      <c r="B633" s="40"/>
      <c r="C633" s="205" t="s">
        <v>1262</v>
      </c>
      <c r="D633" s="205" t="s">
        <v>124</v>
      </c>
      <c r="E633" s="206" t="s">
        <v>1263</v>
      </c>
      <c r="F633" s="207" t="s">
        <v>1264</v>
      </c>
      <c r="G633" s="208" t="s">
        <v>261</v>
      </c>
      <c r="H633" s="209">
        <v>4.9180000000000001</v>
      </c>
      <c r="I633" s="210"/>
      <c r="J633" s="211">
        <f>ROUND(I633*H633,2)</f>
        <v>0</v>
      </c>
      <c r="K633" s="207" t="s">
        <v>220</v>
      </c>
      <c r="L633" s="45"/>
      <c r="M633" s="212" t="s">
        <v>44</v>
      </c>
      <c r="N633" s="213" t="s">
        <v>53</v>
      </c>
      <c r="O633" s="85"/>
      <c r="P633" s="214">
        <f>O633*H633</f>
        <v>0</v>
      </c>
      <c r="Q633" s="214">
        <v>0</v>
      </c>
      <c r="R633" s="214">
        <f>Q633*H633</f>
        <v>0</v>
      </c>
      <c r="S633" s="214">
        <v>0</v>
      </c>
      <c r="T633" s="215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6" t="s">
        <v>128</v>
      </c>
      <c r="AT633" s="216" t="s">
        <v>124</v>
      </c>
      <c r="AU633" s="216" t="s">
        <v>92</v>
      </c>
      <c r="AY633" s="17" t="s">
        <v>121</v>
      </c>
      <c r="BE633" s="217">
        <f>IF(N633="základní",J633,0)</f>
        <v>0</v>
      </c>
      <c r="BF633" s="217">
        <f>IF(N633="snížená",J633,0)</f>
        <v>0</v>
      </c>
      <c r="BG633" s="217">
        <f>IF(N633="zákl. přenesená",J633,0)</f>
        <v>0</v>
      </c>
      <c r="BH633" s="217">
        <f>IF(N633="sníž. přenesená",J633,0)</f>
        <v>0</v>
      </c>
      <c r="BI633" s="217">
        <f>IF(N633="nulová",J633,0)</f>
        <v>0</v>
      </c>
      <c r="BJ633" s="17" t="s">
        <v>90</v>
      </c>
      <c r="BK633" s="217">
        <f>ROUND(I633*H633,2)</f>
        <v>0</v>
      </c>
      <c r="BL633" s="17" t="s">
        <v>128</v>
      </c>
      <c r="BM633" s="216" t="s">
        <v>1265</v>
      </c>
    </row>
    <row r="634" s="13" customFormat="1">
      <c r="A634" s="13"/>
      <c r="B634" s="227"/>
      <c r="C634" s="228"/>
      <c r="D634" s="218" t="s">
        <v>222</v>
      </c>
      <c r="E634" s="229" t="s">
        <v>44</v>
      </c>
      <c r="F634" s="230" t="s">
        <v>831</v>
      </c>
      <c r="G634" s="228"/>
      <c r="H634" s="231">
        <v>4.9180000000000001</v>
      </c>
      <c r="I634" s="232"/>
      <c r="J634" s="228"/>
      <c r="K634" s="228"/>
      <c r="L634" s="233"/>
      <c r="M634" s="234"/>
      <c r="N634" s="235"/>
      <c r="O634" s="235"/>
      <c r="P634" s="235"/>
      <c r="Q634" s="235"/>
      <c r="R634" s="235"/>
      <c r="S634" s="235"/>
      <c r="T634" s="23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7" t="s">
        <v>222</v>
      </c>
      <c r="AU634" s="237" t="s">
        <v>92</v>
      </c>
      <c r="AV634" s="13" t="s">
        <v>92</v>
      </c>
      <c r="AW634" s="13" t="s">
        <v>42</v>
      </c>
      <c r="AX634" s="13" t="s">
        <v>90</v>
      </c>
      <c r="AY634" s="237" t="s">
        <v>121</v>
      </c>
    </row>
    <row r="635" s="2" customFormat="1">
      <c r="A635" s="39"/>
      <c r="B635" s="40"/>
      <c r="C635" s="205" t="s">
        <v>1266</v>
      </c>
      <c r="D635" s="205" t="s">
        <v>124</v>
      </c>
      <c r="E635" s="206" t="s">
        <v>1267</v>
      </c>
      <c r="F635" s="207" t="s">
        <v>1268</v>
      </c>
      <c r="G635" s="208" t="s">
        <v>261</v>
      </c>
      <c r="H635" s="209">
        <v>4.9180000000000001</v>
      </c>
      <c r="I635" s="210"/>
      <c r="J635" s="211">
        <f>ROUND(I635*H635,2)</f>
        <v>0</v>
      </c>
      <c r="K635" s="207" t="s">
        <v>220</v>
      </c>
      <c r="L635" s="45"/>
      <c r="M635" s="212" t="s">
        <v>44</v>
      </c>
      <c r="N635" s="213" t="s">
        <v>53</v>
      </c>
      <c r="O635" s="85"/>
      <c r="P635" s="214">
        <f>O635*H635</f>
        <v>0</v>
      </c>
      <c r="Q635" s="214">
        <v>0</v>
      </c>
      <c r="R635" s="214">
        <f>Q635*H635</f>
        <v>0</v>
      </c>
      <c r="S635" s="214">
        <v>0</v>
      </c>
      <c r="T635" s="215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16" t="s">
        <v>128</v>
      </c>
      <c r="AT635" s="216" t="s">
        <v>124</v>
      </c>
      <c r="AU635" s="216" t="s">
        <v>92</v>
      </c>
      <c r="AY635" s="17" t="s">
        <v>121</v>
      </c>
      <c r="BE635" s="217">
        <f>IF(N635="základní",J635,0)</f>
        <v>0</v>
      </c>
      <c r="BF635" s="217">
        <f>IF(N635="snížená",J635,0)</f>
        <v>0</v>
      </c>
      <c r="BG635" s="217">
        <f>IF(N635="zákl. přenesená",J635,0)</f>
        <v>0</v>
      </c>
      <c r="BH635" s="217">
        <f>IF(N635="sníž. přenesená",J635,0)</f>
        <v>0</v>
      </c>
      <c r="BI635" s="217">
        <f>IF(N635="nulová",J635,0)</f>
        <v>0</v>
      </c>
      <c r="BJ635" s="17" t="s">
        <v>90</v>
      </c>
      <c r="BK635" s="217">
        <f>ROUND(I635*H635,2)</f>
        <v>0</v>
      </c>
      <c r="BL635" s="17" t="s">
        <v>128</v>
      </c>
      <c r="BM635" s="216" t="s">
        <v>1269</v>
      </c>
    </row>
    <row r="636" s="13" customFormat="1">
      <c r="A636" s="13"/>
      <c r="B636" s="227"/>
      <c r="C636" s="228"/>
      <c r="D636" s="218" t="s">
        <v>222</v>
      </c>
      <c r="E636" s="229" t="s">
        <v>44</v>
      </c>
      <c r="F636" s="230" t="s">
        <v>831</v>
      </c>
      <c r="G636" s="228"/>
      <c r="H636" s="231">
        <v>4.9180000000000001</v>
      </c>
      <c r="I636" s="232"/>
      <c r="J636" s="228"/>
      <c r="K636" s="228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222</v>
      </c>
      <c r="AU636" s="237" t="s">
        <v>92</v>
      </c>
      <c r="AV636" s="13" t="s">
        <v>92</v>
      </c>
      <c r="AW636" s="13" t="s">
        <v>42</v>
      </c>
      <c r="AX636" s="13" t="s">
        <v>90</v>
      </c>
      <c r="AY636" s="237" t="s">
        <v>121</v>
      </c>
    </row>
    <row r="637" s="2" customFormat="1" ht="21.75" customHeight="1">
      <c r="A637" s="39"/>
      <c r="B637" s="40"/>
      <c r="C637" s="205" t="s">
        <v>1270</v>
      </c>
      <c r="D637" s="205" t="s">
        <v>124</v>
      </c>
      <c r="E637" s="206" t="s">
        <v>1271</v>
      </c>
      <c r="F637" s="207" t="s">
        <v>1272</v>
      </c>
      <c r="G637" s="208" t="s">
        <v>301</v>
      </c>
      <c r="H637" s="209">
        <v>1</v>
      </c>
      <c r="I637" s="210"/>
      <c r="J637" s="211">
        <f>ROUND(I637*H637,2)</f>
        <v>0</v>
      </c>
      <c r="K637" s="207" t="s">
        <v>44</v>
      </c>
      <c r="L637" s="45"/>
      <c r="M637" s="212" t="s">
        <v>44</v>
      </c>
      <c r="N637" s="213" t="s">
        <v>53</v>
      </c>
      <c r="O637" s="85"/>
      <c r="P637" s="214">
        <f>O637*H637</f>
        <v>0</v>
      </c>
      <c r="Q637" s="214">
        <v>0</v>
      </c>
      <c r="R637" s="214">
        <f>Q637*H637</f>
        <v>0</v>
      </c>
      <c r="S637" s="214">
        <v>0</v>
      </c>
      <c r="T637" s="215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16" t="s">
        <v>128</v>
      </c>
      <c r="AT637" s="216" t="s">
        <v>124</v>
      </c>
      <c r="AU637" s="216" t="s">
        <v>92</v>
      </c>
      <c r="AY637" s="17" t="s">
        <v>121</v>
      </c>
      <c r="BE637" s="217">
        <f>IF(N637="základní",J637,0)</f>
        <v>0</v>
      </c>
      <c r="BF637" s="217">
        <f>IF(N637="snížená",J637,0)</f>
        <v>0</v>
      </c>
      <c r="BG637" s="217">
        <f>IF(N637="zákl. přenesená",J637,0)</f>
        <v>0</v>
      </c>
      <c r="BH637" s="217">
        <f>IF(N637="sníž. přenesená",J637,0)</f>
        <v>0</v>
      </c>
      <c r="BI637" s="217">
        <f>IF(N637="nulová",J637,0)</f>
        <v>0</v>
      </c>
      <c r="BJ637" s="17" t="s">
        <v>90</v>
      </c>
      <c r="BK637" s="217">
        <f>ROUND(I637*H637,2)</f>
        <v>0</v>
      </c>
      <c r="BL637" s="17" t="s">
        <v>128</v>
      </c>
      <c r="BM637" s="216" t="s">
        <v>1273</v>
      </c>
    </row>
    <row r="638" s="2" customFormat="1">
      <c r="A638" s="39"/>
      <c r="B638" s="40"/>
      <c r="C638" s="41"/>
      <c r="D638" s="218" t="s">
        <v>130</v>
      </c>
      <c r="E638" s="41"/>
      <c r="F638" s="219" t="s">
        <v>1274</v>
      </c>
      <c r="G638" s="41"/>
      <c r="H638" s="41"/>
      <c r="I638" s="220"/>
      <c r="J638" s="41"/>
      <c r="K638" s="41"/>
      <c r="L638" s="45"/>
      <c r="M638" s="221"/>
      <c r="N638" s="222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7" t="s">
        <v>130</v>
      </c>
      <c r="AU638" s="17" t="s">
        <v>92</v>
      </c>
    </row>
    <row r="639" s="2" customFormat="1" ht="16.5" customHeight="1">
      <c r="A639" s="39"/>
      <c r="B639" s="40"/>
      <c r="C639" s="205" t="s">
        <v>1275</v>
      </c>
      <c r="D639" s="205" t="s">
        <v>124</v>
      </c>
      <c r="E639" s="206" t="s">
        <v>1276</v>
      </c>
      <c r="F639" s="207" t="s">
        <v>1277</v>
      </c>
      <c r="G639" s="208" t="s">
        <v>301</v>
      </c>
      <c r="H639" s="209">
        <v>1</v>
      </c>
      <c r="I639" s="210"/>
      <c r="J639" s="211">
        <f>ROUND(I639*H639,2)</f>
        <v>0</v>
      </c>
      <c r="K639" s="207" t="s">
        <v>44</v>
      </c>
      <c r="L639" s="45"/>
      <c r="M639" s="212" t="s">
        <v>44</v>
      </c>
      <c r="N639" s="213" t="s">
        <v>53</v>
      </c>
      <c r="O639" s="85"/>
      <c r="P639" s="214">
        <f>O639*H639</f>
        <v>0</v>
      </c>
      <c r="Q639" s="214">
        <v>0</v>
      </c>
      <c r="R639" s="214">
        <f>Q639*H639</f>
        <v>0</v>
      </c>
      <c r="S639" s="214">
        <v>0</v>
      </c>
      <c r="T639" s="215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16" t="s">
        <v>128</v>
      </c>
      <c r="AT639" s="216" t="s">
        <v>124</v>
      </c>
      <c r="AU639" s="216" t="s">
        <v>92</v>
      </c>
      <c r="AY639" s="17" t="s">
        <v>121</v>
      </c>
      <c r="BE639" s="217">
        <f>IF(N639="základní",J639,0)</f>
        <v>0</v>
      </c>
      <c r="BF639" s="217">
        <f>IF(N639="snížená",J639,0)</f>
        <v>0</v>
      </c>
      <c r="BG639" s="217">
        <f>IF(N639="zákl. přenesená",J639,0)</f>
        <v>0</v>
      </c>
      <c r="BH639" s="217">
        <f>IF(N639="sníž. přenesená",J639,0)</f>
        <v>0</v>
      </c>
      <c r="BI639" s="217">
        <f>IF(N639="nulová",J639,0)</f>
        <v>0</v>
      </c>
      <c r="BJ639" s="17" t="s">
        <v>90</v>
      </c>
      <c r="BK639" s="217">
        <f>ROUND(I639*H639,2)</f>
        <v>0</v>
      </c>
      <c r="BL639" s="17" t="s">
        <v>128</v>
      </c>
      <c r="BM639" s="216" t="s">
        <v>1278</v>
      </c>
    </row>
    <row r="640" s="2" customFormat="1">
      <c r="A640" s="39"/>
      <c r="B640" s="40"/>
      <c r="C640" s="41"/>
      <c r="D640" s="218" t="s">
        <v>130</v>
      </c>
      <c r="E640" s="41"/>
      <c r="F640" s="219" t="s">
        <v>1279</v>
      </c>
      <c r="G640" s="41"/>
      <c r="H640" s="41"/>
      <c r="I640" s="220"/>
      <c r="J640" s="41"/>
      <c r="K640" s="41"/>
      <c r="L640" s="45"/>
      <c r="M640" s="223"/>
      <c r="N640" s="224"/>
      <c r="O640" s="225"/>
      <c r="P640" s="225"/>
      <c r="Q640" s="225"/>
      <c r="R640" s="225"/>
      <c r="S640" s="225"/>
      <c r="T640" s="22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7" t="s">
        <v>130</v>
      </c>
      <c r="AU640" s="17" t="s">
        <v>92</v>
      </c>
    </row>
    <row r="641" s="2" customFormat="1" ht="6.96" customHeight="1">
      <c r="A641" s="39"/>
      <c r="B641" s="60"/>
      <c r="C641" s="61"/>
      <c r="D641" s="61"/>
      <c r="E641" s="61"/>
      <c r="F641" s="61"/>
      <c r="G641" s="61"/>
      <c r="H641" s="61"/>
      <c r="I641" s="61"/>
      <c r="J641" s="61"/>
      <c r="K641" s="61"/>
      <c r="L641" s="45"/>
      <c r="M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</sheetData>
  <sheetProtection sheet="1" autoFilter="0" formatColumns="0" formatRows="0" objects="1" scenarios="1" spinCount="100000" saltValue="XK0M9epr1AY10z6RYbFWf/p2S/2L6TOTuCj4KDtQ8HjBqGhjyz/JFogg45kCHUA2GZwCfE7TNXQ7TARwh+hQMg==" hashValue="5nWzHzQBaptIMeOvbjARqxG7T1MLQPhxdg7JPb1Hw5KdKRLv5xbUSvnrFJPw8z/m+fBgi+THAG+27+14WeB2ug==" algorithmName="SHA-512" password="B036"/>
  <autoFilter ref="C108:K640"/>
  <mergeCells count="9">
    <mergeCell ref="E7:H7"/>
    <mergeCell ref="E9:H9"/>
    <mergeCell ref="E18:H18"/>
    <mergeCell ref="E27:H27"/>
    <mergeCell ref="E48:H48"/>
    <mergeCell ref="E50:H50"/>
    <mergeCell ref="E99:H99"/>
    <mergeCell ref="E101:H10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9" customWidth="1"/>
    <col min="2" max="2" width="1.667969" style="259" customWidth="1"/>
    <col min="3" max="4" width="5" style="259" customWidth="1"/>
    <col min="5" max="5" width="11.66016" style="259" customWidth="1"/>
    <col min="6" max="6" width="9.160156" style="259" customWidth="1"/>
    <col min="7" max="7" width="5" style="259" customWidth="1"/>
    <col min="8" max="8" width="77.83203" style="259" customWidth="1"/>
    <col min="9" max="10" width="20" style="259" customWidth="1"/>
    <col min="11" max="11" width="1.667969" style="259" customWidth="1"/>
  </cols>
  <sheetData>
    <row r="1" s="1" customFormat="1" ht="37.5" customHeight="1"/>
    <row r="2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5" customFormat="1" ht="45" customHeight="1">
      <c r="B3" s="263"/>
      <c r="C3" s="264" t="s">
        <v>1280</v>
      </c>
      <c r="D3" s="264"/>
      <c r="E3" s="264"/>
      <c r="F3" s="264"/>
      <c r="G3" s="264"/>
      <c r="H3" s="264"/>
      <c r="I3" s="264"/>
      <c r="J3" s="264"/>
      <c r="K3" s="265"/>
    </row>
    <row r="4" s="1" customFormat="1" ht="25.5" customHeight="1">
      <c r="B4" s="266"/>
      <c r="C4" s="267" t="s">
        <v>1281</v>
      </c>
      <c r="D4" s="267"/>
      <c r="E4" s="267"/>
      <c r="F4" s="267"/>
      <c r="G4" s="267"/>
      <c r="H4" s="267"/>
      <c r="I4" s="267"/>
      <c r="J4" s="267"/>
      <c r="K4" s="268"/>
    </row>
    <row r="5" s="1" customFormat="1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s="1" customFormat="1" ht="15" customHeight="1">
      <c r="B6" s="266"/>
      <c r="C6" s="270" t="s">
        <v>1282</v>
      </c>
      <c r="D6" s="270"/>
      <c r="E6" s="270"/>
      <c r="F6" s="270"/>
      <c r="G6" s="270"/>
      <c r="H6" s="270"/>
      <c r="I6" s="270"/>
      <c r="J6" s="270"/>
      <c r="K6" s="268"/>
    </row>
    <row r="7" s="1" customFormat="1" ht="15" customHeight="1">
      <c r="B7" s="271"/>
      <c r="C7" s="270" t="s">
        <v>1283</v>
      </c>
      <c r="D7" s="270"/>
      <c r="E7" s="270"/>
      <c r="F7" s="270"/>
      <c r="G7" s="270"/>
      <c r="H7" s="270"/>
      <c r="I7" s="270"/>
      <c r="J7" s="270"/>
      <c r="K7" s="268"/>
    </row>
    <row r="8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="1" customFormat="1" ht="15" customHeight="1">
      <c r="B9" s="271"/>
      <c r="C9" s="270" t="s">
        <v>1284</v>
      </c>
      <c r="D9" s="270"/>
      <c r="E9" s="270"/>
      <c r="F9" s="270"/>
      <c r="G9" s="270"/>
      <c r="H9" s="270"/>
      <c r="I9" s="270"/>
      <c r="J9" s="270"/>
      <c r="K9" s="268"/>
    </row>
    <row r="10" s="1" customFormat="1" ht="15" customHeight="1">
      <c r="B10" s="271"/>
      <c r="C10" s="270"/>
      <c r="D10" s="270" t="s">
        <v>1285</v>
      </c>
      <c r="E10" s="270"/>
      <c r="F10" s="270"/>
      <c r="G10" s="270"/>
      <c r="H10" s="270"/>
      <c r="I10" s="270"/>
      <c r="J10" s="270"/>
      <c r="K10" s="268"/>
    </row>
    <row r="11" s="1" customFormat="1" ht="15" customHeight="1">
      <c r="B11" s="271"/>
      <c r="C11" s="272"/>
      <c r="D11" s="270" t="s">
        <v>1286</v>
      </c>
      <c r="E11" s="270"/>
      <c r="F11" s="270"/>
      <c r="G11" s="270"/>
      <c r="H11" s="270"/>
      <c r="I11" s="270"/>
      <c r="J11" s="270"/>
      <c r="K11" s="268"/>
    </row>
    <row r="12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="1" customFormat="1" ht="15" customHeight="1">
      <c r="B13" s="271"/>
      <c r="C13" s="272"/>
      <c r="D13" s="273" t="s">
        <v>1287</v>
      </c>
      <c r="E13" s="270"/>
      <c r="F13" s="270"/>
      <c r="G13" s="270"/>
      <c r="H13" s="270"/>
      <c r="I13" s="270"/>
      <c r="J13" s="270"/>
      <c r="K13" s="268"/>
    </row>
    <row r="14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="1" customFormat="1" ht="15" customHeight="1">
      <c r="B15" s="271"/>
      <c r="C15" s="272"/>
      <c r="D15" s="270" t="s">
        <v>1288</v>
      </c>
      <c r="E15" s="270"/>
      <c r="F15" s="270"/>
      <c r="G15" s="270"/>
      <c r="H15" s="270"/>
      <c r="I15" s="270"/>
      <c r="J15" s="270"/>
      <c r="K15" s="268"/>
    </row>
    <row r="16" s="1" customFormat="1" ht="15" customHeight="1">
      <c r="B16" s="271"/>
      <c r="C16" s="272"/>
      <c r="D16" s="270" t="s">
        <v>1289</v>
      </c>
      <c r="E16" s="270"/>
      <c r="F16" s="270"/>
      <c r="G16" s="270"/>
      <c r="H16" s="270"/>
      <c r="I16" s="270"/>
      <c r="J16" s="270"/>
      <c r="K16" s="268"/>
    </row>
    <row r="17" s="1" customFormat="1" ht="15" customHeight="1">
      <c r="B17" s="271"/>
      <c r="C17" s="272"/>
      <c r="D17" s="270" t="s">
        <v>1290</v>
      </c>
      <c r="E17" s="270"/>
      <c r="F17" s="270"/>
      <c r="G17" s="270"/>
      <c r="H17" s="270"/>
      <c r="I17" s="270"/>
      <c r="J17" s="270"/>
      <c r="K17" s="268"/>
    </row>
    <row r="18" s="1" customFormat="1" ht="15" customHeight="1">
      <c r="B18" s="271"/>
      <c r="C18" s="272"/>
      <c r="D18" s="272"/>
      <c r="E18" s="274" t="s">
        <v>89</v>
      </c>
      <c r="F18" s="270" t="s">
        <v>1291</v>
      </c>
      <c r="G18" s="270"/>
      <c r="H18" s="270"/>
      <c r="I18" s="270"/>
      <c r="J18" s="270"/>
      <c r="K18" s="268"/>
    </row>
    <row r="19" s="1" customFormat="1" ht="15" customHeight="1">
      <c r="B19" s="271"/>
      <c r="C19" s="272"/>
      <c r="D19" s="272"/>
      <c r="E19" s="274" t="s">
        <v>1292</v>
      </c>
      <c r="F19" s="270" t="s">
        <v>1293</v>
      </c>
      <c r="G19" s="270"/>
      <c r="H19" s="270"/>
      <c r="I19" s="270"/>
      <c r="J19" s="270"/>
      <c r="K19" s="268"/>
    </row>
    <row r="20" s="1" customFormat="1" ht="15" customHeight="1">
      <c r="B20" s="271"/>
      <c r="C20" s="272"/>
      <c r="D20" s="272"/>
      <c r="E20" s="274" t="s">
        <v>1294</v>
      </c>
      <c r="F20" s="270" t="s">
        <v>1295</v>
      </c>
      <c r="G20" s="270"/>
      <c r="H20" s="270"/>
      <c r="I20" s="270"/>
      <c r="J20" s="270"/>
      <c r="K20" s="268"/>
    </row>
    <row r="21" s="1" customFormat="1" ht="15" customHeight="1">
      <c r="B21" s="271"/>
      <c r="C21" s="272"/>
      <c r="D21" s="272"/>
      <c r="E21" s="274" t="s">
        <v>1296</v>
      </c>
      <c r="F21" s="270" t="s">
        <v>88</v>
      </c>
      <c r="G21" s="270"/>
      <c r="H21" s="270"/>
      <c r="I21" s="270"/>
      <c r="J21" s="270"/>
      <c r="K21" s="268"/>
    </row>
    <row r="22" s="1" customFormat="1" ht="15" customHeight="1">
      <c r="B22" s="271"/>
      <c r="C22" s="272"/>
      <c r="D22" s="272"/>
      <c r="E22" s="274" t="s">
        <v>1297</v>
      </c>
      <c r="F22" s="270" t="s">
        <v>1298</v>
      </c>
      <c r="G22" s="270"/>
      <c r="H22" s="270"/>
      <c r="I22" s="270"/>
      <c r="J22" s="270"/>
      <c r="K22" s="268"/>
    </row>
    <row r="23" s="1" customFormat="1" ht="15" customHeight="1">
      <c r="B23" s="271"/>
      <c r="C23" s="272"/>
      <c r="D23" s="272"/>
      <c r="E23" s="274" t="s">
        <v>1299</v>
      </c>
      <c r="F23" s="270" t="s">
        <v>1300</v>
      </c>
      <c r="G23" s="270"/>
      <c r="H23" s="270"/>
      <c r="I23" s="270"/>
      <c r="J23" s="270"/>
      <c r="K23" s="268"/>
    </row>
    <row r="24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="1" customFormat="1" ht="15" customHeight="1">
      <c r="B25" s="271"/>
      <c r="C25" s="270" t="s">
        <v>1301</v>
      </c>
      <c r="D25" s="270"/>
      <c r="E25" s="270"/>
      <c r="F25" s="270"/>
      <c r="G25" s="270"/>
      <c r="H25" s="270"/>
      <c r="I25" s="270"/>
      <c r="J25" s="270"/>
      <c r="K25" s="268"/>
    </row>
    <row r="26" s="1" customFormat="1" ht="15" customHeight="1">
      <c r="B26" s="271"/>
      <c r="C26" s="270" t="s">
        <v>1302</v>
      </c>
      <c r="D26" s="270"/>
      <c r="E26" s="270"/>
      <c r="F26" s="270"/>
      <c r="G26" s="270"/>
      <c r="H26" s="270"/>
      <c r="I26" s="270"/>
      <c r="J26" s="270"/>
      <c r="K26" s="268"/>
    </row>
    <row r="27" s="1" customFormat="1" ht="15" customHeight="1">
      <c r="B27" s="271"/>
      <c r="C27" s="270"/>
      <c r="D27" s="270" t="s">
        <v>1303</v>
      </c>
      <c r="E27" s="270"/>
      <c r="F27" s="270"/>
      <c r="G27" s="270"/>
      <c r="H27" s="270"/>
      <c r="I27" s="270"/>
      <c r="J27" s="270"/>
      <c r="K27" s="268"/>
    </row>
    <row r="28" s="1" customFormat="1" ht="15" customHeight="1">
      <c r="B28" s="271"/>
      <c r="C28" s="272"/>
      <c r="D28" s="270" t="s">
        <v>1304</v>
      </c>
      <c r="E28" s="270"/>
      <c r="F28" s="270"/>
      <c r="G28" s="270"/>
      <c r="H28" s="270"/>
      <c r="I28" s="270"/>
      <c r="J28" s="270"/>
      <c r="K28" s="268"/>
    </row>
    <row r="29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="1" customFormat="1" ht="15" customHeight="1">
      <c r="B30" s="271"/>
      <c r="C30" s="272"/>
      <c r="D30" s="270" t="s">
        <v>1305</v>
      </c>
      <c r="E30" s="270"/>
      <c r="F30" s="270"/>
      <c r="G30" s="270"/>
      <c r="H30" s="270"/>
      <c r="I30" s="270"/>
      <c r="J30" s="270"/>
      <c r="K30" s="268"/>
    </row>
    <row r="31" s="1" customFormat="1" ht="15" customHeight="1">
      <c r="B31" s="271"/>
      <c r="C31" s="272"/>
      <c r="D31" s="270" t="s">
        <v>1306</v>
      </c>
      <c r="E31" s="270"/>
      <c r="F31" s="270"/>
      <c r="G31" s="270"/>
      <c r="H31" s="270"/>
      <c r="I31" s="270"/>
      <c r="J31" s="270"/>
      <c r="K31" s="268"/>
    </row>
    <row r="32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="1" customFormat="1" ht="15" customHeight="1">
      <c r="B33" s="271"/>
      <c r="C33" s="272"/>
      <c r="D33" s="270" t="s">
        <v>1307</v>
      </c>
      <c r="E33" s="270"/>
      <c r="F33" s="270"/>
      <c r="G33" s="270"/>
      <c r="H33" s="270"/>
      <c r="I33" s="270"/>
      <c r="J33" s="270"/>
      <c r="K33" s="268"/>
    </row>
    <row r="34" s="1" customFormat="1" ht="15" customHeight="1">
      <c r="B34" s="271"/>
      <c r="C34" s="272"/>
      <c r="D34" s="270" t="s">
        <v>1308</v>
      </c>
      <c r="E34" s="270"/>
      <c r="F34" s="270"/>
      <c r="G34" s="270"/>
      <c r="H34" s="270"/>
      <c r="I34" s="270"/>
      <c r="J34" s="270"/>
      <c r="K34" s="268"/>
    </row>
    <row r="35" s="1" customFormat="1" ht="15" customHeight="1">
      <c r="B35" s="271"/>
      <c r="C35" s="272"/>
      <c r="D35" s="270" t="s">
        <v>1309</v>
      </c>
      <c r="E35" s="270"/>
      <c r="F35" s="270"/>
      <c r="G35" s="270"/>
      <c r="H35" s="270"/>
      <c r="I35" s="270"/>
      <c r="J35" s="270"/>
      <c r="K35" s="268"/>
    </row>
    <row r="36" s="1" customFormat="1" ht="15" customHeight="1">
      <c r="B36" s="271"/>
      <c r="C36" s="272"/>
      <c r="D36" s="270"/>
      <c r="E36" s="273" t="s">
        <v>106</v>
      </c>
      <c r="F36" s="270"/>
      <c r="G36" s="270" t="s">
        <v>1310</v>
      </c>
      <c r="H36" s="270"/>
      <c r="I36" s="270"/>
      <c r="J36" s="270"/>
      <c r="K36" s="268"/>
    </row>
    <row r="37" s="1" customFormat="1" ht="30.75" customHeight="1">
      <c r="B37" s="271"/>
      <c r="C37" s="272"/>
      <c r="D37" s="270"/>
      <c r="E37" s="273" t="s">
        <v>1311</v>
      </c>
      <c r="F37" s="270"/>
      <c r="G37" s="270" t="s">
        <v>1312</v>
      </c>
      <c r="H37" s="270"/>
      <c r="I37" s="270"/>
      <c r="J37" s="270"/>
      <c r="K37" s="268"/>
    </row>
    <row r="38" s="1" customFormat="1" ht="15" customHeight="1">
      <c r="B38" s="271"/>
      <c r="C38" s="272"/>
      <c r="D38" s="270"/>
      <c r="E38" s="273" t="s">
        <v>63</v>
      </c>
      <c r="F38" s="270"/>
      <c r="G38" s="270" t="s">
        <v>1313</v>
      </c>
      <c r="H38" s="270"/>
      <c r="I38" s="270"/>
      <c r="J38" s="270"/>
      <c r="K38" s="268"/>
    </row>
    <row r="39" s="1" customFormat="1" ht="15" customHeight="1">
      <c r="B39" s="271"/>
      <c r="C39" s="272"/>
      <c r="D39" s="270"/>
      <c r="E39" s="273" t="s">
        <v>64</v>
      </c>
      <c r="F39" s="270"/>
      <c r="G39" s="270" t="s">
        <v>1314</v>
      </c>
      <c r="H39" s="270"/>
      <c r="I39" s="270"/>
      <c r="J39" s="270"/>
      <c r="K39" s="268"/>
    </row>
    <row r="40" s="1" customFormat="1" ht="15" customHeight="1">
      <c r="B40" s="271"/>
      <c r="C40" s="272"/>
      <c r="D40" s="270"/>
      <c r="E40" s="273" t="s">
        <v>107</v>
      </c>
      <c r="F40" s="270"/>
      <c r="G40" s="270" t="s">
        <v>1315</v>
      </c>
      <c r="H40" s="270"/>
      <c r="I40" s="270"/>
      <c r="J40" s="270"/>
      <c r="K40" s="268"/>
    </row>
    <row r="41" s="1" customFormat="1" ht="15" customHeight="1">
      <c r="B41" s="271"/>
      <c r="C41" s="272"/>
      <c r="D41" s="270"/>
      <c r="E41" s="273" t="s">
        <v>108</v>
      </c>
      <c r="F41" s="270"/>
      <c r="G41" s="270" t="s">
        <v>1316</v>
      </c>
      <c r="H41" s="270"/>
      <c r="I41" s="270"/>
      <c r="J41" s="270"/>
      <c r="K41" s="268"/>
    </row>
    <row r="42" s="1" customFormat="1" ht="15" customHeight="1">
      <c r="B42" s="271"/>
      <c r="C42" s="272"/>
      <c r="D42" s="270"/>
      <c r="E42" s="273" t="s">
        <v>1317</v>
      </c>
      <c r="F42" s="270"/>
      <c r="G42" s="270" t="s">
        <v>1318</v>
      </c>
      <c r="H42" s="270"/>
      <c r="I42" s="270"/>
      <c r="J42" s="270"/>
      <c r="K42" s="268"/>
    </row>
    <row r="43" s="1" customFormat="1" ht="15" customHeight="1">
      <c r="B43" s="271"/>
      <c r="C43" s="272"/>
      <c r="D43" s="270"/>
      <c r="E43" s="273"/>
      <c r="F43" s="270"/>
      <c r="G43" s="270" t="s">
        <v>1319</v>
      </c>
      <c r="H43" s="270"/>
      <c r="I43" s="270"/>
      <c r="J43" s="270"/>
      <c r="K43" s="268"/>
    </row>
    <row r="44" s="1" customFormat="1" ht="15" customHeight="1">
      <c r="B44" s="271"/>
      <c r="C44" s="272"/>
      <c r="D44" s="270"/>
      <c r="E44" s="273" t="s">
        <v>1320</v>
      </c>
      <c r="F44" s="270"/>
      <c r="G44" s="270" t="s">
        <v>1321</v>
      </c>
      <c r="H44" s="270"/>
      <c r="I44" s="270"/>
      <c r="J44" s="270"/>
      <c r="K44" s="268"/>
    </row>
    <row r="45" s="1" customFormat="1" ht="15" customHeight="1">
      <c r="B45" s="271"/>
      <c r="C45" s="272"/>
      <c r="D45" s="270"/>
      <c r="E45" s="273" t="s">
        <v>110</v>
      </c>
      <c r="F45" s="270"/>
      <c r="G45" s="270" t="s">
        <v>1322</v>
      </c>
      <c r="H45" s="270"/>
      <c r="I45" s="270"/>
      <c r="J45" s="270"/>
      <c r="K45" s="268"/>
    </row>
    <row r="46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="1" customFormat="1" ht="15" customHeight="1">
      <c r="B47" s="271"/>
      <c r="C47" s="272"/>
      <c r="D47" s="270" t="s">
        <v>1323</v>
      </c>
      <c r="E47" s="270"/>
      <c r="F47" s="270"/>
      <c r="G47" s="270"/>
      <c r="H47" s="270"/>
      <c r="I47" s="270"/>
      <c r="J47" s="270"/>
      <c r="K47" s="268"/>
    </row>
    <row r="48" s="1" customFormat="1" ht="15" customHeight="1">
      <c r="B48" s="271"/>
      <c r="C48" s="272"/>
      <c r="D48" s="272"/>
      <c r="E48" s="270" t="s">
        <v>1324</v>
      </c>
      <c r="F48" s="270"/>
      <c r="G48" s="270"/>
      <c r="H48" s="270"/>
      <c r="I48" s="270"/>
      <c r="J48" s="270"/>
      <c r="K48" s="268"/>
    </row>
    <row r="49" s="1" customFormat="1" ht="15" customHeight="1">
      <c r="B49" s="271"/>
      <c r="C49" s="272"/>
      <c r="D49" s="272"/>
      <c r="E49" s="270" t="s">
        <v>1325</v>
      </c>
      <c r="F49" s="270"/>
      <c r="G49" s="270"/>
      <c r="H49" s="270"/>
      <c r="I49" s="270"/>
      <c r="J49" s="270"/>
      <c r="K49" s="268"/>
    </row>
    <row r="50" s="1" customFormat="1" ht="15" customHeight="1">
      <c r="B50" s="271"/>
      <c r="C50" s="272"/>
      <c r="D50" s="272"/>
      <c r="E50" s="270" t="s">
        <v>1326</v>
      </c>
      <c r="F50" s="270"/>
      <c r="G50" s="270"/>
      <c r="H50" s="270"/>
      <c r="I50" s="270"/>
      <c r="J50" s="270"/>
      <c r="K50" s="268"/>
    </row>
    <row r="51" s="1" customFormat="1" ht="15" customHeight="1">
      <c r="B51" s="271"/>
      <c r="C51" s="272"/>
      <c r="D51" s="270" t="s">
        <v>1327</v>
      </c>
      <c r="E51" s="270"/>
      <c r="F51" s="270"/>
      <c r="G51" s="270"/>
      <c r="H51" s="270"/>
      <c r="I51" s="270"/>
      <c r="J51" s="270"/>
      <c r="K51" s="268"/>
    </row>
    <row r="52" s="1" customFormat="1" ht="25.5" customHeight="1">
      <c r="B52" s="266"/>
      <c r="C52" s="267" t="s">
        <v>1328</v>
      </c>
      <c r="D52" s="267"/>
      <c r="E52" s="267"/>
      <c r="F52" s="267"/>
      <c r="G52" s="267"/>
      <c r="H52" s="267"/>
      <c r="I52" s="267"/>
      <c r="J52" s="267"/>
      <c r="K52" s="268"/>
    </row>
    <row r="53" s="1" customFormat="1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s="1" customFormat="1" ht="15" customHeight="1">
      <c r="B54" s="266"/>
      <c r="C54" s="270" t="s">
        <v>1329</v>
      </c>
      <c r="D54" s="270"/>
      <c r="E54" s="270"/>
      <c r="F54" s="270"/>
      <c r="G54" s="270"/>
      <c r="H54" s="270"/>
      <c r="I54" s="270"/>
      <c r="J54" s="270"/>
      <c r="K54" s="268"/>
    </row>
    <row r="55" s="1" customFormat="1" ht="15" customHeight="1">
      <c r="B55" s="266"/>
      <c r="C55" s="270" t="s">
        <v>1330</v>
      </c>
      <c r="D55" s="270"/>
      <c r="E55" s="270"/>
      <c r="F55" s="270"/>
      <c r="G55" s="270"/>
      <c r="H55" s="270"/>
      <c r="I55" s="270"/>
      <c r="J55" s="270"/>
      <c r="K55" s="268"/>
    </row>
    <row r="56" s="1" customFormat="1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s="1" customFormat="1" ht="15" customHeight="1">
      <c r="B57" s="266"/>
      <c r="C57" s="270" t="s">
        <v>1331</v>
      </c>
      <c r="D57" s="270"/>
      <c r="E57" s="270"/>
      <c r="F57" s="270"/>
      <c r="G57" s="270"/>
      <c r="H57" s="270"/>
      <c r="I57" s="270"/>
      <c r="J57" s="270"/>
      <c r="K57" s="268"/>
    </row>
    <row r="58" s="1" customFormat="1" ht="15" customHeight="1">
      <c r="B58" s="266"/>
      <c r="C58" s="272"/>
      <c r="D58" s="270" t="s">
        <v>1332</v>
      </c>
      <c r="E58" s="270"/>
      <c r="F58" s="270"/>
      <c r="G58" s="270"/>
      <c r="H58" s="270"/>
      <c r="I58" s="270"/>
      <c r="J58" s="270"/>
      <c r="K58" s="268"/>
    </row>
    <row r="59" s="1" customFormat="1" ht="15" customHeight="1">
      <c r="B59" s="266"/>
      <c r="C59" s="272"/>
      <c r="D59" s="270" t="s">
        <v>1333</v>
      </c>
      <c r="E59" s="270"/>
      <c r="F59" s="270"/>
      <c r="G59" s="270"/>
      <c r="H59" s="270"/>
      <c r="I59" s="270"/>
      <c r="J59" s="270"/>
      <c r="K59" s="268"/>
    </row>
    <row r="60" s="1" customFormat="1" ht="15" customHeight="1">
      <c r="B60" s="266"/>
      <c r="C60" s="272"/>
      <c r="D60" s="270" t="s">
        <v>1334</v>
      </c>
      <c r="E60" s="270"/>
      <c r="F60" s="270"/>
      <c r="G60" s="270"/>
      <c r="H60" s="270"/>
      <c r="I60" s="270"/>
      <c r="J60" s="270"/>
      <c r="K60" s="268"/>
    </row>
    <row r="61" s="1" customFormat="1" ht="15" customHeight="1">
      <c r="B61" s="266"/>
      <c r="C61" s="272"/>
      <c r="D61" s="270" t="s">
        <v>1335</v>
      </c>
      <c r="E61" s="270"/>
      <c r="F61" s="270"/>
      <c r="G61" s="270"/>
      <c r="H61" s="270"/>
      <c r="I61" s="270"/>
      <c r="J61" s="270"/>
      <c r="K61" s="268"/>
    </row>
    <row r="62" s="1" customFormat="1" ht="15" customHeight="1">
      <c r="B62" s="266"/>
      <c r="C62" s="272"/>
      <c r="D62" s="275" t="s">
        <v>1336</v>
      </c>
      <c r="E62" s="275"/>
      <c r="F62" s="275"/>
      <c r="G62" s="275"/>
      <c r="H62" s="275"/>
      <c r="I62" s="275"/>
      <c r="J62" s="275"/>
      <c r="K62" s="268"/>
    </row>
    <row r="63" s="1" customFormat="1" ht="15" customHeight="1">
      <c r="B63" s="266"/>
      <c r="C63" s="272"/>
      <c r="D63" s="270" t="s">
        <v>1337</v>
      </c>
      <c r="E63" s="270"/>
      <c r="F63" s="270"/>
      <c r="G63" s="270"/>
      <c r="H63" s="270"/>
      <c r="I63" s="270"/>
      <c r="J63" s="270"/>
      <c r="K63" s="268"/>
    </row>
    <row r="64" s="1" customFormat="1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s="1" customFormat="1" ht="15" customHeight="1">
      <c r="B65" s="266"/>
      <c r="C65" s="272"/>
      <c r="D65" s="270" t="s">
        <v>1338</v>
      </c>
      <c r="E65" s="270"/>
      <c r="F65" s="270"/>
      <c r="G65" s="270"/>
      <c r="H65" s="270"/>
      <c r="I65" s="270"/>
      <c r="J65" s="270"/>
      <c r="K65" s="268"/>
    </row>
    <row r="66" s="1" customFormat="1" ht="15" customHeight="1">
      <c r="B66" s="266"/>
      <c r="C66" s="272"/>
      <c r="D66" s="275" t="s">
        <v>1339</v>
      </c>
      <c r="E66" s="275"/>
      <c r="F66" s="275"/>
      <c r="G66" s="275"/>
      <c r="H66" s="275"/>
      <c r="I66" s="275"/>
      <c r="J66" s="275"/>
      <c r="K66" s="268"/>
    </row>
    <row r="67" s="1" customFormat="1" ht="15" customHeight="1">
      <c r="B67" s="266"/>
      <c r="C67" s="272"/>
      <c r="D67" s="270" t="s">
        <v>1340</v>
      </c>
      <c r="E67" s="270"/>
      <c r="F67" s="270"/>
      <c r="G67" s="270"/>
      <c r="H67" s="270"/>
      <c r="I67" s="270"/>
      <c r="J67" s="270"/>
      <c r="K67" s="268"/>
    </row>
    <row r="68" s="1" customFormat="1" ht="15" customHeight="1">
      <c r="B68" s="266"/>
      <c r="C68" s="272"/>
      <c r="D68" s="270" t="s">
        <v>1341</v>
      </c>
      <c r="E68" s="270"/>
      <c r="F68" s="270"/>
      <c r="G68" s="270"/>
      <c r="H68" s="270"/>
      <c r="I68" s="270"/>
      <c r="J68" s="270"/>
      <c r="K68" s="268"/>
    </row>
    <row r="69" s="1" customFormat="1" ht="15" customHeight="1">
      <c r="B69" s="266"/>
      <c r="C69" s="272"/>
      <c r="D69" s="270" t="s">
        <v>1342</v>
      </c>
      <c r="E69" s="270"/>
      <c r="F69" s="270"/>
      <c r="G69" s="270"/>
      <c r="H69" s="270"/>
      <c r="I69" s="270"/>
      <c r="J69" s="270"/>
      <c r="K69" s="268"/>
    </row>
    <row r="70" s="1" customFormat="1" ht="15" customHeight="1">
      <c r="B70" s="266"/>
      <c r="C70" s="272"/>
      <c r="D70" s="270" t="s">
        <v>1343</v>
      </c>
      <c r="E70" s="270"/>
      <c r="F70" s="270"/>
      <c r="G70" s="270"/>
      <c r="H70" s="270"/>
      <c r="I70" s="270"/>
      <c r="J70" s="270"/>
      <c r="K70" s="268"/>
    </row>
    <row r="7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="1" customFormat="1" ht="45" customHeight="1">
      <c r="B75" s="285"/>
      <c r="C75" s="286" t="s">
        <v>1344</v>
      </c>
      <c r="D75" s="286"/>
      <c r="E75" s="286"/>
      <c r="F75" s="286"/>
      <c r="G75" s="286"/>
      <c r="H75" s="286"/>
      <c r="I75" s="286"/>
      <c r="J75" s="286"/>
      <c r="K75" s="287"/>
    </row>
    <row r="76" s="1" customFormat="1" ht="17.25" customHeight="1">
      <c r="B76" s="285"/>
      <c r="C76" s="288" t="s">
        <v>1345</v>
      </c>
      <c r="D76" s="288"/>
      <c r="E76" s="288"/>
      <c r="F76" s="288" t="s">
        <v>1346</v>
      </c>
      <c r="G76" s="289"/>
      <c r="H76" s="288" t="s">
        <v>64</v>
      </c>
      <c r="I76" s="288" t="s">
        <v>67</v>
      </c>
      <c r="J76" s="288" t="s">
        <v>1347</v>
      </c>
      <c r="K76" s="287"/>
    </row>
    <row r="77" s="1" customFormat="1" ht="17.25" customHeight="1">
      <c r="B77" s="285"/>
      <c r="C77" s="290" t="s">
        <v>1348</v>
      </c>
      <c r="D77" s="290"/>
      <c r="E77" s="290"/>
      <c r="F77" s="291" t="s">
        <v>1349</v>
      </c>
      <c r="G77" s="292"/>
      <c r="H77" s="290"/>
      <c r="I77" s="290"/>
      <c r="J77" s="290" t="s">
        <v>1350</v>
      </c>
      <c r="K77" s="287"/>
    </row>
    <row r="78" s="1" customFormat="1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s="1" customFormat="1" ht="15" customHeight="1">
      <c r="B79" s="285"/>
      <c r="C79" s="273" t="s">
        <v>63</v>
      </c>
      <c r="D79" s="295"/>
      <c r="E79" s="295"/>
      <c r="F79" s="296" t="s">
        <v>1351</v>
      </c>
      <c r="G79" s="297"/>
      <c r="H79" s="273" t="s">
        <v>1352</v>
      </c>
      <c r="I79" s="273" t="s">
        <v>1353</v>
      </c>
      <c r="J79" s="273">
        <v>20</v>
      </c>
      <c r="K79" s="287"/>
    </row>
    <row r="80" s="1" customFormat="1" ht="15" customHeight="1">
      <c r="B80" s="285"/>
      <c r="C80" s="273" t="s">
        <v>1354</v>
      </c>
      <c r="D80" s="273"/>
      <c r="E80" s="273"/>
      <c r="F80" s="296" t="s">
        <v>1351</v>
      </c>
      <c r="G80" s="297"/>
      <c r="H80" s="273" t="s">
        <v>1355</v>
      </c>
      <c r="I80" s="273" t="s">
        <v>1353</v>
      </c>
      <c r="J80" s="273">
        <v>120</v>
      </c>
      <c r="K80" s="287"/>
    </row>
    <row r="81" s="1" customFormat="1" ht="15" customHeight="1">
      <c r="B81" s="298"/>
      <c r="C81" s="273" t="s">
        <v>1356</v>
      </c>
      <c r="D81" s="273"/>
      <c r="E81" s="273"/>
      <c r="F81" s="296" t="s">
        <v>1357</v>
      </c>
      <c r="G81" s="297"/>
      <c r="H81" s="273" t="s">
        <v>1358</v>
      </c>
      <c r="I81" s="273" t="s">
        <v>1353</v>
      </c>
      <c r="J81" s="273">
        <v>50</v>
      </c>
      <c r="K81" s="287"/>
    </row>
    <row r="82" s="1" customFormat="1" ht="15" customHeight="1">
      <c r="B82" s="298"/>
      <c r="C82" s="273" t="s">
        <v>1359</v>
      </c>
      <c r="D82" s="273"/>
      <c r="E82" s="273"/>
      <c r="F82" s="296" t="s">
        <v>1351</v>
      </c>
      <c r="G82" s="297"/>
      <c r="H82" s="273" t="s">
        <v>1360</v>
      </c>
      <c r="I82" s="273" t="s">
        <v>1361</v>
      </c>
      <c r="J82" s="273"/>
      <c r="K82" s="287"/>
    </row>
    <row r="83" s="1" customFormat="1" ht="15" customHeight="1">
      <c r="B83" s="298"/>
      <c r="C83" s="299" t="s">
        <v>1362</v>
      </c>
      <c r="D83" s="299"/>
      <c r="E83" s="299"/>
      <c r="F83" s="300" t="s">
        <v>1357</v>
      </c>
      <c r="G83" s="299"/>
      <c r="H83" s="299" t="s">
        <v>1363</v>
      </c>
      <c r="I83" s="299" t="s">
        <v>1353</v>
      </c>
      <c r="J83" s="299">
        <v>15</v>
      </c>
      <c r="K83" s="287"/>
    </row>
    <row r="84" s="1" customFormat="1" ht="15" customHeight="1">
      <c r="B84" s="298"/>
      <c r="C84" s="299" t="s">
        <v>1364</v>
      </c>
      <c r="D84" s="299"/>
      <c r="E84" s="299"/>
      <c r="F84" s="300" t="s">
        <v>1357</v>
      </c>
      <c r="G84" s="299"/>
      <c r="H84" s="299" t="s">
        <v>1365</v>
      </c>
      <c r="I84" s="299" t="s">
        <v>1353</v>
      </c>
      <c r="J84" s="299">
        <v>15</v>
      </c>
      <c r="K84" s="287"/>
    </row>
    <row r="85" s="1" customFormat="1" ht="15" customHeight="1">
      <c r="B85" s="298"/>
      <c r="C85" s="299" t="s">
        <v>1366</v>
      </c>
      <c r="D85" s="299"/>
      <c r="E85" s="299"/>
      <c r="F85" s="300" t="s">
        <v>1357</v>
      </c>
      <c r="G85" s="299"/>
      <c r="H85" s="299" t="s">
        <v>1367</v>
      </c>
      <c r="I85" s="299" t="s">
        <v>1353</v>
      </c>
      <c r="J85" s="299">
        <v>20</v>
      </c>
      <c r="K85" s="287"/>
    </row>
    <row r="86" s="1" customFormat="1" ht="15" customHeight="1">
      <c r="B86" s="298"/>
      <c r="C86" s="299" t="s">
        <v>1368</v>
      </c>
      <c r="D86" s="299"/>
      <c r="E86" s="299"/>
      <c r="F86" s="300" t="s">
        <v>1357</v>
      </c>
      <c r="G86" s="299"/>
      <c r="H86" s="299" t="s">
        <v>1369</v>
      </c>
      <c r="I86" s="299" t="s">
        <v>1353</v>
      </c>
      <c r="J86" s="299">
        <v>20</v>
      </c>
      <c r="K86" s="287"/>
    </row>
    <row r="87" s="1" customFormat="1" ht="15" customHeight="1">
      <c r="B87" s="298"/>
      <c r="C87" s="273" t="s">
        <v>1370</v>
      </c>
      <c r="D87" s="273"/>
      <c r="E87" s="273"/>
      <c r="F87" s="296" t="s">
        <v>1357</v>
      </c>
      <c r="G87" s="297"/>
      <c r="H87" s="273" t="s">
        <v>1371</v>
      </c>
      <c r="I87" s="273" t="s">
        <v>1353</v>
      </c>
      <c r="J87" s="273">
        <v>50</v>
      </c>
      <c r="K87" s="287"/>
    </row>
    <row r="88" s="1" customFormat="1" ht="15" customHeight="1">
      <c r="B88" s="298"/>
      <c r="C88" s="273" t="s">
        <v>1372</v>
      </c>
      <c r="D88" s="273"/>
      <c r="E88" s="273"/>
      <c r="F88" s="296" t="s">
        <v>1357</v>
      </c>
      <c r="G88" s="297"/>
      <c r="H88" s="273" t="s">
        <v>1373</v>
      </c>
      <c r="I88" s="273" t="s">
        <v>1353</v>
      </c>
      <c r="J88" s="273">
        <v>20</v>
      </c>
      <c r="K88" s="287"/>
    </row>
    <row r="89" s="1" customFormat="1" ht="15" customHeight="1">
      <c r="B89" s="298"/>
      <c r="C89" s="273" t="s">
        <v>1374</v>
      </c>
      <c r="D89" s="273"/>
      <c r="E89" s="273"/>
      <c r="F89" s="296" t="s">
        <v>1357</v>
      </c>
      <c r="G89" s="297"/>
      <c r="H89" s="273" t="s">
        <v>1375</v>
      </c>
      <c r="I89" s="273" t="s">
        <v>1353</v>
      </c>
      <c r="J89" s="273">
        <v>20</v>
      </c>
      <c r="K89" s="287"/>
    </row>
    <row r="90" s="1" customFormat="1" ht="15" customHeight="1">
      <c r="B90" s="298"/>
      <c r="C90" s="273" t="s">
        <v>1376</v>
      </c>
      <c r="D90" s="273"/>
      <c r="E90" s="273"/>
      <c r="F90" s="296" t="s">
        <v>1357</v>
      </c>
      <c r="G90" s="297"/>
      <c r="H90" s="273" t="s">
        <v>1377</v>
      </c>
      <c r="I90" s="273" t="s">
        <v>1353</v>
      </c>
      <c r="J90" s="273">
        <v>50</v>
      </c>
      <c r="K90" s="287"/>
    </row>
    <row r="91" s="1" customFormat="1" ht="15" customHeight="1">
      <c r="B91" s="298"/>
      <c r="C91" s="273" t="s">
        <v>1378</v>
      </c>
      <c r="D91" s="273"/>
      <c r="E91" s="273"/>
      <c r="F91" s="296" t="s">
        <v>1357</v>
      </c>
      <c r="G91" s="297"/>
      <c r="H91" s="273" t="s">
        <v>1378</v>
      </c>
      <c r="I91" s="273" t="s">
        <v>1353</v>
      </c>
      <c r="J91" s="273">
        <v>50</v>
      </c>
      <c r="K91" s="287"/>
    </row>
    <row r="92" s="1" customFormat="1" ht="15" customHeight="1">
      <c r="B92" s="298"/>
      <c r="C92" s="273" t="s">
        <v>1379</v>
      </c>
      <c r="D92" s="273"/>
      <c r="E92" s="273"/>
      <c r="F92" s="296" t="s">
        <v>1357</v>
      </c>
      <c r="G92" s="297"/>
      <c r="H92" s="273" t="s">
        <v>1380</v>
      </c>
      <c r="I92" s="273" t="s">
        <v>1353</v>
      </c>
      <c r="J92" s="273">
        <v>255</v>
      </c>
      <c r="K92" s="287"/>
    </row>
    <row r="93" s="1" customFormat="1" ht="15" customHeight="1">
      <c r="B93" s="298"/>
      <c r="C93" s="273" t="s">
        <v>1381</v>
      </c>
      <c r="D93" s="273"/>
      <c r="E93" s="273"/>
      <c r="F93" s="296" t="s">
        <v>1351</v>
      </c>
      <c r="G93" s="297"/>
      <c r="H93" s="273" t="s">
        <v>1382</v>
      </c>
      <c r="I93" s="273" t="s">
        <v>1383</v>
      </c>
      <c r="J93" s="273"/>
      <c r="K93" s="287"/>
    </row>
    <row r="94" s="1" customFormat="1" ht="15" customHeight="1">
      <c r="B94" s="298"/>
      <c r="C94" s="273" t="s">
        <v>1384</v>
      </c>
      <c r="D94" s="273"/>
      <c r="E94" s="273"/>
      <c r="F94" s="296" t="s">
        <v>1351</v>
      </c>
      <c r="G94" s="297"/>
      <c r="H94" s="273" t="s">
        <v>1385</v>
      </c>
      <c r="I94" s="273" t="s">
        <v>1386</v>
      </c>
      <c r="J94" s="273"/>
      <c r="K94" s="287"/>
    </row>
    <row r="95" s="1" customFormat="1" ht="15" customHeight="1">
      <c r="B95" s="298"/>
      <c r="C95" s="273" t="s">
        <v>1387</v>
      </c>
      <c r="D95" s="273"/>
      <c r="E95" s="273"/>
      <c r="F95" s="296" t="s">
        <v>1351</v>
      </c>
      <c r="G95" s="297"/>
      <c r="H95" s="273" t="s">
        <v>1387</v>
      </c>
      <c r="I95" s="273" t="s">
        <v>1386</v>
      </c>
      <c r="J95" s="273"/>
      <c r="K95" s="287"/>
    </row>
    <row r="96" s="1" customFormat="1" ht="15" customHeight="1">
      <c r="B96" s="298"/>
      <c r="C96" s="273" t="s">
        <v>48</v>
      </c>
      <c r="D96" s="273"/>
      <c r="E96" s="273"/>
      <c r="F96" s="296" t="s">
        <v>1351</v>
      </c>
      <c r="G96" s="297"/>
      <c r="H96" s="273" t="s">
        <v>1388</v>
      </c>
      <c r="I96" s="273" t="s">
        <v>1386</v>
      </c>
      <c r="J96" s="273"/>
      <c r="K96" s="287"/>
    </row>
    <row r="97" s="1" customFormat="1" ht="15" customHeight="1">
      <c r="B97" s="298"/>
      <c r="C97" s="273" t="s">
        <v>58</v>
      </c>
      <c r="D97" s="273"/>
      <c r="E97" s="273"/>
      <c r="F97" s="296" t="s">
        <v>1351</v>
      </c>
      <c r="G97" s="297"/>
      <c r="H97" s="273" t="s">
        <v>1389</v>
      </c>
      <c r="I97" s="273" t="s">
        <v>1386</v>
      </c>
      <c r="J97" s="273"/>
      <c r="K97" s="287"/>
    </row>
    <row r="98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="1" customFormat="1" ht="45" customHeight="1">
      <c r="B102" s="285"/>
      <c r="C102" s="286" t="s">
        <v>1390</v>
      </c>
      <c r="D102" s="286"/>
      <c r="E102" s="286"/>
      <c r="F102" s="286"/>
      <c r="G102" s="286"/>
      <c r="H102" s="286"/>
      <c r="I102" s="286"/>
      <c r="J102" s="286"/>
      <c r="K102" s="287"/>
    </row>
    <row r="103" s="1" customFormat="1" ht="17.25" customHeight="1">
      <c r="B103" s="285"/>
      <c r="C103" s="288" t="s">
        <v>1345</v>
      </c>
      <c r="D103" s="288"/>
      <c r="E103" s="288"/>
      <c r="F103" s="288" t="s">
        <v>1346</v>
      </c>
      <c r="G103" s="289"/>
      <c r="H103" s="288" t="s">
        <v>64</v>
      </c>
      <c r="I103" s="288" t="s">
        <v>67</v>
      </c>
      <c r="J103" s="288" t="s">
        <v>1347</v>
      </c>
      <c r="K103" s="287"/>
    </row>
    <row r="104" s="1" customFormat="1" ht="17.25" customHeight="1">
      <c r="B104" s="285"/>
      <c r="C104" s="290" t="s">
        <v>1348</v>
      </c>
      <c r="D104" s="290"/>
      <c r="E104" s="290"/>
      <c r="F104" s="291" t="s">
        <v>1349</v>
      </c>
      <c r="G104" s="292"/>
      <c r="H104" s="290"/>
      <c r="I104" s="290"/>
      <c r="J104" s="290" t="s">
        <v>1350</v>
      </c>
      <c r="K104" s="287"/>
    </row>
    <row r="105" s="1" customFormat="1" ht="5.25" customHeight="1">
      <c r="B105" s="285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="1" customFormat="1" ht="15" customHeight="1">
      <c r="B106" s="285"/>
      <c r="C106" s="273" t="s">
        <v>63</v>
      </c>
      <c r="D106" s="295"/>
      <c r="E106" s="295"/>
      <c r="F106" s="296" t="s">
        <v>1351</v>
      </c>
      <c r="G106" s="273"/>
      <c r="H106" s="273" t="s">
        <v>1391</v>
      </c>
      <c r="I106" s="273" t="s">
        <v>1353</v>
      </c>
      <c r="J106" s="273">
        <v>20</v>
      </c>
      <c r="K106" s="287"/>
    </row>
    <row r="107" s="1" customFormat="1" ht="15" customHeight="1">
      <c r="B107" s="285"/>
      <c r="C107" s="273" t="s">
        <v>1354</v>
      </c>
      <c r="D107" s="273"/>
      <c r="E107" s="273"/>
      <c r="F107" s="296" t="s">
        <v>1351</v>
      </c>
      <c r="G107" s="273"/>
      <c r="H107" s="273" t="s">
        <v>1391</v>
      </c>
      <c r="I107" s="273" t="s">
        <v>1353</v>
      </c>
      <c r="J107" s="273">
        <v>120</v>
      </c>
      <c r="K107" s="287"/>
    </row>
    <row r="108" s="1" customFormat="1" ht="15" customHeight="1">
      <c r="B108" s="298"/>
      <c r="C108" s="273" t="s">
        <v>1356</v>
      </c>
      <c r="D108" s="273"/>
      <c r="E108" s="273"/>
      <c r="F108" s="296" t="s">
        <v>1357</v>
      </c>
      <c r="G108" s="273"/>
      <c r="H108" s="273" t="s">
        <v>1391</v>
      </c>
      <c r="I108" s="273" t="s">
        <v>1353</v>
      </c>
      <c r="J108" s="273">
        <v>50</v>
      </c>
      <c r="K108" s="287"/>
    </row>
    <row r="109" s="1" customFormat="1" ht="15" customHeight="1">
      <c r="B109" s="298"/>
      <c r="C109" s="273" t="s">
        <v>1359</v>
      </c>
      <c r="D109" s="273"/>
      <c r="E109" s="273"/>
      <c r="F109" s="296" t="s">
        <v>1351</v>
      </c>
      <c r="G109" s="273"/>
      <c r="H109" s="273" t="s">
        <v>1391</v>
      </c>
      <c r="I109" s="273" t="s">
        <v>1361</v>
      </c>
      <c r="J109" s="273"/>
      <c r="K109" s="287"/>
    </row>
    <row r="110" s="1" customFormat="1" ht="15" customHeight="1">
      <c r="B110" s="298"/>
      <c r="C110" s="273" t="s">
        <v>1370</v>
      </c>
      <c r="D110" s="273"/>
      <c r="E110" s="273"/>
      <c r="F110" s="296" t="s">
        <v>1357</v>
      </c>
      <c r="G110" s="273"/>
      <c r="H110" s="273" t="s">
        <v>1391</v>
      </c>
      <c r="I110" s="273" t="s">
        <v>1353</v>
      </c>
      <c r="J110" s="273">
        <v>50</v>
      </c>
      <c r="K110" s="287"/>
    </row>
    <row r="111" s="1" customFormat="1" ht="15" customHeight="1">
      <c r="B111" s="298"/>
      <c r="C111" s="273" t="s">
        <v>1378</v>
      </c>
      <c r="D111" s="273"/>
      <c r="E111" s="273"/>
      <c r="F111" s="296" t="s">
        <v>1357</v>
      </c>
      <c r="G111" s="273"/>
      <c r="H111" s="273" t="s">
        <v>1391</v>
      </c>
      <c r="I111" s="273" t="s">
        <v>1353</v>
      </c>
      <c r="J111" s="273">
        <v>50</v>
      </c>
      <c r="K111" s="287"/>
    </row>
    <row r="112" s="1" customFormat="1" ht="15" customHeight="1">
      <c r="B112" s="298"/>
      <c r="C112" s="273" t="s">
        <v>1376</v>
      </c>
      <c r="D112" s="273"/>
      <c r="E112" s="273"/>
      <c r="F112" s="296" t="s">
        <v>1357</v>
      </c>
      <c r="G112" s="273"/>
      <c r="H112" s="273" t="s">
        <v>1391</v>
      </c>
      <c r="I112" s="273" t="s">
        <v>1353</v>
      </c>
      <c r="J112" s="273">
        <v>50</v>
      </c>
      <c r="K112" s="287"/>
    </row>
    <row r="113" s="1" customFormat="1" ht="15" customHeight="1">
      <c r="B113" s="298"/>
      <c r="C113" s="273" t="s">
        <v>63</v>
      </c>
      <c r="D113" s="273"/>
      <c r="E113" s="273"/>
      <c r="F113" s="296" t="s">
        <v>1351</v>
      </c>
      <c r="G113" s="273"/>
      <c r="H113" s="273" t="s">
        <v>1392</v>
      </c>
      <c r="I113" s="273" t="s">
        <v>1353</v>
      </c>
      <c r="J113" s="273">
        <v>20</v>
      </c>
      <c r="K113" s="287"/>
    </row>
    <row r="114" s="1" customFormat="1" ht="15" customHeight="1">
      <c r="B114" s="298"/>
      <c r="C114" s="273" t="s">
        <v>1393</v>
      </c>
      <c r="D114" s="273"/>
      <c r="E114" s="273"/>
      <c r="F114" s="296" t="s">
        <v>1351</v>
      </c>
      <c r="G114" s="273"/>
      <c r="H114" s="273" t="s">
        <v>1394</v>
      </c>
      <c r="I114" s="273" t="s">
        <v>1353</v>
      </c>
      <c r="J114" s="273">
        <v>120</v>
      </c>
      <c r="K114" s="287"/>
    </row>
    <row r="115" s="1" customFormat="1" ht="15" customHeight="1">
      <c r="B115" s="298"/>
      <c r="C115" s="273" t="s">
        <v>48</v>
      </c>
      <c r="D115" s="273"/>
      <c r="E115" s="273"/>
      <c r="F115" s="296" t="s">
        <v>1351</v>
      </c>
      <c r="G115" s="273"/>
      <c r="H115" s="273" t="s">
        <v>1395</v>
      </c>
      <c r="I115" s="273" t="s">
        <v>1386</v>
      </c>
      <c r="J115" s="273"/>
      <c r="K115" s="287"/>
    </row>
    <row r="116" s="1" customFormat="1" ht="15" customHeight="1">
      <c r="B116" s="298"/>
      <c r="C116" s="273" t="s">
        <v>58</v>
      </c>
      <c r="D116" s="273"/>
      <c r="E116" s="273"/>
      <c r="F116" s="296" t="s">
        <v>1351</v>
      </c>
      <c r="G116" s="273"/>
      <c r="H116" s="273" t="s">
        <v>1396</v>
      </c>
      <c r="I116" s="273" t="s">
        <v>1386</v>
      </c>
      <c r="J116" s="273"/>
      <c r="K116" s="287"/>
    </row>
    <row r="117" s="1" customFormat="1" ht="15" customHeight="1">
      <c r="B117" s="298"/>
      <c r="C117" s="273" t="s">
        <v>67</v>
      </c>
      <c r="D117" s="273"/>
      <c r="E117" s="273"/>
      <c r="F117" s="296" t="s">
        <v>1351</v>
      </c>
      <c r="G117" s="273"/>
      <c r="H117" s="273" t="s">
        <v>1397</v>
      </c>
      <c r="I117" s="273" t="s">
        <v>1398</v>
      </c>
      <c r="J117" s="273"/>
      <c r="K117" s="287"/>
    </row>
    <row r="118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4" t="s">
        <v>1399</v>
      </c>
      <c r="D122" s="264"/>
      <c r="E122" s="264"/>
      <c r="F122" s="264"/>
      <c r="G122" s="264"/>
      <c r="H122" s="264"/>
      <c r="I122" s="264"/>
      <c r="J122" s="264"/>
      <c r="K122" s="315"/>
    </row>
    <row r="123" s="1" customFormat="1" ht="17.25" customHeight="1">
      <c r="B123" s="316"/>
      <c r="C123" s="288" t="s">
        <v>1345</v>
      </c>
      <c r="D123" s="288"/>
      <c r="E123" s="288"/>
      <c r="F123" s="288" t="s">
        <v>1346</v>
      </c>
      <c r="G123" s="289"/>
      <c r="H123" s="288" t="s">
        <v>64</v>
      </c>
      <c r="I123" s="288" t="s">
        <v>67</v>
      </c>
      <c r="J123" s="288" t="s">
        <v>1347</v>
      </c>
      <c r="K123" s="317"/>
    </row>
    <row r="124" s="1" customFormat="1" ht="17.25" customHeight="1">
      <c r="B124" s="316"/>
      <c r="C124" s="290" t="s">
        <v>1348</v>
      </c>
      <c r="D124" s="290"/>
      <c r="E124" s="290"/>
      <c r="F124" s="291" t="s">
        <v>1349</v>
      </c>
      <c r="G124" s="292"/>
      <c r="H124" s="290"/>
      <c r="I124" s="290"/>
      <c r="J124" s="290" t="s">
        <v>1350</v>
      </c>
      <c r="K124" s="317"/>
    </row>
    <row r="125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="1" customFormat="1" ht="15" customHeight="1">
      <c r="B126" s="318"/>
      <c r="C126" s="273" t="s">
        <v>1354</v>
      </c>
      <c r="D126" s="295"/>
      <c r="E126" s="295"/>
      <c r="F126" s="296" t="s">
        <v>1351</v>
      </c>
      <c r="G126" s="273"/>
      <c r="H126" s="273" t="s">
        <v>1391</v>
      </c>
      <c r="I126" s="273" t="s">
        <v>1353</v>
      </c>
      <c r="J126" s="273">
        <v>120</v>
      </c>
      <c r="K126" s="321"/>
    </row>
    <row r="127" s="1" customFormat="1" ht="15" customHeight="1">
      <c r="B127" s="318"/>
      <c r="C127" s="273" t="s">
        <v>1400</v>
      </c>
      <c r="D127" s="273"/>
      <c r="E127" s="273"/>
      <c r="F127" s="296" t="s">
        <v>1351</v>
      </c>
      <c r="G127" s="273"/>
      <c r="H127" s="273" t="s">
        <v>1401</v>
      </c>
      <c r="I127" s="273" t="s">
        <v>1353</v>
      </c>
      <c r="J127" s="273" t="s">
        <v>1402</v>
      </c>
      <c r="K127" s="321"/>
    </row>
    <row r="128" s="1" customFormat="1" ht="15" customHeight="1">
      <c r="B128" s="318"/>
      <c r="C128" s="273" t="s">
        <v>1299</v>
      </c>
      <c r="D128" s="273"/>
      <c r="E128" s="273"/>
      <c r="F128" s="296" t="s">
        <v>1351</v>
      </c>
      <c r="G128" s="273"/>
      <c r="H128" s="273" t="s">
        <v>1403</v>
      </c>
      <c r="I128" s="273" t="s">
        <v>1353</v>
      </c>
      <c r="J128" s="273" t="s">
        <v>1402</v>
      </c>
      <c r="K128" s="321"/>
    </row>
    <row r="129" s="1" customFormat="1" ht="15" customHeight="1">
      <c r="B129" s="318"/>
      <c r="C129" s="273" t="s">
        <v>1362</v>
      </c>
      <c r="D129" s="273"/>
      <c r="E129" s="273"/>
      <c r="F129" s="296" t="s">
        <v>1357</v>
      </c>
      <c r="G129" s="273"/>
      <c r="H129" s="273" t="s">
        <v>1363</v>
      </c>
      <c r="I129" s="273" t="s">
        <v>1353</v>
      </c>
      <c r="J129" s="273">
        <v>15</v>
      </c>
      <c r="K129" s="321"/>
    </row>
    <row r="130" s="1" customFormat="1" ht="15" customHeight="1">
      <c r="B130" s="318"/>
      <c r="C130" s="299" t="s">
        <v>1364</v>
      </c>
      <c r="D130" s="299"/>
      <c r="E130" s="299"/>
      <c r="F130" s="300" t="s">
        <v>1357</v>
      </c>
      <c r="G130" s="299"/>
      <c r="H130" s="299" t="s">
        <v>1365</v>
      </c>
      <c r="I130" s="299" t="s">
        <v>1353</v>
      </c>
      <c r="J130" s="299">
        <v>15</v>
      </c>
      <c r="K130" s="321"/>
    </row>
    <row r="131" s="1" customFormat="1" ht="15" customHeight="1">
      <c r="B131" s="318"/>
      <c r="C131" s="299" t="s">
        <v>1366</v>
      </c>
      <c r="D131" s="299"/>
      <c r="E131" s="299"/>
      <c r="F131" s="300" t="s">
        <v>1357</v>
      </c>
      <c r="G131" s="299"/>
      <c r="H131" s="299" t="s">
        <v>1367</v>
      </c>
      <c r="I131" s="299" t="s">
        <v>1353</v>
      </c>
      <c r="J131" s="299">
        <v>20</v>
      </c>
      <c r="K131" s="321"/>
    </row>
    <row r="132" s="1" customFormat="1" ht="15" customHeight="1">
      <c r="B132" s="318"/>
      <c r="C132" s="299" t="s">
        <v>1368</v>
      </c>
      <c r="D132" s="299"/>
      <c r="E132" s="299"/>
      <c r="F132" s="300" t="s">
        <v>1357</v>
      </c>
      <c r="G132" s="299"/>
      <c r="H132" s="299" t="s">
        <v>1369</v>
      </c>
      <c r="I132" s="299" t="s">
        <v>1353</v>
      </c>
      <c r="J132" s="299">
        <v>20</v>
      </c>
      <c r="K132" s="321"/>
    </row>
    <row r="133" s="1" customFormat="1" ht="15" customHeight="1">
      <c r="B133" s="318"/>
      <c r="C133" s="273" t="s">
        <v>1356</v>
      </c>
      <c r="D133" s="273"/>
      <c r="E133" s="273"/>
      <c r="F133" s="296" t="s">
        <v>1357</v>
      </c>
      <c r="G133" s="273"/>
      <c r="H133" s="273" t="s">
        <v>1391</v>
      </c>
      <c r="I133" s="273" t="s">
        <v>1353</v>
      </c>
      <c r="J133" s="273">
        <v>50</v>
      </c>
      <c r="K133" s="321"/>
    </row>
    <row r="134" s="1" customFormat="1" ht="15" customHeight="1">
      <c r="B134" s="318"/>
      <c r="C134" s="273" t="s">
        <v>1370</v>
      </c>
      <c r="D134" s="273"/>
      <c r="E134" s="273"/>
      <c r="F134" s="296" t="s">
        <v>1357</v>
      </c>
      <c r="G134" s="273"/>
      <c r="H134" s="273" t="s">
        <v>1391</v>
      </c>
      <c r="I134" s="273" t="s">
        <v>1353</v>
      </c>
      <c r="J134" s="273">
        <v>50</v>
      </c>
      <c r="K134" s="321"/>
    </row>
    <row r="135" s="1" customFormat="1" ht="15" customHeight="1">
      <c r="B135" s="318"/>
      <c r="C135" s="273" t="s">
        <v>1376</v>
      </c>
      <c r="D135" s="273"/>
      <c r="E135" s="273"/>
      <c r="F135" s="296" t="s">
        <v>1357</v>
      </c>
      <c r="G135" s="273"/>
      <c r="H135" s="273" t="s">
        <v>1391</v>
      </c>
      <c r="I135" s="273" t="s">
        <v>1353</v>
      </c>
      <c r="J135" s="273">
        <v>50</v>
      </c>
      <c r="K135" s="321"/>
    </row>
    <row r="136" s="1" customFormat="1" ht="15" customHeight="1">
      <c r="B136" s="318"/>
      <c r="C136" s="273" t="s">
        <v>1378</v>
      </c>
      <c r="D136" s="273"/>
      <c r="E136" s="273"/>
      <c r="F136" s="296" t="s">
        <v>1357</v>
      </c>
      <c r="G136" s="273"/>
      <c r="H136" s="273" t="s">
        <v>1391</v>
      </c>
      <c r="I136" s="273" t="s">
        <v>1353</v>
      </c>
      <c r="J136" s="273">
        <v>50</v>
      </c>
      <c r="K136" s="321"/>
    </row>
    <row r="137" s="1" customFormat="1" ht="15" customHeight="1">
      <c r="B137" s="318"/>
      <c r="C137" s="273" t="s">
        <v>1379</v>
      </c>
      <c r="D137" s="273"/>
      <c r="E137" s="273"/>
      <c r="F137" s="296" t="s">
        <v>1357</v>
      </c>
      <c r="G137" s="273"/>
      <c r="H137" s="273" t="s">
        <v>1404</v>
      </c>
      <c r="I137" s="273" t="s">
        <v>1353</v>
      </c>
      <c r="J137" s="273">
        <v>255</v>
      </c>
      <c r="K137" s="321"/>
    </row>
    <row r="138" s="1" customFormat="1" ht="15" customHeight="1">
      <c r="B138" s="318"/>
      <c r="C138" s="273" t="s">
        <v>1381</v>
      </c>
      <c r="D138" s="273"/>
      <c r="E138" s="273"/>
      <c r="F138" s="296" t="s">
        <v>1351</v>
      </c>
      <c r="G138" s="273"/>
      <c r="H138" s="273" t="s">
        <v>1405</v>
      </c>
      <c r="I138" s="273" t="s">
        <v>1383</v>
      </c>
      <c r="J138" s="273"/>
      <c r="K138" s="321"/>
    </row>
    <row r="139" s="1" customFormat="1" ht="15" customHeight="1">
      <c r="B139" s="318"/>
      <c r="C139" s="273" t="s">
        <v>1384</v>
      </c>
      <c r="D139" s="273"/>
      <c r="E139" s="273"/>
      <c r="F139" s="296" t="s">
        <v>1351</v>
      </c>
      <c r="G139" s="273"/>
      <c r="H139" s="273" t="s">
        <v>1406</v>
      </c>
      <c r="I139" s="273" t="s">
        <v>1386</v>
      </c>
      <c r="J139" s="273"/>
      <c r="K139" s="321"/>
    </row>
    <row r="140" s="1" customFormat="1" ht="15" customHeight="1">
      <c r="B140" s="318"/>
      <c r="C140" s="273" t="s">
        <v>1387</v>
      </c>
      <c r="D140" s="273"/>
      <c r="E140" s="273"/>
      <c r="F140" s="296" t="s">
        <v>1351</v>
      </c>
      <c r="G140" s="273"/>
      <c r="H140" s="273" t="s">
        <v>1387</v>
      </c>
      <c r="I140" s="273" t="s">
        <v>1386</v>
      </c>
      <c r="J140" s="273"/>
      <c r="K140" s="321"/>
    </row>
    <row r="141" s="1" customFormat="1" ht="15" customHeight="1">
      <c r="B141" s="318"/>
      <c r="C141" s="273" t="s">
        <v>48</v>
      </c>
      <c r="D141" s="273"/>
      <c r="E141" s="273"/>
      <c r="F141" s="296" t="s">
        <v>1351</v>
      </c>
      <c r="G141" s="273"/>
      <c r="H141" s="273" t="s">
        <v>1407</v>
      </c>
      <c r="I141" s="273" t="s">
        <v>1386</v>
      </c>
      <c r="J141" s="273"/>
      <c r="K141" s="321"/>
    </row>
    <row r="142" s="1" customFormat="1" ht="15" customHeight="1">
      <c r="B142" s="318"/>
      <c r="C142" s="273" t="s">
        <v>1408</v>
      </c>
      <c r="D142" s="273"/>
      <c r="E142" s="273"/>
      <c r="F142" s="296" t="s">
        <v>1351</v>
      </c>
      <c r="G142" s="273"/>
      <c r="H142" s="273" t="s">
        <v>1409</v>
      </c>
      <c r="I142" s="273" t="s">
        <v>1386</v>
      </c>
      <c r="J142" s="273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="1" customFormat="1" ht="45" customHeight="1">
      <c r="B147" s="285"/>
      <c r="C147" s="286" t="s">
        <v>1410</v>
      </c>
      <c r="D147" s="286"/>
      <c r="E147" s="286"/>
      <c r="F147" s="286"/>
      <c r="G147" s="286"/>
      <c r="H147" s="286"/>
      <c r="I147" s="286"/>
      <c r="J147" s="286"/>
      <c r="K147" s="287"/>
    </row>
    <row r="148" s="1" customFormat="1" ht="17.25" customHeight="1">
      <c r="B148" s="285"/>
      <c r="C148" s="288" t="s">
        <v>1345</v>
      </c>
      <c r="D148" s="288"/>
      <c r="E148" s="288"/>
      <c r="F148" s="288" t="s">
        <v>1346</v>
      </c>
      <c r="G148" s="289"/>
      <c r="H148" s="288" t="s">
        <v>64</v>
      </c>
      <c r="I148" s="288" t="s">
        <v>67</v>
      </c>
      <c r="J148" s="288" t="s">
        <v>1347</v>
      </c>
      <c r="K148" s="287"/>
    </row>
    <row r="149" s="1" customFormat="1" ht="17.25" customHeight="1">
      <c r="B149" s="285"/>
      <c r="C149" s="290" t="s">
        <v>1348</v>
      </c>
      <c r="D149" s="290"/>
      <c r="E149" s="290"/>
      <c r="F149" s="291" t="s">
        <v>1349</v>
      </c>
      <c r="G149" s="292"/>
      <c r="H149" s="290"/>
      <c r="I149" s="290"/>
      <c r="J149" s="290" t="s">
        <v>1350</v>
      </c>
      <c r="K149" s="287"/>
    </row>
    <row r="150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="1" customFormat="1" ht="15" customHeight="1">
      <c r="B151" s="298"/>
      <c r="C151" s="325" t="s">
        <v>1354</v>
      </c>
      <c r="D151" s="273"/>
      <c r="E151" s="273"/>
      <c r="F151" s="326" t="s">
        <v>1351</v>
      </c>
      <c r="G151" s="273"/>
      <c r="H151" s="325" t="s">
        <v>1391</v>
      </c>
      <c r="I151" s="325" t="s">
        <v>1353</v>
      </c>
      <c r="J151" s="325">
        <v>120</v>
      </c>
      <c r="K151" s="321"/>
    </row>
    <row r="152" s="1" customFormat="1" ht="15" customHeight="1">
      <c r="B152" s="298"/>
      <c r="C152" s="325" t="s">
        <v>1400</v>
      </c>
      <c r="D152" s="273"/>
      <c r="E152" s="273"/>
      <c r="F152" s="326" t="s">
        <v>1351</v>
      </c>
      <c r="G152" s="273"/>
      <c r="H152" s="325" t="s">
        <v>1411</v>
      </c>
      <c r="I152" s="325" t="s">
        <v>1353</v>
      </c>
      <c r="J152" s="325" t="s">
        <v>1402</v>
      </c>
      <c r="K152" s="321"/>
    </row>
    <row r="153" s="1" customFormat="1" ht="15" customHeight="1">
      <c r="B153" s="298"/>
      <c r="C153" s="325" t="s">
        <v>1299</v>
      </c>
      <c r="D153" s="273"/>
      <c r="E153" s="273"/>
      <c r="F153" s="326" t="s">
        <v>1351</v>
      </c>
      <c r="G153" s="273"/>
      <c r="H153" s="325" t="s">
        <v>1412</v>
      </c>
      <c r="I153" s="325" t="s">
        <v>1353</v>
      </c>
      <c r="J153" s="325" t="s">
        <v>1402</v>
      </c>
      <c r="K153" s="321"/>
    </row>
    <row r="154" s="1" customFormat="1" ht="15" customHeight="1">
      <c r="B154" s="298"/>
      <c r="C154" s="325" t="s">
        <v>1356</v>
      </c>
      <c r="D154" s="273"/>
      <c r="E154" s="273"/>
      <c r="F154" s="326" t="s">
        <v>1357</v>
      </c>
      <c r="G154" s="273"/>
      <c r="H154" s="325" t="s">
        <v>1391</v>
      </c>
      <c r="I154" s="325" t="s">
        <v>1353</v>
      </c>
      <c r="J154" s="325">
        <v>50</v>
      </c>
      <c r="K154" s="321"/>
    </row>
    <row r="155" s="1" customFormat="1" ht="15" customHeight="1">
      <c r="B155" s="298"/>
      <c r="C155" s="325" t="s">
        <v>1359</v>
      </c>
      <c r="D155" s="273"/>
      <c r="E155" s="273"/>
      <c r="F155" s="326" t="s">
        <v>1351</v>
      </c>
      <c r="G155" s="273"/>
      <c r="H155" s="325" t="s">
        <v>1391</v>
      </c>
      <c r="I155" s="325" t="s">
        <v>1361</v>
      </c>
      <c r="J155" s="325"/>
      <c r="K155" s="321"/>
    </row>
    <row r="156" s="1" customFormat="1" ht="15" customHeight="1">
      <c r="B156" s="298"/>
      <c r="C156" s="325" t="s">
        <v>1370</v>
      </c>
      <c r="D156" s="273"/>
      <c r="E156" s="273"/>
      <c r="F156" s="326" t="s">
        <v>1357</v>
      </c>
      <c r="G156" s="273"/>
      <c r="H156" s="325" t="s">
        <v>1391</v>
      </c>
      <c r="I156" s="325" t="s">
        <v>1353</v>
      </c>
      <c r="J156" s="325">
        <v>50</v>
      </c>
      <c r="K156" s="321"/>
    </row>
    <row r="157" s="1" customFormat="1" ht="15" customHeight="1">
      <c r="B157" s="298"/>
      <c r="C157" s="325" t="s">
        <v>1378</v>
      </c>
      <c r="D157" s="273"/>
      <c r="E157" s="273"/>
      <c r="F157" s="326" t="s">
        <v>1357</v>
      </c>
      <c r="G157" s="273"/>
      <c r="H157" s="325" t="s">
        <v>1391</v>
      </c>
      <c r="I157" s="325" t="s">
        <v>1353</v>
      </c>
      <c r="J157" s="325">
        <v>50</v>
      </c>
      <c r="K157" s="321"/>
    </row>
    <row r="158" s="1" customFormat="1" ht="15" customHeight="1">
      <c r="B158" s="298"/>
      <c r="C158" s="325" t="s">
        <v>1376</v>
      </c>
      <c r="D158" s="273"/>
      <c r="E158" s="273"/>
      <c r="F158" s="326" t="s">
        <v>1357</v>
      </c>
      <c r="G158" s="273"/>
      <c r="H158" s="325" t="s">
        <v>1391</v>
      </c>
      <c r="I158" s="325" t="s">
        <v>1353</v>
      </c>
      <c r="J158" s="325">
        <v>50</v>
      </c>
      <c r="K158" s="321"/>
    </row>
    <row r="159" s="1" customFormat="1" ht="15" customHeight="1">
      <c r="B159" s="298"/>
      <c r="C159" s="325" t="s">
        <v>100</v>
      </c>
      <c r="D159" s="273"/>
      <c r="E159" s="273"/>
      <c r="F159" s="326" t="s">
        <v>1351</v>
      </c>
      <c r="G159" s="273"/>
      <c r="H159" s="325" t="s">
        <v>1413</v>
      </c>
      <c r="I159" s="325" t="s">
        <v>1353</v>
      </c>
      <c r="J159" s="325" t="s">
        <v>1414</v>
      </c>
      <c r="K159" s="321"/>
    </row>
    <row r="160" s="1" customFormat="1" ht="15" customHeight="1">
      <c r="B160" s="298"/>
      <c r="C160" s="325" t="s">
        <v>1415</v>
      </c>
      <c r="D160" s="273"/>
      <c r="E160" s="273"/>
      <c r="F160" s="326" t="s">
        <v>1351</v>
      </c>
      <c r="G160" s="273"/>
      <c r="H160" s="325" t="s">
        <v>1416</v>
      </c>
      <c r="I160" s="325" t="s">
        <v>1386</v>
      </c>
      <c r="J160" s="325"/>
      <c r="K160" s="321"/>
    </row>
    <row r="16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="1" customFormat="1" ht="45" customHeight="1">
      <c r="B165" s="263"/>
      <c r="C165" s="264" t="s">
        <v>1417</v>
      </c>
      <c r="D165" s="264"/>
      <c r="E165" s="264"/>
      <c r="F165" s="264"/>
      <c r="G165" s="264"/>
      <c r="H165" s="264"/>
      <c r="I165" s="264"/>
      <c r="J165" s="264"/>
      <c r="K165" s="265"/>
    </row>
    <row r="166" s="1" customFormat="1" ht="17.25" customHeight="1">
      <c r="B166" s="263"/>
      <c r="C166" s="288" t="s">
        <v>1345</v>
      </c>
      <c r="D166" s="288"/>
      <c r="E166" s="288"/>
      <c r="F166" s="288" t="s">
        <v>1346</v>
      </c>
      <c r="G166" s="330"/>
      <c r="H166" s="331" t="s">
        <v>64</v>
      </c>
      <c r="I166" s="331" t="s">
        <v>67</v>
      </c>
      <c r="J166" s="288" t="s">
        <v>1347</v>
      </c>
      <c r="K166" s="265"/>
    </row>
    <row r="167" s="1" customFormat="1" ht="17.25" customHeight="1">
      <c r="B167" s="266"/>
      <c r="C167" s="290" t="s">
        <v>1348</v>
      </c>
      <c r="D167" s="290"/>
      <c r="E167" s="290"/>
      <c r="F167" s="291" t="s">
        <v>1349</v>
      </c>
      <c r="G167" s="332"/>
      <c r="H167" s="333"/>
      <c r="I167" s="333"/>
      <c r="J167" s="290" t="s">
        <v>1350</v>
      </c>
      <c r="K167" s="268"/>
    </row>
    <row r="168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="1" customFormat="1" ht="15" customHeight="1">
      <c r="B169" s="298"/>
      <c r="C169" s="273" t="s">
        <v>1354</v>
      </c>
      <c r="D169" s="273"/>
      <c r="E169" s="273"/>
      <c r="F169" s="296" t="s">
        <v>1351</v>
      </c>
      <c r="G169" s="273"/>
      <c r="H169" s="273" t="s">
        <v>1391</v>
      </c>
      <c r="I169" s="273" t="s">
        <v>1353</v>
      </c>
      <c r="J169" s="273">
        <v>120</v>
      </c>
      <c r="K169" s="321"/>
    </row>
    <row r="170" s="1" customFormat="1" ht="15" customHeight="1">
      <c r="B170" s="298"/>
      <c r="C170" s="273" t="s">
        <v>1400</v>
      </c>
      <c r="D170" s="273"/>
      <c r="E170" s="273"/>
      <c r="F170" s="296" t="s">
        <v>1351</v>
      </c>
      <c r="G170" s="273"/>
      <c r="H170" s="273" t="s">
        <v>1401</v>
      </c>
      <c r="I170" s="273" t="s">
        <v>1353</v>
      </c>
      <c r="J170" s="273" t="s">
        <v>1402</v>
      </c>
      <c r="K170" s="321"/>
    </row>
    <row r="171" s="1" customFormat="1" ht="15" customHeight="1">
      <c r="B171" s="298"/>
      <c r="C171" s="273" t="s">
        <v>1299</v>
      </c>
      <c r="D171" s="273"/>
      <c r="E171" s="273"/>
      <c r="F171" s="296" t="s">
        <v>1351</v>
      </c>
      <c r="G171" s="273"/>
      <c r="H171" s="273" t="s">
        <v>1418</v>
      </c>
      <c r="I171" s="273" t="s">
        <v>1353</v>
      </c>
      <c r="J171" s="273" t="s">
        <v>1402</v>
      </c>
      <c r="K171" s="321"/>
    </row>
    <row r="172" s="1" customFormat="1" ht="15" customHeight="1">
      <c r="B172" s="298"/>
      <c r="C172" s="273" t="s">
        <v>1356</v>
      </c>
      <c r="D172" s="273"/>
      <c r="E172" s="273"/>
      <c r="F172" s="296" t="s">
        <v>1357</v>
      </c>
      <c r="G172" s="273"/>
      <c r="H172" s="273" t="s">
        <v>1418</v>
      </c>
      <c r="I172" s="273" t="s">
        <v>1353</v>
      </c>
      <c r="J172" s="273">
        <v>50</v>
      </c>
      <c r="K172" s="321"/>
    </row>
    <row r="173" s="1" customFormat="1" ht="15" customHeight="1">
      <c r="B173" s="298"/>
      <c r="C173" s="273" t="s">
        <v>1359</v>
      </c>
      <c r="D173" s="273"/>
      <c r="E173" s="273"/>
      <c r="F173" s="296" t="s">
        <v>1351</v>
      </c>
      <c r="G173" s="273"/>
      <c r="H173" s="273" t="s">
        <v>1418</v>
      </c>
      <c r="I173" s="273" t="s">
        <v>1361</v>
      </c>
      <c r="J173" s="273"/>
      <c r="K173" s="321"/>
    </row>
    <row r="174" s="1" customFormat="1" ht="15" customHeight="1">
      <c r="B174" s="298"/>
      <c r="C174" s="273" t="s">
        <v>1370</v>
      </c>
      <c r="D174" s="273"/>
      <c r="E174" s="273"/>
      <c r="F174" s="296" t="s">
        <v>1357</v>
      </c>
      <c r="G174" s="273"/>
      <c r="H174" s="273" t="s">
        <v>1418</v>
      </c>
      <c r="I174" s="273" t="s">
        <v>1353</v>
      </c>
      <c r="J174" s="273">
        <v>50</v>
      </c>
      <c r="K174" s="321"/>
    </row>
    <row r="175" s="1" customFormat="1" ht="15" customHeight="1">
      <c r="B175" s="298"/>
      <c r="C175" s="273" t="s">
        <v>1378</v>
      </c>
      <c r="D175" s="273"/>
      <c r="E175" s="273"/>
      <c r="F175" s="296" t="s">
        <v>1357</v>
      </c>
      <c r="G175" s="273"/>
      <c r="H175" s="273" t="s">
        <v>1418</v>
      </c>
      <c r="I175" s="273" t="s">
        <v>1353</v>
      </c>
      <c r="J175" s="273">
        <v>50</v>
      </c>
      <c r="K175" s="321"/>
    </row>
    <row r="176" s="1" customFormat="1" ht="15" customHeight="1">
      <c r="B176" s="298"/>
      <c r="C176" s="273" t="s">
        <v>1376</v>
      </c>
      <c r="D176" s="273"/>
      <c r="E176" s="273"/>
      <c r="F176" s="296" t="s">
        <v>1357</v>
      </c>
      <c r="G176" s="273"/>
      <c r="H176" s="273" t="s">
        <v>1418</v>
      </c>
      <c r="I176" s="273" t="s">
        <v>1353</v>
      </c>
      <c r="J176" s="273">
        <v>50</v>
      </c>
      <c r="K176" s="321"/>
    </row>
    <row r="177" s="1" customFormat="1" ht="15" customHeight="1">
      <c r="B177" s="298"/>
      <c r="C177" s="273" t="s">
        <v>106</v>
      </c>
      <c r="D177" s="273"/>
      <c r="E177" s="273"/>
      <c r="F177" s="296" t="s">
        <v>1351</v>
      </c>
      <c r="G177" s="273"/>
      <c r="H177" s="273" t="s">
        <v>1419</v>
      </c>
      <c r="I177" s="273" t="s">
        <v>1420</v>
      </c>
      <c r="J177" s="273"/>
      <c r="K177" s="321"/>
    </row>
    <row r="178" s="1" customFormat="1" ht="15" customHeight="1">
      <c r="B178" s="298"/>
      <c r="C178" s="273" t="s">
        <v>67</v>
      </c>
      <c r="D178" s="273"/>
      <c r="E178" s="273"/>
      <c r="F178" s="296" t="s">
        <v>1351</v>
      </c>
      <c r="G178" s="273"/>
      <c r="H178" s="273" t="s">
        <v>1421</v>
      </c>
      <c r="I178" s="273" t="s">
        <v>1422</v>
      </c>
      <c r="J178" s="273">
        <v>1</v>
      </c>
      <c r="K178" s="321"/>
    </row>
    <row r="179" s="1" customFormat="1" ht="15" customHeight="1">
      <c r="B179" s="298"/>
      <c r="C179" s="273" t="s">
        <v>63</v>
      </c>
      <c r="D179" s="273"/>
      <c r="E179" s="273"/>
      <c r="F179" s="296" t="s">
        <v>1351</v>
      </c>
      <c r="G179" s="273"/>
      <c r="H179" s="273" t="s">
        <v>1423</v>
      </c>
      <c r="I179" s="273" t="s">
        <v>1353</v>
      </c>
      <c r="J179" s="273">
        <v>20</v>
      </c>
      <c r="K179" s="321"/>
    </row>
    <row r="180" s="1" customFormat="1" ht="15" customHeight="1">
      <c r="B180" s="298"/>
      <c r="C180" s="273" t="s">
        <v>64</v>
      </c>
      <c r="D180" s="273"/>
      <c r="E180" s="273"/>
      <c r="F180" s="296" t="s">
        <v>1351</v>
      </c>
      <c r="G180" s="273"/>
      <c r="H180" s="273" t="s">
        <v>1424</v>
      </c>
      <c r="I180" s="273" t="s">
        <v>1353</v>
      </c>
      <c r="J180" s="273">
        <v>255</v>
      </c>
      <c r="K180" s="321"/>
    </row>
    <row r="181" s="1" customFormat="1" ht="15" customHeight="1">
      <c r="B181" s="298"/>
      <c r="C181" s="273" t="s">
        <v>107</v>
      </c>
      <c r="D181" s="273"/>
      <c r="E181" s="273"/>
      <c r="F181" s="296" t="s">
        <v>1351</v>
      </c>
      <c r="G181" s="273"/>
      <c r="H181" s="273" t="s">
        <v>1315</v>
      </c>
      <c r="I181" s="273" t="s">
        <v>1353</v>
      </c>
      <c r="J181" s="273">
        <v>10</v>
      </c>
      <c r="K181" s="321"/>
    </row>
    <row r="182" s="1" customFormat="1" ht="15" customHeight="1">
      <c r="B182" s="298"/>
      <c r="C182" s="273" t="s">
        <v>108</v>
      </c>
      <c r="D182" s="273"/>
      <c r="E182" s="273"/>
      <c r="F182" s="296" t="s">
        <v>1351</v>
      </c>
      <c r="G182" s="273"/>
      <c r="H182" s="273" t="s">
        <v>1425</v>
      </c>
      <c r="I182" s="273" t="s">
        <v>1386</v>
      </c>
      <c r="J182" s="273"/>
      <c r="K182" s="321"/>
    </row>
    <row r="183" s="1" customFormat="1" ht="15" customHeight="1">
      <c r="B183" s="298"/>
      <c r="C183" s="273" t="s">
        <v>1426</v>
      </c>
      <c r="D183" s="273"/>
      <c r="E183" s="273"/>
      <c r="F183" s="296" t="s">
        <v>1351</v>
      </c>
      <c r="G183" s="273"/>
      <c r="H183" s="273" t="s">
        <v>1427</v>
      </c>
      <c r="I183" s="273" t="s">
        <v>1386</v>
      </c>
      <c r="J183" s="273"/>
      <c r="K183" s="321"/>
    </row>
    <row r="184" s="1" customFormat="1" ht="15" customHeight="1">
      <c r="B184" s="298"/>
      <c r="C184" s="273" t="s">
        <v>1415</v>
      </c>
      <c r="D184" s="273"/>
      <c r="E184" s="273"/>
      <c r="F184" s="296" t="s">
        <v>1351</v>
      </c>
      <c r="G184" s="273"/>
      <c r="H184" s="273" t="s">
        <v>1428</v>
      </c>
      <c r="I184" s="273" t="s">
        <v>1386</v>
      </c>
      <c r="J184" s="273"/>
      <c r="K184" s="321"/>
    </row>
    <row r="185" s="1" customFormat="1" ht="15" customHeight="1">
      <c r="B185" s="298"/>
      <c r="C185" s="273" t="s">
        <v>110</v>
      </c>
      <c r="D185" s="273"/>
      <c r="E185" s="273"/>
      <c r="F185" s="296" t="s">
        <v>1357</v>
      </c>
      <c r="G185" s="273"/>
      <c r="H185" s="273" t="s">
        <v>1429</v>
      </c>
      <c r="I185" s="273" t="s">
        <v>1353</v>
      </c>
      <c r="J185" s="273">
        <v>50</v>
      </c>
      <c r="K185" s="321"/>
    </row>
    <row r="186" s="1" customFormat="1" ht="15" customHeight="1">
      <c r="B186" s="298"/>
      <c r="C186" s="273" t="s">
        <v>1430</v>
      </c>
      <c r="D186" s="273"/>
      <c r="E186" s="273"/>
      <c r="F186" s="296" t="s">
        <v>1357</v>
      </c>
      <c r="G186" s="273"/>
      <c r="H186" s="273" t="s">
        <v>1431</v>
      </c>
      <c r="I186" s="273" t="s">
        <v>1432</v>
      </c>
      <c r="J186" s="273"/>
      <c r="K186" s="321"/>
    </row>
    <row r="187" s="1" customFormat="1" ht="15" customHeight="1">
      <c r="B187" s="298"/>
      <c r="C187" s="273" t="s">
        <v>1433</v>
      </c>
      <c r="D187" s="273"/>
      <c r="E187" s="273"/>
      <c r="F187" s="296" t="s">
        <v>1357</v>
      </c>
      <c r="G187" s="273"/>
      <c r="H187" s="273" t="s">
        <v>1434</v>
      </c>
      <c r="I187" s="273" t="s">
        <v>1432</v>
      </c>
      <c r="J187" s="273"/>
      <c r="K187" s="321"/>
    </row>
    <row r="188" s="1" customFormat="1" ht="15" customHeight="1">
      <c r="B188" s="298"/>
      <c r="C188" s="273" t="s">
        <v>1435</v>
      </c>
      <c r="D188" s="273"/>
      <c r="E188" s="273"/>
      <c r="F188" s="296" t="s">
        <v>1357</v>
      </c>
      <c r="G188" s="273"/>
      <c r="H188" s="273" t="s">
        <v>1436</v>
      </c>
      <c r="I188" s="273" t="s">
        <v>1432</v>
      </c>
      <c r="J188" s="273"/>
      <c r="K188" s="321"/>
    </row>
    <row r="189" s="1" customFormat="1" ht="15" customHeight="1">
      <c r="B189" s="298"/>
      <c r="C189" s="334" t="s">
        <v>1437</v>
      </c>
      <c r="D189" s="273"/>
      <c r="E189" s="273"/>
      <c r="F189" s="296" t="s">
        <v>1357</v>
      </c>
      <c r="G189" s="273"/>
      <c r="H189" s="273" t="s">
        <v>1438</v>
      </c>
      <c r="I189" s="273" t="s">
        <v>1439</v>
      </c>
      <c r="J189" s="335" t="s">
        <v>1440</v>
      </c>
      <c r="K189" s="321"/>
    </row>
    <row r="190" s="1" customFormat="1" ht="15" customHeight="1">
      <c r="B190" s="298"/>
      <c r="C190" s="334" t="s">
        <v>52</v>
      </c>
      <c r="D190" s="273"/>
      <c r="E190" s="273"/>
      <c r="F190" s="296" t="s">
        <v>1351</v>
      </c>
      <c r="G190" s="273"/>
      <c r="H190" s="270" t="s">
        <v>1441</v>
      </c>
      <c r="I190" s="273" t="s">
        <v>1442</v>
      </c>
      <c r="J190" s="273"/>
      <c r="K190" s="321"/>
    </row>
    <row r="191" s="1" customFormat="1" ht="15" customHeight="1">
      <c r="B191" s="298"/>
      <c r="C191" s="334" t="s">
        <v>1443</v>
      </c>
      <c r="D191" s="273"/>
      <c r="E191" s="273"/>
      <c r="F191" s="296" t="s">
        <v>1351</v>
      </c>
      <c r="G191" s="273"/>
      <c r="H191" s="273" t="s">
        <v>1444</v>
      </c>
      <c r="I191" s="273" t="s">
        <v>1386</v>
      </c>
      <c r="J191" s="273"/>
      <c r="K191" s="321"/>
    </row>
    <row r="192" s="1" customFormat="1" ht="15" customHeight="1">
      <c r="B192" s="298"/>
      <c r="C192" s="334" t="s">
        <v>1445</v>
      </c>
      <c r="D192" s="273"/>
      <c r="E192" s="273"/>
      <c r="F192" s="296" t="s">
        <v>1351</v>
      </c>
      <c r="G192" s="273"/>
      <c r="H192" s="273" t="s">
        <v>1446</v>
      </c>
      <c r="I192" s="273" t="s">
        <v>1386</v>
      </c>
      <c r="J192" s="273"/>
      <c r="K192" s="321"/>
    </row>
    <row r="193" s="1" customFormat="1" ht="15" customHeight="1">
      <c r="B193" s="298"/>
      <c r="C193" s="334" t="s">
        <v>1447</v>
      </c>
      <c r="D193" s="273"/>
      <c r="E193" s="273"/>
      <c r="F193" s="296" t="s">
        <v>1357</v>
      </c>
      <c r="G193" s="273"/>
      <c r="H193" s="273" t="s">
        <v>1448</v>
      </c>
      <c r="I193" s="273" t="s">
        <v>1386</v>
      </c>
      <c r="J193" s="273"/>
      <c r="K193" s="321"/>
    </row>
    <row r="194" s="1" customFormat="1" ht="15" customHeight="1">
      <c r="B194" s="327"/>
      <c r="C194" s="336"/>
      <c r="D194" s="307"/>
      <c r="E194" s="307"/>
      <c r="F194" s="307"/>
      <c r="G194" s="307"/>
      <c r="H194" s="307"/>
      <c r="I194" s="307"/>
      <c r="J194" s="307"/>
      <c r="K194" s="328"/>
    </row>
    <row r="195" s="1" customFormat="1" ht="18.75" customHeight="1">
      <c r="B195" s="309"/>
      <c r="C195" s="319"/>
      <c r="D195" s="319"/>
      <c r="E195" s="319"/>
      <c r="F195" s="329"/>
      <c r="G195" s="319"/>
      <c r="H195" s="319"/>
      <c r="I195" s="319"/>
      <c r="J195" s="319"/>
      <c r="K195" s="309"/>
    </row>
    <row r="196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="1" customFormat="1" ht="13.5">
      <c r="B198" s="260"/>
      <c r="C198" s="261"/>
      <c r="D198" s="261"/>
      <c r="E198" s="261"/>
      <c r="F198" s="261"/>
      <c r="G198" s="261"/>
      <c r="H198" s="261"/>
      <c r="I198" s="261"/>
      <c r="J198" s="261"/>
      <c r="K198" s="262"/>
    </row>
    <row r="199" s="1" customFormat="1" ht="21">
      <c r="B199" s="263"/>
      <c r="C199" s="264" t="s">
        <v>1449</v>
      </c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5.5" customHeight="1">
      <c r="B200" s="263"/>
      <c r="C200" s="337" t="s">
        <v>1450</v>
      </c>
      <c r="D200" s="337"/>
      <c r="E200" s="337"/>
      <c r="F200" s="337" t="s">
        <v>1451</v>
      </c>
      <c r="G200" s="338"/>
      <c r="H200" s="337" t="s">
        <v>1452</v>
      </c>
      <c r="I200" s="337"/>
      <c r="J200" s="337"/>
      <c r="K200" s="265"/>
    </row>
    <row r="201" s="1" customFormat="1" ht="5.25" customHeight="1">
      <c r="B201" s="298"/>
      <c r="C201" s="293"/>
      <c r="D201" s="293"/>
      <c r="E201" s="293"/>
      <c r="F201" s="293"/>
      <c r="G201" s="319"/>
      <c r="H201" s="293"/>
      <c r="I201" s="293"/>
      <c r="J201" s="293"/>
      <c r="K201" s="321"/>
    </row>
    <row r="202" s="1" customFormat="1" ht="15" customHeight="1">
      <c r="B202" s="298"/>
      <c r="C202" s="273" t="s">
        <v>1442</v>
      </c>
      <c r="D202" s="273"/>
      <c r="E202" s="273"/>
      <c r="F202" s="296" t="s">
        <v>53</v>
      </c>
      <c r="G202" s="273"/>
      <c r="H202" s="273" t="s">
        <v>1453</v>
      </c>
      <c r="I202" s="273"/>
      <c r="J202" s="273"/>
      <c r="K202" s="321"/>
    </row>
    <row r="203" s="1" customFormat="1" ht="15" customHeight="1">
      <c r="B203" s="298"/>
      <c r="C203" s="273"/>
      <c r="D203" s="273"/>
      <c r="E203" s="273"/>
      <c r="F203" s="296" t="s">
        <v>54</v>
      </c>
      <c r="G203" s="273"/>
      <c r="H203" s="273" t="s">
        <v>1454</v>
      </c>
      <c r="I203" s="273"/>
      <c r="J203" s="273"/>
      <c r="K203" s="321"/>
    </row>
    <row r="204" s="1" customFormat="1" ht="15" customHeight="1">
      <c r="B204" s="298"/>
      <c r="C204" s="273"/>
      <c r="D204" s="273"/>
      <c r="E204" s="273"/>
      <c r="F204" s="296" t="s">
        <v>57</v>
      </c>
      <c r="G204" s="273"/>
      <c r="H204" s="273" t="s">
        <v>1455</v>
      </c>
      <c r="I204" s="273"/>
      <c r="J204" s="273"/>
      <c r="K204" s="321"/>
    </row>
    <row r="205" s="1" customFormat="1" ht="15" customHeight="1">
      <c r="B205" s="298"/>
      <c r="C205" s="273"/>
      <c r="D205" s="273"/>
      <c r="E205" s="273"/>
      <c r="F205" s="296" t="s">
        <v>55</v>
      </c>
      <c r="G205" s="273"/>
      <c r="H205" s="273" t="s">
        <v>1456</v>
      </c>
      <c r="I205" s="273"/>
      <c r="J205" s="273"/>
      <c r="K205" s="321"/>
    </row>
    <row r="206" s="1" customFormat="1" ht="15" customHeight="1">
      <c r="B206" s="298"/>
      <c r="C206" s="273"/>
      <c r="D206" s="273"/>
      <c r="E206" s="273"/>
      <c r="F206" s="296" t="s">
        <v>56</v>
      </c>
      <c r="G206" s="273"/>
      <c r="H206" s="273" t="s">
        <v>1457</v>
      </c>
      <c r="I206" s="273"/>
      <c r="J206" s="273"/>
      <c r="K206" s="321"/>
    </row>
    <row r="207" s="1" customFormat="1" ht="15" customHeight="1">
      <c r="B207" s="298"/>
      <c r="C207" s="273"/>
      <c r="D207" s="273"/>
      <c r="E207" s="273"/>
      <c r="F207" s="296"/>
      <c r="G207" s="273"/>
      <c r="H207" s="273"/>
      <c r="I207" s="273"/>
      <c r="J207" s="273"/>
      <c r="K207" s="321"/>
    </row>
    <row r="208" s="1" customFormat="1" ht="15" customHeight="1">
      <c r="B208" s="298"/>
      <c r="C208" s="273" t="s">
        <v>1398</v>
      </c>
      <c r="D208" s="273"/>
      <c r="E208" s="273"/>
      <c r="F208" s="296" t="s">
        <v>89</v>
      </c>
      <c r="G208" s="273"/>
      <c r="H208" s="273" t="s">
        <v>1458</v>
      </c>
      <c r="I208" s="273"/>
      <c r="J208" s="273"/>
      <c r="K208" s="321"/>
    </row>
    <row r="209" s="1" customFormat="1" ht="15" customHeight="1">
      <c r="B209" s="298"/>
      <c r="C209" s="273"/>
      <c r="D209" s="273"/>
      <c r="E209" s="273"/>
      <c r="F209" s="296" t="s">
        <v>1294</v>
      </c>
      <c r="G209" s="273"/>
      <c r="H209" s="273" t="s">
        <v>1295</v>
      </c>
      <c r="I209" s="273"/>
      <c r="J209" s="273"/>
      <c r="K209" s="321"/>
    </row>
    <row r="210" s="1" customFormat="1" ht="15" customHeight="1">
      <c r="B210" s="298"/>
      <c r="C210" s="273"/>
      <c r="D210" s="273"/>
      <c r="E210" s="273"/>
      <c r="F210" s="296" t="s">
        <v>1292</v>
      </c>
      <c r="G210" s="273"/>
      <c r="H210" s="273" t="s">
        <v>1459</v>
      </c>
      <c r="I210" s="273"/>
      <c r="J210" s="273"/>
      <c r="K210" s="321"/>
    </row>
    <row r="211" s="1" customFormat="1" ht="15" customHeight="1">
      <c r="B211" s="339"/>
      <c r="C211" s="273"/>
      <c r="D211" s="273"/>
      <c r="E211" s="273"/>
      <c r="F211" s="296" t="s">
        <v>1296</v>
      </c>
      <c r="G211" s="334"/>
      <c r="H211" s="325" t="s">
        <v>88</v>
      </c>
      <c r="I211" s="325"/>
      <c r="J211" s="325"/>
      <c r="K211" s="340"/>
    </row>
    <row r="212" s="1" customFormat="1" ht="15" customHeight="1">
      <c r="B212" s="339"/>
      <c r="C212" s="273"/>
      <c r="D212" s="273"/>
      <c r="E212" s="273"/>
      <c r="F212" s="296" t="s">
        <v>1297</v>
      </c>
      <c r="G212" s="334"/>
      <c r="H212" s="325" t="s">
        <v>123</v>
      </c>
      <c r="I212" s="325"/>
      <c r="J212" s="325"/>
      <c r="K212" s="340"/>
    </row>
    <row r="213" s="1" customFormat="1" ht="15" customHeight="1">
      <c r="B213" s="339"/>
      <c r="C213" s="273"/>
      <c r="D213" s="273"/>
      <c r="E213" s="273"/>
      <c r="F213" s="296"/>
      <c r="G213" s="334"/>
      <c r="H213" s="325"/>
      <c r="I213" s="325"/>
      <c r="J213" s="325"/>
      <c r="K213" s="340"/>
    </row>
    <row r="214" s="1" customFormat="1" ht="15" customHeight="1">
      <c r="B214" s="339"/>
      <c r="C214" s="273" t="s">
        <v>1422</v>
      </c>
      <c r="D214" s="273"/>
      <c r="E214" s="273"/>
      <c r="F214" s="296">
        <v>1</v>
      </c>
      <c r="G214" s="334"/>
      <c r="H214" s="325" t="s">
        <v>1460</v>
      </c>
      <c r="I214" s="325"/>
      <c r="J214" s="325"/>
      <c r="K214" s="340"/>
    </row>
    <row r="215" s="1" customFormat="1" ht="15" customHeight="1">
      <c r="B215" s="339"/>
      <c r="C215" s="273"/>
      <c r="D215" s="273"/>
      <c r="E215" s="273"/>
      <c r="F215" s="296">
        <v>2</v>
      </c>
      <c r="G215" s="334"/>
      <c r="H215" s="325" t="s">
        <v>1461</v>
      </c>
      <c r="I215" s="325"/>
      <c r="J215" s="325"/>
      <c r="K215" s="340"/>
    </row>
    <row r="216" s="1" customFormat="1" ht="15" customHeight="1">
      <c r="B216" s="339"/>
      <c r="C216" s="273"/>
      <c r="D216" s="273"/>
      <c r="E216" s="273"/>
      <c r="F216" s="296">
        <v>3</v>
      </c>
      <c r="G216" s="334"/>
      <c r="H216" s="325" t="s">
        <v>1462</v>
      </c>
      <c r="I216" s="325"/>
      <c r="J216" s="325"/>
      <c r="K216" s="340"/>
    </row>
    <row r="217" s="1" customFormat="1" ht="15" customHeight="1">
      <c r="B217" s="339"/>
      <c r="C217" s="273"/>
      <c r="D217" s="273"/>
      <c r="E217" s="273"/>
      <c r="F217" s="296">
        <v>4</v>
      </c>
      <c r="G217" s="334"/>
      <c r="H217" s="325" t="s">
        <v>1463</v>
      </c>
      <c r="I217" s="325"/>
      <c r="J217" s="325"/>
      <c r="K217" s="340"/>
    </row>
    <row r="218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volduchy-prace\sopatrny</dc:creator>
  <cp:lastModifiedBy>volduchy-prace\sopatrny</cp:lastModifiedBy>
  <dcterms:created xsi:type="dcterms:W3CDTF">2021-04-07T14:13:30Z</dcterms:created>
  <dcterms:modified xsi:type="dcterms:W3CDTF">2021-04-07T14:13:36Z</dcterms:modified>
</cp:coreProperties>
</file>