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9200" windowHeight="12180" activeTab="1"/>
  </bookViews>
  <sheets>
    <sheet name="SO 110 - KOMUNIKACE SILNI..." sheetId="2" r:id="rId1"/>
    <sheet name="VON - Vedlejší a ostatní ..." sheetId="6" r:id="rId2"/>
  </sheets>
  <definedNames>
    <definedName name="_xlnm._FilterDatabase" localSheetId="0" hidden="1">'SO 110 - KOMUNIKACE SILNI...'!$C$122:$K$264</definedName>
    <definedName name="_xlnm._FilterDatabase" localSheetId="1" hidden="1">'VON - Vedlejší a ostatní ...'!$C$119:$K$132</definedName>
    <definedName name="_xlnm.Print_Area" localSheetId="0">'SO 110 - KOMUNIKACE SILNI...'!$C$4:$J$76,'SO 110 - KOMUNIKACE SILNI...'!$C$82:$J$104,'SO 110 - KOMUNIKACE SILNI...'!$C$110:$K$264</definedName>
    <definedName name="_xlnm.Print_Area" localSheetId="1">'VON - Vedlejší a ostatní ...'!$C$4:$J$76,'VON - Vedlejší a ostatní ...'!$C$82:$J$101,'VON - Vedlejší a ostatní ...'!$C$107:$K$132</definedName>
    <definedName name="_xlnm.Print_Titles" localSheetId="0">'SO 110 - KOMUNIKACE SILNI...'!$122:$122</definedName>
    <definedName name="_xlnm.Print_Titles" localSheetId="1">'VON - Vedlejší a ostatní ...'!$119:$119</definedName>
  </definedNames>
  <calcPr calcId="162913"/>
</workbook>
</file>

<file path=xl/sharedStrings.xml><?xml version="1.0" encoding="utf-8"?>
<sst xmlns="http://schemas.openxmlformats.org/spreadsheetml/2006/main" count="1689" uniqueCount="366">
  <si>
    <t/>
  </si>
  <si>
    <t>False</t>
  </si>
  <si>
    <t>21</t>
  </si>
  <si>
    <t>15</t>
  </si>
  <si>
    <t>v ---  níže se nacházejí doplnkové a pomocné údaje k sestavám  --- v</t>
  </si>
  <si>
    <t>Stavba:</t>
  </si>
  <si>
    <t>KSO:</t>
  </si>
  <si>
    <t>CC-CZ:</t>
  </si>
  <si>
    <t>Místo:</t>
  </si>
  <si>
    <t xml:space="preserve"> </t>
  </si>
  <si>
    <t>Datum:</t>
  </si>
  <si>
    <t>Zadavatel:</t>
  </si>
  <si>
    <t>IČ:</t>
  </si>
  <si>
    <t>DIČ:</t>
  </si>
  <si>
    <t>Uchazeč:</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</si>
  <si>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</si>
  <si>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</si>
  <si>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</si>
  <si>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</si>
  <si>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</si>
  <si>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</si>
  <si>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</si>
  <si>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</si>
  <si>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</si>
  <si>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</si>
  <si>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</si>
  <si>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</si>
  <si>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</si>
  <si>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</si>
  <si>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</si>
  <si>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</si>
  <si>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</si>
  <si>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</si>
  <si>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</si>
  <si>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</si>
  <si>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</si>
  <si>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</si>
  <si>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</si>
  <si>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Kód</t>
  </si>
  <si>
    <t>Popis</t>
  </si>
  <si>
    <t>Typ</t>
  </si>
  <si>
    <t>D</t>
  </si>
  <si>
    <t>0</t>
  </si>
  <si>
    <t>1</t>
  </si>
  <si>
    <t>{f8434bf2-1eb8-4879-a551-95e209051d35}</t>
  </si>
  <si>
    <t>2</t>
  </si>
  <si>
    <t>{7fb264dd-a9df-4236-90d3-8c7b5488e854}</t>
  </si>
  <si>
    <t>KRYCÍ LIST SOUPISU PRACÍ</t>
  </si>
  <si>
    <t>Objekt:</t>
  </si>
  <si>
    <t>SO 110 - KOMUNIKACE SILNICE II/202 extravilán HORNÍ KOZOLUPY - STRAHOV</t>
  </si>
  <si>
    <t>REKAPITULACE ČLENĚNÍ SOUPISU PRACÍ</t>
  </si>
  <si>
    <t>Kód dílu - Popis</t>
  </si>
  <si>
    <t>Cena celkem [CZK]</t>
  </si>
  <si>
    <t>Náklady ze soupisu prací</t>
  </si>
  <si>
    <t>-1</t>
  </si>
  <si>
    <t>HSV - Práce a dodávky HSV</t>
  </si>
  <si>
    <t xml:space="preserve">    1 - Zemní práce</t>
  </si>
  <si>
    <t xml:space="preserve">    4 - Vodorovné konstrukce</t>
  </si>
  <si>
    <t xml:space="preserve">    5 - Komunikace pozemní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</si>
  <si>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</si>
  <si>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</si>
  <si>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</si>
  <si>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</si>
  <si>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</si>
  <si>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</si>
  <si>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</si>
  <si>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</si>
  <si>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</si>
  <si>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</si>
  <si>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</si>
  <si>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</si>
  <si>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</si>
  <si>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</si>
  <si>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</si>
  <si>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</si>
  <si>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</si>
  <si>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</si>
  <si>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</si>
  <si>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</si>
  <si>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</si>
  <si>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113105113</t>
  </si>
  <si>
    <t>Rozebrání dlažeb z lomového kamene  s přemístěním hmot na skládku na vzdálenost do 3 m nebo s naložením na dopravní prostředek, kladených do cementové malty se spárami zalitými cementovou maltou</t>
  </si>
  <si>
    <t>m2</t>
  </si>
  <si>
    <t>CS ÚRS 2020 01</t>
  </si>
  <si>
    <t>4</t>
  </si>
  <si>
    <t>255566794</t>
  </si>
  <si>
    <t>PSC</t>
  </si>
  <si>
    <t xml:space="preserve">Poznámka k souboru cen:
1. Ceny jsou určeny pro rozebrání dlažby jakékoliv tloušťky v rovině i ve sklonu. 2. V cenách nejsou započteny náklady na popř. nutné očištění, třídění a rovnání lomového kamene získaného rozebráním dlažeb, které se oceňuje cenami části A 03 ceníku 800-1 Zemní práce. 3. Přemístění vybourané dlažby z lomového kamene včetně materiálu z lože a spár na vzdálenost přes 3 m se oceňuje cenami souborů cen 997 22-1 Vodorovná doprava suti a vybouraných hmot. </t>
  </si>
  <si>
    <t>VV</t>
  </si>
  <si>
    <t>"Vtok a výtok propustků"4*2*3-12</t>
  </si>
  <si>
    <t>113154334R</t>
  </si>
  <si>
    <t>Frézování živičného podkladu nebo krytu  s naložením na dopravní prostředek plochy přes 1 000 do 10 000 m2 bez překážek v trase pruhu šířky přes 1 m do 2 m, tloušťky vrstvy 60 mm</t>
  </si>
  <si>
    <t>-56673184</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</si>
  <si>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</si>
  <si>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"Lokální sanace tl.60mm - 10% - Pouze se souhlasem TDI" 9837,16*0,1-137,72</t>
  </si>
  <si>
    <t>3</t>
  </si>
  <si>
    <t>113154332</t>
  </si>
  <si>
    <t>Frézování živičného podkladu nebo krytu  s naložením na dopravní prostředek plochy přes 1 000 do 10 000 m2 bez překážek v trase pruhu šířky přes 1 m do 2 m, tloušťky vrstvy 40 mm</t>
  </si>
  <si>
    <t>2072215037</t>
  </si>
  <si>
    <t>9646+1593*0,12-1377,2</t>
  </si>
  <si>
    <t>132354201</t>
  </si>
  <si>
    <t>Hloubení zapažených rýh šířky přes 800 do 2 000 mm strojně s urovnáním dna do předepsaného profilu a spádu v hornině třídy těžitelnosti II skupiny 4 do 20 m3</t>
  </si>
  <si>
    <t>m3</t>
  </si>
  <si>
    <t>1854916063</t>
  </si>
  <si>
    <t xml:space="preserve">Poznámka k souboru cen:
1. V cenách jsou započteny i náklady na případné nutné přemístění výkopku ve výkopišti na vzdálenost do 3 m a na přehození výkopku na přilehlém terénu na vzdálenost do 3 m od osy rýhy nebo naložení na dopravní prostředek. </t>
  </si>
  <si>
    <t>"Nové propustky" 12*1*1</t>
  </si>
  <si>
    <t>"Oprava čel propustků" 2*2*1*1</t>
  </si>
  <si>
    <t>"Změna" -8</t>
  </si>
  <si>
    <t>Součet</t>
  </si>
  <si>
    <t>5</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</si>
  <si>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</si>
  <si>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</si>
  <si>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-1485401074</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</si>
  <si>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</si>
  <si>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6</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</si>
  <si>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</si>
  <si>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</si>
  <si>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722376113</t>
  </si>
  <si>
    <t>8*10</t>
  </si>
  <si>
    <t>7</t>
  </si>
  <si>
    <t>171201221</t>
  </si>
  <si>
    <t>Poplatek za uložení stavebního odpadu na skládce (skládkovné) zeminy a kamení zatříděného do Katalogu odpadů pod kódem 17 05 04</t>
  </si>
  <si>
    <t>t</t>
  </si>
  <si>
    <t>1394991911</t>
  </si>
  <si>
    <t xml:space="preserve">Poznámka k souboru cen:
1. Ceny uvedené v souboru cen je doporučeno opravit podle aktuálních cen místně příslušné skládky. 2. V cenách je započítán poplatek za ukládání odpadu dle zákona 185/2001 Sb. </t>
  </si>
  <si>
    <t>8*1,9</t>
  </si>
  <si>
    <t>Vodorovné konstrukce</t>
  </si>
  <si>
    <t>8</t>
  </si>
  <si>
    <t>451541111</t>
  </si>
  <si>
    <t>Lože pod potrubí, stoky a drobné objekty v otevřeném výkopu ze štěrkodrtě 0-63 mm</t>
  </si>
  <si>
    <t>-1674301558</t>
  </si>
  <si>
    <t xml:space="preserve">Poznámka k souboru cen:
1. Ceny -1111 a -1192 lze použít i pro zřízení sběrných vrstev nad drenážními trubkami. 2. V cenách -5111 a -1192 jsou započteny i náklady na prohození výkopku získaného při zemních pracích. </t>
  </si>
  <si>
    <t>"Lože pod propustky" (2*2+12)*1*0,1-0,8</t>
  </si>
  <si>
    <t>9</t>
  </si>
  <si>
    <t>M</t>
  </si>
  <si>
    <t>583441970</t>
  </si>
  <si>
    <t>štěrkodrť frakce 0/63</t>
  </si>
  <si>
    <t>56984917</t>
  </si>
  <si>
    <t>1,6*1,9-1,52</t>
  </si>
  <si>
    <t>10</t>
  </si>
  <si>
    <t>452312161</t>
  </si>
  <si>
    <t>Podkladní a zajišťovací konstrukce z betonu prostého v otevřeném výkopu sedlové lože pod potrubí z betonu tř. C 25/30</t>
  </si>
  <si>
    <t>-544097772</t>
  </si>
  <si>
    <t xml:space="preserve">Poznámka k souboru cen:
1. Ceny -1121 až -1191 a -1192 lze použít i pro ochrannou vrstvu pod železobetonové konstrukce. 2. Ceny -2121 až -2191 a -2192 jsou určeny pro jakékoliv úkosy sedel. </t>
  </si>
  <si>
    <t>(2*2+12)*1*0,1-0,8</t>
  </si>
  <si>
    <t>Komunikace pozemní</t>
  </si>
  <si>
    <t>11</t>
  </si>
  <si>
    <t>465511412</t>
  </si>
  <si>
    <t>Dlažba z lomového kamene upraveného vodorovná nebo plocha ve sklonu do 1:2 s dodáním hmot na sucho, s vyplněním spár a s vyspárováním cementovou maltou v ploše do 20 m2, tl. 250 mm</t>
  </si>
  <si>
    <t>346216831</t>
  </si>
  <si>
    <t>12</t>
  </si>
  <si>
    <t>564951413</t>
  </si>
  <si>
    <t>Podklad nebo podsyp z asfaltového recyklátu  s rozprostřením a zhutněním, po zhutnění tl. 150 mm</t>
  </si>
  <si>
    <t>-661907223</t>
  </si>
  <si>
    <t>"Hospodářské sjezdy" 34-17</t>
  </si>
  <si>
    <t>13</t>
  </si>
  <si>
    <t>565146111</t>
  </si>
  <si>
    <t>Asfaltový beton vrstva podkladní ACP 22 (obalované kamenivo hrubozrnné - OKH)  s rozprostřením a zhutněním v pruhu šířky přes 1,5 do 3 m, po zhutnění tl. 60 mm</t>
  </si>
  <si>
    <t>-135914995</t>
  </si>
  <si>
    <t xml:space="preserve">Poznámka k souboru cen:
1. Cenami 565 1.-610 lze oceňovat např. chodníky, úzké cesty a vjezdy v pruhu šířky do 1,5 m jakékoliv délky a jednotlivé plochy velikosti do 10 m2. 2. ČSN EN 13108-1 připouští pro ACP 22 pouze tl. 60 až 100 mm. </t>
  </si>
  <si>
    <t>14</t>
  </si>
  <si>
    <t>569951133</t>
  </si>
  <si>
    <t>Zpevnění krajnic nebo komunikací pro pěší  s rozprostřením a zhutněním, po zhutnění asfaltovým recyklátem tl. 150 mm</t>
  </si>
  <si>
    <t>-1716225037</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</si>
  <si>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</si>
  <si>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1593*0,5*2-223,02</t>
  </si>
  <si>
    <t>572531121R</t>
  </si>
  <si>
    <t>Vyspravení trhlin dosavadního krytu asfaltovou sanační hmotou  ošetření trhlin šířky do 20 mm</t>
  </si>
  <si>
    <t>-1184517536</t>
  </si>
  <si>
    <t xml:space="preserve">Poznámka k souboru cen:
1. Ceny lze užít pro vyspravení trhlin i porušených dilatačních spár. 2. V cenách jsou započteny i náklady na vyčištění trhlin nebo spár, základní nátěr a zalití asfaltovou sanační hmotou včetně dodávky materiálů. 3. V cenách nejsou započteny náklady řezání spár, které se oceňují soubory cen 919 73-51 Řezání stávajícího krytu části B01 tohoto katalogu. Řezání se neprovádí u ošetření vlásečnicových trhlin s povrchovým překrytem. </t>
  </si>
  <si>
    <t>16</t>
  </si>
  <si>
    <t>573191111</t>
  </si>
  <si>
    <t>Postřik infiltrační kationaktivní emulzí v množství 1,00 kg/m2</t>
  </si>
  <si>
    <t>2133739788</t>
  </si>
  <si>
    <t xml:space="preserve">Poznámka k souboru cen:
1. V ceně nejsou započteny náklady na popř. projektem předepsané očištění vozovky, které se oceňuje cenou 938 90-8411 Očištění povrchu saponátovým roztokem části C 01 tohoto katalogu. </t>
  </si>
  <si>
    <t>17</t>
  </si>
  <si>
    <t>573231106</t>
  </si>
  <si>
    <t>Postřik spojovací PS bez posypu kamenivem ze silniční emulze, v množství 0,30 kg/m2</t>
  </si>
  <si>
    <t>1359772939</t>
  </si>
  <si>
    <t>"Komunikace" 9646</t>
  </si>
  <si>
    <t>"Hospodářské sjezdy, napojení" 29</t>
  </si>
  <si>
    <t>"Změna" -1354,5</t>
  </si>
  <si>
    <t>18</t>
  </si>
  <si>
    <t>573231107</t>
  </si>
  <si>
    <t>Postřik spojovací PS bez posypu kamenivem ze silniční emulze, v množství 0,40 kg/m2</t>
  </si>
  <si>
    <t>876768327</t>
  </si>
  <si>
    <t>"Komunikace" 9646+1593*0,12</t>
  </si>
  <si>
    <t>"Změna" -1381,26</t>
  </si>
  <si>
    <t>19</t>
  </si>
  <si>
    <t>577144141</t>
  </si>
  <si>
    <t>Asfaltový beton vrstva obrusná ACO 11 (ABS)  s rozprostřením a se zhutněním z modifikovaného asfaltu v pruhu šířky přes 3 m, po zhutnění tl. 50 mm</t>
  </si>
  <si>
    <t>-1162111862</t>
  </si>
  <si>
    <t xml:space="preserve">Poznámka k souboru cen:
1. Cenami 577 1.-40 lze oceňovat např. chodníky, úzké cesty a vjezdy v pruhu šířky do 1,5 m jakékoliv délky a jednotlivé plochy velikosti do 10 m2. 2. ČSN EN 13108-1 připouští pro ACO 11 pouze tl. 35 až 50 mm. </t>
  </si>
  <si>
    <t>20</t>
  </si>
  <si>
    <t>577155142</t>
  </si>
  <si>
    <t>Asfaltový beton vrstva ložní ACL 16 (ABH)  s rozprostřením a zhutněním z modifikovaného asfaltu v pruhu šířky přes 3 m, po zhutnění tl. 60 mm</t>
  </si>
  <si>
    <t>2077786719</t>
  </si>
  <si>
    <t xml:space="preserve">Poznámka k souboru cen:
1. Cenami 577 1.-50 lze oceňovat např. chodníky, úzké cesty a vjezdy v pruhu šířky do 1,5 m jakékoliv délky a jednotlivé plochy velikosti do 10 m2. 2. ČSN EN 13108-1 připouští pro ACL 16 pouze tl. 50 až 70 mm. </t>
  </si>
  <si>
    <t>Ostatní konstrukce a práce, bourání</t>
  </si>
  <si>
    <t>912221111</t>
  </si>
  <si>
    <t>Montáž směrového sloupku  ocelového pružného ručním beraněním silničního</t>
  </si>
  <si>
    <t>kus</t>
  </si>
  <si>
    <t>-309153572</t>
  </si>
  <si>
    <t xml:space="preserve">Poznámka k souboru cen:
1. V cenách jsou započteny i náklady: a) u cen 912 21-1111 a -1112 na vykopání jamek pro sloupky s odhozením výkopku na hromadu nebo naložením na dopravní prostředek, b) u ceny 912 21-1121 na spojovací materiál, c) u ceny 912 21-1131 na vyvrtání otvoru a lepidlo. 2. V cenách nejsou započteny náklady: a) na dodání sloupku, tyto se oceňují ve specifikaci, b) u ceny 912 21-1131 i na spojovací materiál, který je součástí dodávky sloupku, c) odklizení výkopku, tyto se oceňují cenami části A 01 katalogu 800-1 Zemní práce. </t>
  </si>
  <si>
    <t>22</t>
  </si>
  <si>
    <t>40445165</t>
  </si>
  <si>
    <t>sloupek směrový silniční ocelový</t>
  </si>
  <si>
    <t>1806305417</t>
  </si>
  <si>
    <t>23</t>
  </si>
  <si>
    <t>915211111</t>
  </si>
  <si>
    <t>Vodorovné dopravní značení stříkaným plastem  dělící čára šířky 125 mm souvislá bílá základní</t>
  </si>
  <si>
    <t>m</t>
  </si>
  <si>
    <t>2042093797</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</si>
  <si>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</si>
  <si>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1593*2-446</t>
  </si>
  <si>
    <t>24</t>
  </si>
  <si>
    <t>915611111</t>
  </si>
  <si>
    <t>Předznačení pro vodorovné značení  stříkané barvou nebo prováděné z nátěrových hmot liniové dělicí čáry, vodicí proužky</t>
  </si>
  <si>
    <t>-1303816582</t>
  </si>
  <si>
    <t xml:space="preserve">Poznámka k souboru cen:
1. Množství měrných jednotek se určuje: a) pro cenu -1111 v m délky dělicí čáry nebo vodícího proužku (včetně mezer), b) pro cenu -1112 v m2 natírané nebo stříkané plochy. </t>
  </si>
  <si>
    <t>25</t>
  </si>
  <si>
    <t>919441221</t>
  </si>
  <si>
    <t>Čelo propustku  včetně římsy ze zdiva z lomového kamene, pro propustek z trub DN 600 až 800 mm</t>
  </si>
  <si>
    <t>-1258161450</t>
  </si>
  <si>
    <t xml:space="preserve">Poznámka k souboru cen:
1. Ceny jsou určeny pro čela propustků bez svahových křídel o spádu do 10 %. 2. Ceny nelze použít pro čela propustků z trub DN přes 800 mm a pro čela se svahovými křídly, které se oceňují cenami části A 01 katalogu 821-1 Mosty. 3. V cenách 919 41-1111 až -1141 jsou započteny i náklady na zdivo základu a zdivo nadzákladové z betonu prostého, římsu z betonu železového, zřízení bednění a jeho odstranění. 4. V cenách 919 44-1211 a -1221 jsou započteny i náklady na maltu cementovou pro zdivo z lomového kamene, maltu cementovou pro spárování zdiva, na římsu z betonu železového, zřízení bednění a jeho odstranění. 5.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6. Pro výpočet přesunu hmot se celková hmotnost položky sníží o hmotnost betonu, pokud je beton dodáván přímo na místo zabudování nebo do prostoru technologické manipulace. </t>
  </si>
  <si>
    <t>26</t>
  </si>
  <si>
    <t>919521015</t>
  </si>
  <si>
    <t>Zřízení propustků a hospodářských přejezdů z trub  betonových a železobetonových do DN 600</t>
  </si>
  <si>
    <t>-1267988089</t>
  </si>
  <si>
    <t xml:space="preserve">Poznámka k souboru cen:
1. V cenách jsou započteny i náklady na: a) podkladní vrstvu tl. 100 mm z drceného kameniva, b) montáž potrubí na betonové pražce nebo silniční panely včetně dodávky podkladních prefabrikátů, c) bednění a obetonování potrubí. 2. V cenách nejsou započteny náklady na: a) zemní práce, b) zhotovení čela propustku, které se oceňují cenami souboru 919 .1 -11 Čela propustku, c) zhotovení podkladní a krycí vrstvy komunikace, které se oceňují cenou 936 56-1111 Podkladní a krycí vrstvy. 3. Dodávka trub se oceňuje ve specifikaci. Ztratné lze dohodnout ve výši 2 %. </t>
  </si>
  <si>
    <t>12+4-8</t>
  </si>
  <si>
    <t>27</t>
  </si>
  <si>
    <t>59222001</t>
  </si>
  <si>
    <t>trouba ŽB hrdlová DN 600</t>
  </si>
  <si>
    <t>793848106</t>
  </si>
  <si>
    <t>28</t>
  </si>
  <si>
    <t>919535555</t>
  </si>
  <si>
    <t>Obetonování trubního propustku  betonem prostým bez zvýšených nároků na prostředí tř. C 12/15</t>
  </si>
  <si>
    <t>-1078908044</t>
  </si>
  <si>
    <t xml:space="preserve">Poznámka k souboru cen:
1. V ceně jsou započteny i náklady na popř. nutné bednění a odbednění. 2. Pro výpočet přesunu hmot se celková hmotnost položky sníží o hmotnost betonu, pokud je beton dodáván přímo na místo zabudování nebo do prostoru technologické manipulace. </t>
  </si>
  <si>
    <t>(2*2+12)*0,2*1,2-1,92</t>
  </si>
  <si>
    <t>29</t>
  </si>
  <si>
    <t>919721223</t>
  </si>
  <si>
    <t>Geomříž pro vyztužení asfaltového povrchu ze skelných vláken s geotextilií, podélná pevnost v tahu 100 kN/m</t>
  </si>
  <si>
    <t>-1902665182</t>
  </si>
  <si>
    <t xml:space="preserve">Poznámka k souboru cen:
1. V cenách jsou započteny i náklady na položení a dodání geomříže včetně přesahů. 2. V cenách -1201 až -1223 jsou započteny i náklady na ošetření podkladu živičnou emulzí a spojení přesahů živičným postřikem. 3. V cenách -1201 a -1221 jsou započteny i náklady na ochrannou vrstvu z podrceného štěrku a uchycení geomříže k podkladu hřeby. 4. Ceny -1201 až -1223 jsou určeny pro vyztužení asfaltového povrchu na nově budovaných komunikacích. Vyztužení asfaltového povrchu stávajících komunikací se oceňuje cenami 919 72-1281 až -1293 části C01 tohoto katalogu. </t>
  </si>
  <si>
    <t>30</t>
  </si>
  <si>
    <t>938902201</t>
  </si>
  <si>
    <t>Čištění příkopů komunikací s odstraněním travnatého porostu nebo nánosu s naložením na dopravní prostředek nebo s přemístěním na hromady na vzdálenost do 20 m ručně při šířce dna do 400 mm a objemu nánosu do 0,15 m3/m</t>
  </si>
  <si>
    <t>-2000868292</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</si>
  <si>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</si>
  <si>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1593*2*0,8-356,8</t>
  </si>
  <si>
    <t>31</t>
  </si>
  <si>
    <t>938902422</t>
  </si>
  <si>
    <t>Čištění propustků s odstraněním travnatého porostu nebo nánosu, s naložením na dopravní prostředek nebo s přemístěním na hromady na vzdálenost do 20 m strojně tlakovou vodou tloušťky nánosu přes 25 do 50% průměru propustku přes 500 do 1000 mm</t>
  </si>
  <si>
    <t>-1397009959</t>
  </si>
  <si>
    <t xml:space="preserve">Poznámka k souboru cen:
1. V cenách nejsou započteny náklady na vodorovnou dopravu odstraněného materiálu, která se oceňuje cenami souboru cen 997 22-15 Vodorovná doprava suti. 2. V cenách čištění propustků strojně tlakovou vodou nejsou započteny náklady na vodu, tyto se oceňují individuálně. 3. Ceny jsou kalkulovány pro propustky do délky 8 m, pro propustky delší než 8 m se použijí položky 938 90-2411 až -2484 a příplatek 938 90-2499 za každý další 1 metr propustku. </t>
  </si>
  <si>
    <t>32</t>
  </si>
  <si>
    <t>938908411</t>
  </si>
  <si>
    <t>Čištění vozovek splachováním vodou povrchu podkladu nebo krytu živičného, betonového nebo dlážděného</t>
  </si>
  <si>
    <t>-1268132233</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</si>
  <si>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</si>
  <si>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33</t>
  </si>
  <si>
    <t>938909331</t>
  </si>
  <si>
    <t>Čištění vozovek metením bláta, prachu nebo hlinitého nánosu s odklizením na hromady na vzdálenost do 20 m nebo naložením na dopravní prostředek ručně povrchu podkladu nebo krytu betonového nebo živičného</t>
  </si>
  <si>
    <t>-379638190</t>
  </si>
  <si>
    <t>34</t>
  </si>
  <si>
    <t>938909611</t>
  </si>
  <si>
    <t>Čištění krajnic odstraněním nánosu (ulehlého, popř. zaježděného) naneseného vlivem silničního provozu, s přemístěním na hromady na vzdálenost do 50 m nebo s naložením na dopravní prostředek, ale bez složení průměrné tloušťky do 100 mm</t>
  </si>
  <si>
    <t>-459003313</t>
  </si>
  <si>
    <t xml:space="preserve">Poznámka k souboru cen:
1. V cenách nejsou započteny náklady na vodorovnou dopravu odstraněného materiálu, která se oceňuje cenami souboru cen 997 22-15 Vodorovná doprava suti. </t>
  </si>
  <si>
    <t>1593*0,5*2-223</t>
  </si>
  <si>
    <t>35</t>
  </si>
  <si>
    <t>966006199R</t>
  </si>
  <si>
    <t>Odstranění směrových sloupků</t>
  </si>
  <si>
    <t>ks</t>
  </si>
  <si>
    <t>-1922548705</t>
  </si>
  <si>
    <t>36</t>
  </si>
  <si>
    <t>966008113</t>
  </si>
  <si>
    <t>Bourání trubního propustku  s odklizením a uložením vybouraného materiálu na skládku na vzdálenost do 3 m nebo s naložením na dopravní prostředek z trub DN přes 500 do 800 mm</t>
  </si>
  <si>
    <t>-372043936</t>
  </si>
  <si>
    <t xml:space="preserve">Poznámka k souboru cen:
1. Ceny lze použít i pro bourání hospodářských přejezdů a propustků z trub obetonovaných. 2. V cenách jsou započteny i náklady na případné bourání betonového lože nebo prahů pod troubami propustku. 3. V cenách nejsou započteny náklady na: a) zemní práce nutné při rozebírání propustků, které se oceňují cenami části A 01 katalogu 800-1 Zemní práce, b) bourání čel, které se oceňuje cenami části B 01 katalogu 821-1 Mosty. 4. Množství měrných jednotek se určuje délkou mezi rubovými stěnami čel (v podélné ose propustku). 5. Přemístění vybouraného materiálu na vzdálenost přes 3 m se oceňuje cenami souborů cen 997 22-1 Vodorovné přemístění vybouraných hmot. </t>
  </si>
  <si>
    <t>"Vybourání propustku" 12</t>
  </si>
  <si>
    <t>"Vybourání čel" 4</t>
  </si>
  <si>
    <t>997</t>
  </si>
  <si>
    <t>Přesun sutě</t>
  </si>
  <si>
    <t>37</t>
  </si>
  <si>
    <t>997221551</t>
  </si>
  <si>
    <t>Vodorovná doprava suti  bez naložení, ale se složením a s hrubým urovnáním ze sypkých materiálů, na vzdálenost do 1 km</t>
  </si>
  <si>
    <t>-2001338854</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</si>
  <si>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</si>
  <si>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"Vyfrézovaný asf. beton, odpoteny krajnice a vjezdy" 2951,148*0,06*2,5+9837,16*0,04*2,5-1593*0,15*2,5-34*0,1*2,5</t>
  </si>
  <si>
    <t>"Původní čela propustků a propustek" 32,88</t>
  </si>
  <si>
    <t>"vybouraná dlažby u propustků" 14,064</t>
  </si>
  <si>
    <t>"Nános z krajnic, čištění příkopů" 1593*0,15*1,9+2548,8*0,15*1,9</t>
  </si>
  <si>
    <t>"Změna" -286,7</t>
  </si>
  <si>
    <t>38</t>
  </si>
  <si>
    <t>997221559</t>
  </si>
  <si>
    <t>Vodorovná doprava suti  bez naložení, ale se složením a s hrubým urovnáním Příplatek k ceně za každý další i započatý 1 km přes 1 km</t>
  </si>
  <si>
    <t>-105095215</t>
  </si>
  <si>
    <t>(14,064+32,88)*19-124,87</t>
  </si>
  <si>
    <t>39</t>
  </si>
  <si>
    <t>997221571</t>
  </si>
  <si>
    <t>Vodorovná doprava vybouraných hmot  bez naložení, ale se složením a s hrubým urovnáním na vzdálenost do 1 km</t>
  </si>
  <si>
    <t>-756047488</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</si>
  <si>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</si>
  <si>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"Směrové sloupky" 160*0,003-0,07</t>
  </si>
  <si>
    <t>40</t>
  </si>
  <si>
    <t>997221579</t>
  </si>
  <si>
    <t>Vodorovná doprava vybouraných hmot  bez naložení, ale se složením a s hrubým urovnáním na vzdálenost Příplatek k ceně za každý další i započatý 1 km přes 1 km</t>
  </si>
  <si>
    <t>1258193673</t>
  </si>
  <si>
    <t>0,48*19-1,28</t>
  </si>
  <si>
    <t>41</t>
  </si>
  <si>
    <t>997221615</t>
  </si>
  <si>
    <t>Poplatek za uložení stavebního odpadu na skládce (skládkovné) z prostého betonu zatříděného do Katalogu odpadů pod kódem 17 01 01</t>
  </si>
  <si>
    <t>-1000218140</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</si>
  <si>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</si>
  <si>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42</t>
  </si>
  <si>
    <t>997221655</t>
  </si>
  <si>
    <t>1879194974</t>
  </si>
  <si>
    <t>"vybouraná dlažby u propustků" 14,064-1,97</t>
  </si>
  <si>
    <t>998</t>
  </si>
  <si>
    <t>Přesun hmot</t>
  </si>
  <si>
    <t>43</t>
  </si>
  <si>
    <t>998225111</t>
  </si>
  <si>
    <t>Přesun hmot pro komunikace s krytem z kameniva, monolitickým betonovým nebo živičným  dopravní vzdálenost do 200 m jakékoliv délky objektu</t>
  </si>
  <si>
    <t>-51436703</t>
  </si>
  <si>
    <t xml:space="preserve">Poznámka k souboru cen:
1. Ceny lze použít i pro plochy letišť s krytem monolitickým betonovým nebo živičným. </t>
  </si>
  <si>
    <t>VON - Vedlejší a ostatní náklady</t>
  </si>
  <si>
    <t>VRN - Vedlejší rozpočtové náklady</t>
  </si>
  <si>
    <t xml:space="preserve">    VRN1 - Průzkumné, geodetické a projektové práce</t>
  </si>
  <si>
    <t xml:space="preserve">    VRN3 - Zařízení staveniště</t>
  </si>
  <si>
    <t xml:space="preserve">    VRN4 - Inženýrská činnost</t>
  </si>
  <si>
    <t>VRN</t>
  </si>
  <si>
    <t>Vedlejší rozpočtové náklady</t>
  </si>
  <si>
    <t>VRN1</t>
  </si>
  <si>
    <t>Průzkumné, geodetické a projektové práce</t>
  </si>
  <si>
    <t>012203000</t>
  </si>
  <si>
    <t>Geodetické práce při provádění stavby</t>
  </si>
  <si>
    <t>…</t>
  </si>
  <si>
    <t>1024</t>
  </si>
  <si>
    <t>-1493794743</t>
  </si>
  <si>
    <t>012303000</t>
  </si>
  <si>
    <t>Geodetické práce po výstavbě</t>
  </si>
  <si>
    <t>1070806156</t>
  </si>
  <si>
    <t>013254000</t>
  </si>
  <si>
    <t>Dokumentace skutečného provedení stavby</t>
  </si>
  <si>
    <t>194902300</t>
  </si>
  <si>
    <t>VRN3</t>
  </si>
  <si>
    <t>Zařízení staveniště</t>
  </si>
  <si>
    <t>030001000</t>
  </si>
  <si>
    <t>-50489338</t>
  </si>
  <si>
    <t>034303000</t>
  </si>
  <si>
    <t>Dopravní značení na staveništi</t>
  </si>
  <si>
    <t>-933476673</t>
  </si>
  <si>
    <t>034503000</t>
  </si>
  <si>
    <t>Informační tabule na staveništi</t>
  </si>
  <si>
    <t>-1062650946</t>
  </si>
  <si>
    <t>VRN4</t>
  </si>
  <si>
    <t>Inženýrská činnost</t>
  </si>
  <si>
    <t>043002000</t>
  </si>
  <si>
    <t>Zkoušky a ostatní měření</t>
  </si>
  <si>
    <t>661073675</t>
  </si>
  <si>
    <t>045002000</t>
  </si>
  <si>
    <t>Kompletační a koordinační činnost</t>
  </si>
  <si>
    <t>-2136417659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</si>
</sst>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2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b/>
      <sz val="14"/>
      <name val="Arial CE"/>
      <family val="2"/>
    </font>
    <font>
      <b/>
      <sz val="10"/>
      <name val="Arial CE"/>
      <family val="2"/>
    </font>
    <font>
      <b/>
      <sz val="10"/>
      <color rgb="FF46464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s>
  <fills count="4">
    <fill>
      <patternFill/>
    </fill>
    <fill>
      <patternFill patternType="gray125"/>
    </fill>
    <fill>
      <patternFill patternType="solid">
        <fgColor rgb="FFFFFFCC"/>
        <bgColor indexed="64"/>
      </patternFill>
    </fill>
    <fill>
      <patternFill patternType="solid">
        <fgColor rgb="FFD2D2D2"/>
        <bgColor indexed="64"/>
      </patternFill>
    </fill>
  </fills>
  <borders count="23">
    <border>
      <left/>
      <right/>
      <top/>
      <bottom/>
      <diagonal/>
    </border>
    <border>
      <left style="thin">
        <color rgb="FF000000"/>
      </left>
      <right/>
      <top/>
      <bottom/>
    </border>
    <border>
      <left style="thin">
        <color rgb="FF000000"/>
      </left>
      <right/>
      <top/>
      <bottom style="thin">
        <color rgb="FF000000"/>
      </bottom>
    </border>
    <border>
      <left/>
      <right/>
      <top/>
      <bottom style="thin">
        <color rgb="FF000000"/>
      </bottom>
    </border>
    <border>
      <left style="thin">
        <color rgb="FF000000"/>
      </left>
      <right/>
      <top style="thin">
        <color rgb="FF000000"/>
      </top>
      <bottom/>
    </border>
    <border>
      <left/>
      <right/>
      <top style="thin">
        <color rgb="FF000000"/>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right/>
      <top style="hair">
        <color rgb="FF969696"/>
      </top>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right/>
      <top style="hair">
        <color rgb="FF000000"/>
      </top>
      <bottom/>
    </border>
    <border>
      <left/>
      <right/>
      <top/>
      <bottom style="hair">
        <color rgb="FF000000"/>
      </bottom>
    </border>
    <border>
      <left/>
      <right/>
      <top/>
      <bottom style="hair">
        <color rgb="FF969696"/>
      </bottom>
    </border>
    <border>
      <left/>
      <right style="hair">
        <color rgb="FF969696"/>
      </right>
      <top style="hair">
        <color rgb="FF969696"/>
      </top>
      <bottom/>
    </border>
    <border>
      <left style="hair">
        <color rgb="FF969696"/>
      </left>
      <right/>
      <top/>
      <bottom/>
    </border>
    <border>
      <left style="hair">
        <color rgb="FF969696"/>
      </left>
      <right style="hair">
        <color rgb="FF969696"/>
      </right>
      <top style="hair">
        <color rgb="FF969696"/>
      </top>
      <bottom style="hair">
        <color rgb="FF969696"/>
      </bottom>
    </border>
    <border>
      <left style="hair">
        <color rgb="FF969696"/>
      </left>
      <right/>
      <top/>
      <bottom style="hair">
        <color rgb="FF969696"/>
      </bottom>
    </border>
    <border>
      <left/>
      <right style="hair">
        <color rgb="FF969696"/>
      </right>
      <top/>
      <bottom style="hair">
        <color rgb="FF969696"/>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00">
    <xf numFmtId="0" fontId="0" fillId="0" borderId="0" xfId="0"/>
    <xf numFmtId="0" fontId="0" fillId="0" borderId="0" xfId="0"/>
    <xf numFmtId="0" fontId="0" fillId="0" borderId="0" xfId="0"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0" fillId="0" borderId="0" xfId="0" applyFont="1" applyAlignment="1">
      <alignment horizontal="left" vertical="center"/>
    </xf>
    <xf numFmtId="0" fontId="0" fillId="0" borderId="1" xfId="0" applyBorder="1"/>
    <xf numFmtId="0" fontId="11" fillId="0" borderId="0" xfId="0" applyFont="1" applyAlignment="1" applyProtection="1">
      <alignment horizontal="left" vertical="center"/>
      <protection/>
    </xf>
    <xf numFmtId="0" fontId="3" fillId="0" borderId="0" xfId="0" applyFont="1" applyAlignment="1" applyProtection="1">
      <alignment horizontal="left" vertical="center"/>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0" xfId="0" applyFont="1" applyAlignment="1">
      <alignment vertical="center"/>
    </xf>
    <xf numFmtId="0" fontId="0" fillId="0" borderId="1" xfId="0" applyFont="1" applyBorder="1" applyAlignment="1" applyProtection="1">
      <alignment vertical="center"/>
      <protection/>
    </xf>
    <xf numFmtId="0" fontId="0" fillId="0" borderId="0" xfId="0" applyFont="1" applyAlignment="1" applyProtection="1">
      <alignment vertical="center"/>
      <protection/>
    </xf>
    <xf numFmtId="0" fontId="0" fillId="0" borderId="1" xfId="0" applyFont="1" applyBorder="1" applyAlignment="1">
      <alignment vertical="center"/>
    </xf>
    <xf numFmtId="0" fontId="0" fillId="0" borderId="1" xfId="0" applyBorder="1" applyAlignment="1">
      <alignment vertical="center"/>
    </xf>
    <xf numFmtId="0" fontId="0" fillId="0" borderId="2" xfId="0" applyFont="1" applyBorder="1" applyAlignment="1" applyProtection="1">
      <alignment vertical="center"/>
      <protection/>
    </xf>
    <xf numFmtId="0" fontId="0" fillId="0" borderId="3" xfId="0" applyFont="1" applyBorder="1" applyAlignment="1" applyProtection="1">
      <alignment vertical="center"/>
      <protection/>
    </xf>
    <xf numFmtId="0" fontId="0" fillId="0" borderId="4" xfId="0" applyFont="1" applyBorder="1" applyAlignment="1" applyProtection="1">
      <alignment vertical="center"/>
      <protection/>
    </xf>
    <xf numFmtId="0" fontId="0" fillId="0" borderId="5" xfId="0" applyFont="1" applyBorder="1" applyAlignment="1" applyProtection="1">
      <alignment vertical="center"/>
      <protection/>
    </xf>
    <xf numFmtId="165" fontId="3" fillId="0" borderId="0" xfId="0" applyNumberFormat="1" applyFont="1" applyAlignment="1" applyProtection="1">
      <alignment horizontal="left" vertical="center"/>
      <protection/>
    </xf>
    <xf numFmtId="0" fontId="0" fillId="0" borderId="0" xfId="0" applyFont="1" applyBorder="1" applyAlignment="1" applyProtection="1">
      <alignment vertical="center"/>
      <protection/>
    </xf>
    <xf numFmtId="0" fontId="0" fillId="0" borderId="6" xfId="0" applyFont="1" applyBorder="1" applyAlignment="1" applyProtection="1">
      <alignment vertical="center"/>
      <protection/>
    </xf>
    <xf numFmtId="0" fontId="16" fillId="0" borderId="7" xfId="0" applyFont="1" applyBorder="1" applyAlignment="1" applyProtection="1">
      <alignment horizontal="center" vertical="center" wrapText="1"/>
      <protection/>
    </xf>
    <xf numFmtId="0" fontId="16" fillId="0" borderId="8" xfId="0" applyFont="1" applyBorder="1" applyAlignment="1" applyProtection="1">
      <alignment horizontal="center" vertical="center" wrapText="1"/>
      <protection/>
    </xf>
    <xf numFmtId="0" fontId="16" fillId="0" borderId="9" xfId="0" applyFont="1" applyBorder="1" applyAlignment="1" applyProtection="1">
      <alignment horizontal="center" vertical="center" wrapText="1"/>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17" fillId="0" borderId="0" xfId="0" applyFont="1" applyAlignment="1" applyProtection="1">
      <alignment horizontal="left" vertical="center"/>
      <protection/>
    </xf>
    <xf numFmtId="4" fontId="17" fillId="0" borderId="0" xfId="0" applyNumberFormat="1" applyFont="1" applyAlignment="1" applyProtection="1">
      <alignment vertical="center"/>
      <protection/>
    </xf>
    <xf numFmtId="0" fontId="0" fillId="0" borderId="0" xfId="0" applyProtection="1">
      <protection locked="0"/>
    </xf>
    <xf numFmtId="0" fontId="0" fillId="0" borderId="4" xfId="0" applyBorder="1"/>
    <xf numFmtId="0" fontId="0" fillId="0" borderId="5" xfId="0" applyBorder="1"/>
    <xf numFmtId="0" fontId="0" fillId="0" borderId="5" xfId="0" applyBorder="1" applyProtection="1">
      <protection locked="0"/>
    </xf>
    <xf numFmtId="0" fontId="11"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1" xfId="0" applyFont="1" applyBorder="1" applyAlignment="1">
      <alignment vertical="center" wrapText="1"/>
    </xf>
    <xf numFmtId="0" fontId="0" fillId="0" borderId="0" xfId="0" applyFont="1" applyAlignment="1" applyProtection="1">
      <alignment vertical="center" wrapText="1"/>
      <protection locked="0"/>
    </xf>
    <xf numFmtId="0" fontId="0" fillId="0" borderId="1" xfId="0" applyBorder="1" applyAlignment="1">
      <alignment vertical="center" wrapText="1"/>
    </xf>
    <xf numFmtId="0" fontId="0" fillId="0" borderId="11" xfId="0" applyFont="1" applyBorder="1" applyAlignment="1">
      <alignment vertical="center"/>
    </xf>
    <xf numFmtId="0" fontId="0" fillId="0" borderId="11" xfId="0" applyFont="1" applyBorder="1" applyAlignment="1" applyProtection="1">
      <alignment vertical="center"/>
      <protection locked="0"/>
    </xf>
    <xf numFmtId="0" fontId="12" fillId="0" borderId="0" xfId="0" applyFont="1" applyAlignment="1">
      <alignment horizontal="left" vertical="center"/>
    </xf>
    <xf numFmtId="4" fontId="17"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14"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3" borderId="0" xfId="0" applyFont="1" applyFill="1" applyAlignment="1">
      <alignment vertical="center"/>
    </xf>
    <xf numFmtId="0" fontId="5" fillId="3" borderId="12" xfId="0" applyFont="1" applyFill="1" applyBorder="1" applyAlignment="1">
      <alignment horizontal="left" vertical="center"/>
    </xf>
    <xf numFmtId="0" fontId="0" fillId="3" borderId="13" xfId="0" applyFont="1" applyFill="1" applyBorder="1" applyAlignment="1">
      <alignment vertical="center"/>
    </xf>
    <xf numFmtId="0" fontId="5" fillId="3" borderId="13" xfId="0" applyFont="1" applyFill="1" applyBorder="1" applyAlignment="1">
      <alignment horizontal="right" vertical="center"/>
    </xf>
    <xf numFmtId="0" fontId="5" fillId="3" borderId="13" xfId="0" applyFont="1" applyFill="1" applyBorder="1" applyAlignment="1">
      <alignment horizontal="center" vertical="center"/>
    </xf>
    <xf numFmtId="0" fontId="0" fillId="3" borderId="13" xfId="0" applyFont="1" applyFill="1" applyBorder="1" applyAlignment="1" applyProtection="1">
      <alignment vertical="center"/>
      <protection locked="0"/>
    </xf>
    <xf numFmtId="4" fontId="5" fillId="3" borderId="13" xfId="0" applyNumberFormat="1" applyFont="1" applyFill="1" applyBorder="1" applyAlignment="1">
      <alignment vertical="center"/>
    </xf>
    <xf numFmtId="0" fontId="0" fillId="3" borderId="14" xfId="0" applyFont="1" applyFill="1" applyBorder="1" applyAlignment="1">
      <alignment vertical="center"/>
    </xf>
    <xf numFmtId="0" fontId="13" fillId="0" borderId="15" xfId="0" applyFont="1" applyBorder="1" applyAlignment="1">
      <alignment horizontal="left" vertical="center"/>
    </xf>
    <xf numFmtId="0" fontId="0" fillId="0" borderId="15" xfId="0" applyBorder="1" applyAlignment="1">
      <alignment vertical="center"/>
    </xf>
    <xf numFmtId="0" fontId="0" fillId="0" borderId="15" xfId="0" applyBorder="1" applyAlignment="1" applyProtection="1">
      <alignment vertical="center"/>
      <protection locked="0"/>
    </xf>
    <xf numFmtId="0" fontId="2" fillId="0" borderId="16" xfId="0" applyFont="1" applyBorder="1" applyAlignment="1">
      <alignment horizontal="left" vertical="center"/>
    </xf>
    <xf numFmtId="0" fontId="0" fillId="0" borderId="16" xfId="0" applyFont="1" applyBorder="1" applyAlignment="1">
      <alignment vertical="center"/>
    </xf>
    <xf numFmtId="0" fontId="2" fillId="0" borderId="16" xfId="0" applyFont="1" applyBorder="1" applyAlignment="1">
      <alignment horizontal="center" vertical="center"/>
    </xf>
    <xf numFmtId="0" fontId="0" fillId="0" borderId="16" xfId="0" applyFont="1" applyBorder="1" applyAlignment="1" applyProtection="1">
      <alignment vertical="center"/>
      <protection locked="0"/>
    </xf>
    <xf numFmtId="0" fontId="2" fillId="0" borderId="16" xfId="0" applyFont="1" applyBorder="1" applyAlignment="1">
      <alignment horizontal="right" vertical="center"/>
    </xf>
    <xf numFmtId="0" fontId="0" fillId="0" borderId="15" xfId="0" applyFont="1" applyBorder="1" applyAlignment="1">
      <alignment vertical="center"/>
    </xf>
    <xf numFmtId="0" fontId="0" fillId="0" borderId="15"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0" fillId="0" borderId="5" xfId="0" applyFont="1" applyBorder="1" applyAlignment="1">
      <alignment vertical="center"/>
    </xf>
    <xf numFmtId="0" fontId="0" fillId="0" borderId="5" xfId="0" applyFont="1" applyBorder="1" applyAlignment="1" applyProtection="1">
      <alignment vertical="center"/>
      <protection locked="0"/>
    </xf>
    <xf numFmtId="0" fontId="15" fillId="3" borderId="0" xfId="0" applyFont="1" applyFill="1" applyAlignment="1" applyProtection="1">
      <alignment horizontal="left" vertical="center"/>
      <protection/>
    </xf>
    <xf numFmtId="0" fontId="0" fillId="3" borderId="0" xfId="0" applyFont="1" applyFill="1" applyAlignment="1" applyProtection="1">
      <alignment vertical="center"/>
      <protection/>
    </xf>
    <xf numFmtId="0" fontId="0" fillId="3" borderId="0" xfId="0" applyFont="1" applyFill="1" applyAlignment="1" applyProtection="1">
      <alignment vertical="center"/>
      <protection locked="0"/>
    </xf>
    <xf numFmtId="0" fontId="15" fillId="3" borderId="0" xfId="0" applyFont="1" applyFill="1" applyAlignment="1" applyProtection="1">
      <alignment horizontal="right" vertical="center"/>
      <protection/>
    </xf>
    <xf numFmtId="0" fontId="19" fillId="0" borderId="0" xfId="0" applyFont="1" applyAlignment="1" applyProtection="1">
      <alignment horizontal="left" vertical="center"/>
      <protection/>
    </xf>
    <xf numFmtId="0" fontId="6" fillId="0" borderId="1" xfId="0" applyFont="1" applyBorder="1" applyAlignment="1" applyProtection="1">
      <alignment vertical="center"/>
      <protection/>
    </xf>
    <xf numFmtId="0" fontId="6" fillId="0" borderId="0" xfId="0" applyFont="1" applyAlignment="1" applyProtection="1">
      <alignment vertical="center"/>
      <protection/>
    </xf>
    <xf numFmtId="0" fontId="6" fillId="0" borderId="17" xfId="0" applyFont="1" applyBorder="1" applyAlignment="1" applyProtection="1">
      <alignment horizontal="left" vertical="center"/>
      <protection/>
    </xf>
    <xf numFmtId="0" fontId="6" fillId="0" borderId="17" xfId="0" applyFont="1" applyBorder="1" applyAlignment="1" applyProtection="1">
      <alignment vertical="center"/>
      <protection/>
    </xf>
    <xf numFmtId="0" fontId="6" fillId="0" borderId="17" xfId="0" applyFont="1" applyBorder="1" applyAlignment="1" applyProtection="1">
      <alignment vertical="center"/>
      <protection locked="0"/>
    </xf>
    <xf numFmtId="4" fontId="6" fillId="0" borderId="17" xfId="0" applyNumberFormat="1" applyFont="1" applyBorder="1" applyAlignment="1" applyProtection="1">
      <alignment vertical="center"/>
      <protection/>
    </xf>
    <xf numFmtId="0" fontId="6" fillId="0" borderId="1" xfId="0" applyFont="1" applyBorder="1" applyAlignment="1">
      <alignment vertical="center"/>
    </xf>
    <xf numFmtId="0" fontId="7" fillId="0" borderId="1" xfId="0" applyFont="1" applyBorder="1" applyAlignment="1" applyProtection="1">
      <alignment vertical="center"/>
      <protection/>
    </xf>
    <xf numFmtId="0" fontId="7" fillId="0" borderId="0" xfId="0" applyFont="1" applyAlignment="1" applyProtection="1">
      <alignment vertical="center"/>
      <protection/>
    </xf>
    <xf numFmtId="0" fontId="7" fillId="0" borderId="17" xfId="0" applyFont="1" applyBorder="1" applyAlignment="1" applyProtection="1">
      <alignment horizontal="left" vertical="center"/>
      <protection/>
    </xf>
    <xf numFmtId="0" fontId="7" fillId="0" borderId="17" xfId="0" applyFont="1" applyBorder="1" applyAlignment="1" applyProtection="1">
      <alignment vertical="center"/>
      <protection/>
    </xf>
    <xf numFmtId="0" fontId="7" fillId="0" borderId="17" xfId="0" applyFont="1" applyBorder="1" applyAlignment="1" applyProtection="1">
      <alignment vertical="center"/>
      <protection locked="0"/>
    </xf>
    <xf numFmtId="4" fontId="7" fillId="0" borderId="17" xfId="0" applyNumberFormat="1" applyFont="1" applyBorder="1" applyAlignment="1" applyProtection="1">
      <alignment vertical="center"/>
      <protection/>
    </xf>
    <xf numFmtId="0" fontId="7" fillId="0" borderId="1" xfId="0" applyFont="1" applyBorder="1" applyAlignment="1">
      <alignment vertical="center"/>
    </xf>
    <xf numFmtId="0" fontId="0" fillId="0" borderId="0" xfId="0" applyFont="1" applyAlignment="1">
      <alignment horizontal="center" vertical="center" wrapText="1"/>
    </xf>
    <xf numFmtId="0" fontId="0" fillId="0" borderId="1" xfId="0" applyFont="1" applyBorder="1" applyAlignment="1" applyProtection="1">
      <alignment horizontal="center" vertical="center" wrapText="1"/>
      <protection/>
    </xf>
    <xf numFmtId="0" fontId="15" fillId="3" borderId="7" xfId="0" applyFont="1" applyFill="1" applyBorder="1" applyAlignment="1" applyProtection="1">
      <alignment horizontal="center" vertical="center" wrapText="1"/>
      <protection/>
    </xf>
    <xf numFmtId="0" fontId="15" fillId="3" borderId="8" xfId="0" applyFont="1" applyFill="1" applyBorder="1" applyAlignment="1" applyProtection="1">
      <alignment horizontal="center" vertical="center" wrapText="1"/>
      <protection/>
    </xf>
    <xf numFmtId="0" fontId="15" fillId="3" borderId="8" xfId="0" applyFont="1" applyFill="1" applyBorder="1" applyAlignment="1" applyProtection="1">
      <alignment horizontal="center" vertical="center" wrapText="1"/>
      <protection locked="0"/>
    </xf>
    <xf numFmtId="0" fontId="15" fillId="3" borderId="9" xfId="0" applyFont="1" applyFill="1" applyBorder="1" applyAlignment="1" applyProtection="1">
      <alignment horizontal="center" vertical="center" wrapText="1"/>
      <protection/>
    </xf>
    <xf numFmtId="0" fontId="0" fillId="0" borderId="1" xfId="0" applyBorder="1" applyAlignment="1">
      <alignment horizontal="center" vertical="center" wrapText="1"/>
    </xf>
    <xf numFmtId="4" fontId="17" fillId="0" borderId="0" xfId="0" applyNumberFormat="1" applyFont="1" applyAlignment="1" applyProtection="1">
      <alignment/>
      <protection/>
    </xf>
    <xf numFmtId="0" fontId="0" fillId="0" borderId="11" xfId="0" applyBorder="1" applyAlignment="1" applyProtection="1">
      <alignment vertical="center"/>
      <protection/>
    </xf>
    <xf numFmtId="166" fontId="20" fillId="0" borderId="11" xfId="0" applyNumberFormat="1" applyFont="1" applyBorder="1" applyAlignment="1" applyProtection="1">
      <alignment/>
      <protection/>
    </xf>
    <xf numFmtId="166" fontId="20" fillId="0" borderId="18" xfId="0" applyNumberFormat="1" applyFont="1" applyBorder="1" applyAlignment="1" applyProtection="1">
      <alignment/>
      <protection/>
    </xf>
    <xf numFmtId="4" fontId="21" fillId="0" borderId="0" xfId="0" applyNumberFormat="1" applyFont="1" applyAlignment="1">
      <alignment vertical="center"/>
    </xf>
    <xf numFmtId="0" fontId="8" fillId="0" borderId="1"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1" xfId="0" applyFont="1" applyBorder="1" applyAlignment="1">
      <alignment/>
    </xf>
    <xf numFmtId="0" fontId="8" fillId="0" borderId="19"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6"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15" fillId="0" borderId="20" xfId="0" applyFont="1" applyBorder="1" applyAlignment="1" applyProtection="1">
      <alignment horizontal="center" vertical="center"/>
      <protection/>
    </xf>
    <xf numFmtId="49" fontId="15" fillId="0" borderId="20" xfId="0" applyNumberFormat="1" applyFont="1" applyBorder="1" applyAlignment="1" applyProtection="1">
      <alignment horizontal="left" vertical="center" wrapText="1"/>
      <protection/>
    </xf>
    <xf numFmtId="0" fontId="15" fillId="0" borderId="20" xfId="0" applyFont="1" applyBorder="1" applyAlignment="1" applyProtection="1">
      <alignment horizontal="left" vertical="center" wrapText="1"/>
      <protection/>
    </xf>
    <xf numFmtId="0" fontId="15" fillId="0" borderId="20" xfId="0" applyFont="1" applyBorder="1" applyAlignment="1" applyProtection="1">
      <alignment horizontal="center" vertical="center" wrapText="1"/>
      <protection/>
    </xf>
    <xf numFmtId="167" fontId="15" fillId="0" borderId="20" xfId="0" applyNumberFormat="1" applyFont="1" applyBorder="1" applyAlignment="1" applyProtection="1">
      <alignment vertical="center"/>
      <protection/>
    </xf>
    <xf numFmtId="4" fontId="15" fillId="2" borderId="20" xfId="0" applyNumberFormat="1" applyFont="1" applyFill="1" applyBorder="1" applyAlignment="1" applyProtection="1">
      <alignment vertical="center"/>
      <protection locked="0"/>
    </xf>
    <xf numFmtId="4" fontId="15" fillId="0" borderId="20" xfId="0" applyNumberFormat="1" applyFont="1" applyBorder="1" applyAlignment="1" applyProtection="1">
      <alignment vertical="center"/>
      <protection/>
    </xf>
    <xf numFmtId="0" fontId="16" fillId="2" borderId="19" xfId="0" applyFont="1" applyFill="1" applyBorder="1" applyAlignment="1" applyProtection="1">
      <alignment horizontal="left" vertical="center"/>
      <protection locked="0"/>
    </xf>
    <xf numFmtId="0" fontId="16" fillId="0" borderId="0" xfId="0" applyFont="1" applyBorder="1" applyAlignment="1" applyProtection="1">
      <alignment horizontal="center" vertical="center"/>
      <protection/>
    </xf>
    <xf numFmtId="166" fontId="16" fillId="0" borderId="0" xfId="0" applyNumberFormat="1" applyFont="1" applyBorder="1" applyAlignment="1" applyProtection="1">
      <alignment vertical="center"/>
      <protection/>
    </xf>
    <xf numFmtId="166" fontId="16" fillId="0" borderId="6" xfId="0" applyNumberFormat="1" applyFont="1" applyBorder="1" applyAlignment="1" applyProtection="1">
      <alignment vertical="center"/>
      <protection/>
    </xf>
    <xf numFmtId="0" fontId="15" fillId="0" borderId="0" xfId="0" applyFont="1" applyAlignment="1">
      <alignment horizontal="left" vertical="center"/>
    </xf>
    <xf numFmtId="4" fontId="0" fillId="0" borderId="0" xfId="0" applyNumberFormat="1" applyFont="1" applyAlignment="1">
      <alignment vertical="center"/>
    </xf>
    <xf numFmtId="0" fontId="22" fillId="0" borderId="0" xfId="0" applyFont="1" applyAlignment="1" applyProtection="1">
      <alignment horizontal="left" vertical="center"/>
      <protection/>
    </xf>
    <xf numFmtId="0" fontId="23" fillId="0" borderId="0" xfId="0" applyFont="1" applyAlignment="1" applyProtection="1">
      <alignment vertical="center" wrapText="1"/>
      <protection/>
    </xf>
    <xf numFmtId="0" fontId="0" fillId="0" borderId="19" xfId="0" applyFont="1" applyBorder="1" applyAlignment="1" applyProtection="1">
      <alignment vertical="center"/>
      <protection/>
    </xf>
    <xf numFmtId="0" fontId="0" fillId="0" borderId="0" xfId="0" applyBorder="1" applyAlignment="1" applyProtection="1">
      <alignment vertical="center"/>
      <protection/>
    </xf>
    <xf numFmtId="0" fontId="9" fillId="0" borderId="1"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1" xfId="0" applyFont="1" applyBorder="1" applyAlignment="1">
      <alignment vertical="center"/>
    </xf>
    <xf numFmtId="0" fontId="9" fillId="0" borderId="19"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6" xfId="0" applyFont="1" applyBorder="1" applyAlignment="1" applyProtection="1">
      <alignment vertical="center"/>
      <protection/>
    </xf>
    <xf numFmtId="0" fontId="9" fillId="0" borderId="0" xfId="0" applyFont="1" applyAlignment="1">
      <alignment horizontal="left" vertical="center"/>
    </xf>
    <xf numFmtId="0" fontId="10" fillId="0" borderId="1"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1" xfId="0" applyFont="1" applyBorder="1" applyAlignment="1">
      <alignment vertical="center"/>
    </xf>
    <xf numFmtId="0" fontId="10" fillId="0" borderId="19"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6" xfId="0" applyFont="1" applyBorder="1" applyAlignment="1" applyProtection="1">
      <alignment vertical="center"/>
      <protection/>
    </xf>
    <xf numFmtId="0" fontId="10" fillId="0" borderId="0" xfId="0" applyFont="1" applyAlignment="1">
      <alignment horizontal="left" vertical="center"/>
    </xf>
    <xf numFmtId="0" fontId="24" fillId="0" borderId="20" xfId="0" applyFont="1" applyBorder="1" applyAlignment="1" applyProtection="1">
      <alignment horizontal="center" vertical="center"/>
      <protection/>
    </xf>
    <xf numFmtId="49" fontId="24" fillId="0" borderId="20" xfId="0" applyNumberFormat="1" applyFont="1" applyBorder="1" applyAlignment="1" applyProtection="1">
      <alignment horizontal="left" vertical="center" wrapText="1"/>
      <protection/>
    </xf>
    <xf numFmtId="0" fontId="24" fillId="0" borderId="20" xfId="0" applyFont="1" applyBorder="1" applyAlignment="1" applyProtection="1">
      <alignment horizontal="left" vertical="center" wrapText="1"/>
      <protection/>
    </xf>
    <xf numFmtId="0" fontId="24" fillId="0" borderId="20" xfId="0" applyFont="1" applyBorder="1" applyAlignment="1" applyProtection="1">
      <alignment horizontal="center" vertical="center" wrapText="1"/>
      <protection/>
    </xf>
    <xf numFmtId="167" fontId="24" fillId="0" borderId="20" xfId="0" applyNumberFormat="1" applyFont="1" applyBorder="1" applyAlignment="1" applyProtection="1">
      <alignment vertical="center"/>
      <protection/>
    </xf>
    <xf numFmtId="4" fontId="24" fillId="2" borderId="20" xfId="0" applyNumberFormat="1" applyFont="1" applyFill="1" applyBorder="1" applyAlignment="1" applyProtection="1">
      <alignment vertical="center"/>
      <protection locked="0"/>
    </xf>
    <xf numFmtId="4" fontId="24" fillId="0" borderId="20" xfId="0" applyNumberFormat="1" applyFont="1" applyBorder="1" applyAlignment="1" applyProtection="1">
      <alignment vertical="center"/>
      <protection/>
    </xf>
    <xf numFmtId="0" fontId="25" fillId="0" borderId="1" xfId="0" applyFont="1" applyBorder="1" applyAlignment="1">
      <alignment vertical="center"/>
    </xf>
    <xf numFmtId="0" fontId="24" fillId="2" borderId="19"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0" fontId="0" fillId="0" borderId="21" xfId="0" applyFont="1" applyBorder="1" applyAlignment="1" applyProtection="1">
      <alignment vertical="center"/>
      <protection/>
    </xf>
    <xf numFmtId="0" fontId="0" fillId="0" borderId="17" xfId="0" applyBorder="1" applyAlignment="1" applyProtection="1">
      <alignment vertical="center"/>
      <protection/>
    </xf>
    <xf numFmtId="0" fontId="0" fillId="0" borderId="17" xfId="0" applyFont="1" applyBorder="1" applyAlignment="1" applyProtection="1">
      <alignment vertical="center"/>
      <protection/>
    </xf>
    <xf numFmtId="0" fontId="0" fillId="0" borderId="22" xfId="0" applyFont="1" applyBorder="1" applyAlignment="1" applyProtection="1">
      <alignment vertical="center"/>
      <protection/>
    </xf>
    <xf numFmtId="0" fontId="16" fillId="2" borderId="21" xfId="0" applyFont="1" applyFill="1" applyBorder="1" applyAlignment="1" applyProtection="1">
      <alignment horizontal="left" vertical="center"/>
      <protection locked="0"/>
    </xf>
    <xf numFmtId="0" fontId="16" fillId="0" borderId="17" xfId="0" applyFont="1" applyBorder="1" applyAlignment="1" applyProtection="1">
      <alignment horizontal="center" vertical="center"/>
      <protection/>
    </xf>
    <xf numFmtId="166" fontId="16" fillId="0" borderId="17" xfId="0" applyNumberFormat="1" applyFont="1" applyBorder="1" applyAlignment="1" applyProtection="1">
      <alignment vertical="center"/>
      <protection/>
    </xf>
    <xf numFmtId="166" fontId="16" fillId="0" borderId="22" xfId="0" applyNumberFormat="1" applyFont="1" applyBorder="1" applyAlignment="1" applyProtection="1">
      <alignment vertical="center"/>
      <protection/>
    </xf>
    <xf numFmtId="0" fontId="4" fillId="0" borderId="0" xfId="0" applyFont="1" applyAlignment="1" applyProtection="1">
      <alignment horizontal="left" vertical="center" wrapText="1"/>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cellXfs>
  <cellStyles count="6">
    <cellStyle name="Normal" xfId="0"/>
    <cellStyle name="Percent" xfId="15"/>
    <cellStyle name="Currency" xfId="16"/>
    <cellStyle name="Currency [0]" xfId="17"/>
    <cellStyle name="Comma" xfId="18"/>
    <cellStyle name="Comma [0]" xfId="19"/>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6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36"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36"/>
      <c r="L2" s="189"/>
      <c r="M2" s="189"/>
      <c r="N2" s="189"/>
      <c r="O2" s="189"/>
      <c r="P2" s="189"/>
      <c r="Q2" s="189"/>
      <c r="R2" s="189"/>
      <c r="S2" s="189"/>
      <c r="T2" s="189"/>
      <c r="U2" s="189"/>
      <c r="V2" s="189"/>
      <c r="AT2" s="10" t="s">
        <v>44</v>
      </c>
    </row>
    <row r="3" spans="2:46" s="1" customFormat="1" ht="6.95" customHeight="1">
      <c r="B3" s="37"/>
      <c r="C3" s="38"/>
      <c r="D3" s="38"/>
      <c r="E3" s="38"/>
      <c r="F3" s="38"/>
      <c r="G3" s="38"/>
      <c r="H3" s="38"/>
      <c r="I3" s="39"/>
      <c r="J3" s="38"/>
      <c r="K3" s="38"/>
      <c r="L3" s="11"/>
      <c r="AT3" s="10" t="s">
        <v>45</v>
      </c>
    </row>
    <row r="4" spans="2:46" s="1" customFormat="1" ht="24.95" customHeight="1">
      <c r="B4" s="11"/>
      <c r="D4" s="40" t="s">
        <v>47</v>
      </c>
      <c r="I4" s="36"/>
      <c r="L4" s="11"/>
      <c r="M4" s="41" t="s">
        <v>4</v>
      </c>
      <c r="AT4" s="10" t="s">
        <v>1</v>
      </c>
    </row>
    <row r="5" spans="2:12" s="1" customFormat="1" ht="6.95" customHeight="1">
      <c r="B5" s="11"/>
      <c r="I5" s="36"/>
      <c r="L5" s="11"/>
    </row>
    <row r="6" spans="2:12" s="1" customFormat="1" ht="12" customHeight="1">
      <c r="B6" s="11"/>
      <c r="D6" s="42" t="s">
        <v>5</v>
      </c>
      <c r="I6" s="36"/>
      <c r="L6" s="11"/>
    </row>
    <row r="7" spans="2:12" s="1" customFormat="1" ht="16.5" customHeight="1">
      <c r="B7" s="11"/>
      <c r="E7" s="190" t="e">
        <f>#REF!</f>
        <v>#REF!</v>
      </c>
      <c r="F7" s="191"/>
      <c r="G7" s="191"/>
      <c r="H7" s="191"/>
      <c r="I7" s="36"/>
      <c r="L7" s="11"/>
    </row>
    <row r="8" spans="1:31" s="2" customFormat="1" ht="12" customHeight="1">
      <c r="A8" s="17"/>
      <c r="B8" s="20"/>
      <c r="C8" s="17"/>
      <c r="D8" s="42" t="s">
        <v>48</v>
      </c>
      <c r="E8" s="17"/>
      <c r="F8" s="17"/>
      <c r="G8" s="17"/>
      <c r="H8" s="17"/>
      <c r="I8" s="43"/>
      <c r="J8" s="17"/>
      <c r="K8" s="17"/>
      <c r="L8" s="21"/>
      <c r="S8" s="17"/>
      <c r="T8" s="17"/>
      <c r="U8" s="17"/>
      <c r="V8" s="17"/>
      <c r="W8" s="17"/>
      <c r="X8" s="17"/>
      <c r="Y8" s="17"/>
      <c r="Z8" s="17"/>
      <c r="AA8" s="17"/>
      <c r="AB8" s="17"/>
      <c r="AC8" s="17"/>
      <c r="AD8" s="17"/>
      <c r="AE8" s="17"/>
    </row>
    <row r="9" spans="1:31" s="2" customFormat="1" ht="24.75" customHeight="1">
      <c r="A9" s="17"/>
      <c r="B9" s="20"/>
      <c r="C9" s="17"/>
      <c r="D9" s="17"/>
      <c r="E9" s="192" t="s">
        <v>49</v>
      </c>
      <c r="F9" s="193"/>
      <c r="G9" s="193"/>
      <c r="H9" s="193"/>
      <c r="I9" s="43"/>
      <c r="J9" s="17"/>
      <c r="K9" s="17"/>
      <c r="L9" s="21"/>
      <c r="S9" s="17"/>
      <c r="T9" s="17"/>
      <c r="U9" s="17"/>
      <c r="V9" s="17"/>
      <c r="W9" s="17"/>
      <c r="X9" s="17"/>
      <c r="Y9" s="17"/>
      <c r="Z9" s="17"/>
      <c r="AA9" s="17"/>
      <c r="AB9" s="17"/>
      <c r="AC9" s="17"/>
      <c r="AD9" s="17"/>
      <c r="AE9" s="17"/>
    </row>
    <row r="10" spans="1:31" s="2" customFormat="1" ht="11.25">
      <c r="A10" s="17"/>
      <c r="B10" s="20"/>
      <c r="C10" s="17"/>
      <c r="D10" s="17"/>
      <c r="E10" s="17"/>
      <c r="F10" s="17"/>
      <c r="G10" s="17"/>
      <c r="H10" s="17"/>
      <c r="I10" s="43"/>
      <c r="J10" s="17"/>
      <c r="K10" s="17"/>
      <c r="L10" s="21"/>
      <c r="S10" s="17"/>
      <c r="T10" s="17"/>
      <c r="U10" s="17"/>
      <c r="V10" s="17"/>
      <c r="W10" s="17"/>
      <c r="X10" s="17"/>
      <c r="Y10" s="17"/>
      <c r="Z10" s="17"/>
      <c r="AA10" s="17"/>
      <c r="AB10" s="17"/>
      <c r="AC10" s="17"/>
      <c r="AD10" s="17"/>
      <c r="AE10" s="17"/>
    </row>
    <row r="11" spans="1:31" s="2" customFormat="1" ht="12" customHeight="1">
      <c r="A11" s="17"/>
      <c r="B11" s="20"/>
      <c r="C11" s="17"/>
      <c r="D11" s="42" t="s">
        <v>6</v>
      </c>
      <c r="E11" s="17"/>
      <c r="F11" s="44" t="s">
        <v>0</v>
      </c>
      <c r="G11" s="17"/>
      <c r="H11" s="17"/>
      <c r="I11" s="45" t="s">
        <v>7</v>
      </c>
      <c r="J11" s="44" t="s">
        <v>0</v>
      </c>
      <c r="K11" s="17"/>
      <c r="L11" s="21"/>
      <c r="S11" s="17"/>
      <c r="T11" s="17"/>
      <c r="U11" s="17"/>
      <c r="V11" s="17"/>
      <c r="W11" s="17"/>
      <c r="X11" s="17"/>
      <c r="Y11" s="17"/>
      <c r="Z11" s="17"/>
      <c r="AA11" s="17"/>
      <c r="AB11" s="17"/>
      <c r="AC11" s="17"/>
      <c r="AD11" s="17"/>
      <c r="AE11" s="17"/>
    </row>
    <row r="12" spans="1:31" s="2" customFormat="1" ht="12" customHeight="1">
      <c r="A12" s="17"/>
      <c r="B12" s="20"/>
      <c r="C12" s="17"/>
      <c r="D12" s="42" t="s">
        <v>8</v>
      </c>
      <c r="E12" s="17"/>
      <c r="F12" s="44" t="s">
        <v>9</v>
      </c>
      <c r="G12" s="17"/>
      <c r="H12" s="17"/>
      <c r="I12" s="45" t="s">
        <v>10</v>
      </c>
      <c r="J12" s="46" t="e">
        <f>#REF!</f>
        <v>#REF!</v>
      </c>
      <c r="K12" s="17"/>
      <c r="L12" s="21"/>
      <c r="S12" s="17"/>
      <c r="T12" s="17"/>
      <c r="U12" s="17"/>
      <c r="V12" s="17"/>
      <c r="W12" s="17"/>
      <c r="X12" s="17"/>
      <c r="Y12" s="17"/>
      <c r="Z12" s="17"/>
      <c r="AA12" s="17"/>
      <c r="AB12" s="17"/>
      <c r="AC12" s="17"/>
      <c r="AD12" s="17"/>
      <c r="AE12" s="17"/>
    </row>
    <row r="13" spans="1:31" s="2" customFormat="1" ht="10.9" customHeight="1">
      <c r="A13" s="17"/>
      <c r="B13" s="20"/>
      <c r="C13" s="17"/>
      <c r="D13" s="17"/>
      <c r="E13" s="17"/>
      <c r="F13" s="17"/>
      <c r="G13" s="17"/>
      <c r="H13" s="17"/>
      <c r="I13" s="43"/>
      <c r="J13" s="17"/>
      <c r="K13" s="17"/>
      <c r="L13" s="21"/>
      <c r="S13" s="17"/>
      <c r="T13" s="17"/>
      <c r="U13" s="17"/>
      <c r="V13" s="17"/>
      <c r="W13" s="17"/>
      <c r="X13" s="17"/>
      <c r="Y13" s="17"/>
      <c r="Z13" s="17"/>
      <c r="AA13" s="17"/>
      <c r="AB13" s="17"/>
      <c r="AC13" s="17"/>
      <c r="AD13" s="17"/>
      <c r="AE13" s="17"/>
    </row>
    <row r="14" spans="1:31" s="2" customFormat="1" ht="12" customHeight="1">
      <c r="A14" s="17"/>
      <c r="B14" s="20"/>
      <c r="C14" s="17"/>
      <c r="D14" s="42" t="s">
        <v>11</v>
      </c>
      <c r="E14" s="17"/>
      <c r="F14" s="17"/>
      <c r="G14" s="17"/>
      <c r="H14" s="17"/>
      <c r="I14" s="45" t="s">
        <v>12</v>
      </c>
      <c r="J14" s="44" t="e">
        <f>IF(#REF!="","",#REF!)</f>
        <v>#REF!</v>
      </c>
      <c r="K14" s="17"/>
      <c r="L14" s="21"/>
      <c r="S14" s="17"/>
      <c r="T14" s="17"/>
      <c r="U14" s="17"/>
      <c r="V14" s="17"/>
      <c r="W14" s="17"/>
      <c r="X14" s="17"/>
      <c r="Y14" s="17"/>
      <c r="Z14" s="17"/>
      <c r="AA14" s="17"/>
      <c r="AB14" s="17"/>
      <c r="AC14" s="17"/>
      <c r="AD14" s="17"/>
      <c r="AE14" s="17"/>
    </row>
    <row r="15" spans="1:31" s="2" customFormat="1" ht="18" customHeight="1">
      <c r="A15" s="17"/>
      <c r="B15" s="20"/>
      <c r="C15" s="17"/>
      <c r="D15" s="17"/>
      <c r="E15" s="44" t="e">
        <f>IF(#REF!="","",#REF!)</f>
        <v>#REF!</v>
      </c>
      <c r="F15" s="17"/>
      <c r="G15" s="17"/>
      <c r="H15" s="17"/>
      <c r="I15" s="45" t="s">
        <v>13</v>
      </c>
      <c r="J15" s="44" t="e">
        <f>IF(#REF!="","",#REF!)</f>
        <v>#REF!</v>
      </c>
      <c r="K15" s="17"/>
      <c r="L15" s="21"/>
      <c r="S15" s="17"/>
      <c r="T15" s="17"/>
      <c r="U15" s="17"/>
      <c r="V15" s="17"/>
      <c r="W15" s="17"/>
      <c r="X15" s="17"/>
      <c r="Y15" s="17"/>
      <c r="Z15" s="17"/>
      <c r="AA15" s="17"/>
      <c r="AB15" s="17"/>
      <c r="AC15" s="17"/>
      <c r="AD15" s="17"/>
      <c r="AE15" s="17"/>
    </row>
    <row r="16" spans="1:31" s="2" customFormat="1" ht="6.95" customHeight="1">
      <c r="A16" s="17"/>
      <c r="B16" s="20"/>
      <c r="C16" s="17"/>
      <c r="D16" s="17"/>
      <c r="E16" s="17"/>
      <c r="F16" s="17"/>
      <c r="G16" s="17"/>
      <c r="H16" s="17"/>
      <c r="I16" s="43"/>
      <c r="J16" s="17"/>
      <c r="K16" s="17"/>
      <c r="L16" s="21"/>
      <c r="S16" s="17"/>
      <c r="T16" s="17"/>
      <c r="U16" s="17"/>
      <c r="V16" s="17"/>
      <c r="W16" s="17"/>
      <c r="X16" s="17"/>
      <c r="Y16" s="17"/>
      <c r="Z16" s="17"/>
      <c r="AA16" s="17"/>
      <c r="AB16" s="17"/>
      <c r="AC16" s="17"/>
      <c r="AD16" s="17"/>
      <c r="AE16" s="17"/>
    </row>
    <row r="17" spans="1:31" s="2" customFormat="1" ht="12" customHeight="1">
      <c r="A17" s="17"/>
      <c r="B17" s="20"/>
      <c r="C17" s="17"/>
      <c r="D17" s="42" t="s">
        <v>14</v>
      </c>
      <c r="E17" s="17"/>
      <c r="F17" s="17"/>
      <c r="G17" s="17"/>
      <c r="H17" s="17"/>
      <c r="I17" s="45" t="s">
        <v>12</v>
      </c>
      <c r="J17" s="15" t="e">
        <f>#REF!</f>
        <v>#REF!</v>
      </c>
      <c r="K17" s="17"/>
      <c r="L17" s="21"/>
      <c r="S17" s="17"/>
      <c r="T17" s="17"/>
      <c r="U17" s="17"/>
      <c r="V17" s="17"/>
      <c r="W17" s="17"/>
      <c r="X17" s="17"/>
      <c r="Y17" s="17"/>
      <c r="Z17" s="17"/>
      <c r="AA17" s="17"/>
      <c r="AB17" s="17"/>
      <c r="AC17" s="17"/>
      <c r="AD17" s="17"/>
      <c r="AE17" s="17"/>
    </row>
    <row r="18" spans="1:31" s="2" customFormat="1" ht="18" customHeight="1">
      <c r="A18" s="17"/>
      <c r="B18" s="20"/>
      <c r="C18" s="17"/>
      <c r="D18" s="17"/>
      <c r="E18" s="194" t="e">
        <f>#REF!</f>
        <v>#REF!</v>
      </c>
      <c r="F18" s="195"/>
      <c r="G18" s="195"/>
      <c r="H18" s="195"/>
      <c r="I18" s="45" t="s">
        <v>13</v>
      </c>
      <c r="J18" s="15" t="e">
        <f>#REF!</f>
        <v>#REF!</v>
      </c>
      <c r="K18" s="17"/>
      <c r="L18" s="21"/>
      <c r="S18" s="17"/>
      <c r="T18" s="17"/>
      <c r="U18" s="17"/>
      <c r="V18" s="17"/>
      <c r="W18" s="17"/>
      <c r="X18" s="17"/>
      <c r="Y18" s="17"/>
      <c r="Z18" s="17"/>
      <c r="AA18" s="17"/>
      <c r="AB18" s="17"/>
      <c r="AC18" s="17"/>
      <c r="AD18" s="17"/>
      <c r="AE18" s="17"/>
    </row>
    <row r="19" spans="1:31" s="2" customFormat="1" ht="6.95" customHeight="1">
      <c r="A19" s="17"/>
      <c r="B19" s="20"/>
      <c r="C19" s="17"/>
      <c r="D19" s="17"/>
      <c r="E19" s="17"/>
      <c r="F19" s="17"/>
      <c r="G19" s="17"/>
      <c r="H19" s="17"/>
      <c r="I19" s="43"/>
      <c r="J19" s="17"/>
      <c r="K19" s="17"/>
      <c r="L19" s="21"/>
      <c r="S19" s="17"/>
      <c r="T19" s="17"/>
      <c r="U19" s="17"/>
      <c r="V19" s="17"/>
      <c r="W19" s="17"/>
      <c r="X19" s="17"/>
      <c r="Y19" s="17"/>
      <c r="Z19" s="17"/>
      <c r="AA19" s="17"/>
      <c r="AB19" s="17"/>
      <c r="AC19" s="17"/>
      <c r="AD19" s="17"/>
      <c r="AE19" s="17"/>
    </row>
    <row r="20" spans="1:31" s="2" customFormat="1" ht="12" customHeight="1">
      <c r="A20" s="17"/>
      <c r="B20" s="20"/>
      <c r="C20" s="17"/>
      <c r="D20" s="42" t="s">
        <v>15</v>
      </c>
      <c r="E20" s="17"/>
      <c r="F20" s="17"/>
      <c r="G20" s="17"/>
      <c r="H20" s="17"/>
      <c r="I20" s="45" t="s">
        <v>12</v>
      </c>
      <c r="J20" s="44" t="e">
        <f>IF(#REF!="","",#REF!)</f>
        <v>#REF!</v>
      </c>
      <c r="K20" s="17"/>
      <c r="L20" s="21"/>
      <c r="S20" s="17"/>
      <c r="T20" s="17"/>
      <c r="U20" s="17"/>
      <c r="V20" s="17"/>
      <c r="W20" s="17"/>
      <c r="X20" s="17"/>
      <c r="Y20" s="17"/>
      <c r="Z20" s="17"/>
      <c r="AA20" s="17"/>
      <c r="AB20" s="17"/>
      <c r="AC20" s="17"/>
      <c r="AD20" s="17"/>
      <c r="AE20" s="17"/>
    </row>
    <row r="21" spans="1:31" s="2" customFormat="1" ht="18" customHeight="1">
      <c r="A21" s="17"/>
      <c r="B21" s="20"/>
      <c r="C21" s="17"/>
      <c r="D21" s="17"/>
      <c r="E21" s="44" t="e">
        <f>IF(#REF!="","",#REF!)</f>
        <v>#REF!</v>
      </c>
      <c r="F21" s="17"/>
      <c r="G21" s="17"/>
      <c r="H21" s="17"/>
      <c r="I21" s="45" t="s">
        <v>13</v>
      </c>
      <c r="J21" s="44" t="e">
        <f>IF(#REF!="","",#REF!)</f>
        <v>#REF!</v>
      </c>
      <c r="K21" s="17"/>
      <c r="L21" s="21"/>
      <c r="S21" s="17"/>
      <c r="T21" s="17"/>
      <c r="U21" s="17"/>
      <c r="V21" s="17"/>
      <c r="W21" s="17"/>
      <c r="X21" s="17"/>
      <c r="Y21" s="17"/>
      <c r="Z21" s="17"/>
      <c r="AA21" s="17"/>
      <c r="AB21" s="17"/>
      <c r="AC21" s="17"/>
      <c r="AD21" s="17"/>
      <c r="AE21" s="17"/>
    </row>
    <row r="22" spans="1:31" s="2" customFormat="1" ht="6.95" customHeight="1">
      <c r="A22" s="17"/>
      <c r="B22" s="20"/>
      <c r="C22" s="17"/>
      <c r="D22" s="17"/>
      <c r="E22" s="17"/>
      <c r="F22" s="17"/>
      <c r="G22" s="17"/>
      <c r="H22" s="17"/>
      <c r="I22" s="43"/>
      <c r="J22" s="17"/>
      <c r="K22" s="17"/>
      <c r="L22" s="21"/>
      <c r="S22" s="17"/>
      <c r="T22" s="17"/>
      <c r="U22" s="17"/>
      <c r="V22" s="17"/>
      <c r="W22" s="17"/>
      <c r="X22" s="17"/>
      <c r="Y22" s="17"/>
      <c r="Z22" s="17"/>
      <c r="AA22" s="17"/>
      <c r="AB22" s="17"/>
      <c r="AC22" s="17"/>
      <c r="AD22" s="17"/>
      <c r="AE22" s="17"/>
    </row>
    <row r="23" spans="1:31" s="2" customFormat="1" ht="12" customHeight="1">
      <c r="A23" s="17"/>
      <c r="B23" s="20"/>
      <c r="C23" s="17"/>
      <c r="D23" s="42" t="s">
        <v>17</v>
      </c>
      <c r="E23" s="17"/>
      <c r="F23" s="17"/>
      <c r="G23" s="17"/>
      <c r="H23" s="17"/>
      <c r="I23" s="45" t="s">
        <v>12</v>
      </c>
      <c r="J23" s="44" t="e">
        <f>IF(#REF!="","",#REF!)</f>
        <v>#REF!</v>
      </c>
      <c r="K23" s="17"/>
      <c r="L23" s="21"/>
      <c r="S23" s="17"/>
      <c r="T23" s="17"/>
      <c r="U23" s="17"/>
      <c r="V23" s="17"/>
      <c r="W23" s="17"/>
      <c r="X23" s="17"/>
      <c r="Y23" s="17"/>
      <c r="Z23" s="17"/>
      <c r="AA23" s="17"/>
      <c r="AB23" s="17"/>
      <c r="AC23" s="17"/>
      <c r="AD23" s="17"/>
      <c r="AE23" s="17"/>
    </row>
    <row r="24" spans="1:31" s="2" customFormat="1" ht="18" customHeight="1">
      <c r="A24" s="17"/>
      <c r="B24" s="20"/>
      <c r="C24" s="17"/>
      <c r="D24" s="17"/>
      <c r="E24" s="44" t="e">
        <f>IF(#REF!="","",#REF!)</f>
        <v>#REF!</v>
      </c>
      <c r="F24" s="17"/>
      <c r="G24" s="17"/>
      <c r="H24" s="17"/>
      <c r="I24" s="45" t="s">
        <v>13</v>
      </c>
      <c r="J24" s="44" t="e">
        <f>IF(#REF!="","",#REF!)</f>
        <v>#REF!</v>
      </c>
      <c r="K24" s="17"/>
      <c r="L24" s="21"/>
      <c r="S24" s="17"/>
      <c r="T24" s="17"/>
      <c r="U24" s="17"/>
      <c r="V24" s="17"/>
      <c r="W24" s="17"/>
      <c r="X24" s="17"/>
      <c r="Y24" s="17"/>
      <c r="Z24" s="17"/>
      <c r="AA24" s="17"/>
      <c r="AB24" s="17"/>
      <c r="AC24" s="17"/>
      <c r="AD24" s="17"/>
      <c r="AE24" s="17"/>
    </row>
    <row r="25" spans="1:31" s="2" customFormat="1" ht="6.95" customHeight="1">
      <c r="A25" s="17"/>
      <c r="B25" s="20"/>
      <c r="C25" s="17"/>
      <c r="D25" s="17"/>
      <c r="E25" s="17"/>
      <c r="F25" s="17"/>
      <c r="G25" s="17"/>
      <c r="H25" s="17"/>
      <c r="I25" s="43"/>
      <c r="J25" s="17"/>
      <c r="K25" s="17"/>
      <c r="L25" s="21"/>
      <c r="S25" s="17"/>
      <c r="T25" s="17"/>
      <c r="U25" s="17"/>
      <c r="V25" s="17"/>
      <c r="W25" s="17"/>
      <c r="X25" s="17"/>
      <c r="Y25" s="17"/>
      <c r="Z25" s="17"/>
      <c r="AA25" s="17"/>
      <c r="AB25" s="17"/>
      <c r="AC25" s="17"/>
      <c r="AD25" s="17"/>
      <c r="AE25" s="17"/>
    </row>
    <row r="26" spans="1:31" s="2" customFormat="1" ht="12" customHeight="1">
      <c r="A26" s="17"/>
      <c r="B26" s="20"/>
      <c r="C26" s="17"/>
      <c r="D26" s="42" t="s">
        <v>18</v>
      </c>
      <c r="E26" s="17"/>
      <c r="F26" s="17"/>
      <c r="G26" s="17"/>
      <c r="H26" s="17"/>
      <c r="I26" s="43"/>
      <c r="J26" s="17"/>
      <c r="K26" s="17"/>
      <c r="L26" s="21"/>
      <c r="S26" s="17"/>
      <c r="T26" s="17"/>
      <c r="U26" s="17"/>
      <c r="V26" s="17"/>
      <c r="W26" s="17"/>
      <c r="X26" s="17"/>
      <c r="Y26" s="17"/>
      <c r="Z26" s="17"/>
      <c r="AA26" s="17"/>
      <c r="AB26" s="17"/>
      <c r="AC26" s="17"/>
      <c r="AD26" s="17"/>
      <c r="AE26" s="17"/>
    </row>
    <row r="27" spans="1:31" s="3" customFormat="1" ht="16.5" customHeight="1">
      <c r="A27" s="47"/>
      <c r="B27" s="48"/>
      <c r="C27" s="47"/>
      <c r="D27" s="47"/>
      <c r="E27" s="196" t="s">
        <v>0</v>
      </c>
      <c r="F27" s="196"/>
      <c r="G27" s="196"/>
      <c r="H27" s="196"/>
      <c r="I27" s="49"/>
      <c r="J27" s="47"/>
      <c r="K27" s="47"/>
      <c r="L27" s="50"/>
      <c r="S27" s="47"/>
      <c r="T27" s="47"/>
      <c r="U27" s="47"/>
      <c r="V27" s="47"/>
      <c r="W27" s="47"/>
      <c r="X27" s="47"/>
      <c r="Y27" s="47"/>
      <c r="Z27" s="47"/>
      <c r="AA27" s="47"/>
      <c r="AB27" s="47"/>
      <c r="AC27" s="47"/>
      <c r="AD27" s="47"/>
      <c r="AE27" s="47"/>
    </row>
    <row r="28" spans="1:31" s="2" customFormat="1" ht="6.95" customHeight="1">
      <c r="A28" s="17"/>
      <c r="B28" s="20"/>
      <c r="C28" s="17"/>
      <c r="D28" s="17"/>
      <c r="E28" s="17"/>
      <c r="F28" s="17"/>
      <c r="G28" s="17"/>
      <c r="H28" s="17"/>
      <c r="I28" s="43"/>
      <c r="J28" s="17"/>
      <c r="K28" s="17"/>
      <c r="L28" s="21"/>
      <c r="S28" s="17"/>
      <c r="T28" s="17"/>
      <c r="U28" s="17"/>
      <c r="V28" s="17"/>
      <c r="W28" s="17"/>
      <c r="X28" s="17"/>
      <c r="Y28" s="17"/>
      <c r="Z28" s="17"/>
      <c r="AA28" s="17"/>
      <c r="AB28" s="17"/>
      <c r="AC28" s="17"/>
      <c r="AD28" s="17"/>
      <c r="AE28" s="17"/>
    </row>
    <row r="29" spans="1:31" s="2" customFormat="1" ht="6.95" customHeight="1">
      <c r="A29" s="17"/>
      <c r="B29" s="20"/>
      <c r="C29" s="17"/>
      <c r="D29" s="51"/>
      <c r="E29" s="51"/>
      <c r="F29" s="51"/>
      <c r="G29" s="51"/>
      <c r="H29" s="51"/>
      <c r="I29" s="52"/>
      <c r="J29" s="51"/>
      <c r="K29" s="51"/>
      <c r="L29" s="21"/>
      <c r="S29" s="17"/>
      <c r="T29" s="17"/>
      <c r="U29" s="17"/>
      <c r="V29" s="17"/>
      <c r="W29" s="17"/>
      <c r="X29" s="17"/>
      <c r="Y29" s="17"/>
      <c r="Z29" s="17"/>
      <c r="AA29" s="17"/>
      <c r="AB29" s="17"/>
      <c r="AC29" s="17"/>
      <c r="AD29" s="17"/>
      <c r="AE29" s="17"/>
    </row>
    <row r="30" spans="1:31" s="2" customFormat="1" ht="25.35" customHeight="1">
      <c r="A30" s="17"/>
      <c r="B30" s="20"/>
      <c r="C30" s="17"/>
      <c r="D30" s="53" t="s">
        <v>19</v>
      </c>
      <c r="E30" s="17"/>
      <c r="F30" s="17"/>
      <c r="G30" s="17"/>
      <c r="H30" s="17"/>
      <c r="I30" s="43"/>
      <c r="J30" s="54">
        <f>ROUND(J123,2)</f>
        <v>0</v>
      </c>
      <c r="K30" s="17"/>
      <c r="L30" s="21"/>
      <c r="S30" s="17"/>
      <c r="T30" s="17"/>
      <c r="U30" s="17"/>
      <c r="V30" s="17"/>
      <c r="W30" s="17"/>
      <c r="X30" s="17"/>
      <c r="Y30" s="17"/>
      <c r="Z30" s="17"/>
      <c r="AA30" s="17"/>
      <c r="AB30" s="17"/>
      <c r="AC30" s="17"/>
      <c r="AD30" s="17"/>
      <c r="AE30" s="17"/>
    </row>
    <row r="31" spans="1:31" s="2" customFormat="1" ht="6.95" customHeight="1">
      <c r="A31" s="17"/>
      <c r="B31" s="20"/>
      <c r="C31" s="17"/>
      <c r="D31" s="51"/>
      <c r="E31" s="51"/>
      <c r="F31" s="51"/>
      <c r="G31" s="51"/>
      <c r="H31" s="51"/>
      <c r="I31" s="52"/>
      <c r="J31" s="51"/>
      <c r="K31" s="51"/>
      <c r="L31" s="21"/>
      <c r="S31" s="17"/>
      <c r="T31" s="17"/>
      <c r="U31" s="17"/>
      <c r="V31" s="17"/>
      <c r="W31" s="17"/>
      <c r="X31" s="17"/>
      <c r="Y31" s="17"/>
      <c r="Z31" s="17"/>
      <c r="AA31" s="17"/>
      <c r="AB31" s="17"/>
      <c r="AC31" s="17"/>
      <c r="AD31" s="17"/>
      <c r="AE31" s="17"/>
    </row>
    <row r="32" spans="1:31" s="2" customFormat="1" ht="14.45" customHeight="1">
      <c r="A32" s="17"/>
      <c r="B32" s="20"/>
      <c r="C32" s="17"/>
      <c r="D32" s="17"/>
      <c r="E32" s="17"/>
      <c r="F32" s="55" t="s">
        <v>21</v>
      </c>
      <c r="G32" s="17"/>
      <c r="H32" s="17"/>
      <c r="I32" s="56" t="s">
        <v>20</v>
      </c>
      <c r="J32" s="55" t="s">
        <v>22</v>
      </c>
      <c r="K32" s="17"/>
      <c r="L32" s="21"/>
      <c r="S32" s="17"/>
      <c r="T32" s="17"/>
      <c r="U32" s="17"/>
      <c r="V32" s="17"/>
      <c r="W32" s="17"/>
      <c r="X32" s="17"/>
      <c r="Y32" s="17"/>
      <c r="Z32" s="17"/>
      <c r="AA32" s="17"/>
      <c r="AB32" s="17"/>
      <c r="AC32" s="17"/>
      <c r="AD32" s="17"/>
      <c r="AE32" s="17"/>
    </row>
    <row r="33" spans="1:31" s="2" customFormat="1" ht="14.45" customHeight="1">
      <c r="A33" s="17"/>
      <c r="B33" s="20"/>
      <c r="C33" s="17"/>
      <c r="D33" s="57" t="s">
        <v>23</v>
      </c>
      <c r="E33" s="42" t="s">
        <v>24</v>
      </c>
      <c r="F33" s="58">
        <f>ROUND((SUM(BE123:BE264)),2)</f>
        <v>0</v>
      </c>
      <c r="G33" s="17"/>
      <c r="H33" s="17"/>
      <c r="I33" s="59">
        <v>0.21</v>
      </c>
      <c r="J33" s="58">
        <f>ROUND(((SUM(BE123:BE264))*I33),2)</f>
        <v>0</v>
      </c>
      <c r="K33" s="17"/>
      <c r="L33" s="21"/>
      <c r="S33" s="17"/>
      <c r="T33" s="17"/>
      <c r="U33" s="17"/>
      <c r="V33" s="17"/>
      <c r="W33" s="17"/>
      <c r="X33" s="17"/>
      <c r="Y33" s="17"/>
      <c r="Z33" s="17"/>
      <c r="AA33" s="17"/>
      <c r="AB33" s="17"/>
      <c r="AC33" s="17"/>
      <c r="AD33" s="17"/>
      <c r="AE33" s="17"/>
    </row>
    <row r="34" spans="1:31" s="2" customFormat="1" ht="14.45" customHeight="1">
      <c r="A34" s="17"/>
      <c r="B34" s="20"/>
      <c r="C34" s="17"/>
      <c r="D34" s="17"/>
      <c r="E34" s="42" t="s">
        <v>25</v>
      </c>
      <c r="F34" s="58">
        <f>ROUND((SUM(BF123:BF264)),2)</f>
        <v>0</v>
      </c>
      <c r="G34" s="17"/>
      <c r="H34" s="17"/>
      <c r="I34" s="59">
        <v>0.15</v>
      </c>
      <c r="J34" s="58">
        <f>ROUND(((SUM(BF123:BF264))*I34),2)</f>
        <v>0</v>
      </c>
      <c r="K34" s="17"/>
      <c r="L34" s="21"/>
      <c r="S34" s="17"/>
      <c r="T34" s="17"/>
      <c r="U34" s="17"/>
      <c r="V34" s="17"/>
      <c r="W34" s="17"/>
      <c r="X34" s="17"/>
      <c r="Y34" s="17"/>
      <c r="Z34" s="17"/>
      <c r="AA34" s="17"/>
      <c r="AB34" s="17"/>
      <c r="AC34" s="17"/>
      <c r="AD34" s="17"/>
      <c r="AE34" s="17"/>
    </row>
    <row r="35" spans="1:31" s="2" customFormat="1" ht="14.45" customHeight="1" hidden="1">
      <c r="A35" s="17"/>
      <c r="B35" s="20"/>
      <c r="C35" s="17"/>
      <c r="D35" s="17"/>
      <c r="E35" s="42" t="s">
        <v>26</v>
      </c>
      <c r="F35" s="58">
        <f>ROUND((SUM(BG123:BG264)),2)</f>
        <v>0</v>
      </c>
      <c r="G35" s="17"/>
      <c r="H35" s="17"/>
      <c r="I35" s="59">
        <v>0.21</v>
      </c>
      <c r="J35" s="58">
        <f>0</f>
        <v>0</v>
      </c>
      <c r="K35" s="17"/>
      <c r="L35" s="21"/>
      <c r="S35" s="17"/>
      <c r="T35" s="17"/>
      <c r="U35" s="17"/>
      <c r="V35" s="17"/>
      <c r="W35" s="17"/>
      <c r="X35" s="17"/>
      <c r="Y35" s="17"/>
      <c r="Z35" s="17"/>
      <c r="AA35" s="17"/>
      <c r="AB35" s="17"/>
      <c r="AC35" s="17"/>
      <c r="AD35" s="17"/>
      <c r="AE35" s="17"/>
    </row>
    <row r="36" spans="1:31" s="2" customFormat="1" ht="14.45" customHeight="1" hidden="1">
      <c r="A36" s="17"/>
      <c r="B36" s="20"/>
      <c r="C36" s="17"/>
      <c r="D36" s="17"/>
      <c r="E36" s="42" t="s">
        <v>27</v>
      </c>
      <c r="F36" s="58">
        <f>ROUND((SUM(BH123:BH264)),2)</f>
        <v>0</v>
      </c>
      <c r="G36" s="17"/>
      <c r="H36" s="17"/>
      <c r="I36" s="59">
        <v>0.15</v>
      </c>
      <c r="J36" s="58">
        <f>0</f>
        <v>0</v>
      </c>
      <c r="K36" s="17"/>
      <c r="L36" s="21"/>
      <c r="S36" s="17"/>
      <c r="T36" s="17"/>
      <c r="U36" s="17"/>
      <c r="V36" s="17"/>
      <c r="W36" s="17"/>
      <c r="X36" s="17"/>
      <c r="Y36" s="17"/>
      <c r="Z36" s="17"/>
      <c r="AA36" s="17"/>
      <c r="AB36" s="17"/>
      <c r="AC36" s="17"/>
      <c r="AD36" s="17"/>
      <c r="AE36" s="17"/>
    </row>
    <row r="37" spans="1:31" s="2" customFormat="1" ht="14.45" customHeight="1" hidden="1">
      <c r="A37" s="17"/>
      <c r="B37" s="20"/>
      <c r="C37" s="17"/>
      <c r="D37" s="17"/>
      <c r="E37" s="42" t="s">
        <v>28</v>
      </c>
      <c r="F37" s="58">
        <f>ROUND((SUM(BI123:BI264)),2)</f>
        <v>0</v>
      </c>
      <c r="G37" s="17"/>
      <c r="H37" s="17"/>
      <c r="I37" s="59">
        <v>0</v>
      </c>
      <c r="J37" s="58">
        <f>0</f>
        <v>0</v>
      </c>
      <c r="K37" s="17"/>
      <c r="L37" s="21"/>
      <c r="S37" s="17"/>
      <c r="T37" s="17"/>
      <c r="U37" s="17"/>
      <c r="V37" s="17"/>
      <c r="W37" s="17"/>
      <c r="X37" s="17"/>
      <c r="Y37" s="17"/>
      <c r="Z37" s="17"/>
      <c r="AA37" s="17"/>
      <c r="AB37" s="17"/>
      <c r="AC37" s="17"/>
      <c r="AD37" s="17"/>
      <c r="AE37" s="17"/>
    </row>
    <row r="38" spans="1:31" s="2" customFormat="1" ht="6.95" customHeight="1">
      <c r="A38" s="17"/>
      <c r="B38" s="20"/>
      <c r="C38" s="17"/>
      <c r="D38" s="17"/>
      <c r="E38" s="17"/>
      <c r="F38" s="17"/>
      <c r="G38" s="17"/>
      <c r="H38" s="17"/>
      <c r="I38" s="43"/>
      <c r="J38" s="17"/>
      <c r="K38" s="17"/>
      <c r="L38" s="21"/>
      <c r="S38" s="17"/>
      <c r="T38" s="17"/>
      <c r="U38" s="17"/>
      <c r="V38" s="17"/>
      <c r="W38" s="17"/>
      <c r="X38" s="17"/>
      <c r="Y38" s="17"/>
      <c r="Z38" s="17"/>
      <c r="AA38" s="17"/>
      <c r="AB38" s="17"/>
      <c r="AC38" s="17"/>
      <c r="AD38" s="17"/>
      <c r="AE38" s="17"/>
    </row>
    <row r="39" spans="1:31" s="2" customFormat="1" ht="25.35" customHeight="1">
      <c r="A39" s="17"/>
      <c r="B39" s="20"/>
      <c r="C39" s="60"/>
      <c r="D39" s="61" t="s">
        <v>29</v>
      </c>
      <c r="E39" s="62"/>
      <c r="F39" s="62"/>
      <c r="G39" s="63" t="s">
        <v>30</v>
      </c>
      <c r="H39" s="64" t="s">
        <v>31</v>
      </c>
      <c r="I39" s="65"/>
      <c r="J39" s="66">
        <f>SUM(J30:J37)</f>
        <v>0</v>
      </c>
      <c r="K39" s="67"/>
      <c r="L39" s="21"/>
      <c r="S39" s="17"/>
      <c r="T39" s="17"/>
      <c r="U39" s="17"/>
      <c r="V39" s="17"/>
      <c r="W39" s="17"/>
      <c r="X39" s="17"/>
      <c r="Y39" s="17"/>
      <c r="Z39" s="17"/>
      <c r="AA39" s="17"/>
      <c r="AB39" s="17"/>
      <c r="AC39" s="17"/>
      <c r="AD39" s="17"/>
      <c r="AE39" s="17"/>
    </row>
    <row r="40" spans="1:31" s="2" customFormat="1" ht="14.45" customHeight="1">
      <c r="A40" s="17"/>
      <c r="B40" s="20"/>
      <c r="C40" s="17"/>
      <c r="D40" s="17"/>
      <c r="E40" s="17"/>
      <c r="F40" s="17"/>
      <c r="G40" s="17"/>
      <c r="H40" s="17"/>
      <c r="I40" s="43"/>
      <c r="J40" s="17"/>
      <c r="K40" s="17"/>
      <c r="L40" s="21"/>
      <c r="S40" s="17"/>
      <c r="T40" s="17"/>
      <c r="U40" s="17"/>
      <c r="V40" s="17"/>
      <c r="W40" s="17"/>
      <c r="X40" s="17"/>
      <c r="Y40" s="17"/>
      <c r="Z40" s="17"/>
      <c r="AA40" s="17"/>
      <c r="AB40" s="17"/>
      <c r="AC40" s="17"/>
      <c r="AD40" s="17"/>
      <c r="AE40" s="17"/>
    </row>
    <row r="41" spans="2:12" s="1" customFormat="1" ht="14.45" customHeight="1">
      <c r="B41" s="11"/>
      <c r="I41" s="36"/>
      <c r="L41" s="11"/>
    </row>
    <row r="42" spans="2:12" s="1" customFormat="1" ht="14.45" customHeight="1">
      <c r="B42" s="11"/>
      <c r="I42" s="36"/>
      <c r="L42" s="11"/>
    </row>
    <row r="43" spans="2:12" s="1" customFormat="1" ht="14.45" customHeight="1">
      <c r="B43" s="11"/>
      <c r="I43" s="36"/>
      <c r="L43" s="11"/>
    </row>
    <row r="44" spans="2:12" s="1" customFormat="1" ht="14.45" customHeight="1">
      <c r="B44" s="11"/>
      <c r="I44" s="36"/>
      <c r="L44" s="11"/>
    </row>
    <row r="45" spans="2:12" s="1" customFormat="1" ht="14.45" customHeight="1">
      <c r="B45" s="11"/>
      <c r="I45" s="36"/>
      <c r="L45" s="11"/>
    </row>
    <row r="46" spans="2:12" s="1" customFormat="1" ht="14.45" customHeight="1">
      <c r="B46" s="11"/>
      <c r="I46" s="36"/>
      <c r="L46" s="11"/>
    </row>
    <row r="47" spans="2:12" s="1" customFormat="1" ht="14.45" customHeight="1">
      <c r="B47" s="11"/>
      <c r="I47" s="36"/>
      <c r="L47" s="11"/>
    </row>
    <row r="48" spans="2:12" s="1" customFormat="1" ht="14.45" customHeight="1">
      <c r="B48" s="11"/>
      <c r="I48" s="36"/>
      <c r="L48" s="11"/>
    </row>
    <row r="49" spans="2:12" s="1" customFormat="1" ht="14.45" customHeight="1">
      <c r="B49" s="11"/>
      <c r="I49" s="36"/>
      <c r="L49" s="11"/>
    </row>
    <row r="50" spans="2:12" s="2" customFormat="1" ht="14.45" customHeight="1">
      <c r="B50" s="21"/>
      <c r="D50" s="68" t="s">
        <v>32</v>
      </c>
      <c r="E50" s="69"/>
      <c r="F50" s="69"/>
      <c r="G50" s="68" t="s">
        <v>33</v>
      </c>
      <c r="H50" s="69"/>
      <c r="I50" s="70"/>
      <c r="J50" s="69"/>
      <c r="K50" s="69"/>
      <c r="L50" s="21"/>
    </row>
    <row r="51" spans="2:12" ht="11.25">
      <c r="B51" s="11"/>
      <c r="L51" s="11"/>
    </row>
    <row r="52" spans="2:12" ht="11.25">
      <c r="B52" s="11"/>
      <c r="L52" s="11"/>
    </row>
    <row r="53" spans="2:12" ht="11.25">
      <c r="B53" s="11"/>
      <c r="L53" s="11"/>
    </row>
    <row r="54" spans="2:12" ht="11.25">
      <c r="B54" s="11"/>
      <c r="L54" s="11"/>
    </row>
    <row r="55" spans="2:12" ht="11.25">
      <c r="B55" s="11"/>
      <c r="L55" s="11"/>
    </row>
    <row r="56" spans="2:12" ht="11.25">
      <c r="B56" s="11"/>
      <c r="L56" s="11"/>
    </row>
    <row r="57" spans="2:12" ht="11.25">
      <c r="B57" s="11"/>
      <c r="L57" s="11"/>
    </row>
    <row r="58" spans="2:12" ht="11.25">
      <c r="B58" s="11"/>
      <c r="L58" s="11"/>
    </row>
    <row r="59" spans="2:12" ht="11.25">
      <c r="B59" s="11"/>
      <c r="L59" s="11"/>
    </row>
    <row r="60" spans="2:12" ht="11.25">
      <c r="B60" s="11"/>
      <c r="L60" s="11"/>
    </row>
    <row r="61" spans="1:31" s="2" customFormat="1" ht="12.75">
      <c r="A61" s="17"/>
      <c r="B61" s="20"/>
      <c r="C61" s="17"/>
      <c r="D61" s="71" t="s">
        <v>34</v>
      </c>
      <c r="E61" s="72"/>
      <c r="F61" s="73" t="s">
        <v>35</v>
      </c>
      <c r="G61" s="71" t="s">
        <v>34</v>
      </c>
      <c r="H61" s="72"/>
      <c r="I61" s="74"/>
      <c r="J61" s="75" t="s">
        <v>35</v>
      </c>
      <c r="K61" s="72"/>
      <c r="L61" s="21"/>
      <c r="S61" s="17"/>
      <c r="T61" s="17"/>
      <c r="U61" s="17"/>
      <c r="V61" s="17"/>
      <c r="W61" s="17"/>
      <c r="X61" s="17"/>
      <c r="Y61" s="17"/>
      <c r="Z61" s="17"/>
      <c r="AA61" s="17"/>
      <c r="AB61" s="17"/>
      <c r="AC61" s="17"/>
      <c r="AD61" s="17"/>
      <c r="AE61" s="17"/>
    </row>
    <row r="62" spans="2:12" ht="11.25">
      <c r="B62" s="11"/>
      <c r="L62" s="11"/>
    </row>
    <row r="63" spans="2:12" ht="11.25">
      <c r="B63" s="11"/>
      <c r="L63" s="11"/>
    </row>
    <row r="64" spans="2:12" ht="11.25">
      <c r="B64" s="11"/>
      <c r="L64" s="11"/>
    </row>
    <row r="65" spans="1:31" s="2" customFormat="1" ht="12.75">
      <c r="A65" s="17"/>
      <c r="B65" s="20"/>
      <c r="C65" s="17"/>
      <c r="D65" s="68" t="s">
        <v>36</v>
      </c>
      <c r="E65" s="76"/>
      <c r="F65" s="76"/>
      <c r="G65" s="68" t="s">
        <v>37</v>
      </c>
      <c r="H65" s="76"/>
      <c r="I65" s="77"/>
      <c r="J65" s="76"/>
      <c r="K65" s="76"/>
      <c r="L65" s="21"/>
      <c r="S65" s="17"/>
      <c r="T65" s="17"/>
      <c r="U65" s="17"/>
      <c r="V65" s="17"/>
      <c r="W65" s="17"/>
      <c r="X65" s="17"/>
      <c r="Y65" s="17"/>
      <c r="Z65" s="17"/>
      <c r="AA65" s="17"/>
      <c r="AB65" s="17"/>
      <c r="AC65" s="17"/>
      <c r="AD65" s="17"/>
      <c r="AE65" s="17"/>
    </row>
    <row r="66" spans="2:12" ht="11.25">
      <c r="B66" s="11"/>
      <c r="L66" s="11"/>
    </row>
    <row r="67" spans="2:12" ht="11.25">
      <c r="B67" s="11"/>
      <c r="L67" s="11"/>
    </row>
    <row r="68" spans="2:12" ht="11.25">
      <c r="B68" s="11"/>
      <c r="L68" s="11"/>
    </row>
    <row r="69" spans="2:12" ht="11.25">
      <c r="B69" s="11"/>
      <c r="L69" s="11"/>
    </row>
    <row r="70" spans="2:12" ht="11.25">
      <c r="B70" s="11"/>
      <c r="L70" s="11"/>
    </row>
    <row r="71" spans="2:12" ht="11.25">
      <c r="B71" s="11"/>
      <c r="L71" s="11"/>
    </row>
    <row r="72" spans="2:12" ht="11.25">
      <c r="B72" s="11"/>
      <c r="L72" s="11"/>
    </row>
    <row r="73" spans="2:12" ht="11.25">
      <c r="B73" s="11"/>
      <c r="L73" s="11"/>
    </row>
    <row r="74" spans="2:12" ht="11.25">
      <c r="B74" s="11"/>
      <c r="L74" s="11"/>
    </row>
    <row r="75" spans="2:12" ht="11.25">
      <c r="B75" s="11"/>
      <c r="L75" s="11"/>
    </row>
    <row r="76" spans="1:31" s="2" customFormat="1" ht="12.75">
      <c r="A76" s="17"/>
      <c r="B76" s="20"/>
      <c r="C76" s="17"/>
      <c r="D76" s="71" t="s">
        <v>34</v>
      </c>
      <c r="E76" s="72"/>
      <c r="F76" s="73" t="s">
        <v>35</v>
      </c>
      <c r="G76" s="71" t="s">
        <v>34</v>
      </c>
      <c r="H76" s="72"/>
      <c r="I76" s="74"/>
      <c r="J76" s="75" t="s">
        <v>35</v>
      </c>
      <c r="K76" s="72"/>
      <c r="L76" s="21"/>
      <c r="S76" s="17"/>
      <c r="T76" s="17"/>
      <c r="U76" s="17"/>
      <c r="V76" s="17"/>
      <c r="W76" s="17"/>
      <c r="X76" s="17"/>
      <c r="Y76" s="17"/>
      <c r="Z76" s="17"/>
      <c r="AA76" s="17"/>
      <c r="AB76" s="17"/>
      <c r="AC76" s="17"/>
      <c r="AD76" s="17"/>
      <c r="AE76" s="17"/>
    </row>
    <row r="77" spans="1:31" s="2" customFormat="1" ht="14.45" customHeight="1">
      <c r="A77" s="17"/>
      <c r="B77" s="78"/>
      <c r="C77" s="79"/>
      <c r="D77" s="79"/>
      <c r="E77" s="79"/>
      <c r="F77" s="79"/>
      <c r="G77" s="79"/>
      <c r="H77" s="79"/>
      <c r="I77" s="80"/>
      <c r="J77" s="79"/>
      <c r="K77" s="79"/>
      <c r="L77" s="21"/>
      <c r="S77" s="17"/>
      <c r="T77" s="17"/>
      <c r="U77" s="17"/>
      <c r="V77" s="17"/>
      <c r="W77" s="17"/>
      <c r="X77" s="17"/>
      <c r="Y77" s="17"/>
      <c r="Z77" s="17"/>
      <c r="AA77" s="17"/>
      <c r="AB77" s="17"/>
      <c r="AC77" s="17"/>
      <c r="AD77" s="17"/>
      <c r="AE77" s="17"/>
    </row>
    <row r="81" spans="1:31" s="2" customFormat="1" ht="6.95" customHeight="1">
      <c r="A81" s="17"/>
      <c r="B81" s="81"/>
      <c r="C81" s="82"/>
      <c r="D81" s="82"/>
      <c r="E81" s="82"/>
      <c r="F81" s="82"/>
      <c r="G81" s="82"/>
      <c r="H81" s="82"/>
      <c r="I81" s="83"/>
      <c r="J81" s="82"/>
      <c r="K81" s="82"/>
      <c r="L81" s="21"/>
      <c r="S81" s="17"/>
      <c r="T81" s="17"/>
      <c r="U81" s="17"/>
      <c r="V81" s="17"/>
      <c r="W81" s="17"/>
      <c r="X81" s="17"/>
      <c r="Y81" s="17"/>
      <c r="Z81" s="17"/>
      <c r="AA81" s="17"/>
      <c r="AB81" s="17"/>
      <c r="AC81" s="17"/>
      <c r="AD81" s="17"/>
      <c r="AE81" s="17"/>
    </row>
    <row r="82" spans="1:31" s="2" customFormat="1" ht="24.95" customHeight="1">
      <c r="A82" s="17"/>
      <c r="B82" s="18"/>
      <c r="C82" s="12" t="s">
        <v>50</v>
      </c>
      <c r="D82" s="19"/>
      <c r="E82" s="19"/>
      <c r="F82" s="19"/>
      <c r="G82" s="19"/>
      <c r="H82" s="19"/>
      <c r="I82" s="43"/>
      <c r="J82" s="19"/>
      <c r="K82" s="19"/>
      <c r="L82" s="21"/>
      <c r="S82" s="17"/>
      <c r="T82" s="17"/>
      <c r="U82" s="17"/>
      <c r="V82" s="17"/>
      <c r="W82" s="17"/>
      <c r="X82" s="17"/>
      <c r="Y82" s="17"/>
      <c r="Z82" s="17"/>
      <c r="AA82" s="17"/>
      <c r="AB82" s="17"/>
      <c r="AC82" s="17"/>
      <c r="AD82" s="17"/>
      <c r="AE82" s="17"/>
    </row>
    <row r="83" spans="1:31" s="2" customFormat="1" ht="6.95" customHeight="1">
      <c r="A83" s="17"/>
      <c r="B83" s="18"/>
      <c r="C83" s="19"/>
      <c r="D83" s="19"/>
      <c r="E83" s="19"/>
      <c r="F83" s="19"/>
      <c r="G83" s="19"/>
      <c r="H83" s="19"/>
      <c r="I83" s="43"/>
      <c r="J83" s="19"/>
      <c r="K83" s="19"/>
      <c r="L83" s="21"/>
      <c r="S83" s="17"/>
      <c r="T83" s="17"/>
      <c r="U83" s="17"/>
      <c r="V83" s="17"/>
      <c r="W83" s="17"/>
      <c r="X83" s="17"/>
      <c r="Y83" s="17"/>
      <c r="Z83" s="17"/>
      <c r="AA83" s="17"/>
      <c r="AB83" s="17"/>
      <c r="AC83" s="17"/>
      <c r="AD83" s="17"/>
      <c r="AE83" s="17"/>
    </row>
    <row r="84" spans="1:31" s="2" customFormat="1" ht="12" customHeight="1">
      <c r="A84" s="17"/>
      <c r="B84" s="18"/>
      <c r="C84" s="14" t="s">
        <v>5</v>
      </c>
      <c r="D84" s="19"/>
      <c r="E84" s="19"/>
      <c r="F84" s="19"/>
      <c r="G84" s="19"/>
      <c r="H84" s="19"/>
      <c r="I84" s="43"/>
      <c r="J84" s="19"/>
      <c r="K84" s="19"/>
      <c r="L84" s="21"/>
      <c r="S84" s="17"/>
      <c r="T84" s="17"/>
      <c r="U84" s="17"/>
      <c r="V84" s="17"/>
      <c r="W84" s="17"/>
      <c r="X84" s="17"/>
      <c r="Y84" s="17"/>
      <c r="Z84" s="17"/>
      <c r="AA84" s="17"/>
      <c r="AB84" s="17"/>
      <c r="AC84" s="17"/>
      <c r="AD84" s="17"/>
      <c r="AE84" s="17"/>
    </row>
    <row r="85" spans="1:31" s="2" customFormat="1" ht="16.5" customHeight="1">
      <c r="A85" s="17"/>
      <c r="B85" s="18"/>
      <c r="C85" s="19"/>
      <c r="D85" s="19"/>
      <c r="E85" s="197" t="e">
        <f>E7</f>
        <v>#REF!</v>
      </c>
      <c r="F85" s="198"/>
      <c r="G85" s="198"/>
      <c r="H85" s="198"/>
      <c r="I85" s="43"/>
      <c r="J85" s="19"/>
      <c r="K85" s="19"/>
      <c r="L85" s="21"/>
      <c r="S85" s="17"/>
      <c r="T85" s="17"/>
      <c r="U85" s="17"/>
      <c r="V85" s="17"/>
      <c r="W85" s="17"/>
      <c r="X85" s="17"/>
      <c r="Y85" s="17"/>
      <c r="Z85" s="17"/>
      <c r="AA85" s="17"/>
      <c r="AB85" s="17"/>
      <c r="AC85" s="17"/>
      <c r="AD85" s="17"/>
      <c r="AE85" s="17"/>
    </row>
    <row r="86" spans="1:31" s="2" customFormat="1" ht="12" customHeight="1">
      <c r="A86" s="17"/>
      <c r="B86" s="18"/>
      <c r="C86" s="14" t="s">
        <v>48</v>
      </c>
      <c r="D86" s="19"/>
      <c r="E86" s="19"/>
      <c r="F86" s="19"/>
      <c r="G86" s="19"/>
      <c r="H86" s="19"/>
      <c r="I86" s="43"/>
      <c r="J86" s="19"/>
      <c r="K86" s="19"/>
      <c r="L86" s="21"/>
      <c r="S86" s="17"/>
      <c r="T86" s="17"/>
      <c r="U86" s="17"/>
      <c r="V86" s="17"/>
      <c r="W86" s="17"/>
      <c r="X86" s="17"/>
      <c r="Y86" s="17"/>
      <c r="Z86" s="17"/>
      <c r="AA86" s="17"/>
      <c r="AB86" s="17"/>
      <c r="AC86" s="17"/>
      <c r="AD86" s="17"/>
      <c r="AE86" s="17"/>
    </row>
    <row r="87" spans="1:31" s="2" customFormat="1" ht="24.75" customHeight="1">
      <c r="A87" s="17"/>
      <c r="B87" s="18"/>
      <c r="C87" s="19"/>
      <c r="D87" s="19"/>
      <c r="E87" s="188" t="str">
        <f>E9</f>
        <v>SO 110 - KOMUNIKACE SILNICE II/202 extravilán HORNÍ KOZOLUPY - STRAHOV</v>
      </c>
      <c r="F87" s="199"/>
      <c r="G87" s="199"/>
      <c r="H87" s="199"/>
      <c r="I87" s="43"/>
      <c r="J87" s="19"/>
      <c r="K87" s="19"/>
      <c r="L87" s="21"/>
      <c r="S87" s="17"/>
      <c r="T87" s="17"/>
      <c r="U87" s="17"/>
      <c r="V87" s="17"/>
      <c r="W87" s="17"/>
      <c r="X87" s="17"/>
      <c r="Y87" s="17"/>
      <c r="Z87" s="17"/>
      <c r="AA87" s="17"/>
      <c r="AB87" s="17"/>
      <c r="AC87" s="17"/>
      <c r="AD87" s="17"/>
      <c r="AE87" s="17"/>
    </row>
    <row r="88" spans="1:31" s="2" customFormat="1" ht="6.95" customHeight="1">
      <c r="A88" s="17"/>
      <c r="B88" s="18"/>
      <c r="C88" s="19"/>
      <c r="D88" s="19"/>
      <c r="E88" s="19"/>
      <c r="F88" s="19"/>
      <c r="G88" s="19"/>
      <c r="H88" s="19"/>
      <c r="I88" s="43"/>
      <c r="J88" s="19"/>
      <c r="K88" s="19"/>
      <c r="L88" s="21"/>
      <c r="S88" s="17"/>
      <c r="T88" s="17"/>
      <c r="U88" s="17"/>
      <c r="V88" s="17"/>
      <c r="W88" s="17"/>
      <c r="X88" s="17"/>
      <c r="Y88" s="17"/>
      <c r="Z88" s="17"/>
      <c r="AA88" s="17"/>
      <c r="AB88" s="17"/>
      <c r="AC88" s="17"/>
      <c r="AD88" s="17"/>
      <c r="AE88" s="17"/>
    </row>
    <row r="89" spans="1:31" s="2" customFormat="1" ht="12" customHeight="1">
      <c r="A89" s="17"/>
      <c r="B89" s="18"/>
      <c r="C89" s="14" t="s">
        <v>8</v>
      </c>
      <c r="D89" s="19"/>
      <c r="E89" s="19"/>
      <c r="F89" s="13" t="str">
        <f>F12</f>
        <v xml:space="preserve"> </v>
      </c>
      <c r="G89" s="19"/>
      <c r="H89" s="19"/>
      <c r="I89" s="45" t="s">
        <v>10</v>
      </c>
      <c r="J89" s="26" t="e">
        <f>IF(J12="","",J12)</f>
        <v>#REF!</v>
      </c>
      <c r="K89" s="19"/>
      <c r="L89" s="21"/>
      <c r="S89" s="17"/>
      <c r="T89" s="17"/>
      <c r="U89" s="17"/>
      <c r="V89" s="17"/>
      <c r="W89" s="17"/>
      <c r="X89" s="17"/>
      <c r="Y89" s="17"/>
      <c r="Z89" s="17"/>
      <c r="AA89" s="17"/>
      <c r="AB89" s="17"/>
      <c r="AC89" s="17"/>
      <c r="AD89" s="17"/>
      <c r="AE89" s="17"/>
    </row>
    <row r="90" spans="1:31" s="2" customFormat="1" ht="6.95" customHeight="1">
      <c r="A90" s="17"/>
      <c r="B90" s="18"/>
      <c r="C90" s="19"/>
      <c r="D90" s="19"/>
      <c r="E90" s="19"/>
      <c r="F90" s="19"/>
      <c r="G90" s="19"/>
      <c r="H90" s="19"/>
      <c r="I90" s="43"/>
      <c r="J90" s="19"/>
      <c r="K90" s="19"/>
      <c r="L90" s="21"/>
      <c r="S90" s="17"/>
      <c r="T90" s="17"/>
      <c r="U90" s="17"/>
      <c r="V90" s="17"/>
      <c r="W90" s="17"/>
      <c r="X90" s="17"/>
      <c r="Y90" s="17"/>
      <c r="Z90" s="17"/>
      <c r="AA90" s="17"/>
      <c r="AB90" s="17"/>
      <c r="AC90" s="17"/>
      <c r="AD90" s="17"/>
      <c r="AE90" s="17"/>
    </row>
    <row r="91" spans="1:31" s="2" customFormat="1" ht="15.2" customHeight="1">
      <c r="A91" s="17"/>
      <c r="B91" s="18"/>
      <c r="C91" s="14" t="s">
        <v>11</v>
      </c>
      <c r="D91" s="19"/>
      <c r="E91" s="19"/>
      <c r="F91" s="13" t="e">
        <f>E15</f>
        <v>#REF!</v>
      </c>
      <c r="G91" s="19"/>
      <c r="H91" s="19"/>
      <c r="I91" s="45" t="s">
        <v>15</v>
      </c>
      <c r="J91" s="16" t="e">
        <f>E21</f>
        <v>#REF!</v>
      </c>
      <c r="K91" s="19"/>
      <c r="L91" s="21"/>
      <c r="S91" s="17"/>
      <c r="T91" s="17"/>
      <c r="U91" s="17"/>
      <c r="V91" s="17"/>
      <c r="W91" s="17"/>
      <c r="X91" s="17"/>
      <c r="Y91" s="17"/>
      <c r="Z91" s="17"/>
      <c r="AA91" s="17"/>
      <c r="AB91" s="17"/>
      <c r="AC91" s="17"/>
      <c r="AD91" s="17"/>
      <c r="AE91" s="17"/>
    </row>
    <row r="92" spans="1:31" s="2" customFormat="1" ht="15.2" customHeight="1">
      <c r="A92" s="17"/>
      <c r="B92" s="18"/>
      <c r="C92" s="14" t="s">
        <v>14</v>
      </c>
      <c r="D92" s="19"/>
      <c r="E92" s="19"/>
      <c r="F92" s="13" t="e">
        <f>IF(E18="","",E18)</f>
        <v>#REF!</v>
      </c>
      <c r="G92" s="19"/>
      <c r="H92" s="19"/>
      <c r="I92" s="45" t="s">
        <v>17</v>
      </c>
      <c r="J92" s="16" t="e">
        <f>E24</f>
        <v>#REF!</v>
      </c>
      <c r="K92" s="19"/>
      <c r="L92" s="21"/>
      <c r="S92" s="17"/>
      <c r="T92" s="17"/>
      <c r="U92" s="17"/>
      <c r="V92" s="17"/>
      <c r="W92" s="17"/>
      <c r="X92" s="17"/>
      <c r="Y92" s="17"/>
      <c r="Z92" s="17"/>
      <c r="AA92" s="17"/>
      <c r="AB92" s="17"/>
      <c r="AC92" s="17"/>
      <c r="AD92" s="17"/>
      <c r="AE92" s="17"/>
    </row>
    <row r="93" spans="1:31" s="2" customFormat="1" ht="10.35" customHeight="1">
      <c r="A93" s="17"/>
      <c r="B93" s="18"/>
      <c r="C93" s="19"/>
      <c r="D93" s="19"/>
      <c r="E93" s="19"/>
      <c r="F93" s="19"/>
      <c r="G93" s="19"/>
      <c r="H93" s="19"/>
      <c r="I93" s="43"/>
      <c r="J93" s="19"/>
      <c r="K93" s="19"/>
      <c r="L93" s="21"/>
      <c r="S93" s="17"/>
      <c r="T93" s="17"/>
      <c r="U93" s="17"/>
      <c r="V93" s="17"/>
      <c r="W93" s="17"/>
      <c r="X93" s="17"/>
      <c r="Y93" s="17"/>
      <c r="Z93" s="17"/>
      <c r="AA93" s="17"/>
      <c r="AB93" s="17"/>
      <c r="AC93" s="17"/>
      <c r="AD93" s="17"/>
      <c r="AE93" s="17"/>
    </row>
    <row r="94" spans="1:31" s="2" customFormat="1" ht="29.25" customHeight="1">
      <c r="A94" s="17"/>
      <c r="B94" s="18"/>
      <c r="C94" s="84" t="s">
        <v>51</v>
      </c>
      <c r="D94" s="85"/>
      <c r="E94" s="85"/>
      <c r="F94" s="85"/>
      <c r="G94" s="85"/>
      <c r="H94" s="85"/>
      <c r="I94" s="86"/>
      <c r="J94" s="87" t="s">
        <v>52</v>
      </c>
      <c r="K94" s="85"/>
      <c r="L94" s="21"/>
      <c r="S94" s="17"/>
      <c r="T94" s="17"/>
      <c r="U94" s="17"/>
      <c r="V94" s="17"/>
      <c r="W94" s="17"/>
      <c r="X94" s="17"/>
      <c r="Y94" s="17"/>
      <c r="Z94" s="17"/>
      <c r="AA94" s="17"/>
      <c r="AB94" s="17"/>
      <c r="AC94" s="17"/>
      <c r="AD94" s="17"/>
      <c r="AE94" s="17"/>
    </row>
    <row r="95" spans="1:31" s="2" customFormat="1" ht="10.35" customHeight="1">
      <c r="A95" s="17"/>
      <c r="B95" s="18"/>
      <c r="C95" s="19"/>
      <c r="D95" s="19"/>
      <c r="E95" s="19"/>
      <c r="F95" s="19"/>
      <c r="G95" s="19"/>
      <c r="H95" s="19"/>
      <c r="I95" s="43"/>
      <c r="J95" s="19"/>
      <c r="K95" s="19"/>
      <c r="L95" s="21"/>
      <c r="S95" s="17"/>
      <c r="T95" s="17"/>
      <c r="U95" s="17"/>
      <c r="V95" s="17"/>
      <c r="W95" s="17"/>
      <c r="X95" s="17"/>
      <c r="Y95" s="17"/>
      <c r="Z95" s="17"/>
      <c r="AA95" s="17"/>
      <c r="AB95" s="17"/>
      <c r="AC95" s="17"/>
      <c r="AD95" s="17"/>
      <c r="AE95" s="17"/>
    </row>
    <row r="96" spans="1:47" s="2" customFormat="1" ht="22.9" customHeight="1">
      <c r="A96" s="17"/>
      <c r="B96" s="18"/>
      <c r="C96" s="88" t="s">
        <v>53</v>
      </c>
      <c r="D96" s="19"/>
      <c r="E96" s="19"/>
      <c r="F96" s="19"/>
      <c r="G96" s="19"/>
      <c r="H96" s="19"/>
      <c r="I96" s="43"/>
      <c r="J96" s="35">
        <f>J123</f>
        <v>0</v>
      </c>
      <c r="K96" s="19"/>
      <c r="L96" s="21"/>
      <c r="S96" s="17"/>
      <c r="T96" s="17"/>
      <c r="U96" s="17"/>
      <c r="V96" s="17"/>
      <c r="W96" s="17"/>
      <c r="X96" s="17"/>
      <c r="Y96" s="17"/>
      <c r="Z96" s="17"/>
      <c r="AA96" s="17"/>
      <c r="AB96" s="17"/>
      <c r="AC96" s="17"/>
      <c r="AD96" s="17"/>
      <c r="AE96" s="17"/>
      <c r="AU96" s="10" t="s">
        <v>54</v>
      </c>
    </row>
    <row r="97" spans="2:12" s="4" customFormat="1" ht="24.95" customHeight="1">
      <c r="B97" s="89"/>
      <c r="C97" s="90"/>
      <c r="D97" s="91" t="s">
        <v>55</v>
      </c>
      <c r="E97" s="92"/>
      <c r="F97" s="92"/>
      <c r="G97" s="92"/>
      <c r="H97" s="92"/>
      <c r="I97" s="93"/>
      <c r="J97" s="94">
        <f>J124</f>
        <v>0</v>
      </c>
      <c r="K97" s="90"/>
      <c r="L97" s="95"/>
    </row>
    <row r="98" spans="2:12" s="5" customFormat="1" ht="19.9" customHeight="1">
      <c r="B98" s="96"/>
      <c r="C98" s="97"/>
      <c r="D98" s="98" t="s">
        <v>56</v>
      </c>
      <c r="E98" s="99"/>
      <c r="F98" s="99"/>
      <c r="G98" s="99"/>
      <c r="H98" s="99"/>
      <c r="I98" s="100"/>
      <c r="J98" s="101">
        <f>J125</f>
        <v>0</v>
      </c>
      <c r="K98" s="97"/>
      <c r="L98" s="102"/>
    </row>
    <row r="99" spans="2:12" s="5" customFormat="1" ht="19.9" customHeight="1">
      <c r="B99" s="96"/>
      <c r="C99" s="97"/>
      <c r="D99" s="98" t="s">
        <v>57</v>
      </c>
      <c r="E99" s="99"/>
      <c r="F99" s="99"/>
      <c r="G99" s="99"/>
      <c r="H99" s="99"/>
      <c r="I99" s="100"/>
      <c r="J99" s="101">
        <f>J149</f>
        <v>0</v>
      </c>
      <c r="K99" s="97"/>
      <c r="L99" s="102"/>
    </row>
    <row r="100" spans="2:12" s="5" customFormat="1" ht="19.9" customHeight="1">
      <c r="B100" s="96"/>
      <c r="C100" s="97"/>
      <c r="D100" s="98" t="s">
        <v>58</v>
      </c>
      <c r="E100" s="99"/>
      <c r="F100" s="99"/>
      <c r="G100" s="99"/>
      <c r="H100" s="99"/>
      <c r="I100" s="100"/>
      <c r="J100" s="101">
        <f>J158</f>
        <v>0</v>
      </c>
      <c r="K100" s="97"/>
      <c r="L100" s="102"/>
    </row>
    <row r="101" spans="2:12" s="5" customFormat="1" ht="19.9" customHeight="1">
      <c r="B101" s="96"/>
      <c r="C101" s="97"/>
      <c r="D101" s="98" t="s">
        <v>59</v>
      </c>
      <c r="E101" s="99"/>
      <c r="F101" s="99"/>
      <c r="G101" s="99"/>
      <c r="H101" s="99"/>
      <c r="I101" s="100"/>
      <c r="J101" s="101">
        <f>J197</f>
        <v>0</v>
      </c>
      <c r="K101" s="97"/>
      <c r="L101" s="102"/>
    </row>
    <row r="102" spans="2:12" s="5" customFormat="1" ht="19.9" customHeight="1">
      <c r="B102" s="96"/>
      <c r="C102" s="97"/>
      <c r="D102" s="98" t="s">
        <v>60</v>
      </c>
      <c r="E102" s="99"/>
      <c r="F102" s="99"/>
      <c r="G102" s="99"/>
      <c r="H102" s="99"/>
      <c r="I102" s="100"/>
      <c r="J102" s="101">
        <f>J239</f>
        <v>0</v>
      </c>
      <c r="K102" s="97"/>
      <c r="L102" s="102"/>
    </row>
    <row r="103" spans="2:12" s="5" customFormat="1" ht="19.9" customHeight="1">
      <c r="B103" s="96"/>
      <c r="C103" s="97"/>
      <c r="D103" s="98" t="s">
        <v>61</v>
      </c>
      <c r="E103" s="99"/>
      <c r="F103" s="99"/>
      <c r="G103" s="99"/>
      <c r="H103" s="99"/>
      <c r="I103" s="100"/>
      <c r="J103" s="101">
        <f>J262</f>
        <v>0</v>
      </c>
      <c r="K103" s="97"/>
      <c r="L103" s="102"/>
    </row>
    <row r="104" spans="1:31" s="2" customFormat="1" ht="21.75" customHeight="1">
      <c r="A104" s="17"/>
      <c r="B104" s="18"/>
      <c r="C104" s="19"/>
      <c r="D104" s="19"/>
      <c r="E104" s="19"/>
      <c r="F104" s="19"/>
      <c r="G104" s="19"/>
      <c r="H104" s="19"/>
      <c r="I104" s="43"/>
      <c r="J104" s="19"/>
      <c r="K104" s="19"/>
      <c r="L104" s="21"/>
      <c r="S104" s="17"/>
      <c r="T104" s="17"/>
      <c r="U104" s="17"/>
      <c r="V104" s="17"/>
      <c r="W104" s="17"/>
      <c r="X104" s="17"/>
      <c r="Y104" s="17"/>
      <c r="Z104" s="17"/>
      <c r="AA104" s="17"/>
      <c r="AB104" s="17"/>
      <c r="AC104" s="17"/>
      <c r="AD104" s="17"/>
      <c r="AE104" s="17"/>
    </row>
    <row r="105" spans="1:31" s="2" customFormat="1" ht="6.95" customHeight="1">
      <c r="A105" s="17"/>
      <c r="B105" s="22"/>
      <c r="C105" s="23"/>
      <c r="D105" s="23"/>
      <c r="E105" s="23"/>
      <c r="F105" s="23"/>
      <c r="G105" s="23"/>
      <c r="H105" s="23"/>
      <c r="I105" s="80"/>
      <c r="J105" s="23"/>
      <c r="K105" s="23"/>
      <c r="L105" s="21"/>
      <c r="S105" s="17"/>
      <c r="T105" s="17"/>
      <c r="U105" s="17"/>
      <c r="V105" s="17"/>
      <c r="W105" s="17"/>
      <c r="X105" s="17"/>
      <c r="Y105" s="17"/>
      <c r="Z105" s="17"/>
      <c r="AA105" s="17"/>
      <c r="AB105" s="17"/>
      <c r="AC105" s="17"/>
      <c r="AD105" s="17"/>
      <c r="AE105" s="17"/>
    </row>
    <row r="109" spans="1:31" s="2" customFormat="1" ht="6.95" customHeight="1">
      <c r="A109" s="17"/>
      <c r="B109" s="24"/>
      <c r="C109" s="25"/>
      <c r="D109" s="25"/>
      <c r="E109" s="25"/>
      <c r="F109" s="25"/>
      <c r="G109" s="25"/>
      <c r="H109" s="25"/>
      <c r="I109" s="83"/>
      <c r="J109" s="25"/>
      <c r="K109" s="25"/>
      <c r="L109" s="21"/>
      <c r="S109" s="17"/>
      <c r="T109" s="17"/>
      <c r="U109" s="17"/>
      <c r="V109" s="17"/>
      <c r="W109" s="17"/>
      <c r="X109" s="17"/>
      <c r="Y109" s="17"/>
      <c r="Z109" s="17"/>
      <c r="AA109" s="17"/>
      <c r="AB109" s="17"/>
      <c r="AC109" s="17"/>
      <c r="AD109" s="17"/>
      <c r="AE109" s="17"/>
    </row>
    <row r="110" spans="1:31" s="2" customFormat="1" ht="24.95" customHeight="1">
      <c r="A110" s="17"/>
      <c r="B110" s="18"/>
      <c r="C110" s="12" t="s">
        <v>62</v>
      </c>
      <c r="D110" s="19"/>
      <c r="E110" s="19"/>
      <c r="F110" s="19"/>
      <c r="G110" s="19"/>
      <c r="H110" s="19"/>
      <c r="I110" s="43"/>
      <c r="J110" s="19"/>
      <c r="K110" s="19"/>
      <c r="L110" s="21"/>
      <c r="S110" s="17"/>
      <c r="T110" s="17"/>
      <c r="U110" s="17"/>
      <c r="V110" s="17"/>
      <c r="W110" s="17"/>
      <c r="X110" s="17"/>
      <c r="Y110" s="17"/>
      <c r="Z110" s="17"/>
      <c r="AA110" s="17"/>
      <c r="AB110" s="17"/>
      <c r="AC110" s="17"/>
      <c r="AD110" s="17"/>
      <c r="AE110" s="17"/>
    </row>
    <row r="111" spans="1:31" s="2" customFormat="1" ht="6.95" customHeight="1">
      <c r="A111" s="17"/>
      <c r="B111" s="18"/>
      <c r="C111" s="19"/>
      <c r="D111" s="19"/>
      <c r="E111" s="19"/>
      <c r="F111" s="19"/>
      <c r="G111" s="19"/>
      <c r="H111" s="19"/>
      <c r="I111" s="43"/>
      <c r="J111" s="19"/>
      <c r="K111" s="19"/>
      <c r="L111" s="21"/>
      <c r="S111" s="17"/>
      <c r="T111" s="17"/>
      <c r="U111" s="17"/>
      <c r="V111" s="17"/>
      <c r="W111" s="17"/>
      <c r="X111" s="17"/>
      <c r="Y111" s="17"/>
      <c r="Z111" s="17"/>
      <c r="AA111" s="17"/>
      <c r="AB111" s="17"/>
      <c r="AC111" s="17"/>
      <c r="AD111" s="17"/>
      <c r="AE111" s="17"/>
    </row>
    <row r="112" spans="1:31" s="2" customFormat="1" ht="12" customHeight="1">
      <c r="A112" s="17"/>
      <c r="B112" s="18"/>
      <c r="C112" s="14" t="s">
        <v>5</v>
      </c>
      <c r="D112" s="19"/>
      <c r="E112" s="19"/>
      <c r="F112" s="19"/>
      <c r="G112" s="19"/>
      <c r="H112" s="19"/>
      <c r="I112" s="43"/>
      <c r="J112" s="19"/>
      <c r="K112" s="19"/>
      <c r="L112" s="21"/>
      <c r="S112" s="17"/>
      <c r="T112" s="17"/>
      <c r="U112" s="17"/>
      <c r="V112" s="17"/>
      <c r="W112" s="17"/>
      <c r="X112" s="17"/>
      <c r="Y112" s="17"/>
      <c r="Z112" s="17"/>
      <c r="AA112" s="17"/>
      <c r="AB112" s="17"/>
      <c r="AC112" s="17"/>
      <c r="AD112" s="17"/>
      <c r="AE112" s="17"/>
    </row>
    <row r="113" spans="1:31" s="2" customFormat="1" ht="16.5" customHeight="1">
      <c r="A113" s="17"/>
      <c r="B113" s="18"/>
      <c r="C113" s="19"/>
      <c r="D113" s="19"/>
      <c r="E113" s="197" t="e">
        <f>E7</f>
        <v>#REF!</v>
      </c>
      <c r="F113" s="198"/>
      <c r="G113" s="198"/>
      <c r="H113" s="198"/>
      <c r="I113" s="43"/>
      <c r="J113" s="19"/>
      <c r="K113" s="19"/>
      <c r="L113" s="21"/>
      <c r="S113" s="17"/>
      <c r="T113" s="17"/>
      <c r="U113" s="17"/>
      <c r="V113" s="17"/>
      <c r="W113" s="17"/>
      <c r="X113" s="17"/>
      <c r="Y113" s="17"/>
      <c r="Z113" s="17"/>
      <c r="AA113" s="17"/>
      <c r="AB113" s="17"/>
      <c r="AC113" s="17"/>
      <c r="AD113" s="17"/>
      <c r="AE113" s="17"/>
    </row>
    <row r="114" spans="1:31" s="2" customFormat="1" ht="12" customHeight="1">
      <c r="A114" s="17"/>
      <c r="B114" s="18"/>
      <c r="C114" s="14" t="s">
        <v>48</v>
      </c>
      <c r="D114" s="19"/>
      <c r="E114" s="19"/>
      <c r="F114" s="19"/>
      <c r="G114" s="19"/>
      <c r="H114" s="19"/>
      <c r="I114" s="43"/>
      <c r="J114" s="19"/>
      <c r="K114" s="19"/>
      <c r="L114" s="21"/>
      <c r="S114" s="17"/>
      <c r="T114" s="17"/>
      <c r="U114" s="17"/>
      <c r="V114" s="17"/>
      <c r="W114" s="17"/>
      <c r="X114" s="17"/>
      <c r="Y114" s="17"/>
      <c r="Z114" s="17"/>
      <c r="AA114" s="17"/>
      <c r="AB114" s="17"/>
      <c r="AC114" s="17"/>
      <c r="AD114" s="17"/>
      <c r="AE114" s="17"/>
    </row>
    <row r="115" spans="1:31" s="2" customFormat="1" ht="24.75" customHeight="1">
      <c r="A115" s="17"/>
      <c r="B115" s="18"/>
      <c r="C115" s="19"/>
      <c r="D115" s="19"/>
      <c r="E115" s="188" t="str">
        <f>E9</f>
        <v>SO 110 - KOMUNIKACE SILNICE II/202 extravilán HORNÍ KOZOLUPY - STRAHOV</v>
      </c>
      <c r="F115" s="199"/>
      <c r="G115" s="199"/>
      <c r="H115" s="199"/>
      <c r="I115" s="43"/>
      <c r="J115" s="19"/>
      <c r="K115" s="19"/>
      <c r="L115" s="21"/>
      <c r="S115" s="17"/>
      <c r="T115" s="17"/>
      <c r="U115" s="17"/>
      <c r="V115" s="17"/>
      <c r="W115" s="17"/>
      <c r="X115" s="17"/>
      <c r="Y115" s="17"/>
      <c r="Z115" s="17"/>
      <c r="AA115" s="17"/>
      <c r="AB115" s="17"/>
      <c r="AC115" s="17"/>
      <c r="AD115" s="17"/>
      <c r="AE115" s="17"/>
    </row>
    <row r="116" spans="1:31" s="2" customFormat="1" ht="6.95" customHeight="1">
      <c r="A116" s="17"/>
      <c r="B116" s="18"/>
      <c r="C116" s="19"/>
      <c r="D116" s="19"/>
      <c r="E116" s="19"/>
      <c r="F116" s="19"/>
      <c r="G116" s="19"/>
      <c r="H116" s="19"/>
      <c r="I116" s="43"/>
      <c r="J116" s="19"/>
      <c r="K116" s="19"/>
      <c r="L116" s="21"/>
      <c r="S116" s="17"/>
      <c r="T116" s="17"/>
      <c r="U116" s="17"/>
      <c r="V116" s="17"/>
      <c r="W116" s="17"/>
      <c r="X116" s="17"/>
      <c r="Y116" s="17"/>
      <c r="Z116" s="17"/>
      <c r="AA116" s="17"/>
      <c r="AB116" s="17"/>
      <c r="AC116" s="17"/>
      <c r="AD116" s="17"/>
      <c r="AE116" s="17"/>
    </row>
    <row r="117" spans="1:31" s="2" customFormat="1" ht="12" customHeight="1">
      <c r="A117" s="17"/>
      <c r="B117" s="18"/>
      <c r="C117" s="14" t="s">
        <v>8</v>
      </c>
      <c r="D117" s="19"/>
      <c r="E117" s="19"/>
      <c r="F117" s="13" t="str">
        <f>F12</f>
        <v xml:space="preserve"> </v>
      </c>
      <c r="G117" s="19"/>
      <c r="H117" s="19"/>
      <c r="I117" s="45" t="s">
        <v>10</v>
      </c>
      <c r="J117" s="26" t="e">
        <f>IF(J12="","",J12)</f>
        <v>#REF!</v>
      </c>
      <c r="K117" s="19"/>
      <c r="L117" s="21"/>
      <c r="S117" s="17"/>
      <c r="T117" s="17"/>
      <c r="U117" s="17"/>
      <c r="V117" s="17"/>
      <c r="W117" s="17"/>
      <c r="X117" s="17"/>
      <c r="Y117" s="17"/>
      <c r="Z117" s="17"/>
      <c r="AA117" s="17"/>
      <c r="AB117" s="17"/>
      <c r="AC117" s="17"/>
      <c r="AD117" s="17"/>
      <c r="AE117" s="17"/>
    </row>
    <row r="118" spans="1:31" s="2" customFormat="1" ht="6.95" customHeight="1">
      <c r="A118" s="17"/>
      <c r="B118" s="18"/>
      <c r="C118" s="19"/>
      <c r="D118" s="19"/>
      <c r="E118" s="19"/>
      <c r="F118" s="19"/>
      <c r="G118" s="19"/>
      <c r="H118" s="19"/>
      <c r="I118" s="43"/>
      <c r="J118" s="19"/>
      <c r="K118" s="19"/>
      <c r="L118" s="21"/>
      <c r="S118" s="17"/>
      <c r="T118" s="17"/>
      <c r="U118" s="17"/>
      <c r="V118" s="17"/>
      <c r="W118" s="17"/>
      <c r="X118" s="17"/>
      <c r="Y118" s="17"/>
      <c r="Z118" s="17"/>
      <c r="AA118" s="17"/>
      <c r="AB118" s="17"/>
      <c r="AC118" s="17"/>
      <c r="AD118" s="17"/>
      <c r="AE118" s="17"/>
    </row>
    <row r="119" spans="1:31" s="2" customFormat="1" ht="15.2" customHeight="1">
      <c r="A119" s="17"/>
      <c r="B119" s="18"/>
      <c r="C119" s="14" t="s">
        <v>11</v>
      </c>
      <c r="D119" s="19"/>
      <c r="E119" s="19"/>
      <c r="F119" s="13" t="e">
        <f>E15</f>
        <v>#REF!</v>
      </c>
      <c r="G119" s="19"/>
      <c r="H119" s="19"/>
      <c r="I119" s="45" t="s">
        <v>15</v>
      </c>
      <c r="J119" s="16" t="e">
        <f>E21</f>
        <v>#REF!</v>
      </c>
      <c r="K119" s="19"/>
      <c r="L119" s="21"/>
      <c r="S119" s="17"/>
      <c r="T119" s="17"/>
      <c r="U119" s="17"/>
      <c r="V119" s="17"/>
      <c r="W119" s="17"/>
      <c r="X119" s="17"/>
      <c r="Y119" s="17"/>
      <c r="Z119" s="17"/>
      <c r="AA119" s="17"/>
      <c r="AB119" s="17"/>
      <c r="AC119" s="17"/>
      <c r="AD119" s="17"/>
      <c r="AE119" s="17"/>
    </row>
    <row r="120" spans="1:31" s="2" customFormat="1" ht="15.2" customHeight="1">
      <c r="A120" s="17"/>
      <c r="B120" s="18"/>
      <c r="C120" s="14" t="s">
        <v>14</v>
      </c>
      <c r="D120" s="19"/>
      <c r="E120" s="19"/>
      <c r="F120" s="13" t="e">
        <f>IF(E18="","",E18)</f>
        <v>#REF!</v>
      </c>
      <c r="G120" s="19"/>
      <c r="H120" s="19"/>
      <c r="I120" s="45" t="s">
        <v>17</v>
      </c>
      <c r="J120" s="16" t="e">
        <f>E24</f>
        <v>#REF!</v>
      </c>
      <c r="K120" s="19"/>
      <c r="L120" s="21"/>
      <c r="S120" s="17"/>
      <c r="T120" s="17"/>
      <c r="U120" s="17"/>
      <c r="V120" s="17"/>
      <c r="W120" s="17"/>
      <c r="X120" s="17"/>
      <c r="Y120" s="17"/>
      <c r="Z120" s="17"/>
      <c r="AA120" s="17"/>
      <c r="AB120" s="17"/>
      <c r="AC120" s="17"/>
      <c r="AD120" s="17"/>
      <c r="AE120" s="17"/>
    </row>
    <row r="121" spans="1:31" s="2" customFormat="1" ht="10.35" customHeight="1">
      <c r="A121" s="17"/>
      <c r="B121" s="18"/>
      <c r="C121" s="19"/>
      <c r="D121" s="19"/>
      <c r="E121" s="19"/>
      <c r="F121" s="19"/>
      <c r="G121" s="19"/>
      <c r="H121" s="19"/>
      <c r="I121" s="43"/>
      <c r="J121" s="19"/>
      <c r="K121" s="19"/>
      <c r="L121" s="21"/>
      <c r="S121" s="17"/>
      <c r="T121" s="17"/>
      <c r="U121" s="17"/>
      <c r="V121" s="17"/>
      <c r="W121" s="17"/>
      <c r="X121" s="17"/>
      <c r="Y121" s="17"/>
      <c r="Z121" s="17"/>
      <c r="AA121" s="17"/>
      <c r="AB121" s="17"/>
      <c r="AC121" s="17"/>
      <c r="AD121" s="17"/>
      <c r="AE121" s="17"/>
    </row>
    <row r="122" spans="1:31" s="6" customFormat="1" ht="29.25" customHeight="1">
      <c r="A122" s="103"/>
      <c r="B122" s="104"/>
      <c r="C122" s="105" t="s">
        <v>63</v>
      </c>
      <c r="D122" s="106" t="s">
        <v>40</v>
      </c>
      <c r="E122" s="106" t="s">
        <v>38</v>
      </c>
      <c r="F122" s="106" t="s">
        <v>39</v>
      </c>
      <c r="G122" s="106" t="s">
        <v>64</v>
      </c>
      <c r="H122" s="106" t="s">
        <v>65</v>
      </c>
      <c r="I122" s="107" t="s">
        <v>66</v>
      </c>
      <c r="J122" s="106" t="s">
        <v>52</v>
      </c>
      <c r="K122" s="108" t="s">
        <v>67</v>
      </c>
      <c r="L122" s="109"/>
      <c r="M122" s="29" t="s">
        <v>0</v>
      </c>
      <c r="N122" s="30" t="s">
        <v>23</v>
      </c>
      <c r="O122" s="30" t="s">
        <v>68</v>
      </c>
      <c r="P122" s="30" t="s">
        <v>69</v>
      </c>
      <c r="Q122" s="30" t="s">
        <v>70</v>
      </c>
      <c r="R122" s="30" t="s">
        <v>71</v>
      </c>
      <c r="S122" s="30" t="s">
        <v>72</v>
      </c>
      <c r="T122" s="31" t="s">
        <v>73</v>
      </c>
      <c r="U122" s="103"/>
      <c r="V122" s="103"/>
      <c r="W122" s="103"/>
      <c r="X122" s="103"/>
      <c r="Y122" s="103"/>
      <c r="Z122" s="103"/>
      <c r="AA122" s="103"/>
      <c r="AB122" s="103"/>
      <c r="AC122" s="103"/>
      <c r="AD122" s="103"/>
      <c r="AE122" s="103"/>
    </row>
    <row r="123" spans="1:63" s="2" customFormat="1" ht="22.9" customHeight="1">
      <c r="A123" s="17"/>
      <c r="B123" s="18"/>
      <c r="C123" s="34" t="s">
        <v>74</v>
      </c>
      <c r="D123" s="19"/>
      <c r="E123" s="19"/>
      <c r="F123" s="19"/>
      <c r="G123" s="19"/>
      <c r="H123" s="19"/>
      <c r="I123" s="43"/>
      <c r="J123" s="110">
        <f>BK123</f>
        <v>0</v>
      </c>
      <c r="K123" s="19"/>
      <c r="L123" s="20"/>
      <c r="M123" s="32"/>
      <c r="N123" s="111"/>
      <c r="O123" s="33"/>
      <c r="P123" s="112">
        <f>P124</f>
        <v>0</v>
      </c>
      <c r="Q123" s="33"/>
      <c r="R123" s="112">
        <f>R124</f>
        <v>3055.9694987599996</v>
      </c>
      <c r="S123" s="33"/>
      <c r="T123" s="113">
        <f>T124</f>
        <v>1805.5652559999999</v>
      </c>
      <c r="U123" s="17"/>
      <c r="V123" s="17"/>
      <c r="W123" s="17"/>
      <c r="X123" s="17"/>
      <c r="Y123" s="17"/>
      <c r="Z123" s="17"/>
      <c r="AA123" s="17"/>
      <c r="AB123" s="17"/>
      <c r="AC123" s="17"/>
      <c r="AD123" s="17"/>
      <c r="AE123" s="17"/>
      <c r="AT123" s="10" t="s">
        <v>41</v>
      </c>
      <c r="AU123" s="10" t="s">
        <v>54</v>
      </c>
      <c r="BK123" s="114">
        <f>BK124</f>
        <v>0</v>
      </c>
    </row>
    <row r="124" spans="2:63" s="7" customFormat="1" ht="25.9" customHeight="1">
      <c r="B124" s="115"/>
      <c r="C124" s="116"/>
      <c r="D124" s="117" t="s">
        <v>41</v>
      </c>
      <c r="E124" s="118" t="s">
        <v>75</v>
      </c>
      <c r="F124" s="118" t="s">
        <v>76</v>
      </c>
      <c r="G124" s="116"/>
      <c r="H124" s="116"/>
      <c r="I124" s="119"/>
      <c r="J124" s="120">
        <f>BK124</f>
        <v>0</v>
      </c>
      <c r="K124" s="116"/>
      <c r="L124" s="121"/>
      <c r="M124" s="122"/>
      <c r="N124" s="123"/>
      <c r="O124" s="123"/>
      <c r="P124" s="124">
        <f>P125+P149+P158+P197+P239+P262</f>
        <v>0</v>
      </c>
      <c r="Q124" s="123"/>
      <c r="R124" s="124">
        <f>R125+R149+R158+R197+R239+R262</f>
        <v>3055.9694987599996</v>
      </c>
      <c r="S124" s="123"/>
      <c r="T124" s="125">
        <f>T125+T149+T158+T197+T239+T262</f>
        <v>1805.5652559999999</v>
      </c>
      <c r="AR124" s="126" t="s">
        <v>43</v>
      </c>
      <c r="AT124" s="127" t="s">
        <v>41</v>
      </c>
      <c r="AU124" s="127" t="s">
        <v>42</v>
      </c>
      <c r="AY124" s="126" t="s">
        <v>77</v>
      </c>
      <c r="BK124" s="128">
        <f>BK125+BK149+BK158+BK197+BK239+BK262</f>
        <v>0</v>
      </c>
    </row>
    <row r="125" spans="2:63" s="7" customFormat="1" ht="22.9" customHeight="1">
      <c r="B125" s="115"/>
      <c r="C125" s="116"/>
      <c r="D125" s="117" t="s">
        <v>41</v>
      </c>
      <c r="E125" s="129" t="s">
        <v>43</v>
      </c>
      <c r="F125" s="129" t="s">
        <v>78</v>
      </c>
      <c r="G125" s="116"/>
      <c r="H125" s="116"/>
      <c r="I125" s="119"/>
      <c r="J125" s="130">
        <f>BK125</f>
        <v>0</v>
      </c>
      <c r="K125" s="116"/>
      <c r="L125" s="121"/>
      <c r="M125" s="122"/>
      <c r="N125" s="123"/>
      <c r="O125" s="123"/>
      <c r="P125" s="124">
        <f>SUM(P126:P148)</f>
        <v>0</v>
      </c>
      <c r="Q125" s="123"/>
      <c r="R125" s="124">
        <f>SUM(R126:R148)</f>
        <v>0.61757708</v>
      </c>
      <c r="S125" s="123"/>
      <c r="T125" s="125">
        <f>SUM(T126:T148)</f>
        <v>1094.9828559999999</v>
      </c>
      <c r="AR125" s="126" t="s">
        <v>43</v>
      </c>
      <c r="AT125" s="127" t="s">
        <v>41</v>
      </c>
      <c r="AU125" s="127" t="s">
        <v>43</v>
      </c>
      <c r="AY125" s="126" t="s">
        <v>77</v>
      </c>
      <c r="BK125" s="128">
        <f>SUM(BK126:BK148)</f>
        <v>0</v>
      </c>
    </row>
    <row r="126" spans="1:65" s="2" customFormat="1" ht="55.5" customHeight="1">
      <c r="A126" s="17"/>
      <c r="B126" s="18"/>
      <c r="C126" s="131" t="s">
        <v>43</v>
      </c>
      <c r="D126" s="131" t="s">
        <v>79</v>
      </c>
      <c r="E126" s="132" t="s">
        <v>80</v>
      </c>
      <c r="F126" s="133" t="s">
        <v>81</v>
      </c>
      <c r="G126" s="134" t="s">
        <v>82</v>
      </c>
      <c r="H126" s="135">
        <v>12</v>
      </c>
      <c r="I126" s="136"/>
      <c r="J126" s="137">
        <f>ROUND(I126*H126,2)</f>
        <v>0</v>
      </c>
      <c r="K126" s="133" t="s">
        <v>83</v>
      </c>
      <c r="L126" s="20"/>
      <c r="M126" s="138" t="s">
        <v>0</v>
      </c>
      <c r="N126" s="139" t="s">
        <v>24</v>
      </c>
      <c r="O126" s="27"/>
      <c r="P126" s="140">
        <f>O126*H126</f>
        <v>0</v>
      </c>
      <c r="Q126" s="140">
        <v>0</v>
      </c>
      <c r="R126" s="140">
        <f>Q126*H126</f>
        <v>0</v>
      </c>
      <c r="S126" s="140">
        <v>0.586</v>
      </c>
      <c r="T126" s="141">
        <f>S126*H126</f>
        <v>7.032</v>
      </c>
      <c r="U126" s="17"/>
      <c r="V126" s="17"/>
      <c r="W126" s="17"/>
      <c r="X126" s="17"/>
      <c r="Y126" s="17"/>
      <c r="Z126" s="17"/>
      <c r="AA126" s="17"/>
      <c r="AB126" s="17"/>
      <c r="AC126" s="17"/>
      <c r="AD126" s="17"/>
      <c r="AE126" s="17"/>
      <c r="AR126" s="142" t="s">
        <v>84</v>
      </c>
      <c r="AT126" s="142" t="s">
        <v>79</v>
      </c>
      <c r="AU126" s="142" t="s">
        <v>45</v>
      </c>
      <c r="AY126" s="10" t="s">
        <v>77</v>
      </c>
      <c r="BE126" s="143">
        <f>IF(N126="základní",J126,0)</f>
        <v>0</v>
      </c>
      <c r="BF126" s="143">
        <f>IF(N126="snížená",J126,0)</f>
        <v>0</v>
      </c>
      <c r="BG126" s="143">
        <f>IF(N126="zákl. přenesená",J126,0)</f>
        <v>0</v>
      </c>
      <c r="BH126" s="143">
        <f>IF(N126="sníž. přenesená",J126,0)</f>
        <v>0</v>
      </c>
      <c r="BI126" s="143">
        <f>IF(N126="nulová",J126,0)</f>
        <v>0</v>
      </c>
      <c r="BJ126" s="10" t="s">
        <v>43</v>
      </c>
      <c r="BK126" s="143">
        <f>ROUND(I126*H126,2)</f>
        <v>0</v>
      </c>
      <c r="BL126" s="10" t="s">
        <v>84</v>
      </c>
      <c r="BM126" s="142" t="s">
        <v>85</v>
      </c>
    </row>
    <row r="127" spans="1:47" s="2" customFormat="1" ht="78">
      <c r="A127" s="17"/>
      <c r="B127" s="18"/>
      <c r="C127" s="19"/>
      <c r="D127" s="144" t="s">
        <v>86</v>
      </c>
      <c r="E127" s="19"/>
      <c r="F127" s="145" t="s">
        <v>87</v>
      </c>
      <c r="G127" s="19"/>
      <c r="H127" s="19"/>
      <c r="I127" s="43"/>
      <c r="J127" s="19"/>
      <c r="K127" s="19"/>
      <c r="L127" s="20"/>
      <c r="M127" s="146"/>
      <c r="N127" s="147"/>
      <c r="O127" s="27"/>
      <c r="P127" s="27"/>
      <c r="Q127" s="27"/>
      <c r="R127" s="27"/>
      <c r="S127" s="27"/>
      <c r="T127" s="28"/>
      <c r="U127" s="17"/>
      <c r="V127" s="17"/>
      <c r="W127" s="17"/>
      <c r="X127" s="17"/>
      <c r="Y127" s="17"/>
      <c r="Z127" s="17"/>
      <c r="AA127" s="17"/>
      <c r="AB127" s="17"/>
      <c r="AC127" s="17"/>
      <c r="AD127" s="17"/>
      <c r="AE127" s="17"/>
      <c r="AT127" s="10" t="s">
        <v>86</v>
      </c>
      <c r="AU127" s="10" t="s">
        <v>45</v>
      </c>
    </row>
    <row r="128" spans="2:51" s="8" customFormat="1" ht="11.25">
      <c r="B128" s="148"/>
      <c r="C128" s="149"/>
      <c r="D128" s="144" t="s">
        <v>88</v>
      </c>
      <c r="E128" s="150" t="s">
        <v>0</v>
      </c>
      <c r="F128" s="151" t="s">
        <v>89</v>
      </c>
      <c r="G128" s="149"/>
      <c r="H128" s="152">
        <v>12</v>
      </c>
      <c r="I128" s="153"/>
      <c r="J128" s="149"/>
      <c r="K128" s="149"/>
      <c r="L128" s="154"/>
      <c r="M128" s="155"/>
      <c r="N128" s="156"/>
      <c r="O128" s="156"/>
      <c r="P128" s="156"/>
      <c r="Q128" s="156"/>
      <c r="R128" s="156"/>
      <c r="S128" s="156"/>
      <c r="T128" s="157"/>
      <c r="AT128" s="158" t="s">
        <v>88</v>
      </c>
      <c r="AU128" s="158" t="s">
        <v>45</v>
      </c>
      <c r="AV128" s="8" t="s">
        <v>45</v>
      </c>
      <c r="AW128" s="8" t="s">
        <v>16</v>
      </c>
      <c r="AX128" s="8" t="s">
        <v>43</v>
      </c>
      <c r="AY128" s="158" t="s">
        <v>77</v>
      </c>
    </row>
    <row r="129" spans="1:65" s="2" customFormat="1" ht="44.25" customHeight="1">
      <c r="A129" s="17"/>
      <c r="B129" s="18"/>
      <c r="C129" s="131" t="s">
        <v>45</v>
      </c>
      <c r="D129" s="131" t="s">
        <v>79</v>
      </c>
      <c r="E129" s="132" t="s">
        <v>90</v>
      </c>
      <c r="F129" s="133" t="s">
        <v>91</v>
      </c>
      <c r="G129" s="134" t="s">
        <v>82</v>
      </c>
      <c r="H129" s="135">
        <v>845.996</v>
      </c>
      <c r="I129" s="136"/>
      <c r="J129" s="137">
        <f>ROUND(I129*H129,2)</f>
        <v>0</v>
      </c>
      <c r="K129" s="133" t="s">
        <v>0</v>
      </c>
      <c r="L129" s="20"/>
      <c r="M129" s="138" t="s">
        <v>0</v>
      </c>
      <c r="N129" s="139" t="s">
        <v>24</v>
      </c>
      <c r="O129" s="27"/>
      <c r="P129" s="140">
        <f>O129*H129</f>
        <v>0</v>
      </c>
      <c r="Q129" s="140">
        <v>0.00013</v>
      </c>
      <c r="R129" s="140">
        <f>Q129*H129</f>
        <v>0.10997947999999999</v>
      </c>
      <c r="S129" s="140">
        <v>0.256</v>
      </c>
      <c r="T129" s="141">
        <f>S129*H129</f>
        <v>216.574976</v>
      </c>
      <c r="U129" s="17"/>
      <c r="V129" s="17"/>
      <c r="W129" s="17"/>
      <c r="X129" s="17"/>
      <c r="Y129" s="17"/>
      <c r="Z129" s="17"/>
      <c r="AA129" s="17"/>
      <c r="AB129" s="17"/>
      <c r="AC129" s="17"/>
      <c r="AD129" s="17"/>
      <c r="AE129" s="17"/>
      <c r="AR129" s="142" t="s">
        <v>84</v>
      </c>
      <c r="AT129" s="142" t="s">
        <v>79</v>
      </c>
      <c r="AU129" s="142" t="s">
        <v>45</v>
      </c>
      <c r="AY129" s="10" t="s">
        <v>77</v>
      </c>
      <c r="BE129" s="143">
        <f>IF(N129="základní",J129,0)</f>
        <v>0</v>
      </c>
      <c r="BF129" s="143">
        <f>IF(N129="snížená",J129,0)</f>
        <v>0</v>
      </c>
      <c r="BG129" s="143">
        <f>IF(N129="zákl. přenesená",J129,0)</f>
        <v>0</v>
      </c>
      <c r="BH129" s="143">
        <f>IF(N129="sníž. přenesená",J129,0)</f>
        <v>0</v>
      </c>
      <c r="BI129" s="143">
        <f>IF(N129="nulová",J129,0)</f>
        <v>0</v>
      </c>
      <c r="BJ129" s="10" t="s">
        <v>43</v>
      </c>
      <c r="BK129" s="143">
        <f>ROUND(I129*H129,2)</f>
        <v>0</v>
      </c>
      <c r="BL129" s="10" t="s">
        <v>84</v>
      </c>
      <c r="BM129" s="142" t="s">
        <v>92</v>
      </c>
    </row>
    <row r="130" spans="1:47" s="2" customFormat="1" ht="224.25">
      <c r="A130" s="17"/>
      <c r="B130" s="18"/>
      <c r="C130" s="19"/>
      <c r="D130" s="144" t="s">
        <v>86</v>
      </c>
      <c r="E130" s="19"/>
      <c r="F130" s="145" t="s">
        <v>93</v>
      </c>
      <c r="G130" s="19"/>
      <c r="H130" s="19"/>
      <c r="I130" s="43"/>
      <c r="J130" s="19"/>
      <c r="K130" s="19"/>
      <c r="L130" s="20"/>
      <c r="M130" s="146"/>
      <c r="N130" s="147"/>
      <c r="O130" s="27"/>
      <c r="P130" s="27"/>
      <c r="Q130" s="27"/>
      <c r="R130" s="27"/>
      <c r="S130" s="27"/>
      <c r="T130" s="28"/>
      <c r="U130" s="17"/>
      <c r="V130" s="17"/>
      <c r="W130" s="17"/>
      <c r="X130" s="17"/>
      <c r="Y130" s="17"/>
      <c r="Z130" s="17"/>
      <c r="AA130" s="17"/>
      <c r="AB130" s="17"/>
      <c r="AC130" s="17"/>
      <c r="AD130" s="17"/>
      <c r="AE130" s="17"/>
      <c r="AT130" s="10" t="s">
        <v>86</v>
      </c>
      <c r="AU130" s="10" t="s">
        <v>45</v>
      </c>
    </row>
    <row r="131" spans="2:51" s="8" customFormat="1" ht="22.5">
      <c r="B131" s="148"/>
      <c r="C131" s="149"/>
      <c r="D131" s="144" t="s">
        <v>88</v>
      </c>
      <c r="E131" s="150" t="s">
        <v>0</v>
      </c>
      <c r="F131" s="151" t="s">
        <v>94</v>
      </c>
      <c r="G131" s="149"/>
      <c r="H131" s="152">
        <v>845.996</v>
      </c>
      <c r="I131" s="153"/>
      <c r="J131" s="149"/>
      <c r="K131" s="149"/>
      <c r="L131" s="154"/>
      <c r="M131" s="155"/>
      <c r="N131" s="156"/>
      <c r="O131" s="156"/>
      <c r="P131" s="156"/>
      <c r="Q131" s="156"/>
      <c r="R131" s="156"/>
      <c r="S131" s="156"/>
      <c r="T131" s="157"/>
      <c r="AT131" s="158" t="s">
        <v>88</v>
      </c>
      <c r="AU131" s="158" t="s">
        <v>45</v>
      </c>
      <c r="AV131" s="8" t="s">
        <v>45</v>
      </c>
      <c r="AW131" s="8" t="s">
        <v>16</v>
      </c>
      <c r="AX131" s="8" t="s">
        <v>43</v>
      </c>
      <c r="AY131" s="158" t="s">
        <v>77</v>
      </c>
    </row>
    <row r="132" spans="1:65" s="2" customFormat="1" ht="44.25" customHeight="1">
      <c r="A132" s="17"/>
      <c r="B132" s="18"/>
      <c r="C132" s="131" t="s">
        <v>95</v>
      </c>
      <c r="D132" s="131" t="s">
        <v>79</v>
      </c>
      <c r="E132" s="132" t="s">
        <v>96</v>
      </c>
      <c r="F132" s="133" t="s">
        <v>97</v>
      </c>
      <c r="G132" s="134" t="s">
        <v>82</v>
      </c>
      <c r="H132" s="135">
        <v>8459.96</v>
      </c>
      <c r="I132" s="136"/>
      <c r="J132" s="137">
        <f>ROUND(I132*H132,2)</f>
        <v>0</v>
      </c>
      <c r="K132" s="133" t="s">
        <v>83</v>
      </c>
      <c r="L132" s="20"/>
      <c r="M132" s="138" t="s">
        <v>0</v>
      </c>
      <c r="N132" s="139" t="s">
        <v>24</v>
      </c>
      <c r="O132" s="27"/>
      <c r="P132" s="140">
        <f>O132*H132</f>
        <v>0</v>
      </c>
      <c r="Q132" s="140">
        <v>6E-05</v>
      </c>
      <c r="R132" s="140">
        <f>Q132*H132</f>
        <v>0.5075976</v>
      </c>
      <c r="S132" s="140">
        <v>0.103</v>
      </c>
      <c r="T132" s="141">
        <f>S132*H132</f>
        <v>871.3758799999998</v>
      </c>
      <c r="U132" s="17"/>
      <c r="V132" s="17"/>
      <c r="W132" s="17"/>
      <c r="X132" s="17"/>
      <c r="Y132" s="17"/>
      <c r="Z132" s="17"/>
      <c r="AA132" s="17"/>
      <c r="AB132" s="17"/>
      <c r="AC132" s="17"/>
      <c r="AD132" s="17"/>
      <c r="AE132" s="17"/>
      <c r="AR132" s="142" t="s">
        <v>84</v>
      </c>
      <c r="AT132" s="142" t="s">
        <v>79</v>
      </c>
      <c r="AU132" s="142" t="s">
        <v>45</v>
      </c>
      <c r="AY132" s="10" t="s">
        <v>77</v>
      </c>
      <c r="BE132" s="143">
        <f>IF(N132="základní",J132,0)</f>
        <v>0</v>
      </c>
      <c r="BF132" s="143">
        <f>IF(N132="snížená",J132,0)</f>
        <v>0</v>
      </c>
      <c r="BG132" s="143">
        <f>IF(N132="zákl. přenesená",J132,0)</f>
        <v>0</v>
      </c>
      <c r="BH132" s="143">
        <f>IF(N132="sníž. přenesená",J132,0)</f>
        <v>0</v>
      </c>
      <c r="BI132" s="143">
        <f>IF(N132="nulová",J132,0)</f>
        <v>0</v>
      </c>
      <c r="BJ132" s="10" t="s">
        <v>43</v>
      </c>
      <c r="BK132" s="143">
        <f>ROUND(I132*H132,2)</f>
        <v>0</v>
      </c>
      <c r="BL132" s="10" t="s">
        <v>84</v>
      </c>
      <c r="BM132" s="142" t="s">
        <v>98</v>
      </c>
    </row>
    <row r="133" spans="1:47" s="2" customFormat="1" ht="224.25">
      <c r="A133" s="17"/>
      <c r="B133" s="18"/>
      <c r="C133" s="19"/>
      <c r="D133" s="144" t="s">
        <v>86</v>
      </c>
      <c r="E133" s="19"/>
      <c r="F133" s="145" t="s">
        <v>93</v>
      </c>
      <c r="G133" s="19"/>
      <c r="H133" s="19"/>
      <c r="I133" s="43"/>
      <c r="J133" s="19"/>
      <c r="K133" s="19"/>
      <c r="L133" s="20"/>
      <c r="M133" s="146"/>
      <c r="N133" s="147"/>
      <c r="O133" s="27"/>
      <c r="P133" s="27"/>
      <c r="Q133" s="27"/>
      <c r="R133" s="27"/>
      <c r="S133" s="27"/>
      <c r="T133" s="28"/>
      <c r="U133" s="17"/>
      <c r="V133" s="17"/>
      <c r="W133" s="17"/>
      <c r="X133" s="17"/>
      <c r="Y133" s="17"/>
      <c r="Z133" s="17"/>
      <c r="AA133" s="17"/>
      <c r="AB133" s="17"/>
      <c r="AC133" s="17"/>
      <c r="AD133" s="17"/>
      <c r="AE133" s="17"/>
      <c r="AT133" s="10" t="s">
        <v>86</v>
      </c>
      <c r="AU133" s="10" t="s">
        <v>45</v>
      </c>
    </row>
    <row r="134" spans="2:51" s="8" customFormat="1" ht="11.25">
      <c r="B134" s="148"/>
      <c r="C134" s="149"/>
      <c r="D134" s="144" t="s">
        <v>88</v>
      </c>
      <c r="E134" s="150" t="s">
        <v>0</v>
      </c>
      <c r="F134" s="151" t="s">
        <v>99</v>
      </c>
      <c r="G134" s="149"/>
      <c r="H134" s="152">
        <v>8459.96</v>
      </c>
      <c r="I134" s="153"/>
      <c r="J134" s="149"/>
      <c r="K134" s="149"/>
      <c r="L134" s="154"/>
      <c r="M134" s="155"/>
      <c r="N134" s="156"/>
      <c r="O134" s="156"/>
      <c r="P134" s="156"/>
      <c r="Q134" s="156"/>
      <c r="R134" s="156"/>
      <c r="S134" s="156"/>
      <c r="T134" s="157"/>
      <c r="AT134" s="158" t="s">
        <v>88</v>
      </c>
      <c r="AU134" s="158" t="s">
        <v>45</v>
      </c>
      <c r="AV134" s="8" t="s">
        <v>45</v>
      </c>
      <c r="AW134" s="8" t="s">
        <v>16</v>
      </c>
      <c r="AX134" s="8" t="s">
        <v>43</v>
      </c>
      <c r="AY134" s="158" t="s">
        <v>77</v>
      </c>
    </row>
    <row r="135" spans="1:65" s="2" customFormat="1" ht="33" customHeight="1">
      <c r="A135" s="17"/>
      <c r="B135" s="18"/>
      <c r="C135" s="131" t="s">
        <v>84</v>
      </c>
      <c r="D135" s="131" t="s">
        <v>79</v>
      </c>
      <c r="E135" s="132" t="s">
        <v>100</v>
      </c>
      <c r="F135" s="133" t="s">
        <v>101</v>
      </c>
      <c r="G135" s="134" t="s">
        <v>102</v>
      </c>
      <c r="H135" s="135">
        <v>8</v>
      </c>
      <c r="I135" s="136"/>
      <c r="J135" s="137">
        <f>ROUND(I135*H135,2)</f>
        <v>0</v>
      </c>
      <c r="K135" s="133" t="s">
        <v>83</v>
      </c>
      <c r="L135" s="20"/>
      <c r="M135" s="138" t="s">
        <v>0</v>
      </c>
      <c r="N135" s="139" t="s">
        <v>24</v>
      </c>
      <c r="O135" s="27"/>
      <c r="P135" s="140">
        <f>O135*H135</f>
        <v>0</v>
      </c>
      <c r="Q135" s="140">
        <v>0</v>
      </c>
      <c r="R135" s="140">
        <f>Q135*H135</f>
        <v>0</v>
      </c>
      <c r="S135" s="140">
        <v>0</v>
      </c>
      <c r="T135" s="141">
        <f>S135*H135</f>
        <v>0</v>
      </c>
      <c r="U135" s="17"/>
      <c r="V135" s="17"/>
      <c r="W135" s="17"/>
      <c r="X135" s="17"/>
      <c r="Y135" s="17"/>
      <c r="Z135" s="17"/>
      <c r="AA135" s="17"/>
      <c r="AB135" s="17"/>
      <c r="AC135" s="17"/>
      <c r="AD135" s="17"/>
      <c r="AE135" s="17"/>
      <c r="AR135" s="142" t="s">
        <v>84</v>
      </c>
      <c r="AT135" s="142" t="s">
        <v>79</v>
      </c>
      <c r="AU135" s="142" t="s">
        <v>45</v>
      </c>
      <c r="AY135" s="10" t="s">
        <v>77</v>
      </c>
      <c r="BE135" s="143">
        <f>IF(N135="základní",J135,0)</f>
        <v>0</v>
      </c>
      <c r="BF135" s="143">
        <f>IF(N135="snížená",J135,0)</f>
        <v>0</v>
      </c>
      <c r="BG135" s="143">
        <f>IF(N135="zákl. přenesená",J135,0)</f>
        <v>0</v>
      </c>
      <c r="BH135" s="143">
        <f>IF(N135="sníž. přenesená",J135,0)</f>
        <v>0</v>
      </c>
      <c r="BI135" s="143">
        <f>IF(N135="nulová",J135,0)</f>
        <v>0</v>
      </c>
      <c r="BJ135" s="10" t="s">
        <v>43</v>
      </c>
      <c r="BK135" s="143">
        <f>ROUND(I135*H135,2)</f>
        <v>0</v>
      </c>
      <c r="BL135" s="10" t="s">
        <v>84</v>
      </c>
      <c r="BM135" s="142" t="s">
        <v>103</v>
      </c>
    </row>
    <row r="136" spans="1:47" s="2" customFormat="1" ht="48.75">
      <c r="A136" s="17"/>
      <c r="B136" s="18"/>
      <c r="C136" s="19"/>
      <c r="D136" s="144" t="s">
        <v>86</v>
      </c>
      <c r="E136" s="19"/>
      <c r="F136" s="145" t="s">
        <v>104</v>
      </c>
      <c r="G136" s="19"/>
      <c r="H136" s="19"/>
      <c r="I136" s="43"/>
      <c r="J136" s="19"/>
      <c r="K136" s="19"/>
      <c r="L136" s="20"/>
      <c r="M136" s="146"/>
      <c r="N136" s="147"/>
      <c r="O136" s="27"/>
      <c r="P136" s="27"/>
      <c r="Q136" s="27"/>
      <c r="R136" s="27"/>
      <c r="S136" s="27"/>
      <c r="T136" s="28"/>
      <c r="U136" s="17"/>
      <c r="V136" s="17"/>
      <c r="W136" s="17"/>
      <c r="X136" s="17"/>
      <c r="Y136" s="17"/>
      <c r="Z136" s="17"/>
      <c r="AA136" s="17"/>
      <c r="AB136" s="17"/>
      <c r="AC136" s="17"/>
      <c r="AD136" s="17"/>
      <c r="AE136" s="17"/>
      <c r="AT136" s="10" t="s">
        <v>86</v>
      </c>
      <c r="AU136" s="10" t="s">
        <v>45</v>
      </c>
    </row>
    <row r="137" spans="2:51" s="8" customFormat="1" ht="11.25">
      <c r="B137" s="148"/>
      <c r="C137" s="149"/>
      <c r="D137" s="144" t="s">
        <v>88</v>
      </c>
      <c r="E137" s="150" t="s">
        <v>0</v>
      </c>
      <c r="F137" s="151" t="s">
        <v>105</v>
      </c>
      <c r="G137" s="149"/>
      <c r="H137" s="152">
        <v>12</v>
      </c>
      <c r="I137" s="153"/>
      <c r="J137" s="149"/>
      <c r="K137" s="149"/>
      <c r="L137" s="154"/>
      <c r="M137" s="155"/>
      <c r="N137" s="156"/>
      <c r="O137" s="156"/>
      <c r="P137" s="156"/>
      <c r="Q137" s="156"/>
      <c r="R137" s="156"/>
      <c r="S137" s="156"/>
      <c r="T137" s="157"/>
      <c r="AT137" s="158" t="s">
        <v>88</v>
      </c>
      <c r="AU137" s="158" t="s">
        <v>45</v>
      </c>
      <c r="AV137" s="8" t="s">
        <v>45</v>
      </c>
      <c r="AW137" s="8" t="s">
        <v>16</v>
      </c>
      <c r="AX137" s="8" t="s">
        <v>42</v>
      </c>
      <c r="AY137" s="158" t="s">
        <v>77</v>
      </c>
    </row>
    <row r="138" spans="2:51" s="8" customFormat="1" ht="11.25">
      <c r="B138" s="148"/>
      <c r="C138" s="149"/>
      <c r="D138" s="144" t="s">
        <v>88</v>
      </c>
      <c r="E138" s="150" t="s">
        <v>0</v>
      </c>
      <c r="F138" s="151" t="s">
        <v>106</v>
      </c>
      <c r="G138" s="149"/>
      <c r="H138" s="152">
        <v>4</v>
      </c>
      <c r="I138" s="153"/>
      <c r="J138" s="149"/>
      <c r="K138" s="149"/>
      <c r="L138" s="154"/>
      <c r="M138" s="155"/>
      <c r="N138" s="156"/>
      <c r="O138" s="156"/>
      <c r="P138" s="156"/>
      <c r="Q138" s="156"/>
      <c r="R138" s="156"/>
      <c r="S138" s="156"/>
      <c r="T138" s="157"/>
      <c r="AT138" s="158" t="s">
        <v>88</v>
      </c>
      <c r="AU138" s="158" t="s">
        <v>45</v>
      </c>
      <c r="AV138" s="8" t="s">
        <v>45</v>
      </c>
      <c r="AW138" s="8" t="s">
        <v>16</v>
      </c>
      <c r="AX138" s="8" t="s">
        <v>42</v>
      </c>
      <c r="AY138" s="158" t="s">
        <v>77</v>
      </c>
    </row>
    <row r="139" spans="2:51" s="8" customFormat="1" ht="11.25">
      <c r="B139" s="148"/>
      <c r="C139" s="149"/>
      <c r="D139" s="144" t="s">
        <v>88</v>
      </c>
      <c r="E139" s="150" t="s">
        <v>0</v>
      </c>
      <c r="F139" s="151" t="s">
        <v>107</v>
      </c>
      <c r="G139" s="149"/>
      <c r="H139" s="152">
        <v>-8</v>
      </c>
      <c r="I139" s="153"/>
      <c r="J139" s="149"/>
      <c r="K139" s="149"/>
      <c r="L139" s="154"/>
      <c r="M139" s="155"/>
      <c r="N139" s="156"/>
      <c r="O139" s="156"/>
      <c r="P139" s="156"/>
      <c r="Q139" s="156"/>
      <c r="R139" s="156"/>
      <c r="S139" s="156"/>
      <c r="T139" s="157"/>
      <c r="AT139" s="158" t="s">
        <v>88</v>
      </c>
      <c r="AU139" s="158" t="s">
        <v>45</v>
      </c>
      <c r="AV139" s="8" t="s">
        <v>45</v>
      </c>
      <c r="AW139" s="8" t="s">
        <v>16</v>
      </c>
      <c r="AX139" s="8" t="s">
        <v>42</v>
      </c>
      <c r="AY139" s="158" t="s">
        <v>77</v>
      </c>
    </row>
    <row r="140" spans="2:51" s="9" customFormat="1" ht="11.25">
      <c r="B140" s="159"/>
      <c r="C140" s="160"/>
      <c r="D140" s="144" t="s">
        <v>88</v>
      </c>
      <c r="E140" s="161" t="s">
        <v>0</v>
      </c>
      <c r="F140" s="162" t="s">
        <v>108</v>
      </c>
      <c r="G140" s="160"/>
      <c r="H140" s="163">
        <v>8</v>
      </c>
      <c r="I140" s="164"/>
      <c r="J140" s="160"/>
      <c r="K140" s="160"/>
      <c r="L140" s="165"/>
      <c r="M140" s="166"/>
      <c r="N140" s="167"/>
      <c r="O140" s="167"/>
      <c r="P140" s="167"/>
      <c r="Q140" s="167"/>
      <c r="R140" s="167"/>
      <c r="S140" s="167"/>
      <c r="T140" s="168"/>
      <c r="AT140" s="169" t="s">
        <v>88</v>
      </c>
      <c r="AU140" s="169" t="s">
        <v>45</v>
      </c>
      <c r="AV140" s="9" t="s">
        <v>84</v>
      </c>
      <c r="AW140" s="9" t="s">
        <v>16</v>
      </c>
      <c r="AX140" s="9" t="s">
        <v>43</v>
      </c>
      <c r="AY140" s="169" t="s">
        <v>77</v>
      </c>
    </row>
    <row r="141" spans="1:65" s="2" customFormat="1" ht="55.5" customHeight="1">
      <c r="A141" s="17"/>
      <c r="B141" s="18"/>
      <c r="C141" s="131" t="s">
        <v>109</v>
      </c>
      <c r="D141" s="131" t="s">
        <v>79</v>
      </c>
      <c r="E141" s="132" t="s">
        <v>110</v>
      </c>
      <c r="F141" s="133" t="s">
        <v>111</v>
      </c>
      <c r="G141" s="134" t="s">
        <v>102</v>
      </c>
      <c r="H141" s="135">
        <v>8</v>
      </c>
      <c r="I141" s="136"/>
      <c r="J141" s="137">
        <f>ROUND(I141*H141,2)</f>
        <v>0</v>
      </c>
      <c r="K141" s="133" t="s">
        <v>83</v>
      </c>
      <c r="L141" s="20"/>
      <c r="M141" s="138" t="s">
        <v>0</v>
      </c>
      <c r="N141" s="139" t="s">
        <v>24</v>
      </c>
      <c r="O141" s="27"/>
      <c r="P141" s="140">
        <f>O141*H141</f>
        <v>0</v>
      </c>
      <c r="Q141" s="140">
        <v>0</v>
      </c>
      <c r="R141" s="140">
        <f>Q141*H141</f>
        <v>0</v>
      </c>
      <c r="S141" s="140">
        <v>0</v>
      </c>
      <c r="T141" s="141">
        <f>S141*H141</f>
        <v>0</v>
      </c>
      <c r="U141" s="17"/>
      <c r="V141" s="17"/>
      <c r="W141" s="17"/>
      <c r="X141" s="17"/>
      <c r="Y141" s="17"/>
      <c r="Z141" s="17"/>
      <c r="AA141" s="17"/>
      <c r="AB141" s="17"/>
      <c r="AC141" s="17"/>
      <c r="AD141" s="17"/>
      <c r="AE141" s="17"/>
      <c r="AR141" s="142" t="s">
        <v>84</v>
      </c>
      <c r="AT141" s="142" t="s">
        <v>79</v>
      </c>
      <c r="AU141" s="142" t="s">
        <v>45</v>
      </c>
      <c r="AY141" s="10" t="s">
        <v>77</v>
      </c>
      <c r="BE141" s="143">
        <f>IF(N141="základní",J141,0)</f>
        <v>0</v>
      </c>
      <c r="BF141" s="143">
        <f>IF(N141="snížená",J141,0)</f>
        <v>0</v>
      </c>
      <c r="BG141" s="143">
        <f>IF(N141="zákl. přenesená",J141,0)</f>
        <v>0</v>
      </c>
      <c r="BH141" s="143">
        <f>IF(N141="sníž. přenesená",J141,0)</f>
        <v>0</v>
      </c>
      <c r="BI141" s="143">
        <f>IF(N141="nulová",J141,0)</f>
        <v>0</v>
      </c>
      <c r="BJ141" s="10" t="s">
        <v>43</v>
      </c>
      <c r="BK141" s="143">
        <f>ROUND(I141*H141,2)</f>
        <v>0</v>
      </c>
      <c r="BL141" s="10" t="s">
        <v>84</v>
      </c>
      <c r="BM141" s="142" t="s">
        <v>112</v>
      </c>
    </row>
    <row r="142" spans="1:47" s="2" customFormat="1" ht="68.25">
      <c r="A142" s="17"/>
      <c r="B142" s="18"/>
      <c r="C142" s="19"/>
      <c r="D142" s="144" t="s">
        <v>86</v>
      </c>
      <c r="E142" s="19"/>
      <c r="F142" s="145" t="s">
        <v>113</v>
      </c>
      <c r="G142" s="19"/>
      <c r="H142" s="19"/>
      <c r="I142" s="43"/>
      <c r="J142" s="19"/>
      <c r="K142" s="19"/>
      <c r="L142" s="20"/>
      <c r="M142" s="146"/>
      <c r="N142" s="147"/>
      <c r="O142" s="27"/>
      <c r="P142" s="27"/>
      <c r="Q142" s="27"/>
      <c r="R142" s="27"/>
      <c r="S142" s="27"/>
      <c r="T142" s="28"/>
      <c r="U142" s="17"/>
      <c r="V142" s="17"/>
      <c r="W142" s="17"/>
      <c r="X142" s="17"/>
      <c r="Y142" s="17"/>
      <c r="Z142" s="17"/>
      <c r="AA142" s="17"/>
      <c r="AB142" s="17"/>
      <c r="AC142" s="17"/>
      <c r="AD142" s="17"/>
      <c r="AE142" s="17"/>
      <c r="AT142" s="10" t="s">
        <v>86</v>
      </c>
      <c r="AU142" s="10" t="s">
        <v>45</v>
      </c>
    </row>
    <row r="143" spans="1:65" s="2" customFormat="1" ht="55.5" customHeight="1">
      <c r="A143" s="17"/>
      <c r="B143" s="18"/>
      <c r="C143" s="131" t="s">
        <v>114</v>
      </c>
      <c r="D143" s="131" t="s">
        <v>79</v>
      </c>
      <c r="E143" s="132" t="s">
        <v>115</v>
      </c>
      <c r="F143" s="133" t="s">
        <v>116</v>
      </c>
      <c r="G143" s="134" t="s">
        <v>102</v>
      </c>
      <c r="H143" s="135">
        <v>80</v>
      </c>
      <c r="I143" s="136"/>
      <c r="J143" s="137">
        <f>ROUND(I143*H143,2)</f>
        <v>0</v>
      </c>
      <c r="K143" s="133" t="s">
        <v>83</v>
      </c>
      <c r="L143" s="20"/>
      <c r="M143" s="138" t="s">
        <v>0</v>
      </c>
      <c r="N143" s="139" t="s">
        <v>24</v>
      </c>
      <c r="O143" s="27"/>
      <c r="P143" s="140">
        <f>O143*H143</f>
        <v>0</v>
      </c>
      <c r="Q143" s="140">
        <v>0</v>
      </c>
      <c r="R143" s="140">
        <f>Q143*H143</f>
        <v>0</v>
      </c>
      <c r="S143" s="140">
        <v>0</v>
      </c>
      <c r="T143" s="141">
        <f>S143*H143</f>
        <v>0</v>
      </c>
      <c r="U143" s="17"/>
      <c r="V143" s="17"/>
      <c r="W143" s="17"/>
      <c r="X143" s="17"/>
      <c r="Y143" s="17"/>
      <c r="Z143" s="17"/>
      <c r="AA143" s="17"/>
      <c r="AB143" s="17"/>
      <c r="AC143" s="17"/>
      <c r="AD143" s="17"/>
      <c r="AE143" s="17"/>
      <c r="AR143" s="142" t="s">
        <v>84</v>
      </c>
      <c r="AT143" s="142" t="s">
        <v>79</v>
      </c>
      <c r="AU143" s="142" t="s">
        <v>45</v>
      </c>
      <c r="AY143" s="10" t="s">
        <v>77</v>
      </c>
      <c r="BE143" s="143">
        <f>IF(N143="základní",J143,0)</f>
        <v>0</v>
      </c>
      <c r="BF143" s="143">
        <f>IF(N143="snížená",J143,0)</f>
        <v>0</v>
      </c>
      <c r="BG143" s="143">
        <f>IF(N143="zákl. přenesená",J143,0)</f>
        <v>0</v>
      </c>
      <c r="BH143" s="143">
        <f>IF(N143="sníž. přenesená",J143,0)</f>
        <v>0</v>
      </c>
      <c r="BI143" s="143">
        <f>IF(N143="nulová",J143,0)</f>
        <v>0</v>
      </c>
      <c r="BJ143" s="10" t="s">
        <v>43</v>
      </c>
      <c r="BK143" s="143">
        <f>ROUND(I143*H143,2)</f>
        <v>0</v>
      </c>
      <c r="BL143" s="10" t="s">
        <v>84</v>
      </c>
      <c r="BM143" s="142" t="s">
        <v>117</v>
      </c>
    </row>
    <row r="144" spans="1:47" s="2" customFormat="1" ht="68.25">
      <c r="A144" s="17"/>
      <c r="B144" s="18"/>
      <c r="C144" s="19"/>
      <c r="D144" s="144" t="s">
        <v>86</v>
      </c>
      <c r="E144" s="19"/>
      <c r="F144" s="145" t="s">
        <v>113</v>
      </c>
      <c r="G144" s="19"/>
      <c r="H144" s="19"/>
      <c r="I144" s="43"/>
      <c r="J144" s="19"/>
      <c r="K144" s="19"/>
      <c r="L144" s="20"/>
      <c r="M144" s="146"/>
      <c r="N144" s="147"/>
      <c r="O144" s="27"/>
      <c r="P144" s="27"/>
      <c r="Q144" s="27"/>
      <c r="R144" s="27"/>
      <c r="S144" s="27"/>
      <c r="T144" s="28"/>
      <c r="U144" s="17"/>
      <c r="V144" s="17"/>
      <c r="W144" s="17"/>
      <c r="X144" s="17"/>
      <c r="Y144" s="17"/>
      <c r="Z144" s="17"/>
      <c r="AA144" s="17"/>
      <c r="AB144" s="17"/>
      <c r="AC144" s="17"/>
      <c r="AD144" s="17"/>
      <c r="AE144" s="17"/>
      <c r="AT144" s="10" t="s">
        <v>86</v>
      </c>
      <c r="AU144" s="10" t="s">
        <v>45</v>
      </c>
    </row>
    <row r="145" spans="2:51" s="8" customFormat="1" ht="11.25">
      <c r="B145" s="148"/>
      <c r="C145" s="149"/>
      <c r="D145" s="144" t="s">
        <v>88</v>
      </c>
      <c r="E145" s="150" t="s">
        <v>0</v>
      </c>
      <c r="F145" s="151" t="s">
        <v>118</v>
      </c>
      <c r="G145" s="149"/>
      <c r="H145" s="152">
        <v>80</v>
      </c>
      <c r="I145" s="153"/>
      <c r="J145" s="149"/>
      <c r="K145" s="149"/>
      <c r="L145" s="154"/>
      <c r="M145" s="155"/>
      <c r="N145" s="156"/>
      <c r="O145" s="156"/>
      <c r="P145" s="156"/>
      <c r="Q145" s="156"/>
      <c r="R145" s="156"/>
      <c r="S145" s="156"/>
      <c r="T145" s="157"/>
      <c r="AT145" s="158" t="s">
        <v>88</v>
      </c>
      <c r="AU145" s="158" t="s">
        <v>45</v>
      </c>
      <c r="AV145" s="8" t="s">
        <v>45</v>
      </c>
      <c r="AW145" s="8" t="s">
        <v>16</v>
      </c>
      <c r="AX145" s="8" t="s">
        <v>43</v>
      </c>
      <c r="AY145" s="158" t="s">
        <v>77</v>
      </c>
    </row>
    <row r="146" spans="1:65" s="2" customFormat="1" ht="33" customHeight="1">
      <c r="A146" s="17"/>
      <c r="B146" s="18"/>
      <c r="C146" s="131" t="s">
        <v>119</v>
      </c>
      <c r="D146" s="131" t="s">
        <v>79</v>
      </c>
      <c r="E146" s="132" t="s">
        <v>120</v>
      </c>
      <c r="F146" s="133" t="s">
        <v>121</v>
      </c>
      <c r="G146" s="134" t="s">
        <v>122</v>
      </c>
      <c r="H146" s="135">
        <v>15.2</v>
      </c>
      <c r="I146" s="136"/>
      <c r="J146" s="137">
        <f>ROUND(I146*H146,2)</f>
        <v>0</v>
      </c>
      <c r="K146" s="133" t="s">
        <v>83</v>
      </c>
      <c r="L146" s="20"/>
      <c r="M146" s="138" t="s">
        <v>0</v>
      </c>
      <c r="N146" s="139" t="s">
        <v>24</v>
      </c>
      <c r="O146" s="27"/>
      <c r="P146" s="140">
        <f>O146*H146</f>
        <v>0</v>
      </c>
      <c r="Q146" s="140">
        <v>0</v>
      </c>
      <c r="R146" s="140">
        <f>Q146*H146</f>
        <v>0</v>
      </c>
      <c r="S146" s="140">
        <v>0</v>
      </c>
      <c r="T146" s="141">
        <f>S146*H146</f>
        <v>0</v>
      </c>
      <c r="U146" s="17"/>
      <c r="V146" s="17"/>
      <c r="W146" s="17"/>
      <c r="X146" s="17"/>
      <c r="Y146" s="17"/>
      <c r="Z146" s="17"/>
      <c r="AA146" s="17"/>
      <c r="AB146" s="17"/>
      <c r="AC146" s="17"/>
      <c r="AD146" s="17"/>
      <c r="AE146" s="17"/>
      <c r="AR146" s="142" t="s">
        <v>84</v>
      </c>
      <c r="AT146" s="142" t="s">
        <v>79</v>
      </c>
      <c r="AU146" s="142" t="s">
        <v>45</v>
      </c>
      <c r="AY146" s="10" t="s">
        <v>77</v>
      </c>
      <c r="BE146" s="143">
        <f>IF(N146="základní",J146,0)</f>
        <v>0</v>
      </c>
      <c r="BF146" s="143">
        <f>IF(N146="snížená",J146,0)</f>
        <v>0</v>
      </c>
      <c r="BG146" s="143">
        <f>IF(N146="zákl. přenesená",J146,0)</f>
        <v>0</v>
      </c>
      <c r="BH146" s="143">
        <f>IF(N146="sníž. přenesená",J146,0)</f>
        <v>0</v>
      </c>
      <c r="BI146" s="143">
        <f>IF(N146="nulová",J146,0)</f>
        <v>0</v>
      </c>
      <c r="BJ146" s="10" t="s">
        <v>43</v>
      </c>
      <c r="BK146" s="143">
        <f>ROUND(I146*H146,2)</f>
        <v>0</v>
      </c>
      <c r="BL146" s="10" t="s">
        <v>84</v>
      </c>
      <c r="BM146" s="142" t="s">
        <v>123</v>
      </c>
    </row>
    <row r="147" spans="1:47" s="2" customFormat="1" ht="39">
      <c r="A147" s="17"/>
      <c r="B147" s="18"/>
      <c r="C147" s="19"/>
      <c r="D147" s="144" t="s">
        <v>86</v>
      </c>
      <c r="E147" s="19"/>
      <c r="F147" s="145" t="s">
        <v>124</v>
      </c>
      <c r="G147" s="19"/>
      <c r="H147" s="19"/>
      <c r="I147" s="43"/>
      <c r="J147" s="19"/>
      <c r="K147" s="19"/>
      <c r="L147" s="20"/>
      <c r="M147" s="146"/>
      <c r="N147" s="147"/>
      <c r="O147" s="27"/>
      <c r="P147" s="27"/>
      <c r="Q147" s="27"/>
      <c r="R147" s="27"/>
      <c r="S147" s="27"/>
      <c r="T147" s="28"/>
      <c r="U147" s="17"/>
      <c r="V147" s="17"/>
      <c r="W147" s="17"/>
      <c r="X147" s="17"/>
      <c r="Y147" s="17"/>
      <c r="Z147" s="17"/>
      <c r="AA147" s="17"/>
      <c r="AB147" s="17"/>
      <c r="AC147" s="17"/>
      <c r="AD147" s="17"/>
      <c r="AE147" s="17"/>
      <c r="AT147" s="10" t="s">
        <v>86</v>
      </c>
      <c r="AU147" s="10" t="s">
        <v>45</v>
      </c>
    </row>
    <row r="148" spans="2:51" s="8" customFormat="1" ht="11.25">
      <c r="B148" s="148"/>
      <c r="C148" s="149"/>
      <c r="D148" s="144" t="s">
        <v>88</v>
      </c>
      <c r="E148" s="150" t="s">
        <v>0</v>
      </c>
      <c r="F148" s="151" t="s">
        <v>125</v>
      </c>
      <c r="G148" s="149"/>
      <c r="H148" s="152">
        <v>15.2</v>
      </c>
      <c r="I148" s="153"/>
      <c r="J148" s="149"/>
      <c r="K148" s="149"/>
      <c r="L148" s="154"/>
      <c r="M148" s="155"/>
      <c r="N148" s="156"/>
      <c r="O148" s="156"/>
      <c r="P148" s="156"/>
      <c r="Q148" s="156"/>
      <c r="R148" s="156"/>
      <c r="S148" s="156"/>
      <c r="T148" s="157"/>
      <c r="AT148" s="158" t="s">
        <v>88</v>
      </c>
      <c r="AU148" s="158" t="s">
        <v>45</v>
      </c>
      <c r="AV148" s="8" t="s">
        <v>45</v>
      </c>
      <c r="AW148" s="8" t="s">
        <v>16</v>
      </c>
      <c r="AX148" s="8" t="s">
        <v>43</v>
      </c>
      <c r="AY148" s="158" t="s">
        <v>77</v>
      </c>
    </row>
    <row r="149" spans="2:63" s="7" customFormat="1" ht="22.9" customHeight="1">
      <c r="B149" s="115"/>
      <c r="C149" s="116"/>
      <c r="D149" s="117" t="s">
        <v>41</v>
      </c>
      <c r="E149" s="129" t="s">
        <v>84</v>
      </c>
      <c r="F149" s="129" t="s">
        <v>126</v>
      </c>
      <c r="G149" s="116"/>
      <c r="H149" s="116"/>
      <c r="I149" s="119"/>
      <c r="J149" s="130">
        <f>BK149</f>
        <v>0</v>
      </c>
      <c r="K149" s="116"/>
      <c r="L149" s="121"/>
      <c r="M149" s="122"/>
      <c r="N149" s="123"/>
      <c r="O149" s="123"/>
      <c r="P149" s="124">
        <f>SUM(P150:P157)</f>
        <v>0</v>
      </c>
      <c r="Q149" s="123"/>
      <c r="R149" s="124">
        <f>SUM(R150:R157)</f>
        <v>4.82592</v>
      </c>
      <c r="S149" s="123"/>
      <c r="T149" s="125">
        <f>SUM(T150:T157)</f>
        <v>0</v>
      </c>
      <c r="AR149" s="126" t="s">
        <v>43</v>
      </c>
      <c r="AT149" s="127" t="s">
        <v>41</v>
      </c>
      <c r="AU149" s="127" t="s">
        <v>43</v>
      </c>
      <c r="AY149" s="126" t="s">
        <v>77</v>
      </c>
      <c r="BK149" s="128">
        <f>SUM(BK150:BK157)</f>
        <v>0</v>
      </c>
    </row>
    <row r="150" spans="1:65" s="2" customFormat="1" ht="21.75" customHeight="1">
      <c r="A150" s="17"/>
      <c r="B150" s="18"/>
      <c r="C150" s="131" t="s">
        <v>127</v>
      </c>
      <c r="D150" s="131" t="s">
        <v>79</v>
      </c>
      <c r="E150" s="132" t="s">
        <v>128</v>
      </c>
      <c r="F150" s="133" t="s">
        <v>129</v>
      </c>
      <c r="G150" s="134" t="s">
        <v>102</v>
      </c>
      <c r="H150" s="135">
        <v>0.8</v>
      </c>
      <c r="I150" s="136"/>
      <c r="J150" s="137">
        <f>ROUND(I150*H150,2)</f>
        <v>0</v>
      </c>
      <c r="K150" s="133" t="s">
        <v>83</v>
      </c>
      <c r="L150" s="20"/>
      <c r="M150" s="138" t="s">
        <v>0</v>
      </c>
      <c r="N150" s="139" t="s">
        <v>24</v>
      </c>
      <c r="O150" s="27"/>
      <c r="P150" s="140">
        <f>O150*H150</f>
        <v>0</v>
      </c>
      <c r="Q150" s="140">
        <v>1.7034</v>
      </c>
      <c r="R150" s="140">
        <f>Q150*H150</f>
        <v>1.3627200000000002</v>
      </c>
      <c r="S150" s="140">
        <v>0</v>
      </c>
      <c r="T150" s="141">
        <f>S150*H150</f>
        <v>0</v>
      </c>
      <c r="U150" s="17"/>
      <c r="V150" s="17"/>
      <c r="W150" s="17"/>
      <c r="X150" s="17"/>
      <c r="Y150" s="17"/>
      <c r="Z150" s="17"/>
      <c r="AA150" s="17"/>
      <c r="AB150" s="17"/>
      <c r="AC150" s="17"/>
      <c r="AD150" s="17"/>
      <c r="AE150" s="17"/>
      <c r="AR150" s="142" t="s">
        <v>84</v>
      </c>
      <c r="AT150" s="142" t="s">
        <v>79</v>
      </c>
      <c r="AU150" s="142" t="s">
        <v>45</v>
      </c>
      <c r="AY150" s="10" t="s">
        <v>77</v>
      </c>
      <c r="BE150" s="143">
        <f>IF(N150="základní",J150,0)</f>
        <v>0</v>
      </c>
      <c r="BF150" s="143">
        <f>IF(N150="snížená",J150,0)</f>
        <v>0</v>
      </c>
      <c r="BG150" s="143">
        <f>IF(N150="zákl. přenesená",J150,0)</f>
        <v>0</v>
      </c>
      <c r="BH150" s="143">
        <f>IF(N150="sníž. přenesená",J150,0)</f>
        <v>0</v>
      </c>
      <c r="BI150" s="143">
        <f>IF(N150="nulová",J150,0)</f>
        <v>0</v>
      </c>
      <c r="BJ150" s="10" t="s">
        <v>43</v>
      </c>
      <c r="BK150" s="143">
        <f>ROUND(I150*H150,2)</f>
        <v>0</v>
      </c>
      <c r="BL150" s="10" t="s">
        <v>84</v>
      </c>
      <c r="BM150" s="142" t="s">
        <v>130</v>
      </c>
    </row>
    <row r="151" spans="1:47" s="2" customFormat="1" ht="39">
      <c r="A151" s="17"/>
      <c r="B151" s="18"/>
      <c r="C151" s="19"/>
      <c r="D151" s="144" t="s">
        <v>86</v>
      </c>
      <c r="E151" s="19"/>
      <c r="F151" s="145" t="s">
        <v>131</v>
      </c>
      <c r="G151" s="19"/>
      <c r="H151" s="19"/>
      <c r="I151" s="43"/>
      <c r="J151" s="19"/>
      <c r="K151" s="19"/>
      <c r="L151" s="20"/>
      <c r="M151" s="146"/>
      <c r="N151" s="147"/>
      <c r="O151" s="27"/>
      <c r="P151" s="27"/>
      <c r="Q151" s="27"/>
      <c r="R151" s="27"/>
      <c r="S151" s="27"/>
      <c r="T151" s="28"/>
      <c r="U151" s="17"/>
      <c r="V151" s="17"/>
      <c r="W151" s="17"/>
      <c r="X151" s="17"/>
      <c r="Y151" s="17"/>
      <c r="Z151" s="17"/>
      <c r="AA151" s="17"/>
      <c r="AB151" s="17"/>
      <c r="AC151" s="17"/>
      <c r="AD151" s="17"/>
      <c r="AE151" s="17"/>
      <c r="AT151" s="10" t="s">
        <v>86</v>
      </c>
      <c r="AU151" s="10" t="s">
        <v>45</v>
      </c>
    </row>
    <row r="152" spans="2:51" s="8" customFormat="1" ht="11.25">
      <c r="B152" s="148"/>
      <c r="C152" s="149"/>
      <c r="D152" s="144" t="s">
        <v>88</v>
      </c>
      <c r="E152" s="150" t="s">
        <v>0</v>
      </c>
      <c r="F152" s="151" t="s">
        <v>132</v>
      </c>
      <c r="G152" s="149"/>
      <c r="H152" s="152">
        <v>0.8</v>
      </c>
      <c r="I152" s="153"/>
      <c r="J152" s="149"/>
      <c r="K152" s="149"/>
      <c r="L152" s="154"/>
      <c r="M152" s="155"/>
      <c r="N152" s="156"/>
      <c r="O152" s="156"/>
      <c r="P152" s="156"/>
      <c r="Q152" s="156"/>
      <c r="R152" s="156"/>
      <c r="S152" s="156"/>
      <c r="T152" s="157"/>
      <c r="AT152" s="158" t="s">
        <v>88</v>
      </c>
      <c r="AU152" s="158" t="s">
        <v>45</v>
      </c>
      <c r="AV152" s="8" t="s">
        <v>45</v>
      </c>
      <c r="AW152" s="8" t="s">
        <v>16</v>
      </c>
      <c r="AX152" s="8" t="s">
        <v>43</v>
      </c>
      <c r="AY152" s="158" t="s">
        <v>77</v>
      </c>
    </row>
    <row r="153" spans="1:65" s="2" customFormat="1" ht="16.5" customHeight="1">
      <c r="A153" s="17"/>
      <c r="B153" s="18"/>
      <c r="C153" s="170" t="s">
        <v>133</v>
      </c>
      <c r="D153" s="170" t="s">
        <v>134</v>
      </c>
      <c r="E153" s="171" t="s">
        <v>135</v>
      </c>
      <c r="F153" s="172" t="s">
        <v>136</v>
      </c>
      <c r="G153" s="173" t="s">
        <v>122</v>
      </c>
      <c r="H153" s="174">
        <v>1.52</v>
      </c>
      <c r="I153" s="175"/>
      <c r="J153" s="176">
        <f>ROUND(I153*H153,2)</f>
        <v>0</v>
      </c>
      <c r="K153" s="172" t="s">
        <v>83</v>
      </c>
      <c r="L153" s="177"/>
      <c r="M153" s="178" t="s">
        <v>0</v>
      </c>
      <c r="N153" s="179" t="s">
        <v>24</v>
      </c>
      <c r="O153" s="27"/>
      <c r="P153" s="140">
        <f>O153*H153</f>
        <v>0</v>
      </c>
      <c r="Q153" s="140">
        <v>1</v>
      </c>
      <c r="R153" s="140">
        <f>Q153*H153</f>
        <v>1.52</v>
      </c>
      <c r="S153" s="140">
        <v>0</v>
      </c>
      <c r="T153" s="141">
        <f>S153*H153</f>
        <v>0</v>
      </c>
      <c r="U153" s="17"/>
      <c r="V153" s="17"/>
      <c r="W153" s="17"/>
      <c r="X153" s="17"/>
      <c r="Y153" s="17"/>
      <c r="Z153" s="17"/>
      <c r="AA153" s="17"/>
      <c r="AB153" s="17"/>
      <c r="AC153" s="17"/>
      <c r="AD153" s="17"/>
      <c r="AE153" s="17"/>
      <c r="AR153" s="142" t="s">
        <v>127</v>
      </c>
      <c r="AT153" s="142" t="s">
        <v>134</v>
      </c>
      <c r="AU153" s="142" t="s">
        <v>45</v>
      </c>
      <c r="AY153" s="10" t="s">
        <v>77</v>
      </c>
      <c r="BE153" s="143">
        <f>IF(N153="základní",J153,0)</f>
        <v>0</v>
      </c>
      <c r="BF153" s="143">
        <f>IF(N153="snížená",J153,0)</f>
        <v>0</v>
      </c>
      <c r="BG153" s="143">
        <f>IF(N153="zákl. přenesená",J153,0)</f>
        <v>0</v>
      </c>
      <c r="BH153" s="143">
        <f>IF(N153="sníž. přenesená",J153,0)</f>
        <v>0</v>
      </c>
      <c r="BI153" s="143">
        <f>IF(N153="nulová",J153,0)</f>
        <v>0</v>
      </c>
      <c r="BJ153" s="10" t="s">
        <v>43</v>
      </c>
      <c r="BK153" s="143">
        <f>ROUND(I153*H153,2)</f>
        <v>0</v>
      </c>
      <c r="BL153" s="10" t="s">
        <v>84</v>
      </c>
      <c r="BM153" s="142" t="s">
        <v>137</v>
      </c>
    </row>
    <row r="154" spans="2:51" s="8" customFormat="1" ht="11.25">
      <c r="B154" s="148"/>
      <c r="C154" s="149"/>
      <c r="D154" s="144" t="s">
        <v>88</v>
      </c>
      <c r="E154" s="150" t="s">
        <v>0</v>
      </c>
      <c r="F154" s="151" t="s">
        <v>138</v>
      </c>
      <c r="G154" s="149"/>
      <c r="H154" s="152">
        <v>1.52</v>
      </c>
      <c r="I154" s="153"/>
      <c r="J154" s="149"/>
      <c r="K154" s="149"/>
      <c r="L154" s="154"/>
      <c r="M154" s="155"/>
      <c r="N154" s="156"/>
      <c r="O154" s="156"/>
      <c r="P154" s="156"/>
      <c r="Q154" s="156"/>
      <c r="R154" s="156"/>
      <c r="S154" s="156"/>
      <c r="T154" s="157"/>
      <c r="AT154" s="158" t="s">
        <v>88</v>
      </c>
      <c r="AU154" s="158" t="s">
        <v>45</v>
      </c>
      <c r="AV154" s="8" t="s">
        <v>45</v>
      </c>
      <c r="AW154" s="8" t="s">
        <v>16</v>
      </c>
      <c r="AX154" s="8" t="s">
        <v>43</v>
      </c>
      <c r="AY154" s="158" t="s">
        <v>77</v>
      </c>
    </row>
    <row r="155" spans="1:65" s="2" customFormat="1" ht="33" customHeight="1">
      <c r="A155" s="17"/>
      <c r="B155" s="18"/>
      <c r="C155" s="131" t="s">
        <v>139</v>
      </c>
      <c r="D155" s="131" t="s">
        <v>79</v>
      </c>
      <c r="E155" s="132" t="s">
        <v>140</v>
      </c>
      <c r="F155" s="133" t="s">
        <v>141</v>
      </c>
      <c r="G155" s="134" t="s">
        <v>102</v>
      </c>
      <c r="H155" s="135">
        <v>0.8</v>
      </c>
      <c r="I155" s="136"/>
      <c r="J155" s="137">
        <f>ROUND(I155*H155,2)</f>
        <v>0</v>
      </c>
      <c r="K155" s="133" t="s">
        <v>83</v>
      </c>
      <c r="L155" s="20"/>
      <c r="M155" s="138" t="s">
        <v>0</v>
      </c>
      <c r="N155" s="139" t="s">
        <v>24</v>
      </c>
      <c r="O155" s="27"/>
      <c r="P155" s="140">
        <f>O155*H155</f>
        <v>0</v>
      </c>
      <c r="Q155" s="140">
        <v>2.429</v>
      </c>
      <c r="R155" s="140">
        <f>Q155*H155</f>
        <v>1.9432</v>
      </c>
      <c r="S155" s="140">
        <v>0</v>
      </c>
      <c r="T155" s="141">
        <f>S155*H155</f>
        <v>0</v>
      </c>
      <c r="U155" s="17"/>
      <c r="V155" s="17"/>
      <c r="W155" s="17"/>
      <c r="X155" s="17"/>
      <c r="Y155" s="17"/>
      <c r="Z155" s="17"/>
      <c r="AA155" s="17"/>
      <c r="AB155" s="17"/>
      <c r="AC155" s="17"/>
      <c r="AD155" s="17"/>
      <c r="AE155" s="17"/>
      <c r="AR155" s="142" t="s">
        <v>84</v>
      </c>
      <c r="AT155" s="142" t="s">
        <v>79</v>
      </c>
      <c r="AU155" s="142" t="s">
        <v>45</v>
      </c>
      <c r="AY155" s="10" t="s">
        <v>77</v>
      </c>
      <c r="BE155" s="143">
        <f>IF(N155="základní",J155,0)</f>
        <v>0</v>
      </c>
      <c r="BF155" s="143">
        <f>IF(N155="snížená",J155,0)</f>
        <v>0</v>
      </c>
      <c r="BG155" s="143">
        <f>IF(N155="zákl. přenesená",J155,0)</f>
        <v>0</v>
      </c>
      <c r="BH155" s="143">
        <f>IF(N155="sníž. přenesená",J155,0)</f>
        <v>0</v>
      </c>
      <c r="BI155" s="143">
        <f>IF(N155="nulová",J155,0)</f>
        <v>0</v>
      </c>
      <c r="BJ155" s="10" t="s">
        <v>43</v>
      </c>
      <c r="BK155" s="143">
        <f>ROUND(I155*H155,2)</f>
        <v>0</v>
      </c>
      <c r="BL155" s="10" t="s">
        <v>84</v>
      </c>
      <c r="BM155" s="142" t="s">
        <v>142</v>
      </c>
    </row>
    <row r="156" spans="1:47" s="2" customFormat="1" ht="39">
      <c r="A156" s="17"/>
      <c r="B156" s="18"/>
      <c r="C156" s="19"/>
      <c r="D156" s="144" t="s">
        <v>86</v>
      </c>
      <c r="E156" s="19"/>
      <c r="F156" s="145" t="s">
        <v>143</v>
      </c>
      <c r="G156" s="19"/>
      <c r="H156" s="19"/>
      <c r="I156" s="43"/>
      <c r="J156" s="19"/>
      <c r="K156" s="19"/>
      <c r="L156" s="20"/>
      <c r="M156" s="146"/>
      <c r="N156" s="147"/>
      <c r="O156" s="27"/>
      <c r="P156" s="27"/>
      <c r="Q156" s="27"/>
      <c r="R156" s="27"/>
      <c r="S156" s="27"/>
      <c r="T156" s="28"/>
      <c r="U156" s="17"/>
      <c r="V156" s="17"/>
      <c r="W156" s="17"/>
      <c r="X156" s="17"/>
      <c r="Y156" s="17"/>
      <c r="Z156" s="17"/>
      <c r="AA156" s="17"/>
      <c r="AB156" s="17"/>
      <c r="AC156" s="17"/>
      <c r="AD156" s="17"/>
      <c r="AE156" s="17"/>
      <c r="AT156" s="10" t="s">
        <v>86</v>
      </c>
      <c r="AU156" s="10" t="s">
        <v>45</v>
      </c>
    </row>
    <row r="157" spans="2:51" s="8" customFormat="1" ht="11.25">
      <c r="B157" s="148"/>
      <c r="C157" s="149"/>
      <c r="D157" s="144" t="s">
        <v>88</v>
      </c>
      <c r="E157" s="150" t="s">
        <v>0</v>
      </c>
      <c r="F157" s="151" t="s">
        <v>144</v>
      </c>
      <c r="G157" s="149"/>
      <c r="H157" s="152">
        <v>0.8</v>
      </c>
      <c r="I157" s="153"/>
      <c r="J157" s="149"/>
      <c r="K157" s="149"/>
      <c r="L157" s="154"/>
      <c r="M157" s="155"/>
      <c r="N157" s="156"/>
      <c r="O157" s="156"/>
      <c r="P157" s="156"/>
      <c r="Q157" s="156"/>
      <c r="R157" s="156"/>
      <c r="S157" s="156"/>
      <c r="T157" s="157"/>
      <c r="AT157" s="158" t="s">
        <v>88</v>
      </c>
      <c r="AU157" s="158" t="s">
        <v>45</v>
      </c>
      <c r="AV157" s="8" t="s">
        <v>45</v>
      </c>
      <c r="AW157" s="8" t="s">
        <v>16</v>
      </c>
      <c r="AX157" s="8" t="s">
        <v>43</v>
      </c>
      <c r="AY157" s="158" t="s">
        <v>77</v>
      </c>
    </row>
    <row r="158" spans="2:63" s="7" customFormat="1" ht="22.9" customHeight="1">
      <c r="B158" s="115"/>
      <c r="C158" s="116"/>
      <c r="D158" s="117" t="s">
        <v>41</v>
      </c>
      <c r="E158" s="129" t="s">
        <v>109</v>
      </c>
      <c r="F158" s="129" t="s">
        <v>145</v>
      </c>
      <c r="G158" s="116"/>
      <c r="H158" s="116"/>
      <c r="I158" s="119"/>
      <c r="J158" s="130">
        <f>BK158</f>
        <v>0</v>
      </c>
      <c r="K158" s="116"/>
      <c r="L158" s="121"/>
      <c r="M158" s="122"/>
      <c r="N158" s="123"/>
      <c r="O158" s="123"/>
      <c r="P158" s="124">
        <f>SUM(P159:P196)</f>
        <v>0</v>
      </c>
      <c r="Q158" s="123"/>
      <c r="R158" s="124">
        <f>SUM(R159:R196)</f>
        <v>2995.6503672</v>
      </c>
      <c r="S158" s="123"/>
      <c r="T158" s="125">
        <f>SUM(T159:T196)</f>
        <v>0</v>
      </c>
      <c r="AR158" s="126" t="s">
        <v>43</v>
      </c>
      <c r="AT158" s="127" t="s">
        <v>41</v>
      </c>
      <c r="AU158" s="127" t="s">
        <v>43</v>
      </c>
      <c r="AY158" s="126" t="s">
        <v>77</v>
      </c>
      <c r="BK158" s="128">
        <f>SUM(BK159:BK196)</f>
        <v>0</v>
      </c>
    </row>
    <row r="159" spans="1:65" s="2" customFormat="1" ht="44.25" customHeight="1">
      <c r="A159" s="17"/>
      <c r="B159" s="18"/>
      <c r="C159" s="131" t="s">
        <v>146</v>
      </c>
      <c r="D159" s="131" t="s">
        <v>79</v>
      </c>
      <c r="E159" s="132" t="s">
        <v>147</v>
      </c>
      <c r="F159" s="133" t="s">
        <v>148</v>
      </c>
      <c r="G159" s="134" t="s">
        <v>82</v>
      </c>
      <c r="H159" s="135">
        <v>12</v>
      </c>
      <c r="I159" s="136"/>
      <c r="J159" s="137">
        <f>ROUND(I159*H159,2)</f>
        <v>0</v>
      </c>
      <c r="K159" s="133" t="s">
        <v>83</v>
      </c>
      <c r="L159" s="20"/>
      <c r="M159" s="138" t="s">
        <v>0</v>
      </c>
      <c r="N159" s="139" t="s">
        <v>24</v>
      </c>
      <c r="O159" s="27"/>
      <c r="P159" s="140">
        <f>O159*H159</f>
        <v>0</v>
      </c>
      <c r="Q159" s="140">
        <v>0.52625</v>
      </c>
      <c r="R159" s="140">
        <f>Q159*H159</f>
        <v>6.3149999999999995</v>
      </c>
      <c r="S159" s="140">
        <v>0</v>
      </c>
      <c r="T159" s="141">
        <f>S159*H159</f>
        <v>0</v>
      </c>
      <c r="U159" s="17"/>
      <c r="V159" s="17"/>
      <c r="W159" s="17"/>
      <c r="X159" s="17"/>
      <c r="Y159" s="17"/>
      <c r="Z159" s="17"/>
      <c r="AA159" s="17"/>
      <c r="AB159" s="17"/>
      <c r="AC159" s="17"/>
      <c r="AD159" s="17"/>
      <c r="AE159" s="17"/>
      <c r="AR159" s="142" t="s">
        <v>84</v>
      </c>
      <c r="AT159" s="142" t="s">
        <v>79</v>
      </c>
      <c r="AU159" s="142" t="s">
        <v>45</v>
      </c>
      <c r="AY159" s="10" t="s">
        <v>77</v>
      </c>
      <c r="BE159" s="143">
        <f>IF(N159="základní",J159,0)</f>
        <v>0</v>
      </c>
      <c r="BF159" s="143">
        <f>IF(N159="snížená",J159,0)</f>
        <v>0</v>
      </c>
      <c r="BG159" s="143">
        <f>IF(N159="zákl. přenesená",J159,0)</f>
        <v>0</v>
      </c>
      <c r="BH159" s="143">
        <f>IF(N159="sníž. přenesená",J159,0)</f>
        <v>0</v>
      </c>
      <c r="BI159" s="143">
        <f>IF(N159="nulová",J159,0)</f>
        <v>0</v>
      </c>
      <c r="BJ159" s="10" t="s">
        <v>43</v>
      </c>
      <c r="BK159" s="143">
        <f>ROUND(I159*H159,2)</f>
        <v>0</v>
      </c>
      <c r="BL159" s="10" t="s">
        <v>84</v>
      </c>
      <c r="BM159" s="142" t="s">
        <v>149</v>
      </c>
    </row>
    <row r="160" spans="2:51" s="8" customFormat="1" ht="11.25">
      <c r="B160" s="148"/>
      <c r="C160" s="149"/>
      <c r="D160" s="144" t="s">
        <v>88</v>
      </c>
      <c r="E160" s="150" t="s">
        <v>0</v>
      </c>
      <c r="F160" s="151" t="s">
        <v>89</v>
      </c>
      <c r="G160" s="149"/>
      <c r="H160" s="152">
        <v>12</v>
      </c>
      <c r="I160" s="153"/>
      <c r="J160" s="149"/>
      <c r="K160" s="149"/>
      <c r="L160" s="154"/>
      <c r="M160" s="155"/>
      <c r="N160" s="156"/>
      <c r="O160" s="156"/>
      <c r="P160" s="156"/>
      <c r="Q160" s="156"/>
      <c r="R160" s="156"/>
      <c r="S160" s="156"/>
      <c r="T160" s="157"/>
      <c r="AT160" s="158" t="s">
        <v>88</v>
      </c>
      <c r="AU160" s="158" t="s">
        <v>45</v>
      </c>
      <c r="AV160" s="8" t="s">
        <v>45</v>
      </c>
      <c r="AW160" s="8" t="s">
        <v>16</v>
      </c>
      <c r="AX160" s="8" t="s">
        <v>43</v>
      </c>
      <c r="AY160" s="158" t="s">
        <v>77</v>
      </c>
    </row>
    <row r="161" spans="1:65" s="2" customFormat="1" ht="21.75" customHeight="1">
      <c r="A161" s="17"/>
      <c r="B161" s="18"/>
      <c r="C161" s="131" t="s">
        <v>150</v>
      </c>
      <c r="D161" s="131" t="s">
        <v>79</v>
      </c>
      <c r="E161" s="132" t="s">
        <v>151</v>
      </c>
      <c r="F161" s="133" t="s">
        <v>152</v>
      </c>
      <c r="G161" s="134" t="s">
        <v>82</v>
      </c>
      <c r="H161" s="135">
        <v>17</v>
      </c>
      <c r="I161" s="136"/>
      <c r="J161" s="137">
        <f>ROUND(I161*H161,2)</f>
        <v>0</v>
      </c>
      <c r="K161" s="133" t="s">
        <v>83</v>
      </c>
      <c r="L161" s="20"/>
      <c r="M161" s="138" t="s">
        <v>0</v>
      </c>
      <c r="N161" s="139" t="s">
        <v>24</v>
      </c>
      <c r="O161" s="27"/>
      <c r="P161" s="140">
        <f>O161*H161</f>
        <v>0</v>
      </c>
      <c r="Q161" s="140">
        <v>0.324</v>
      </c>
      <c r="R161" s="140">
        <f>Q161*H161</f>
        <v>5.508</v>
      </c>
      <c r="S161" s="140">
        <v>0</v>
      </c>
      <c r="T161" s="141">
        <f>S161*H161</f>
        <v>0</v>
      </c>
      <c r="U161" s="17"/>
      <c r="V161" s="17"/>
      <c r="W161" s="17"/>
      <c r="X161" s="17"/>
      <c r="Y161" s="17"/>
      <c r="Z161" s="17"/>
      <c r="AA161" s="17"/>
      <c r="AB161" s="17"/>
      <c r="AC161" s="17"/>
      <c r="AD161" s="17"/>
      <c r="AE161" s="17"/>
      <c r="AR161" s="142" t="s">
        <v>84</v>
      </c>
      <c r="AT161" s="142" t="s">
        <v>79</v>
      </c>
      <c r="AU161" s="142" t="s">
        <v>45</v>
      </c>
      <c r="AY161" s="10" t="s">
        <v>77</v>
      </c>
      <c r="BE161" s="143">
        <f>IF(N161="základní",J161,0)</f>
        <v>0</v>
      </c>
      <c r="BF161" s="143">
        <f>IF(N161="snížená",J161,0)</f>
        <v>0</v>
      </c>
      <c r="BG161" s="143">
        <f>IF(N161="zákl. přenesená",J161,0)</f>
        <v>0</v>
      </c>
      <c r="BH161" s="143">
        <f>IF(N161="sníž. přenesená",J161,0)</f>
        <v>0</v>
      </c>
      <c r="BI161" s="143">
        <f>IF(N161="nulová",J161,0)</f>
        <v>0</v>
      </c>
      <c r="BJ161" s="10" t="s">
        <v>43</v>
      </c>
      <c r="BK161" s="143">
        <f>ROUND(I161*H161,2)</f>
        <v>0</v>
      </c>
      <c r="BL161" s="10" t="s">
        <v>84</v>
      </c>
      <c r="BM161" s="142" t="s">
        <v>153</v>
      </c>
    </row>
    <row r="162" spans="2:51" s="8" customFormat="1" ht="11.25">
      <c r="B162" s="148"/>
      <c r="C162" s="149"/>
      <c r="D162" s="144" t="s">
        <v>88</v>
      </c>
      <c r="E162" s="150" t="s">
        <v>0</v>
      </c>
      <c r="F162" s="151" t="s">
        <v>154</v>
      </c>
      <c r="G162" s="149"/>
      <c r="H162" s="152">
        <v>17</v>
      </c>
      <c r="I162" s="153"/>
      <c r="J162" s="149"/>
      <c r="K162" s="149"/>
      <c r="L162" s="154"/>
      <c r="M162" s="155"/>
      <c r="N162" s="156"/>
      <c r="O162" s="156"/>
      <c r="P162" s="156"/>
      <c r="Q162" s="156"/>
      <c r="R162" s="156"/>
      <c r="S162" s="156"/>
      <c r="T162" s="157"/>
      <c r="AT162" s="158" t="s">
        <v>88</v>
      </c>
      <c r="AU162" s="158" t="s">
        <v>45</v>
      </c>
      <c r="AV162" s="8" t="s">
        <v>45</v>
      </c>
      <c r="AW162" s="8" t="s">
        <v>16</v>
      </c>
      <c r="AX162" s="8" t="s">
        <v>43</v>
      </c>
      <c r="AY162" s="158" t="s">
        <v>77</v>
      </c>
    </row>
    <row r="163" spans="1:65" s="2" customFormat="1" ht="44.25" customHeight="1">
      <c r="A163" s="17"/>
      <c r="B163" s="18"/>
      <c r="C163" s="131" t="s">
        <v>155</v>
      </c>
      <c r="D163" s="131" t="s">
        <v>79</v>
      </c>
      <c r="E163" s="132" t="s">
        <v>156</v>
      </c>
      <c r="F163" s="133" t="s">
        <v>157</v>
      </c>
      <c r="G163" s="134" t="s">
        <v>82</v>
      </c>
      <c r="H163" s="135">
        <v>845.996</v>
      </c>
      <c r="I163" s="136"/>
      <c r="J163" s="137">
        <f>ROUND(I163*H163,2)</f>
        <v>0</v>
      </c>
      <c r="K163" s="133" t="s">
        <v>83</v>
      </c>
      <c r="L163" s="20"/>
      <c r="M163" s="138" t="s">
        <v>0</v>
      </c>
      <c r="N163" s="139" t="s">
        <v>24</v>
      </c>
      <c r="O163" s="27"/>
      <c r="P163" s="140">
        <f>O163*H163</f>
        <v>0</v>
      </c>
      <c r="Q163" s="140">
        <v>0.15826</v>
      </c>
      <c r="R163" s="140">
        <f>Q163*H163</f>
        <v>133.88732696</v>
      </c>
      <c r="S163" s="140">
        <v>0</v>
      </c>
      <c r="T163" s="141">
        <f>S163*H163</f>
        <v>0</v>
      </c>
      <c r="U163" s="17"/>
      <c r="V163" s="17"/>
      <c r="W163" s="17"/>
      <c r="X163" s="17"/>
      <c r="Y163" s="17"/>
      <c r="Z163" s="17"/>
      <c r="AA163" s="17"/>
      <c r="AB163" s="17"/>
      <c r="AC163" s="17"/>
      <c r="AD163" s="17"/>
      <c r="AE163" s="17"/>
      <c r="AR163" s="142" t="s">
        <v>84</v>
      </c>
      <c r="AT163" s="142" t="s">
        <v>79</v>
      </c>
      <c r="AU163" s="142" t="s">
        <v>45</v>
      </c>
      <c r="AY163" s="10" t="s">
        <v>77</v>
      </c>
      <c r="BE163" s="143">
        <f>IF(N163="základní",J163,0)</f>
        <v>0</v>
      </c>
      <c r="BF163" s="143">
        <f>IF(N163="snížená",J163,0)</f>
        <v>0</v>
      </c>
      <c r="BG163" s="143">
        <f>IF(N163="zákl. přenesená",J163,0)</f>
        <v>0</v>
      </c>
      <c r="BH163" s="143">
        <f>IF(N163="sníž. přenesená",J163,0)</f>
        <v>0</v>
      </c>
      <c r="BI163" s="143">
        <f>IF(N163="nulová",J163,0)</f>
        <v>0</v>
      </c>
      <c r="BJ163" s="10" t="s">
        <v>43</v>
      </c>
      <c r="BK163" s="143">
        <f>ROUND(I163*H163,2)</f>
        <v>0</v>
      </c>
      <c r="BL163" s="10" t="s">
        <v>84</v>
      </c>
      <c r="BM163" s="142" t="s">
        <v>158</v>
      </c>
    </row>
    <row r="164" spans="1:47" s="2" customFormat="1" ht="48.75">
      <c r="A164" s="17"/>
      <c r="B164" s="18"/>
      <c r="C164" s="19"/>
      <c r="D164" s="144" t="s">
        <v>86</v>
      </c>
      <c r="E164" s="19"/>
      <c r="F164" s="145" t="s">
        <v>159</v>
      </c>
      <c r="G164" s="19"/>
      <c r="H164" s="19"/>
      <c r="I164" s="43"/>
      <c r="J164" s="19"/>
      <c r="K164" s="19"/>
      <c r="L164" s="20"/>
      <c r="M164" s="146"/>
      <c r="N164" s="147"/>
      <c r="O164" s="27"/>
      <c r="P164" s="27"/>
      <c r="Q164" s="27"/>
      <c r="R164" s="27"/>
      <c r="S164" s="27"/>
      <c r="T164" s="28"/>
      <c r="U164" s="17"/>
      <c r="V164" s="17"/>
      <c r="W164" s="17"/>
      <c r="X164" s="17"/>
      <c r="Y164" s="17"/>
      <c r="Z164" s="17"/>
      <c r="AA164" s="17"/>
      <c r="AB164" s="17"/>
      <c r="AC164" s="17"/>
      <c r="AD164" s="17"/>
      <c r="AE164" s="17"/>
      <c r="AT164" s="10" t="s">
        <v>86</v>
      </c>
      <c r="AU164" s="10" t="s">
        <v>45</v>
      </c>
    </row>
    <row r="165" spans="2:51" s="8" customFormat="1" ht="22.5">
      <c r="B165" s="148"/>
      <c r="C165" s="149"/>
      <c r="D165" s="144" t="s">
        <v>88</v>
      </c>
      <c r="E165" s="150" t="s">
        <v>0</v>
      </c>
      <c r="F165" s="151" t="s">
        <v>94</v>
      </c>
      <c r="G165" s="149"/>
      <c r="H165" s="152">
        <v>845.996</v>
      </c>
      <c r="I165" s="153"/>
      <c r="J165" s="149"/>
      <c r="K165" s="149"/>
      <c r="L165" s="154"/>
      <c r="M165" s="155"/>
      <c r="N165" s="156"/>
      <c r="O165" s="156"/>
      <c r="P165" s="156"/>
      <c r="Q165" s="156"/>
      <c r="R165" s="156"/>
      <c r="S165" s="156"/>
      <c r="T165" s="157"/>
      <c r="AT165" s="158" t="s">
        <v>88</v>
      </c>
      <c r="AU165" s="158" t="s">
        <v>45</v>
      </c>
      <c r="AV165" s="8" t="s">
        <v>45</v>
      </c>
      <c r="AW165" s="8" t="s">
        <v>16</v>
      </c>
      <c r="AX165" s="8" t="s">
        <v>43</v>
      </c>
      <c r="AY165" s="158" t="s">
        <v>77</v>
      </c>
    </row>
    <row r="166" spans="1:65" s="2" customFormat="1" ht="33" customHeight="1">
      <c r="A166" s="17"/>
      <c r="B166" s="18"/>
      <c r="C166" s="131" t="s">
        <v>160</v>
      </c>
      <c r="D166" s="131" t="s">
        <v>79</v>
      </c>
      <c r="E166" s="132" t="s">
        <v>161</v>
      </c>
      <c r="F166" s="133" t="s">
        <v>162</v>
      </c>
      <c r="G166" s="134" t="s">
        <v>82</v>
      </c>
      <c r="H166" s="135">
        <v>1369.98</v>
      </c>
      <c r="I166" s="136"/>
      <c r="J166" s="137">
        <f>ROUND(I166*H166,2)</f>
        <v>0</v>
      </c>
      <c r="K166" s="133" t="s">
        <v>83</v>
      </c>
      <c r="L166" s="20"/>
      <c r="M166" s="138" t="s">
        <v>0</v>
      </c>
      <c r="N166" s="139" t="s">
        <v>24</v>
      </c>
      <c r="O166" s="27"/>
      <c r="P166" s="140">
        <f>O166*H166</f>
        <v>0</v>
      </c>
      <c r="Q166" s="140">
        <v>0.324</v>
      </c>
      <c r="R166" s="140">
        <f>Q166*H166</f>
        <v>443.87352000000004</v>
      </c>
      <c r="S166" s="140">
        <v>0</v>
      </c>
      <c r="T166" s="141">
        <f>S166*H166</f>
        <v>0</v>
      </c>
      <c r="U166" s="17"/>
      <c r="V166" s="17"/>
      <c r="W166" s="17"/>
      <c r="X166" s="17"/>
      <c r="Y166" s="17"/>
      <c r="Z166" s="17"/>
      <c r="AA166" s="17"/>
      <c r="AB166" s="17"/>
      <c r="AC166" s="17"/>
      <c r="AD166" s="17"/>
      <c r="AE166" s="17"/>
      <c r="AR166" s="142" t="s">
        <v>84</v>
      </c>
      <c r="AT166" s="142" t="s">
        <v>79</v>
      </c>
      <c r="AU166" s="142" t="s">
        <v>45</v>
      </c>
      <c r="AY166" s="10" t="s">
        <v>77</v>
      </c>
      <c r="BE166" s="143">
        <f>IF(N166="základní",J166,0)</f>
        <v>0</v>
      </c>
      <c r="BF166" s="143">
        <f>IF(N166="snížená",J166,0)</f>
        <v>0</v>
      </c>
      <c r="BG166" s="143">
        <f>IF(N166="zákl. přenesená",J166,0)</f>
        <v>0</v>
      </c>
      <c r="BH166" s="143">
        <f>IF(N166="sníž. přenesená",J166,0)</f>
        <v>0</v>
      </c>
      <c r="BI166" s="143">
        <f>IF(N166="nulová",J166,0)</f>
        <v>0</v>
      </c>
      <c r="BJ166" s="10" t="s">
        <v>43</v>
      </c>
      <c r="BK166" s="143">
        <f>ROUND(I166*H166,2)</f>
        <v>0</v>
      </c>
      <c r="BL166" s="10" t="s">
        <v>84</v>
      </c>
      <c r="BM166" s="142" t="s">
        <v>163</v>
      </c>
    </row>
    <row r="167" spans="1:47" s="2" customFormat="1" ht="68.25">
      <c r="A167" s="17"/>
      <c r="B167" s="18"/>
      <c r="C167" s="19"/>
      <c r="D167" s="144" t="s">
        <v>86</v>
      </c>
      <c r="E167" s="19"/>
      <c r="F167" s="145" t="s">
        <v>164</v>
      </c>
      <c r="G167" s="19"/>
      <c r="H167" s="19"/>
      <c r="I167" s="43"/>
      <c r="J167" s="19"/>
      <c r="K167" s="19"/>
      <c r="L167" s="20"/>
      <c r="M167" s="146"/>
      <c r="N167" s="147"/>
      <c r="O167" s="27"/>
      <c r="P167" s="27"/>
      <c r="Q167" s="27"/>
      <c r="R167" s="27"/>
      <c r="S167" s="27"/>
      <c r="T167" s="28"/>
      <c r="U167" s="17"/>
      <c r="V167" s="17"/>
      <c r="W167" s="17"/>
      <c r="X167" s="17"/>
      <c r="Y167" s="17"/>
      <c r="Z167" s="17"/>
      <c r="AA167" s="17"/>
      <c r="AB167" s="17"/>
      <c r="AC167" s="17"/>
      <c r="AD167" s="17"/>
      <c r="AE167" s="17"/>
      <c r="AT167" s="10" t="s">
        <v>86</v>
      </c>
      <c r="AU167" s="10" t="s">
        <v>45</v>
      </c>
    </row>
    <row r="168" spans="2:51" s="8" customFormat="1" ht="11.25">
      <c r="B168" s="148"/>
      <c r="C168" s="149"/>
      <c r="D168" s="144" t="s">
        <v>88</v>
      </c>
      <c r="E168" s="150" t="s">
        <v>0</v>
      </c>
      <c r="F168" s="151" t="s">
        <v>165</v>
      </c>
      <c r="G168" s="149"/>
      <c r="H168" s="152">
        <v>1369.98</v>
      </c>
      <c r="I168" s="153"/>
      <c r="J168" s="149"/>
      <c r="K168" s="149"/>
      <c r="L168" s="154"/>
      <c r="M168" s="155"/>
      <c r="N168" s="156"/>
      <c r="O168" s="156"/>
      <c r="P168" s="156"/>
      <c r="Q168" s="156"/>
      <c r="R168" s="156"/>
      <c r="S168" s="156"/>
      <c r="T168" s="157"/>
      <c r="AT168" s="158" t="s">
        <v>88</v>
      </c>
      <c r="AU168" s="158" t="s">
        <v>45</v>
      </c>
      <c r="AV168" s="8" t="s">
        <v>45</v>
      </c>
      <c r="AW168" s="8" t="s">
        <v>16</v>
      </c>
      <c r="AX168" s="8" t="s">
        <v>43</v>
      </c>
      <c r="AY168" s="158" t="s">
        <v>77</v>
      </c>
    </row>
    <row r="169" spans="1:65" s="2" customFormat="1" ht="21.75" customHeight="1">
      <c r="A169" s="17"/>
      <c r="B169" s="18"/>
      <c r="C169" s="131" t="s">
        <v>3</v>
      </c>
      <c r="D169" s="131" t="s">
        <v>79</v>
      </c>
      <c r="E169" s="132" t="s">
        <v>166</v>
      </c>
      <c r="F169" s="133" t="s">
        <v>167</v>
      </c>
      <c r="G169" s="134" t="s">
        <v>82</v>
      </c>
      <c r="H169" s="135">
        <v>845.996</v>
      </c>
      <c r="I169" s="136"/>
      <c r="J169" s="137">
        <f>ROUND(I169*H169,2)</f>
        <v>0</v>
      </c>
      <c r="K169" s="133" t="s">
        <v>0</v>
      </c>
      <c r="L169" s="20"/>
      <c r="M169" s="138" t="s">
        <v>0</v>
      </c>
      <c r="N169" s="139" t="s">
        <v>24</v>
      </c>
      <c r="O169" s="27"/>
      <c r="P169" s="140">
        <f>O169*H169</f>
        <v>0</v>
      </c>
      <c r="Q169" s="140">
        <v>0.00085</v>
      </c>
      <c r="R169" s="140">
        <f>Q169*H169</f>
        <v>0.7190966</v>
      </c>
      <c r="S169" s="140">
        <v>0</v>
      </c>
      <c r="T169" s="141">
        <f>S169*H169</f>
        <v>0</v>
      </c>
      <c r="U169" s="17"/>
      <c r="V169" s="17"/>
      <c r="W169" s="17"/>
      <c r="X169" s="17"/>
      <c r="Y169" s="17"/>
      <c r="Z169" s="17"/>
      <c r="AA169" s="17"/>
      <c r="AB169" s="17"/>
      <c r="AC169" s="17"/>
      <c r="AD169" s="17"/>
      <c r="AE169" s="17"/>
      <c r="AR169" s="142" t="s">
        <v>84</v>
      </c>
      <c r="AT169" s="142" t="s">
        <v>79</v>
      </c>
      <c r="AU169" s="142" t="s">
        <v>45</v>
      </c>
      <c r="AY169" s="10" t="s">
        <v>77</v>
      </c>
      <c r="BE169" s="143">
        <f>IF(N169="základní",J169,0)</f>
        <v>0</v>
      </c>
      <c r="BF169" s="143">
        <f>IF(N169="snížená",J169,0)</f>
        <v>0</v>
      </c>
      <c r="BG169" s="143">
        <f>IF(N169="zákl. přenesená",J169,0)</f>
        <v>0</v>
      </c>
      <c r="BH169" s="143">
        <f>IF(N169="sníž. přenesená",J169,0)</f>
        <v>0</v>
      </c>
      <c r="BI169" s="143">
        <f>IF(N169="nulová",J169,0)</f>
        <v>0</v>
      </c>
      <c r="BJ169" s="10" t="s">
        <v>43</v>
      </c>
      <c r="BK169" s="143">
        <f>ROUND(I169*H169,2)</f>
        <v>0</v>
      </c>
      <c r="BL169" s="10" t="s">
        <v>84</v>
      </c>
      <c r="BM169" s="142" t="s">
        <v>168</v>
      </c>
    </row>
    <row r="170" spans="1:47" s="2" customFormat="1" ht="78">
      <c r="A170" s="17"/>
      <c r="B170" s="18"/>
      <c r="C170" s="19"/>
      <c r="D170" s="144" t="s">
        <v>86</v>
      </c>
      <c r="E170" s="19"/>
      <c r="F170" s="145" t="s">
        <v>169</v>
      </c>
      <c r="G170" s="19"/>
      <c r="H170" s="19"/>
      <c r="I170" s="43"/>
      <c r="J170" s="19"/>
      <c r="K170" s="19"/>
      <c r="L170" s="20"/>
      <c r="M170" s="146"/>
      <c r="N170" s="147"/>
      <c r="O170" s="27"/>
      <c r="P170" s="27"/>
      <c r="Q170" s="27"/>
      <c r="R170" s="27"/>
      <c r="S170" s="27"/>
      <c r="T170" s="28"/>
      <c r="U170" s="17"/>
      <c r="V170" s="17"/>
      <c r="W170" s="17"/>
      <c r="X170" s="17"/>
      <c r="Y170" s="17"/>
      <c r="Z170" s="17"/>
      <c r="AA170" s="17"/>
      <c r="AB170" s="17"/>
      <c r="AC170" s="17"/>
      <c r="AD170" s="17"/>
      <c r="AE170" s="17"/>
      <c r="AT170" s="10" t="s">
        <v>86</v>
      </c>
      <c r="AU170" s="10" t="s">
        <v>45</v>
      </c>
    </row>
    <row r="171" spans="2:51" s="8" customFormat="1" ht="22.5">
      <c r="B171" s="148"/>
      <c r="C171" s="149"/>
      <c r="D171" s="144" t="s">
        <v>88</v>
      </c>
      <c r="E171" s="150" t="s">
        <v>0</v>
      </c>
      <c r="F171" s="151" t="s">
        <v>94</v>
      </c>
      <c r="G171" s="149"/>
      <c r="H171" s="152">
        <v>845.996</v>
      </c>
      <c r="I171" s="153"/>
      <c r="J171" s="149"/>
      <c r="K171" s="149"/>
      <c r="L171" s="154"/>
      <c r="M171" s="155"/>
      <c r="N171" s="156"/>
      <c r="O171" s="156"/>
      <c r="P171" s="156"/>
      <c r="Q171" s="156"/>
      <c r="R171" s="156"/>
      <c r="S171" s="156"/>
      <c r="T171" s="157"/>
      <c r="AT171" s="158" t="s">
        <v>88</v>
      </c>
      <c r="AU171" s="158" t="s">
        <v>45</v>
      </c>
      <c r="AV171" s="8" t="s">
        <v>45</v>
      </c>
      <c r="AW171" s="8" t="s">
        <v>16</v>
      </c>
      <c r="AX171" s="8" t="s">
        <v>43</v>
      </c>
      <c r="AY171" s="158" t="s">
        <v>77</v>
      </c>
    </row>
    <row r="172" spans="1:65" s="2" customFormat="1" ht="21.75" customHeight="1">
      <c r="A172" s="17"/>
      <c r="B172" s="18"/>
      <c r="C172" s="131" t="s">
        <v>170</v>
      </c>
      <c r="D172" s="131" t="s">
        <v>79</v>
      </c>
      <c r="E172" s="132" t="s">
        <v>171</v>
      </c>
      <c r="F172" s="133" t="s">
        <v>172</v>
      </c>
      <c r="G172" s="134" t="s">
        <v>82</v>
      </c>
      <c r="H172" s="135">
        <v>845.996</v>
      </c>
      <c r="I172" s="136"/>
      <c r="J172" s="137">
        <f>ROUND(I172*H172,2)</f>
        <v>0</v>
      </c>
      <c r="K172" s="133" t="s">
        <v>83</v>
      </c>
      <c r="L172" s="20"/>
      <c r="M172" s="138" t="s">
        <v>0</v>
      </c>
      <c r="N172" s="139" t="s">
        <v>24</v>
      </c>
      <c r="O172" s="27"/>
      <c r="P172" s="140">
        <f>O172*H172</f>
        <v>0</v>
      </c>
      <c r="Q172" s="140">
        <v>0.00034</v>
      </c>
      <c r="R172" s="140">
        <f>Q172*H172</f>
        <v>0.28763864</v>
      </c>
      <c r="S172" s="140">
        <v>0</v>
      </c>
      <c r="T172" s="141">
        <f>S172*H172</f>
        <v>0</v>
      </c>
      <c r="U172" s="17"/>
      <c r="V172" s="17"/>
      <c r="W172" s="17"/>
      <c r="X172" s="17"/>
      <c r="Y172" s="17"/>
      <c r="Z172" s="17"/>
      <c r="AA172" s="17"/>
      <c r="AB172" s="17"/>
      <c r="AC172" s="17"/>
      <c r="AD172" s="17"/>
      <c r="AE172" s="17"/>
      <c r="AR172" s="142" t="s">
        <v>84</v>
      </c>
      <c r="AT172" s="142" t="s">
        <v>79</v>
      </c>
      <c r="AU172" s="142" t="s">
        <v>45</v>
      </c>
      <c r="AY172" s="10" t="s">
        <v>77</v>
      </c>
      <c r="BE172" s="143">
        <f>IF(N172="základní",J172,0)</f>
        <v>0</v>
      </c>
      <c r="BF172" s="143">
        <f>IF(N172="snížená",J172,0)</f>
        <v>0</v>
      </c>
      <c r="BG172" s="143">
        <f>IF(N172="zákl. přenesená",J172,0)</f>
        <v>0</v>
      </c>
      <c r="BH172" s="143">
        <f>IF(N172="sníž. přenesená",J172,0)</f>
        <v>0</v>
      </c>
      <c r="BI172" s="143">
        <f>IF(N172="nulová",J172,0)</f>
        <v>0</v>
      </c>
      <c r="BJ172" s="10" t="s">
        <v>43</v>
      </c>
      <c r="BK172" s="143">
        <f>ROUND(I172*H172,2)</f>
        <v>0</v>
      </c>
      <c r="BL172" s="10" t="s">
        <v>84</v>
      </c>
      <c r="BM172" s="142" t="s">
        <v>173</v>
      </c>
    </row>
    <row r="173" spans="1:47" s="2" customFormat="1" ht="39">
      <c r="A173" s="17"/>
      <c r="B173" s="18"/>
      <c r="C173" s="19"/>
      <c r="D173" s="144" t="s">
        <v>86</v>
      </c>
      <c r="E173" s="19"/>
      <c r="F173" s="145" t="s">
        <v>174</v>
      </c>
      <c r="G173" s="19"/>
      <c r="H173" s="19"/>
      <c r="I173" s="43"/>
      <c r="J173" s="19"/>
      <c r="K173" s="19"/>
      <c r="L173" s="20"/>
      <c r="M173" s="146"/>
      <c r="N173" s="147"/>
      <c r="O173" s="27"/>
      <c r="P173" s="27"/>
      <c r="Q173" s="27"/>
      <c r="R173" s="27"/>
      <c r="S173" s="27"/>
      <c r="T173" s="28"/>
      <c r="U173" s="17"/>
      <c r="V173" s="17"/>
      <c r="W173" s="17"/>
      <c r="X173" s="17"/>
      <c r="Y173" s="17"/>
      <c r="Z173" s="17"/>
      <c r="AA173" s="17"/>
      <c r="AB173" s="17"/>
      <c r="AC173" s="17"/>
      <c r="AD173" s="17"/>
      <c r="AE173" s="17"/>
      <c r="AT173" s="10" t="s">
        <v>86</v>
      </c>
      <c r="AU173" s="10" t="s">
        <v>45</v>
      </c>
    </row>
    <row r="174" spans="2:51" s="8" customFormat="1" ht="22.5">
      <c r="B174" s="148"/>
      <c r="C174" s="149"/>
      <c r="D174" s="144" t="s">
        <v>88</v>
      </c>
      <c r="E174" s="150" t="s">
        <v>0</v>
      </c>
      <c r="F174" s="151" t="s">
        <v>94</v>
      </c>
      <c r="G174" s="149"/>
      <c r="H174" s="152">
        <v>845.996</v>
      </c>
      <c r="I174" s="153"/>
      <c r="J174" s="149"/>
      <c r="K174" s="149"/>
      <c r="L174" s="154"/>
      <c r="M174" s="155"/>
      <c r="N174" s="156"/>
      <c r="O174" s="156"/>
      <c r="P174" s="156"/>
      <c r="Q174" s="156"/>
      <c r="R174" s="156"/>
      <c r="S174" s="156"/>
      <c r="T174" s="157"/>
      <c r="AT174" s="158" t="s">
        <v>88</v>
      </c>
      <c r="AU174" s="158" t="s">
        <v>45</v>
      </c>
      <c r="AV174" s="8" t="s">
        <v>45</v>
      </c>
      <c r="AW174" s="8" t="s">
        <v>16</v>
      </c>
      <c r="AX174" s="8" t="s">
        <v>43</v>
      </c>
      <c r="AY174" s="158" t="s">
        <v>77</v>
      </c>
    </row>
    <row r="175" spans="1:65" s="2" customFormat="1" ht="21.75" customHeight="1">
      <c r="A175" s="17"/>
      <c r="B175" s="18"/>
      <c r="C175" s="131" t="s">
        <v>175</v>
      </c>
      <c r="D175" s="131" t="s">
        <v>79</v>
      </c>
      <c r="E175" s="132" t="s">
        <v>176</v>
      </c>
      <c r="F175" s="133" t="s">
        <v>177</v>
      </c>
      <c r="G175" s="134" t="s">
        <v>82</v>
      </c>
      <c r="H175" s="135">
        <v>8320.5</v>
      </c>
      <c r="I175" s="136"/>
      <c r="J175" s="137">
        <f>ROUND(I175*H175,2)</f>
        <v>0</v>
      </c>
      <c r="K175" s="133" t="s">
        <v>83</v>
      </c>
      <c r="L175" s="20"/>
      <c r="M175" s="138" t="s">
        <v>0</v>
      </c>
      <c r="N175" s="139" t="s">
        <v>24</v>
      </c>
      <c r="O175" s="27"/>
      <c r="P175" s="140">
        <f>O175*H175</f>
        <v>0</v>
      </c>
      <c r="Q175" s="140">
        <v>0.00031</v>
      </c>
      <c r="R175" s="140">
        <f>Q175*H175</f>
        <v>2.579355</v>
      </c>
      <c r="S175" s="140">
        <v>0</v>
      </c>
      <c r="T175" s="141">
        <f>S175*H175</f>
        <v>0</v>
      </c>
      <c r="U175" s="17"/>
      <c r="V175" s="17"/>
      <c r="W175" s="17"/>
      <c r="X175" s="17"/>
      <c r="Y175" s="17"/>
      <c r="Z175" s="17"/>
      <c r="AA175" s="17"/>
      <c r="AB175" s="17"/>
      <c r="AC175" s="17"/>
      <c r="AD175" s="17"/>
      <c r="AE175" s="17"/>
      <c r="AR175" s="142" t="s">
        <v>84</v>
      </c>
      <c r="AT175" s="142" t="s">
        <v>79</v>
      </c>
      <c r="AU175" s="142" t="s">
        <v>45</v>
      </c>
      <c r="AY175" s="10" t="s">
        <v>77</v>
      </c>
      <c r="BE175" s="143">
        <f>IF(N175="základní",J175,0)</f>
        <v>0</v>
      </c>
      <c r="BF175" s="143">
        <f>IF(N175="snížená",J175,0)</f>
        <v>0</v>
      </c>
      <c r="BG175" s="143">
        <f>IF(N175="zákl. přenesená",J175,0)</f>
        <v>0</v>
      </c>
      <c r="BH175" s="143">
        <f>IF(N175="sníž. přenesená",J175,0)</f>
        <v>0</v>
      </c>
      <c r="BI175" s="143">
        <f>IF(N175="nulová",J175,0)</f>
        <v>0</v>
      </c>
      <c r="BJ175" s="10" t="s">
        <v>43</v>
      </c>
      <c r="BK175" s="143">
        <f>ROUND(I175*H175,2)</f>
        <v>0</v>
      </c>
      <c r="BL175" s="10" t="s">
        <v>84</v>
      </c>
      <c r="BM175" s="142" t="s">
        <v>178</v>
      </c>
    </row>
    <row r="176" spans="2:51" s="8" customFormat="1" ht="11.25">
      <c r="B176" s="148"/>
      <c r="C176" s="149"/>
      <c r="D176" s="144" t="s">
        <v>88</v>
      </c>
      <c r="E176" s="150" t="s">
        <v>0</v>
      </c>
      <c r="F176" s="151" t="s">
        <v>179</v>
      </c>
      <c r="G176" s="149"/>
      <c r="H176" s="152">
        <v>9646</v>
      </c>
      <c r="I176" s="153"/>
      <c r="J176" s="149"/>
      <c r="K176" s="149"/>
      <c r="L176" s="154"/>
      <c r="M176" s="155"/>
      <c r="N176" s="156"/>
      <c r="O176" s="156"/>
      <c r="P176" s="156"/>
      <c r="Q176" s="156"/>
      <c r="R176" s="156"/>
      <c r="S176" s="156"/>
      <c r="T176" s="157"/>
      <c r="AT176" s="158" t="s">
        <v>88</v>
      </c>
      <c r="AU176" s="158" t="s">
        <v>45</v>
      </c>
      <c r="AV176" s="8" t="s">
        <v>45</v>
      </c>
      <c r="AW176" s="8" t="s">
        <v>16</v>
      </c>
      <c r="AX176" s="8" t="s">
        <v>42</v>
      </c>
      <c r="AY176" s="158" t="s">
        <v>77</v>
      </c>
    </row>
    <row r="177" spans="2:51" s="8" customFormat="1" ht="11.25">
      <c r="B177" s="148"/>
      <c r="C177" s="149"/>
      <c r="D177" s="144" t="s">
        <v>88</v>
      </c>
      <c r="E177" s="150" t="s">
        <v>0</v>
      </c>
      <c r="F177" s="151" t="s">
        <v>180</v>
      </c>
      <c r="G177" s="149"/>
      <c r="H177" s="152">
        <v>29</v>
      </c>
      <c r="I177" s="153"/>
      <c r="J177" s="149"/>
      <c r="K177" s="149"/>
      <c r="L177" s="154"/>
      <c r="M177" s="155"/>
      <c r="N177" s="156"/>
      <c r="O177" s="156"/>
      <c r="P177" s="156"/>
      <c r="Q177" s="156"/>
      <c r="R177" s="156"/>
      <c r="S177" s="156"/>
      <c r="T177" s="157"/>
      <c r="AT177" s="158" t="s">
        <v>88</v>
      </c>
      <c r="AU177" s="158" t="s">
        <v>45</v>
      </c>
      <c r="AV177" s="8" t="s">
        <v>45</v>
      </c>
      <c r="AW177" s="8" t="s">
        <v>16</v>
      </c>
      <c r="AX177" s="8" t="s">
        <v>42</v>
      </c>
      <c r="AY177" s="158" t="s">
        <v>77</v>
      </c>
    </row>
    <row r="178" spans="2:51" s="8" customFormat="1" ht="11.25">
      <c r="B178" s="148"/>
      <c r="C178" s="149"/>
      <c r="D178" s="144" t="s">
        <v>88</v>
      </c>
      <c r="E178" s="150" t="s">
        <v>0</v>
      </c>
      <c r="F178" s="151" t="s">
        <v>181</v>
      </c>
      <c r="G178" s="149"/>
      <c r="H178" s="152">
        <v>-1354.5</v>
      </c>
      <c r="I178" s="153"/>
      <c r="J178" s="149"/>
      <c r="K178" s="149"/>
      <c r="L178" s="154"/>
      <c r="M178" s="155"/>
      <c r="N178" s="156"/>
      <c r="O178" s="156"/>
      <c r="P178" s="156"/>
      <c r="Q178" s="156"/>
      <c r="R178" s="156"/>
      <c r="S178" s="156"/>
      <c r="T178" s="157"/>
      <c r="AT178" s="158" t="s">
        <v>88</v>
      </c>
      <c r="AU178" s="158" t="s">
        <v>45</v>
      </c>
      <c r="AV178" s="8" t="s">
        <v>45</v>
      </c>
      <c r="AW178" s="8" t="s">
        <v>16</v>
      </c>
      <c r="AX178" s="8" t="s">
        <v>42</v>
      </c>
      <c r="AY178" s="158" t="s">
        <v>77</v>
      </c>
    </row>
    <row r="179" spans="2:51" s="9" customFormat="1" ht="11.25">
      <c r="B179" s="159"/>
      <c r="C179" s="160"/>
      <c r="D179" s="144" t="s">
        <v>88</v>
      </c>
      <c r="E179" s="161" t="s">
        <v>0</v>
      </c>
      <c r="F179" s="162" t="s">
        <v>108</v>
      </c>
      <c r="G179" s="160"/>
      <c r="H179" s="163">
        <v>8320.5</v>
      </c>
      <c r="I179" s="164"/>
      <c r="J179" s="160"/>
      <c r="K179" s="160"/>
      <c r="L179" s="165"/>
      <c r="M179" s="166"/>
      <c r="N179" s="167"/>
      <c r="O179" s="167"/>
      <c r="P179" s="167"/>
      <c r="Q179" s="167"/>
      <c r="R179" s="167"/>
      <c r="S179" s="167"/>
      <c r="T179" s="168"/>
      <c r="AT179" s="169" t="s">
        <v>88</v>
      </c>
      <c r="AU179" s="169" t="s">
        <v>45</v>
      </c>
      <c r="AV179" s="9" t="s">
        <v>84</v>
      </c>
      <c r="AW179" s="9" t="s">
        <v>16</v>
      </c>
      <c r="AX179" s="9" t="s">
        <v>43</v>
      </c>
      <c r="AY179" s="169" t="s">
        <v>77</v>
      </c>
    </row>
    <row r="180" spans="1:65" s="2" customFormat="1" ht="21.75" customHeight="1">
      <c r="A180" s="17"/>
      <c r="B180" s="18"/>
      <c r="C180" s="131" t="s">
        <v>182</v>
      </c>
      <c r="D180" s="131" t="s">
        <v>79</v>
      </c>
      <c r="E180" s="132" t="s">
        <v>183</v>
      </c>
      <c r="F180" s="133" t="s">
        <v>184</v>
      </c>
      <c r="G180" s="134" t="s">
        <v>82</v>
      </c>
      <c r="H180" s="135">
        <v>8484.9</v>
      </c>
      <c r="I180" s="136"/>
      <c r="J180" s="137">
        <f>ROUND(I180*H180,2)</f>
        <v>0</v>
      </c>
      <c r="K180" s="133" t="s">
        <v>83</v>
      </c>
      <c r="L180" s="20"/>
      <c r="M180" s="138" t="s">
        <v>0</v>
      </c>
      <c r="N180" s="139" t="s">
        <v>24</v>
      </c>
      <c r="O180" s="27"/>
      <c r="P180" s="140">
        <f>O180*H180</f>
        <v>0</v>
      </c>
      <c r="Q180" s="140">
        <v>0.00041</v>
      </c>
      <c r="R180" s="140">
        <f>Q180*H180</f>
        <v>3.4788089999999996</v>
      </c>
      <c r="S180" s="140">
        <v>0</v>
      </c>
      <c r="T180" s="141">
        <f>S180*H180</f>
        <v>0</v>
      </c>
      <c r="U180" s="17"/>
      <c r="V180" s="17"/>
      <c r="W180" s="17"/>
      <c r="X180" s="17"/>
      <c r="Y180" s="17"/>
      <c r="Z180" s="17"/>
      <c r="AA180" s="17"/>
      <c r="AB180" s="17"/>
      <c r="AC180" s="17"/>
      <c r="AD180" s="17"/>
      <c r="AE180" s="17"/>
      <c r="AR180" s="142" t="s">
        <v>84</v>
      </c>
      <c r="AT180" s="142" t="s">
        <v>79</v>
      </c>
      <c r="AU180" s="142" t="s">
        <v>45</v>
      </c>
      <c r="AY180" s="10" t="s">
        <v>77</v>
      </c>
      <c r="BE180" s="143">
        <f>IF(N180="základní",J180,0)</f>
        <v>0</v>
      </c>
      <c r="BF180" s="143">
        <f>IF(N180="snížená",J180,0)</f>
        <v>0</v>
      </c>
      <c r="BG180" s="143">
        <f>IF(N180="zákl. přenesená",J180,0)</f>
        <v>0</v>
      </c>
      <c r="BH180" s="143">
        <f>IF(N180="sníž. přenesená",J180,0)</f>
        <v>0</v>
      </c>
      <c r="BI180" s="143">
        <f>IF(N180="nulová",J180,0)</f>
        <v>0</v>
      </c>
      <c r="BJ180" s="10" t="s">
        <v>43</v>
      </c>
      <c r="BK180" s="143">
        <f>ROUND(I180*H180,2)</f>
        <v>0</v>
      </c>
      <c r="BL180" s="10" t="s">
        <v>84</v>
      </c>
      <c r="BM180" s="142" t="s">
        <v>185</v>
      </c>
    </row>
    <row r="181" spans="2:51" s="8" customFormat="1" ht="11.25">
      <c r="B181" s="148"/>
      <c r="C181" s="149"/>
      <c r="D181" s="144" t="s">
        <v>88</v>
      </c>
      <c r="E181" s="150" t="s">
        <v>0</v>
      </c>
      <c r="F181" s="151" t="s">
        <v>186</v>
      </c>
      <c r="G181" s="149"/>
      <c r="H181" s="152">
        <v>9837.16</v>
      </c>
      <c r="I181" s="153"/>
      <c r="J181" s="149"/>
      <c r="K181" s="149"/>
      <c r="L181" s="154"/>
      <c r="M181" s="155"/>
      <c r="N181" s="156"/>
      <c r="O181" s="156"/>
      <c r="P181" s="156"/>
      <c r="Q181" s="156"/>
      <c r="R181" s="156"/>
      <c r="S181" s="156"/>
      <c r="T181" s="157"/>
      <c r="AT181" s="158" t="s">
        <v>88</v>
      </c>
      <c r="AU181" s="158" t="s">
        <v>45</v>
      </c>
      <c r="AV181" s="8" t="s">
        <v>45</v>
      </c>
      <c r="AW181" s="8" t="s">
        <v>16</v>
      </c>
      <c r="AX181" s="8" t="s">
        <v>42</v>
      </c>
      <c r="AY181" s="158" t="s">
        <v>77</v>
      </c>
    </row>
    <row r="182" spans="2:51" s="8" customFormat="1" ht="11.25">
      <c r="B182" s="148"/>
      <c r="C182" s="149"/>
      <c r="D182" s="144" t="s">
        <v>88</v>
      </c>
      <c r="E182" s="150" t="s">
        <v>0</v>
      </c>
      <c r="F182" s="151" t="s">
        <v>180</v>
      </c>
      <c r="G182" s="149"/>
      <c r="H182" s="152">
        <v>29</v>
      </c>
      <c r="I182" s="153"/>
      <c r="J182" s="149"/>
      <c r="K182" s="149"/>
      <c r="L182" s="154"/>
      <c r="M182" s="155"/>
      <c r="N182" s="156"/>
      <c r="O182" s="156"/>
      <c r="P182" s="156"/>
      <c r="Q182" s="156"/>
      <c r="R182" s="156"/>
      <c r="S182" s="156"/>
      <c r="T182" s="157"/>
      <c r="AT182" s="158" t="s">
        <v>88</v>
      </c>
      <c r="AU182" s="158" t="s">
        <v>45</v>
      </c>
      <c r="AV182" s="8" t="s">
        <v>45</v>
      </c>
      <c r="AW182" s="8" t="s">
        <v>16</v>
      </c>
      <c r="AX182" s="8" t="s">
        <v>42</v>
      </c>
      <c r="AY182" s="158" t="s">
        <v>77</v>
      </c>
    </row>
    <row r="183" spans="2:51" s="8" customFormat="1" ht="11.25">
      <c r="B183" s="148"/>
      <c r="C183" s="149"/>
      <c r="D183" s="144" t="s">
        <v>88</v>
      </c>
      <c r="E183" s="150" t="s">
        <v>0</v>
      </c>
      <c r="F183" s="151" t="s">
        <v>187</v>
      </c>
      <c r="G183" s="149"/>
      <c r="H183" s="152">
        <v>-1381.26</v>
      </c>
      <c r="I183" s="153"/>
      <c r="J183" s="149"/>
      <c r="K183" s="149"/>
      <c r="L183" s="154"/>
      <c r="M183" s="155"/>
      <c r="N183" s="156"/>
      <c r="O183" s="156"/>
      <c r="P183" s="156"/>
      <c r="Q183" s="156"/>
      <c r="R183" s="156"/>
      <c r="S183" s="156"/>
      <c r="T183" s="157"/>
      <c r="AT183" s="158" t="s">
        <v>88</v>
      </c>
      <c r="AU183" s="158" t="s">
        <v>45</v>
      </c>
      <c r="AV183" s="8" t="s">
        <v>45</v>
      </c>
      <c r="AW183" s="8" t="s">
        <v>16</v>
      </c>
      <c r="AX183" s="8" t="s">
        <v>42</v>
      </c>
      <c r="AY183" s="158" t="s">
        <v>77</v>
      </c>
    </row>
    <row r="184" spans="2:51" s="9" customFormat="1" ht="11.25">
      <c r="B184" s="159"/>
      <c r="C184" s="160"/>
      <c r="D184" s="144" t="s">
        <v>88</v>
      </c>
      <c r="E184" s="161" t="s">
        <v>0</v>
      </c>
      <c r="F184" s="162" t="s">
        <v>108</v>
      </c>
      <c r="G184" s="160"/>
      <c r="H184" s="163">
        <v>8484.9</v>
      </c>
      <c r="I184" s="164"/>
      <c r="J184" s="160"/>
      <c r="K184" s="160"/>
      <c r="L184" s="165"/>
      <c r="M184" s="166"/>
      <c r="N184" s="167"/>
      <c r="O184" s="167"/>
      <c r="P184" s="167"/>
      <c r="Q184" s="167"/>
      <c r="R184" s="167"/>
      <c r="S184" s="167"/>
      <c r="T184" s="168"/>
      <c r="AT184" s="169" t="s">
        <v>88</v>
      </c>
      <c r="AU184" s="169" t="s">
        <v>45</v>
      </c>
      <c r="AV184" s="9" t="s">
        <v>84</v>
      </c>
      <c r="AW184" s="9" t="s">
        <v>16</v>
      </c>
      <c r="AX184" s="9" t="s">
        <v>43</v>
      </c>
      <c r="AY184" s="169" t="s">
        <v>77</v>
      </c>
    </row>
    <row r="185" spans="1:65" s="2" customFormat="1" ht="33" customHeight="1">
      <c r="A185" s="17"/>
      <c r="B185" s="18"/>
      <c r="C185" s="131" t="s">
        <v>188</v>
      </c>
      <c r="D185" s="131" t="s">
        <v>79</v>
      </c>
      <c r="E185" s="132" t="s">
        <v>189</v>
      </c>
      <c r="F185" s="133" t="s">
        <v>190</v>
      </c>
      <c r="G185" s="134" t="s">
        <v>82</v>
      </c>
      <c r="H185" s="135">
        <v>8320.5</v>
      </c>
      <c r="I185" s="136"/>
      <c r="J185" s="137">
        <f>ROUND(I185*H185,2)</f>
        <v>0</v>
      </c>
      <c r="K185" s="133" t="s">
        <v>83</v>
      </c>
      <c r="L185" s="20"/>
      <c r="M185" s="138" t="s">
        <v>0</v>
      </c>
      <c r="N185" s="139" t="s">
        <v>24</v>
      </c>
      <c r="O185" s="27"/>
      <c r="P185" s="140">
        <f>O185*H185</f>
        <v>0</v>
      </c>
      <c r="Q185" s="140">
        <v>0.12966</v>
      </c>
      <c r="R185" s="140">
        <f>Q185*H185</f>
        <v>1078.83603</v>
      </c>
      <c r="S185" s="140">
        <v>0</v>
      </c>
      <c r="T185" s="141">
        <f>S185*H185</f>
        <v>0</v>
      </c>
      <c r="U185" s="17"/>
      <c r="V185" s="17"/>
      <c r="W185" s="17"/>
      <c r="X185" s="17"/>
      <c r="Y185" s="17"/>
      <c r="Z185" s="17"/>
      <c r="AA185" s="17"/>
      <c r="AB185" s="17"/>
      <c r="AC185" s="17"/>
      <c r="AD185" s="17"/>
      <c r="AE185" s="17"/>
      <c r="AR185" s="142" t="s">
        <v>84</v>
      </c>
      <c r="AT185" s="142" t="s">
        <v>79</v>
      </c>
      <c r="AU185" s="142" t="s">
        <v>45</v>
      </c>
      <c r="AY185" s="10" t="s">
        <v>77</v>
      </c>
      <c r="BE185" s="143">
        <f>IF(N185="základní",J185,0)</f>
        <v>0</v>
      </c>
      <c r="BF185" s="143">
        <f>IF(N185="snížená",J185,0)</f>
        <v>0</v>
      </c>
      <c r="BG185" s="143">
        <f>IF(N185="zákl. přenesená",J185,0)</f>
        <v>0</v>
      </c>
      <c r="BH185" s="143">
        <f>IF(N185="sníž. přenesená",J185,0)</f>
        <v>0</v>
      </c>
      <c r="BI185" s="143">
        <f>IF(N185="nulová",J185,0)</f>
        <v>0</v>
      </c>
      <c r="BJ185" s="10" t="s">
        <v>43</v>
      </c>
      <c r="BK185" s="143">
        <f>ROUND(I185*H185,2)</f>
        <v>0</v>
      </c>
      <c r="BL185" s="10" t="s">
        <v>84</v>
      </c>
      <c r="BM185" s="142" t="s">
        <v>191</v>
      </c>
    </row>
    <row r="186" spans="1:47" s="2" customFormat="1" ht="48.75">
      <c r="A186" s="17"/>
      <c r="B186" s="18"/>
      <c r="C186" s="19"/>
      <c r="D186" s="144" t="s">
        <v>86</v>
      </c>
      <c r="E186" s="19"/>
      <c r="F186" s="145" t="s">
        <v>192</v>
      </c>
      <c r="G186" s="19"/>
      <c r="H186" s="19"/>
      <c r="I186" s="43"/>
      <c r="J186" s="19"/>
      <c r="K186" s="19"/>
      <c r="L186" s="20"/>
      <c r="M186" s="146"/>
      <c r="N186" s="147"/>
      <c r="O186" s="27"/>
      <c r="P186" s="27"/>
      <c r="Q186" s="27"/>
      <c r="R186" s="27"/>
      <c r="S186" s="27"/>
      <c r="T186" s="28"/>
      <c r="U186" s="17"/>
      <c r="V186" s="17"/>
      <c r="W186" s="17"/>
      <c r="X186" s="17"/>
      <c r="Y186" s="17"/>
      <c r="Z186" s="17"/>
      <c r="AA186" s="17"/>
      <c r="AB186" s="17"/>
      <c r="AC186" s="17"/>
      <c r="AD186" s="17"/>
      <c r="AE186" s="17"/>
      <c r="AT186" s="10" t="s">
        <v>86</v>
      </c>
      <c r="AU186" s="10" t="s">
        <v>45</v>
      </c>
    </row>
    <row r="187" spans="2:51" s="8" customFormat="1" ht="11.25">
      <c r="B187" s="148"/>
      <c r="C187" s="149"/>
      <c r="D187" s="144" t="s">
        <v>88</v>
      </c>
      <c r="E187" s="150" t="s">
        <v>0</v>
      </c>
      <c r="F187" s="151" t="s">
        <v>179</v>
      </c>
      <c r="G187" s="149"/>
      <c r="H187" s="152">
        <v>9646</v>
      </c>
      <c r="I187" s="153"/>
      <c r="J187" s="149"/>
      <c r="K187" s="149"/>
      <c r="L187" s="154"/>
      <c r="M187" s="155"/>
      <c r="N187" s="156"/>
      <c r="O187" s="156"/>
      <c r="P187" s="156"/>
      <c r="Q187" s="156"/>
      <c r="R187" s="156"/>
      <c r="S187" s="156"/>
      <c r="T187" s="157"/>
      <c r="AT187" s="158" t="s">
        <v>88</v>
      </c>
      <c r="AU187" s="158" t="s">
        <v>45</v>
      </c>
      <c r="AV187" s="8" t="s">
        <v>45</v>
      </c>
      <c r="AW187" s="8" t="s">
        <v>16</v>
      </c>
      <c r="AX187" s="8" t="s">
        <v>42</v>
      </c>
      <c r="AY187" s="158" t="s">
        <v>77</v>
      </c>
    </row>
    <row r="188" spans="2:51" s="8" customFormat="1" ht="11.25">
      <c r="B188" s="148"/>
      <c r="C188" s="149"/>
      <c r="D188" s="144" t="s">
        <v>88</v>
      </c>
      <c r="E188" s="150" t="s">
        <v>0</v>
      </c>
      <c r="F188" s="151" t="s">
        <v>180</v>
      </c>
      <c r="G188" s="149"/>
      <c r="H188" s="152">
        <v>29</v>
      </c>
      <c r="I188" s="153"/>
      <c r="J188" s="149"/>
      <c r="K188" s="149"/>
      <c r="L188" s="154"/>
      <c r="M188" s="155"/>
      <c r="N188" s="156"/>
      <c r="O188" s="156"/>
      <c r="P188" s="156"/>
      <c r="Q188" s="156"/>
      <c r="R188" s="156"/>
      <c r="S188" s="156"/>
      <c r="T188" s="157"/>
      <c r="AT188" s="158" t="s">
        <v>88</v>
      </c>
      <c r="AU188" s="158" t="s">
        <v>45</v>
      </c>
      <c r="AV188" s="8" t="s">
        <v>45</v>
      </c>
      <c r="AW188" s="8" t="s">
        <v>16</v>
      </c>
      <c r="AX188" s="8" t="s">
        <v>42</v>
      </c>
      <c r="AY188" s="158" t="s">
        <v>77</v>
      </c>
    </row>
    <row r="189" spans="2:51" s="8" customFormat="1" ht="11.25">
      <c r="B189" s="148"/>
      <c r="C189" s="149"/>
      <c r="D189" s="144" t="s">
        <v>88</v>
      </c>
      <c r="E189" s="150" t="s">
        <v>0</v>
      </c>
      <c r="F189" s="151" t="s">
        <v>181</v>
      </c>
      <c r="G189" s="149"/>
      <c r="H189" s="152">
        <v>-1354.5</v>
      </c>
      <c r="I189" s="153"/>
      <c r="J189" s="149"/>
      <c r="K189" s="149"/>
      <c r="L189" s="154"/>
      <c r="M189" s="155"/>
      <c r="N189" s="156"/>
      <c r="O189" s="156"/>
      <c r="P189" s="156"/>
      <c r="Q189" s="156"/>
      <c r="R189" s="156"/>
      <c r="S189" s="156"/>
      <c r="T189" s="157"/>
      <c r="AT189" s="158" t="s">
        <v>88</v>
      </c>
      <c r="AU189" s="158" t="s">
        <v>45</v>
      </c>
      <c r="AV189" s="8" t="s">
        <v>45</v>
      </c>
      <c r="AW189" s="8" t="s">
        <v>16</v>
      </c>
      <c r="AX189" s="8" t="s">
        <v>42</v>
      </c>
      <c r="AY189" s="158" t="s">
        <v>77</v>
      </c>
    </row>
    <row r="190" spans="2:51" s="9" customFormat="1" ht="11.25">
      <c r="B190" s="159"/>
      <c r="C190" s="160"/>
      <c r="D190" s="144" t="s">
        <v>88</v>
      </c>
      <c r="E190" s="161" t="s">
        <v>0</v>
      </c>
      <c r="F190" s="162" t="s">
        <v>108</v>
      </c>
      <c r="G190" s="160"/>
      <c r="H190" s="163">
        <v>8320.5</v>
      </c>
      <c r="I190" s="164"/>
      <c r="J190" s="160"/>
      <c r="K190" s="160"/>
      <c r="L190" s="165"/>
      <c r="M190" s="166"/>
      <c r="N190" s="167"/>
      <c r="O190" s="167"/>
      <c r="P190" s="167"/>
      <c r="Q190" s="167"/>
      <c r="R190" s="167"/>
      <c r="S190" s="167"/>
      <c r="T190" s="168"/>
      <c r="AT190" s="169" t="s">
        <v>88</v>
      </c>
      <c r="AU190" s="169" t="s">
        <v>45</v>
      </c>
      <c r="AV190" s="9" t="s">
        <v>84</v>
      </c>
      <c r="AW190" s="9" t="s">
        <v>16</v>
      </c>
      <c r="AX190" s="9" t="s">
        <v>43</v>
      </c>
      <c r="AY190" s="169" t="s">
        <v>77</v>
      </c>
    </row>
    <row r="191" spans="1:65" s="2" customFormat="1" ht="33" customHeight="1">
      <c r="A191" s="17"/>
      <c r="B191" s="18"/>
      <c r="C191" s="131" t="s">
        <v>193</v>
      </c>
      <c r="D191" s="131" t="s">
        <v>79</v>
      </c>
      <c r="E191" s="132" t="s">
        <v>194</v>
      </c>
      <c r="F191" s="133" t="s">
        <v>195</v>
      </c>
      <c r="G191" s="134" t="s">
        <v>82</v>
      </c>
      <c r="H191" s="135">
        <v>8484.9</v>
      </c>
      <c r="I191" s="136"/>
      <c r="J191" s="137">
        <f>ROUND(I191*H191,2)</f>
        <v>0</v>
      </c>
      <c r="K191" s="133" t="s">
        <v>83</v>
      </c>
      <c r="L191" s="20"/>
      <c r="M191" s="138" t="s">
        <v>0</v>
      </c>
      <c r="N191" s="139" t="s">
        <v>24</v>
      </c>
      <c r="O191" s="27"/>
      <c r="P191" s="140">
        <f>O191*H191</f>
        <v>0</v>
      </c>
      <c r="Q191" s="140">
        <v>0.15559</v>
      </c>
      <c r="R191" s="140">
        <f>Q191*H191</f>
        <v>1320.165591</v>
      </c>
      <c r="S191" s="140">
        <v>0</v>
      </c>
      <c r="T191" s="141">
        <f>S191*H191</f>
        <v>0</v>
      </c>
      <c r="U191" s="17"/>
      <c r="V191" s="17"/>
      <c r="W191" s="17"/>
      <c r="X191" s="17"/>
      <c r="Y191" s="17"/>
      <c r="Z191" s="17"/>
      <c r="AA191" s="17"/>
      <c r="AB191" s="17"/>
      <c r="AC191" s="17"/>
      <c r="AD191" s="17"/>
      <c r="AE191" s="17"/>
      <c r="AR191" s="142" t="s">
        <v>84</v>
      </c>
      <c r="AT191" s="142" t="s">
        <v>79</v>
      </c>
      <c r="AU191" s="142" t="s">
        <v>45</v>
      </c>
      <c r="AY191" s="10" t="s">
        <v>77</v>
      </c>
      <c r="BE191" s="143">
        <f>IF(N191="základní",J191,0)</f>
        <v>0</v>
      </c>
      <c r="BF191" s="143">
        <f>IF(N191="snížená",J191,0)</f>
        <v>0</v>
      </c>
      <c r="BG191" s="143">
        <f>IF(N191="zákl. přenesená",J191,0)</f>
        <v>0</v>
      </c>
      <c r="BH191" s="143">
        <f>IF(N191="sníž. přenesená",J191,0)</f>
        <v>0</v>
      </c>
      <c r="BI191" s="143">
        <f>IF(N191="nulová",J191,0)</f>
        <v>0</v>
      </c>
      <c r="BJ191" s="10" t="s">
        <v>43</v>
      </c>
      <c r="BK191" s="143">
        <f>ROUND(I191*H191,2)</f>
        <v>0</v>
      </c>
      <c r="BL191" s="10" t="s">
        <v>84</v>
      </c>
      <c r="BM191" s="142" t="s">
        <v>196</v>
      </c>
    </row>
    <row r="192" spans="1:47" s="2" customFormat="1" ht="48.75">
      <c r="A192" s="17"/>
      <c r="B192" s="18"/>
      <c r="C192" s="19"/>
      <c r="D192" s="144" t="s">
        <v>86</v>
      </c>
      <c r="E192" s="19"/>
      <c r="F192" s="145" t="s">
        <v>197</v>
      </c>
      <c r="G192" s="19"/>
      <c r="H192" s="19"/>
      <c r="I192" s="43"/>
      <c r="J192" s="19"/>
      <c r="K192" s="19"/>
      <c r="L192" s="20"/>
      <c r="M192" s="146"/>
      <c r="N192" s="147"/>
      <c r="O192" s="27"/>
      <c r="P192" s="27"/>
      <c r="Q192" s="27"/>
      <c r="R192" s="27"/>
      <c r="S192" s="27"/>
      <c r="T192" s="28"/>
      <c r="U192" s="17"/>
      <c r="V192" s="17"/>
      <c r="W192" s="17"/>
      <c r="X192" s="17"/>
      <c r="Y192" s="17"/>
      <c r="Z192" s="17"/>
      <c r="AA192" s="17"/>
      <c r="AB192" s="17"/>
      <c r="AC192" s="17"/>
      <c r="AD192" s="17"/>
      <c r="AE192" s="17"/>
      <c r="AT192" s="10" t="s">
        <v>86</v>
      </c>
      <c r="AU192" s="10" t="s">
        <v>45</v>
      </c>
    </row>
    <row r="193" spans="2:51" s="8" customFormat="1" ht="11.25">
      <c r="B193" s="148"/>
      <c r="C193" s="149"/>
      <c r="D193" s="144" t="s">
        <v>88</v>
      </c>
      <c r="E193" s="150" t="s">
        <v>0</v>
      </c>
      <c r="F193" s="151" t="s">
        <v>186</v>
      </c>
      <c r="G193" s="149"/>
      <c r="H193" s="152">
        <v>9837.16</v>
      </c>
      <c r="I193" s="153"/>
      <c r="J193" s="149"/>
      <c r="K193" s="149"/>
      <c r="L193" s="154"/>
      <c r="M193" s="155"/>
      <c r="N193" s="156"/>
      <c r="O193" s="156"/>
      <c r="P193" s="156"/>
      <c r="Q193" s="156"/>
      <c r="R193" s="156"/>
      <c r="S193" s="156"/>
      <c r="T193" s="157"/>
      <c r="AT193" s="158" t="s">
        <v>88</v>
      </c>
      <c r="AU193" s="158" t="s">
        <v>45</v>
      </c>
      <c r="AV193" s="8" t="s">
        <v>45</v>
      </c>
      <c r="AW193" s="8" t="s">
        <v>16</v>
      </c>
      <c r="AX193" s="8" t="s">
        <v>42</v>
      </c>
      <c r="AY193" s="158" t="s">
        <v>77</v>
      </c>
    </row>
    <row r="194" spans="2:51" s="8" customFormat="1" ht="11.25">
      <c r="B194" s="148"/>
      <c r="C194" s="149"/>
      <c r="D194" s="144" t="s">
        <v>88</v>
      </c>
      <c r="E194" s="150" t="s">
        <v>0</v>
      </c>
      <c r="F194" s="151" t="s">
        <v>180</v>
      </c>
      <c r="G194" s="149"/>
      <c r="H194" s="152">
        <v>29</v>
      </c>
      <c r="I194" s="153"/>
      <c r="J194" s="149"/>
      <c r="K194" s="149"/>
      <c r="L194" s="154"/>
      <c r="M194" s="155"/>
      <c r="N194" s="156"/>
      <c r="O194" s="156"/>
      <c r="P194" s="156"/>
      <c r="Q194" s="156"/>
      <c r="R194" s="156"/>
      <c r="S194" s="156"/>
      <c r="T194" s="157"/>
      <c r="AT194" s="158" t="s">
        <v>88</v>
      </c>
      <c r="AU194" s="158" t="s">
        <v>45</v>
      </c>
      <c r="AV194" s="8" t="s">
        <v>45</v>
      </c>
      <c r="AW194" s="8" t="s">
        <v>16</v>
      </c>
      <c r="AX194" s="8" t="s">
        <v>42</v>
      </c>
      <c r="AY194" s="158" t="s">
        <v>77</v>
      </c>
    </row>
    <row r="195" spans="2:51" s="8" customFormat="1" ht="11.25">
      <c r="B195" s="148"/>
      <c r="C195" s="149"/>
      <c r="D195" s="144" t="s">
        <v>88</v>
      </c>
      <c r="E195" s="150" t="s">
        <v>0</v>
      </c>
      <c r="F195" s="151" t="s">
        <v>187</v>
      </c>
      <c r="G195" s="149"/>
      <c r="H195" s="152">
        <v>-1381.26</v>
      </c>
      <c r="I195" s="153"/>
      <c r="J195" s="149"/>
      <c r="K195" s="149"/>
      <c r="L195" s="154"/>
      <c r="M195" s="155"/>
      <c r="N195" s="156"/>
      <c r="O195" s="156"/>
      <c r="P195" s="156"/>
      <c r="Q195" s="156"/>
      <c r="R195" s="156"/>
      <c r="S195" s="156"/>
      <c r="T195" s="157"/>
      <c r="AT195" s="158" t="s">
        <v>88</v>
      </c>
      <c r="AU195" s="158" t="s">
        <v>45</v>
      </c>
      <c r="AV195" s="8" t="s">
        <v>45</v>
      </c>
      <c r="AW195" s="8" t="s">
        <v>16</v>
      </c>
      <c r="AX195" s="8" t="s">
        <v>42</v>
      </c>
      <c r="AY195" s="158" t="s">
        <v>77</v>
      </c>
    </row>
    <row r="196" spans="2:51" s="9" customFormat="1" ht="11.25">
      <c r="B196" s="159"/>
      <c r="C196" s="160"/>
      <c r="D196" s="144" t="s">
        <v>88</v>
      </c>
      <c r="E196" s="161" t="s">
        <v>0</v>
      </c>
      <c r="F196" s="162" t="s">
        <v>108</v>
      </c>
      <c r="G196" s="160"/>
      <c r="H196" s="163">
        <v>8484.9</v>
      </c>
      <c r="I196" s="164"/>
      <c r="J196" s="160"/>
      <c r="K196" s="160"/>
      <c r="L196" s="165"/>
      <c r="M196" s="166"/>
      <c r="N196" s="167"/>
      <c r="O196" s="167"/>
      <c r="P196" s="167"/>
      <c r="Q196" s="167"/>
      <c r="R196" s="167"/>
      <c r="S196" s="167"/>
      <c r="T196" s="168"/>
      <c r="AT196" s="169" t="s">
        <v>88</v>
      </c>
      <c r="AU196" s="169" t="s">
        <v>45</v>
      </c>
      <c r="AV196" s="9" t="s">
        <v>84</v>
      </c>
      <c r="AW196" s="9" t="s">
        <v>16</v>
      </c>
      <c r="AX196" s="9" t="s">
        <v>43</v>
      </c>
      <c r="AY196" s="169" t="s">
        <v>77</v>
      </c>
    </row>
    <row r="197" spans="2:63" s="7" customFormat="1" ht="22.9" customHeight="1">
      <c r="B197" s="115"/>
      <c r="C197" s="116"/>
      <c r="D197" s="117" t="s">
        <v>41</v>
      </c>
      <c r="E197" s="129" t="s">
        <v>133</v>
      </c>
      <c r="F197" s="129" t="s">
        <v>198</v>
      </c>
      <c r="G197" s="116"/>
      <c r="H197" s="116"/>
      <c r="I197" s="119"/>
      <c r="J197" s="130">
        <f>BK197</f>
        <v>0</v>
      </c>
      <c r="K197" s="116"/>
      <c r="L197" s="121"/>
      <c r="M197" s="122"/>
      <c r="N197" s="123"/>
      <c r="O197" s="123"/>
      <c r="P197" s="124">
        <f>SUM(P198:P238)</f>
        <v>0</v>
      </c>
      <c r="Q197" s="123"/>
      <c r="R197" s="124">
        <f>SUM(R198:R238)</f>
        <v>54.875634479999995</v>
      </c>
      <c r="S197" s="123"/>
      <c r="T197" s="125">
        <f>SUM(T198:T238)</f>
        <v>710.5824</v>
      </c>
      <c r="AR197" s="126" t="s">
        <v>43</v>
      </c>
      <c r="AT197" s="127" t="s">
        <v>41</v>
      </c>
      <c r="AU197" s="127" t="s">
        <v>43</v>
      </c>
      <c r="AY197" s="126" t="s">
        <v>77</v>
      </c>
      <c r="BK197" s="128">
        <f>SUM(BK198:BK238)</f>
        <v>0</v>
      </c>
    </row>
    <row r="198" spans="1:65" s="2" customFormat="1" ht="21.75" customHeight="1">
      <c r="A198" s="17"/>
      <c r="B198" s="18"/>
      <c r="C198" s="131" t="s">
        <v>2</v>
      </c>
      <c r="D198" s="131" t="s">
        <v>79</v>
      </c>
      <c r="E198" s="132" t="s">
        <v>199</v>
      </c>
      <c r="F198" s="133" t="s">
        <v>200</v>
      </c>
      <c r="G198" s="134" t="s">
        <v>201</v>
      </c>
      <c r="H198" s="135">
        <v>138</v>
      </c>
      <c r="I198" s="136"/>
      <c r="J198" s="137">
        <f>ROUND(I198*H198,2)</f>
        <v>0</v>
      </c>
      <c r="K198" s="133" t="s">
        <v>83</v>
      </c>
      <c r="L198" s="20"/>
      <c r="M198" s="138" t="s">
        <v>0</v>
      </c>
      <c r="N198" s="139" t="s">
        <v>24</v>
      </c>
      <c r="O198" s="27"/>
      <c r="P198" s="140">
        <f>O198*H198</f>
        <v>0</v>
      </c>
      <c r="Q198" s="140">
        <v>0</v>
      </c>
      <c r="R198" s="140">
        <f>Q198*H198</f>
        <v>0</v>
      </c>
      <c r="S198" s="140">
        <v>0</v>
      </c>
      <c r="T198" s="141">
        <f>S198*H198</f>
        <v>0</v>
      </c>
      <c r="U198" s="17"/>
      <c r="V198" s="17"/>
      <c r="W198" s="17"/>
      <c r="X198" s="17"/>
      <c r="Y198" s="17"/>
      <c r="Z198" s="17"/>
      <c r="AA198" s="17"/>
      <c r="AB198" s="17"/>
      <c r="AC198" s="17"/>
      <c r="AD198" s="17"/>
      <c r="AE198" s="17"/>
      <c r="AR198" s="142" t="s">
        <v>84</v>
      </c>
      <c r="AT198" s="142" t="s">
        <v>79</v>
      </c>
      <c r="AU198" s="142" t="s">
        <v>45</v>
      </c>
      <c r="AY198" s="10" t="s">
        <v>77</v>
      </c>
      <c r="BE198" s="143">
        <f>IF(N198="základní",J198,0)</f>
        <v>0</v>
      </c>
      <c r="BF198" s="143">
        <f>IF(N198="snížená",J198,0)</f>
        <v>0</v>
      </c>
      <c r="BG198" s="143">
        <f>IF(N198="zákl. přenesená",J198,0)</f>
        <v>0</v>
      </c>
      <c r="BH198" s="143">
        <f>IF(N198="sníž. přenesená",J198,0)</f>
        <v>0</v>
      </c>
      <c r="BI198" s="143">
        <f>IF(N198="nulová",J198,0)</f>
        <v>0</v>
      </c>
      <c r="BJ198" s="10" t="s">
        <v>43</v>
      </c>
      <c r="BK198" s="143">
        <f>ROUND(I198*H198,2)</f>
        <v>0</v>
      </c>
      <c r="BL198" s="10" t="s">
        <v>84</v>
      </c>
      <c r="BM198" s="142" t="s">
        <v>202</v>
      </c>
    </row>
    <row r="199" spans="1:47" s="2" customFormat="1" ht="97.5">
      <c r="A199" s="17"/>
      <c r="B199" s="18"/>
      <c r="C199" s="19"/>
      <c r="D199" s="144" t="s">
        <v>86</v>
      </c>
      <c r="E199" s="19"/>
      <c r="F199" s="145" t="s">
        <v>203</v>
      </c>
      <c r="G199" s="19"/>
      <c r="H199" s="19"/>
      <c r="I199" s="43"/>
      <c r="J199" s="19"/>
      <c r="K199" s="19"/>
      <c r="L199" s="20"/>
      <c r="M199" s="146"/>
      <c r="N199" s="147"/>
      <c r="O199" s="27"/>
      <c r="P199" s="27"/>
      <c r="Q199" s="27"/>
      <c r="R199" s="27"/>
      <c r="S199" s="27"/>
      <c r="T199" s="28"/>
      <c r="U199" s="17"/>
      <c r="V199" s="17"/>
      <c r="W199" s="17"/>
      <c r="X199" s="17"/>
      <c r="Y199" s="17"/>
      <c r="Z199" s="17"/>
      <c r="AA199" s="17"/>
      <c r="AB199" s="17"/>
      <c r="AC199" s="17"/>
      <c r="AD199" s="17"/>
      <c r="AE199" s="17"/>
      <c r="AT199" s="10" t="s">
        <v>86</v>
      </c>
      <c r="AU199" s="10" t="s">
        <v>45</v>
      </c>
    </row>
    <row r="200" spans="1:65" s="2" customFormat="1" ht="16.5" customHeight="1">
      <c r="A200" s="17"/>
      <c r="B200" s="18"/>
      <c r="C200" s="170" t="s">
        <v>204</v>
      </c>
      <c r="D200" s="170" t="s">
        <v>134</v>
      </c>
      <c r="E200" s="171" t="s">
        <v>205</v>
      </c>
      <c r="F200" s="172" t="s">
        <v>206</v>
      </c>
      <c r="G200" s="173" t="s">
        <v>201</v>
      </c>
      <c r="H200" s="174">
        <v>138</v>
      </c>
      <c r="I200" s="175"/>
      <c r="J200" s="176">
        <f>ROUND(I200*H200,2)</f>
        <v>0</v>
      </c>
      <c r="K200" s="172" t="s">
        <v>83</v>
      </c>
      <c r="L200" s="177"/>
      <c r="M200" s="178" t="s">
        <v>0</v>
      </c>
      <c r="N200" s="179" t="s">
        <v>24</v>
      </c>
      <c r="O200" s="27"/>
      <c r="P200" s="140">
        <f>O200*H200</f>
        <v>0</v>
      </c>
      <c r="Q200" s="140">
        <v>0.00145</v>
      </c>
      <c r="R200" s="140">
        <f>Q200*H200</f>
        <v>0.2001</v>
      </c>
      <c r="S200" s="140">
        <v>0</v>
      </c>
      <c r="T200" s="141">
        <f>S200*H200</f>
        <v>0</v>
      </c>
      <c r="U200" s="17"/>
      <c r="V200" s="17"/>
      <c r="W200" s="17"/>
      <c r="X200" s="17"/>
      <c r="Y200" s="17"/>
      <c r="Z200" s="17"/>
      <c r="AA200" s="17"/>
      <c r="AB200" s="17"/>
      <c r="AC200" s="17"/>
      <c r="AD200" s="17"/>
      <c r="AE200" s="17"/>
      <c r="AR200" s="142" t="s">
        <v>127</v>
      </c>
      <c r="AT200" s="142" t="s">
        <v>134</v>
      </c>
      <c r="AU200" s="142" t="s">
        <v>45</v>
      </c>
      <c r="AY200" s="10" t="s">
        <v>77</v>
      </c>
      <c r="BE200" s="143">
        <f>IF(N200="základní",J200,0)</f>
        <v>0</v>
      </c>
      <c r="BF200" s="143">
        <f>IF(N200="snížená",J200,0)</f>
        <v>0</v>
      </c>
      <c r="BG200" s="143">
        <f>IF(N200="zákl. přenesená",J200,0)</f>
        <v>0</v>
      </c>
      <c r="BH200" s="143">
        <f>IF(N200="sníž. přenesená",J200,0)</f>
        <v>0</v>
      </c>
      <c r="BI200" s="143">
        <f>IF(N200="nulová",J200,0)</f>
        <v>0</v>
      </c>
      <c r="BJ200" s="10" t="s">
        <v>43</v>
      </c>
      <c r="BK200" s="143">
        <f>ROUND(I200*H200,2)</f>
        <v>0</v>
      </c>
      <c r="BL200" s="10" t="s">
        <v>84</v>
      </c>
      <c r="BM200" s="142" t="s">
        <v>207</v>
      </c>
    </row>
    <row r="201" spans="1:65" s="2" customFormat="1" ht="21.75" customHeight="1">
      <c r="A201" s="17"/>
      <c r="B201" s="18"/>
      <c r="C201" s="131" t="s">
        <v>208</v>
      </c>
      <c r="D201" s="131" t="s">
        <v>79</v>
      </c>
      <c r="E201" s="132" t="s">
        <v>209</v>
      </c>
      <c r="F201" s="133" t="s">
        <v>210</v>
      </c>
      <c r="G201" s="134" t="s">
        <v>211</v>
      </c>
      <c r="H201" s="135">
        <v>2740</v>
      </c>
      <c r="I201" s="136"/>
      <c r="J201" s="137">
        <f>ROUND(I201*H201,2)</f>
        <v>0</v>
      </c>
      <c r="K201" s="133" t="s">
        <v>83</v>
      </c>
      <c r="L201" s="20"/>
      <c r="M201" s="138" t="s">
        <v>0</v>
      </c>
      <c r="N201" s="139" t="s">
        <v>24</v>
      </c>
      <c r="O201" s="27"/>
      <c r="P201" s="140">
        <f>O201*H201</f>
        <v>0</v>
      </c>
      <c r="Q201" s="140">
        <v>0.0002</v>
      </c>
      <c r="R201" s="140">
        <f>Q201*H201</f>
        <v>0.548</v>
      </c>
      <c r="S201" s="140">
        <v>0</v>
      </c>
      <c r="T201" s="141">
        <f>S201*H201</f>
        <v>0</v>
      </c>
      <c r="U201" s="17"/>
      <c r="V201" s="17"/>
      <c r="W201" s="17"/>
      <c r="X201" s="17"/>
      <c r="Y201" s="17"/>
      <c r="Z201" s="17"/>
      <c r="AA201" s="17"/>
      <c r="AB201" s="17"/>
      <c r="AC201" s="17"/>
      <c r="AD201" s="17"/>
      <c r="AE201" s="17"/>
      <c r="AR201" s="142" t="s">
        <v>84</v>
      </c>
      <c r="AT201" s="142" t="s">
        <v>79</v>
      </c>
      <c r="AU201" s="142" t="s">
        <v>45</v>
      </c>
      <c r="AY201" s="10" t="s">
        <v>77</v>
      </c>
      <c r="BE201" s="143">
        <f>IF(N201="základní",J201,0)</f>
        <v>0</v>
      </c>
      <c r="BF201" s="143">
        <f>IF(N201="snížená",J201,0)</f>
        <v>0</v>
      </c>
      <c r="BG201" s="143">
        <f>IF(N201="zákl. přenesená",J201,0)</f>
        <v>0</v>
      </c>
      <c r="BH201" s="143">
        <f>IF(N201="sníž. přenesená",J201,0)</f>
        <v>0</v>
      </c>
      <c r="BI201" s="143">
        <f>IF(N201="nulová",J201,0)</f>
        <v>0</v>
      </c>
      <c r="BJ201" s="10" t="s">
        <v>43</v>
      </c>
      <c r="BK201" s="143">
        <f>ROUND(I201*H201,2)</f>
        <v>0</v>
      </c>
      <c r="BL201" s="10" t="s">
        <v>84</v>
      </c>
      <c r="BM201" s="142" t="s">
        <v>212</v>
      </c>
    </row>
    <row r="202" spans="1:47" s="2" customFormat="1" ht="107.25">
      <c r="A202" s="17"/>
      <c r="B202" s="18"/>
      <c r="C202" s="19"/>
      <c r="D202" s="144" t="s">
        <v>86</v>
      </c>
      <c r="E202" s="19"/>
      <c r="F202" s="145" t="s">
        <v>213</v>
      </c>
      <c r="G202" s="19"/>
      <c r="H202" s="19"/>
      <c r="I202" s="43"/>
      <c r="J202" s="19"/>
      <c r="K202" s="19"/>
      <c r="L202" s="20"/>
      <c r="M202" s="146"/>
      <c r="N202" s="147"/>
      <c r="O202" s="27"/>
      <c r="P202" s="27"/>
      <c r="Q202" s="27"/>
      <c r="R202" s="27"/>
      <c r="S202" s="27"/>
      <c r="T202" s="28"/>
      <c r="U202" s="17"/>
      <c r="V202" s="17"/>
      <c r="W202" s="17"/>
      <c r="X202" s="17"/>
      <c r="Y202" s="17"/>
      <c r="Z202" s="17"/>
      <c r="AA202" s="17"/>
      <c r="AB202" s="17"/>
      <c r="AC202" s="17"/>
      <c r="AD202" s="17"/>
      <c r="AE202" s="17"/>
      <c r="AT202" s="10" t="s">
        <v>86</v>
      </c>
      <c r="AU202" s="10" t="s">
        <v>45</v>
      </c>
    </row>
    <row r="203" spans="2:51" s="8" customFormat="1" ht="11.25">
      <c r="B203" s="148"/>
      <c r="C203" s="149"/>
      <c r="D203" s="144" t="s">
        <v>88</v>
      </c>
      <c r="E203" s="150" t="s">
        <v>0</v>
      </c>
      <c r="F203" s="151" t="s">
        <v>214</v>
      </c>
      <c r="G203" s="149"/>
      <c r="H203" s="152">
        <v>2740</v>
      </c>
      <c r="I203" s="153"/>
      <c r="J203" s="149"/>
      <c r="K203" s="149"/>
      <c r="L203" s="154"/>
      <c r="M203" s="155"/>
      <c r="N203" s="156"/>
      <c r="O203" s="156"/>
      <c r="P203" s="156"/>
      <c r="Q203" s="156"/>
      <c r="R203" s="156"/>
      <c r="S203" s="156"/>
      <c r="T203" s="157"/>
      <c r="AT203" s="158" t="s">
        <v>88</v>
      </c>
      <c r="AU203" s="158" t="s">
        <v>45</v>
      </c>
      <c r="AV203" s="8" t="s">
        <v>45</v>
      </c>
      <c r="AW203" s="8" t="s">
        <v>16</v>
      </c>
      <c r="AX203" s="8" t="s">
        <v>43</v>
      </c>
      <c r="AY203" s="158" t="s">
        <v>77</v>
      </c>
    </row>
    <row r="204" spans="1:65" s="2" customFormat="1" ht="33" customHeight="1">
      <c r="A204" s="17"/>
      <c r="B204" s="18"/>
      <c r="C204" s="131" t="s">
        <v>215</v>
      </c>
      <c r="D204" s="131" t="s">
        <v>79</v>
      </c>
      <c r="E204" s="132" t="s">
        <v>216</v>
      </c>
      <c r="F204" s="133" t="s">
        <v>217</v>
      </c>
      <c r="G204" s="134" t="s">
        <v>211</v>
      </c>
      <c r="H204" s="135">
        <v>2740</v>
      </c>
      <c r="I204" s="136"/>
      <c r="J204" s="137">
        <f>ROUND(I204*H204,2)</f>
        <v>0</v>
      </c>
      <c r="K204" s="133" t="s">
        <v>83</v>
      </c>
      <c r="L204" s="20"/>
      <c r="M204" s="138" t="s">
        <v>0</v>
      </c>
      <c r="N204" s="139" t="s">
        <v>24</v>
      </c>
      <c r="O204" s="27"/>
      <c r="P204" s="140">
        <f>O204*H204</f>
        <v>0</v>
      </c>
      <c r="Q204" s="140">
        <v>0</v>
      </c>
      <c r="R204" s="140">
        <f>Q204*H204</f>
        <v>0</v>
      </c>
      <c r="S204" s="140">
        <v>0</v>
      </c>
      <c r="T204" s="141">
        <f>S204*H204</f>
        <v>0</v>
      </c>
      <c r="U204" s="17"/>
      <c r="V204" s="17"/>
      <c r="W204" s="17"/>
      <c r="X204" s="17"/>
      <c r="Y204" s="17"/>
      <c r="Z204" s="17"/>
      <c r="AA204" s="17"/>
      <c r="AB204" s="17"/>
      <c r="AC204" s="17"/>
      <c r="AD204" s="17"/>
      <c r="AE204" s="17"/>
      <c r="AR204" s="142" t="s">
        <v>84</v>
      </c>
      <c r="AT204" s="142" t="s">
        <v>79</v>
      </c>
      <c r="AU204" s="142" t="s">
        <v>45</v>
      </c>
      <c r="AY204" s="10" t="s">
        <v>77</v>
      </c>
      <c r="BE204" s="143">
        <f>IF(N204="základní",J204,0)</f>
        <v>0</v>
      </c>
      <c r="BF204" s="143">
        <f>IF(N204="snížená",J204,0)</f>
        <v>0</v>
      </c>
      <c r="BG204" s="143">
        <f>IF(N204="zákl. přenesená",J204,0)</f>
        <v>0</v>
      </c>
      <c r="BH204" s="143">
        <f>IF(N204="sníž. přenesená",J204,0)</f>
        <v>0</v>
      </c>
      <c r="BI204" s="143">
        <f>IF(N204="nulová",J204,0)</f>
        <v>0</v>
      </c>
      <c r="BJ204" s="10" t="s">
        <v>43</v>
      </c>
      <c r="BK204" s="143">
        <f>ROUND(I204*H204,2)</f>
        <v>0</v>
      </c>
      <c r="BL204" s="10" t="s">
        <v>84</v>
      </c>
      <c r="BM204" s="142" t="s">
        <v>218</v>
      </c>
    </row>
    <row r="205" spans="1:47" s="2" customFormat="1" ht="39">
      <c r="A205" s="17"/>
      <c r="B205" s="18"/>
      <c r="C205" s="19"/>
      <c r="D205" s="144" t="s">
        <v>86</v>
      </c>
      <c r="E205" s="19"/>
      <c r="F205" s="145" t="s">
        <v>219</v>
      </c>
      <c r="G205" s="19"/>
      <c r="H205" s="19"/>
      <c r="I205" s="43"/>
      <c r="J205" s="19"/>
      <c r="K205" s="19"/>
      <c r="L205" s="20"/>
      <c r="M205" s="146"/>
      <c r="N205" s="147"/>
      <c r="O205" s="27"/>
      <c r="P205" s="27"/>
      <c r="Q205" s="27"/>
      <c r="R205" s="27"/>
      <c r="S205" s="27"/>
      <c r="T205" s="28"/>
      <c r="U205" s="17"/>
      <c r="V205" s="17"/>
      <c r="W205" s="17"/>
      <c r="X205" s="17"/>
      <c r="Y205" s="17"/>
      <c r="Z205" s="17"/>
      <c r="AA205" s="17"/>
      <c r="AB205" s="17"/>
      <c r="AC205" s="17"/>
      <c r="AD205" s="17"/>
      <c r="AE205" s="17"/>
      <c r="AT205" s="10" t="s">
        <v>86</v>
      </c>
      <c r="AU205" s="10" t="s">
        <v>45</v>
      </c>
    </row>
    <row r="206" spans="2:51" s="8" customFormat="1" ht="11.25">
      <c r="B206" s="148"/>
      <c r="C206" s="149"/>
      <c r="D206" s="144" t="s">
        <v>88</v>
      </c>
      <c r="E206" s="150" t="s">
        <v>0</v>
      </c>
      <c r="F206" s="151" t="s">
        <v>214</v>
      </c>
      <c r="G206" s="149"/>
      <c r="H206" s="152">
        <v>2740</v>
      </c>
      <c r="I206" s="153"/>
      <c r="J206" s="149"/>
      <c r="K206" s="149"/>
      <c r="L206" s="154"/>
      <c r="M206" s="155"/>
      <c r="N206" s="156"/>
      <c r="O206" s="156"/>
      <c r="P206" s="156"/>
      <c r="Q206" s="156"/>
      <c r="R206" s="156"/>
      <c r="S206" s="156"/>
      <c r="T206" s="157"/>
      <c r="AT206" s="158" t="s">
        <v>88</v>
      </c>
      <c r="AU206" s="158" t="s">
        <v>45</v>
      </c>
      <c r="AV206" s="8" t="s">
        <v>45</v>
      </c>
      <c r="AW206" s="8" t="s">
        <v>16</v>
      </c>
      <c r="AX206" s="8" t="s">
        <v>43</v>
      </c>
      <c r="AY206" s="158" t="s">
        <v>77</v>
      </c>
    </row>
    <row r="207" spans="1:65" s="2" customFormat="1" ht="21.75" customHeight="1">
      <c r="A207" s="17"/>
      <c r="B207" s="18"/>
      <c r="C207" s="131" t="s">
        <v>220</v>
      </c>
      <c r="D207" s="131" t="s">
        <v>79</v>
      </c>
      <c r="E207" s="132" t="s">
        <v>221</v>
      </c>
      <c r="F207" s="133" t="s">
        <v>222</v>
      </c>
      <c r="G207" s="134" t="s">
        <v>201</v>
      </c>
      <c r="H207" s="135">
        <v>2</v>
      </c>
      <c r="I207" s="136"/>
      <c r="J207" s="137">
        <f>ROUND(I207*H207,2)</f>
        <v>0</v>
      </c>
      <c r="K207" s="133" t="s">
        <v>83</v>
      </c>
      <c r="L207" s="20"/>
      <c r="M207" s="138" t="s">
        <v>0</v>
      </c>
      <c r="N207" s="139" t="s">
        <v>24</v>
      </c>
      <c r="O207" s="27"/>
      <c r="P207" s="140">
        <f>O207*H207</f>
        <v>0</v>
      </c>
      <c r="Q207" s="140">
        <v>16.75142</v>
      </c>
      <c r="R207" s="140">
        <f>Q207*H207</f>
        <v>33.50284</v>
      </c>
      <c r="S207" s="140">
        <v>0</v>
      </c>
      <c r="T207" s="141">
        <f>S207*H207</f>
        <v>0</v>
      </c>
      <c r="U207" s="17"/>
      <c r="V207" s="17"/>
      <c r="W207" s="17"/>
      <c r="X207" s="17"/>
      <c r="Y207" s="17"/>
      <c r="Z207" s="17"/>
      <c r="AA207" s="17"/>
      <c r="AB207" s="17"/>
      <c r="AC207" s="17"/>
      <c r="AD207" s="17"/>
      <c r="AE207" s="17"/>
      <c r="AR207" s="142" t="s">
        <v>84</v>
      </c>
      <c r="AT207" s="142" t="s">
        <v>79</v>
      </c>
      <c r="AU207" s="142" t="s">
        <v>45</v>
      </c>
      <c r="AY207" s="10" t="s">
        <v>77</v>
      </c>
      <c r="BE207" s="143">
        <f>IF(N207="základní",J207,0)</f>
        <v>0</v>
      </c>
      <c r="BF207" s="143">
        <f>IF(N207="snížená",J207,0)</f>
        <v>0</v>
      </c>
      <c r="BG207" s="143">
        <f>IF(N207="zákl. přenesená",J207,0)</f>
        <v>0</v>
      </c>
      <c r="BH207" s="143">
        <f>IF(N207="sníž. přenesená",J207,0)</f>
        <v>0</v>
      </c>
      <c r="BI207" s="143">
        <f>IF(N207="nulová",J207,0)</f>
        <v>0</v>
      </c>
      <c r="BJ207" s="10" t="s">
        <v>43</v>
      </c>
      <c r="BK207" s="143">
        <f>ROUND(I207*H207,2)</f>
        <v>0</v>
      </c>
      <c r="BL207" s="10" t="s">
        <v>84</v>
      </c>
      <c r="BM207" s="142" t="s">
        <v>223</v>
      </c>
    </row>
    <row r="208" spans="1:47" s="2" customFormat="1" ht="175.5">
      <c r="A208" s="17"/>
      <c r="B208" s="18"/>
      <c r="C208" s="19"/>
      <c r="D208" s="144" t="s">
        <v>86</v>
      </c>
      <c r="E208" s="19"/>
      <c r="F208" s="145" t="s">
        <v>224</v>
      </c>
      <c r="G208" s="19"/>
      <c r="H208" s="19"/>
      <c r="I208" s="43"/>
      <c r="J208" s="19"/>
      <c r="K208" s="19"/>
      <c r="L208" s="20"/>
      <c r="M208" s="146"/>
      <c r="N208" s="147"/>
      <c r="O208" s="27"/>
      <c r="P208" s="27"/>
      <c r="Q208" s="27"/>
      <c r="R208" s="27"/>
      <c r="S208" s="27"/>
      <c r="T208" s="28"/>
      <c r="U208" s="17"/>
      <c r="V208" s="17"/>
      <c r="W208" s="17"/>
      <c r="X208" s="17"/>
      <c r="Y208" s="17"/>
      <c r="Z208" s="17"/>
      <c r="AA208" s="17"/>
      <c r="AB208" s="17"/>
      <c r="AC208" s="17"/>
      <c r="AD208" s="17"/>
      <c r="AE208" s="17"/>
      <c r="AT208" s="10" t="s">
        <v>86</v>
      </c>
      <c r="AU208" s="10" t="s">
        <v>45</v>
      </c>
    </row>
    <row r="209" spans="1:65" s="2" customFormat="1" ht="21.75" customHeight="1">
      <c r="A209" s="17"/>
      <c r="B209" s="18"/>
      <c r="C209" s="131" t="s">
        <v>225</v>
      </c>
      <c r="D209" s="131" t="s">
        <v>79</v>
      </c>
      <c r="E209" s="132" t="s">
        <v>226</v>
      </c>
      <c r="F209" s="133" t="s">
        <v>227</v>
      </c>
      <c r="G209" s="134" t="s">
        <v>211</v>
      </c>
      <c r="H209" s="135">
        <v>8</v>
      </c>
      <c r="I209" s="136"/>
      <c r="J209" s="137">
        <f>ROUND(I209*H209,2)</f>
        <v>0</v>
      </c>
      <c r="K209" s="133" t="s">
        <v>83</v>
      </c>
      <c r="L209" s="20"/>
      <c r="M209" s="138" t="s">
        <v>0</v>
      </c>
      <c r="N209" s="139" t="s">
        <v>24</v>
      </c>
      <c r="O209" s="27"/>
      <c r="P209" s="140">
        <f>O209*H209</f>
        <v>0</v>
      </c>
      <c r="Q209" s="140">
        <v>1.22469</v>
      </c>
      <c r="R209" s="140">
        <f>Q209*H209</f>
        <v>9.79752</v>
      </c>
      <c r="S209" s="140">
        <v>0</v>
      </c>
      <c r="T209" s="141">
        <f>S209*H209</f>
        <v>0</v>
      </c>
      <c r="U209" s="17"/>
      <c r="V209" s="17"/>
      <c r="W209" s="17"/>
      <c r="X209" s="17"/>
      <c r="Y209" s="17"/>
      <c r="Z209" s="17"/>
      <c r="AA209" s="17"/>
      <c r="AB209" s="17"/>
      <c r="AC209" s="17"/>
      <c r="AD209" s="17"/>
      <c r="AE209" s="17"/>
      <c r="AR209" s="142" t="s">
        <v>84</v>
      </c>
      <c r="AT209" s="142" t="s">
        <v>79</v>
      </c>
      <c r="AU209" s="142" t="s">
        <v>45</v>
      </c>
      <c r="AY209" s="10" t="s">
        <v>77</v>
      </c>
      <c r="BE209" s="143">
        <f>IF(N209="základní",J209,0)</f>
        <v>0</v>
      </c>
      <c r="BF209" s="143">
        <f>IF(N209="snížená",J209,0)</f>
        <v>0</v>
      </c>
      <c r="BG209" s="143">
        <f>IF(N209="zákl. přenesená",J209,0)</f>
        <v>0</v>
      </c>
      <c r="BH209" s="143">
        <f>IF(N209="sníž. přenesená",J209,0)</f>
        <v>0</v>
      </c>
      <c r="BI209" s="143">
        <f>IF(N209="nulová",J209,0)</f>
        <v>0</v>
      </c>
      <c r="BJ209" s="10" t="s">
        <v>43</v>
      </c>
      <c r="BK209" s="143">
        <f>ROUND(I209*H209,2)</f>
        <v>0</v>
      </c>
      <c r="BL209" s="10" t="s">
        <v>84</v>
      </c>
      <c r="BM209" s="142" t="s">
        <v>228</v>
      </c>
    </row>
    <row r="210" spans="1:47" s="2" customFormat="1" ht="97.5">
      <c r="A210" s="17"/>
      <c r="B210" s="18"/>
      <c r="C210" s="19"/>
      <c r="D210" s="144" t="s">
        <v>86</v>
      </c>
      <c r="E210" s="19"/>
      <c r="F210" s="145" t="s">
        <v>229</v>
      </c>
      <c r="G210" s="19"/>
      <c r="H210" s="19"/>
      <c r="I210" s="43"/>
      <c r="J210" s="19"/>
      <c r="K210" s="19"/>
      <c r="L210" s="20"/>
      <c r="M210" s="146"/>
      <c r="N210" s="147"/>
      <c r="O210" s="27"/>
      <c r="P210" s="27"/>
      <c r="Q210" s="27"/>
      <c r="R210" s="27"/>
      <c r="S210" s="27"/>
      <c r="T210" s="28"/>
      <c r="U210" s="17"/>
      <c r="V210" s="17"/>
      <c r="W210" s="17"/>
      <c r="X210" s="17"/>
      <c r="Y210" s="17"/>
      <c r="Z210" s="17"/>
      <c r="AA210" s="17"/>
      <c r="AB210" s="17"/>
      <c r="AC210" s="17"/>
      <c r="AD210" s="17"/>
      <c r="AE210" s="17"/>
      <c r="AT210" s="10" t="s">
        <v>86</v>
      </c>
      <c r="AU210" s="10" t="s">
        <v>45</v>
      </c>
    </row>
    <row r="211" spans="2:51" s="8" customFormat="1" ht="11.25">
      <c r="B211" s="148"/>
      <c r="C211" s="149"/>
      <c r="D211" s="144" t="s">
        <v>88</v>
      </c>
      <c r="E211" s="150" t="s">
        <v>0</v>
      </c>
      <c r="F211" s="151" t="s">
        <v>230</v>
      </c>
      <c r="G211" s="149"/>
      <c r="H211" s="152">
        <v>8</v>
      </c>
      <c r="I211" s="153"/>
      <c r="J211" s="149"/>
      <c r="K211" s="149"/>
      <c r="L211" s="154"/>
      <c r="M211" s="155"/>
      <c r="N211" s="156"/>
      <c r="O211" s="156"/>
      <c r="P211" s="156"/>
      <c r="Q211" s="156"/>
      <c r="R211" s="156"/>
      <c r="S211" s="156"/>
      <c r="T211" s="157"/>
      <c r="AT211" s="158" t="s">
        <v>88</v>
      </c>
      <c r="AU211" s="158" t="s">
        <v>45</v>
      </c>
      <c r="AV211" s="8" t="s">
        <v>45</v>
      </c>
      <c r="AW211" s="8" t="s">
        <v>16</v>
      </c>
      <c r="AX211" s="8" t="s">
        <v>43</v>
      </c>
      <c r="AY211" s="158" t="s">
        <v>77</v>
      </c>
    </row>
    <row r="212" spans="1:65" s="2" customFormat="1" ht="16.5" customHeight="1">
      <c r="A212" s="17"/>
      <c r="B212" s="18"/>
      <c r="C212" s="170" t="s">
        <v>231</v>
      </c>
      <c r="D212" s="170" t="s">
        <v>134</v>
      </c>
      <c r="E212" s="171" t="s">
        <v>232</v>
      </c>
      <c r="F212" s="172" t="s">
        <v>233</v>
      </c>
      <c r="G212" s="173" t="s">
        <v>211</v>
      </c>
      <c r="H212" s="174">
        <v>8</v>
      </c>
      <c r="I212" s="175"/>
      <c r="J212" s="176">
        <f>ROUND(I212*H212,2)</f>
        <v>0</v>
      </c>
      <c r="K212" s="172" t="s">
        <v>83</v>
      </c>
      <c r="L212" s="177"/>
      <c r="M212" s="178" t="s">
        <v>0</v>
      </c>
      <c r="N212" s="179" t="s">
        <v>24</v>
      </c>
      <c r="O212" s="27"/>
      <c r="P212" s="140">
        <f>O212*H212</f>
        <v>0</v>
      </c>
      <c r="Q212" s="140">
        <v>0.6</v>
      </c>
      <c r="R212" s="140">
        <f>Q212*H212</f>
        <v>4.8</v>
      </c>
      <c r="S212" s="140">
        <v>0</v>
      </c>
      <c r="T212" s="141">
        <f>S212*H212</f>
        <v>0</v>
      </c>
      <c r="U212" s="17"/>
      <c r="V212" s="17"/>
      <c r="W212" s="17"/>
      <c r="X212" s="17"/>
      <c r="Y212" s="17"/>
      <c r="Z212" s="17"/>
      <c r="AA212" s="17"/>
      <c r="AB212" s="17"/>
      <c r="AC212" s="17"/>
      <c r="AD212" s="17"/>
      <c r="AE212" s="17"/>
      <c r="AR212" s="142" t="s">
        <v>127</v>
      </c>
      <c r="AT212" s="142" t="s">
        <v>134</v>
      </c>
      <c r="AU212" s="142" t="s">
        <v>45</v>
      </c>
      <c r="AY212" s="10" t="s">
        <v>77</v>
      </c>
      <c r="BE212" s="143">
        <f>IF(N212="základní",J212,0)</f>
        <v>0</v>
      </c>
      <c r="BF212" s="143">
        <f>IF(N212="snížená",J212,0)</f>
        <v>0</v>
      </c>
      <c r="BG212" s="143">
        <f>IF(N212="zákl. přenesená",J212,0)</f>
        <v>0</v>
      </c>
      <c r="BH212" s="143">
        <f>IF(N212="sníž. přenesená",J212,0)</f>
        <v>0</v>
      </c>
      <c r="BI212" s="143">
        <f>IF(N212="nulová",J212,0)</f>
        <v>0</v>
      </c>
      <c r="BJ212" s="10" t="s">
        <v>43</v>
      </c>
      <c r="BK212" s="143">
        <f>ROUND(I212*H212,2)</f>
        <v>0</v>
      </c>
      <c r="BL212" s="10" t="s">
        <v>84</v>
      </c>
      <c r="BM212" s="142" t="s">
        <v>234</v>
      </c>
    </row>
    <row r="213" spans="1:65" s="2" customFormat="1" ht="21.75" customHeight="1">
      <c r="A213" s="17"/>
      <c r="B213" s="18"/>
      <c r="C213" s="131" t="s">
        <v>235</v>
      </c>
      <c r="D213" s="131" t="s">
        <v>79</v>
      </c>
      <c r="E213" s="132" t="s">
        <v>236</v>
      </c>
      <c r="F213" s="133" t="s">
        <v>237</v>
      </c>
      <c r="G213" s="134" t="s">
        <v>102</v>
      </c>
      <c r="H213" s="135">
        <v>1.92</v>
      </c>
      <c r="I213" s="136"/>
      <c r="J213" s="137">
        <f>ROUND(I213*H213,2)</f>
        <v>0</v>
      </c>
      <c r="K213" s="133" t="s">
        <v>83</v>
      </c>
      <c r="L213" s="20"/>
      <c r="M213" s="138" t="s">
        <v>0</v>
      </c>
      <c r="N213" s="139" t="s">
        <v>24</v>
      </c>
      <c r="O213" s="27"/>
      <c r="P213" s="140">
        <f>O213*H213</f>
        <v>0</v>
      </c>
      <c r="Q213" s="140">
        <v>2.26672</v>
      </c>
      <c r="R213" s="140">
        <f>Q213*H213</f>
        <v>4.3521024</v>
      </c>
      <c r="S213" s="140">
        <v>0</v>
      </c>
      <c r="T213" s="141">
        <f>S213*H213</f>
        <v>0</v>
      </c>
      <c r="U213" s="17"/>
      <c r="V213" s="17"/>
      <c r="W213" s="17"/>
      <c r="X213" s="17"/>
      <c r="Y213" s="17"/>
      <c r="Z213" s="17"/>
      <c r="AA213" s="17"/>
      <c r="AB213" s="17"/>
      <c r="AC213" s="17"/>
      <c r="AD213" s="17"/>
      <c r="AE213" s="17"/>
      <c r="AR213" s="142" t="s">
        <v>84</v>
      </c>
      <c r="AT213" s="142" t="s">
        <v>79</v>
      </c>
      <c r="AU213" s="142" t="s">
        <v>45</v>
      </c>
      <c r="AY213" s="10" t="s">
        <v>77</v>
      </c>
      <c r="BE213" s="143">
        <f>IF(N213="základní",J213,0)</f>
        <v>0</v>
      </c>
      <c r="BF213" s="143">
        <f>IF(N213="snížená",J213,0)</f>
        <v>0</v>
      </c>
      <c r="BG213" s="143">
        <f>IF(N213="zákl. přenesená",J213,0)</f>
        <v>0</v>
      </c>
      <c r="BH213" s="143">
        <f>IF(N213="sníž. přenesená",J213,0)</f>
        <v>0</v>
      </c>
      <c r="BI213" s="143">
        <f>IF(N213="nulová",J213,0)</f>
        <v>0</v>
      </c>
      <c r="BJ213" s="10" t="s">
        <v>43</v>
      </c>
      <c r="BK213" s="143">
        <f>ROUND(I213*H213,2)</f>
        <v>0</v>
      </c>
      <c r="BL213" s="10" t="s">
        <v>84</v>
      </c>
      <c r="BM213" s="142" t="s">
        <v>238</v>
      </c>
    </row>
    <row r="214" spans="1:47" s="2" customFormat="1" ht="48.75">
      <c r="A214" s="17"/>
      <c r="B214" s="18"/>
      <c r="C214" s="19"/>
      <c r="D214" s="144" t="s">
        <v>86</v>
      </c>
      <c r="E214" s="19"/>
      <c r="F214" s="145" t="s">
        <v>239</v>
      </c>
      <c r="G214" s="19"/>
      <c r="H214" s="19"/>
      <c r="I214" s="43"/>
      <c r="J214" s="19"/>
      <c r="K214" s="19"/>
      <c r="L214" s="20"/>
      <c r="M214" s="146"/>
      <c r="N214" s="147"/>
      <c r="O214" s="27"/>
      <c r="P214" s="27"/>
      <c r="Q214" s="27"/>
      <c r="R214" s="27"/>
      <c r="S214" s="27"/>
      <c r="T214" s="28"/>
      <c r="U214" s="17"/>
      <c r="V214" s="17"/>
      <c r="W214" s="17"/>
      <c r="X214" s="17"/>
      <c r="Y214" s="17"/>
      <c r="Z214" s="17"/>
      <c r="AA214" s="17"/>
      <c r="AB214" s="17"/>
      <c r="AC214" s="17"/>
      <c r="AD214" s="17"/>
      <c r="AE214" s="17"/>
      <c r="AT214" s="10" t="s">
        <v>86</v>
      </c>
      <c r="AU214" s="10" t="s">
        <v>45</v>
      </c>
    </row>
    <row r="215" spans="2:51" s="8" customFormat="1" ht="11.25">
      <c r="B215" s="148"/>
      <c r="C215" s="149"/>
      <c r="D215" s="144" t="s">
        <v>88</v>
      </c>
      <c r="E215" s="150" t="s">
        <v>0</v>
      </c>
      <c r="F215" s="151" t="s">
        <v>240</v>
      </c>
      <c r="G215" s="149"/>
      <c r="H215" s="152">
        <v>1.92</v>
      </c>
      <c r="I215" s="153"/>
      <c r="J215" s="149"/>
      <c r="K215" s="149"/>
      <c r="L215" s="154"/>
      <c r="M215" s="155"/>
      <c r="N215" s="156"/>
      <c r="O215" s="156"/>
      <c r="P215" s="156"/>
      <c r="Q215" s="156"/>
      <c r="R215" s="156"/>
      <c r="S215" s="156"/>
      <c r="T215" s="157"/>
      <c r="AT215" s="158" t="s">
        <v>88</v>
      </c>
      <c r="AU215" s="158" t="s">
        <v>45</v>
      </c>
      <c r="AV215" s="8" t="s">
        <v>45</v>
      </c>
      <c r="AW215" s="8" t="s">
        <v>16</v>
      </c>
      <c r="AX215" s="8" t="s">
        <v>43</v>
      </c>
      <c r="AY215" s="158" t="s">
        <v>77</v>
      </c>
    </row>
    <row r="216" spans="1:65" s="2" customFormat="1" ht="21.75" customHeight="1">
      <c r="A216" s="17"/>
      <c r="B216" s="18"/>
      <c r="C216" s="131" t="s">
        <v>241</v>
      </c>
      <c r="D216" s="131" t="s">
        <v>79</v>
      </c>
      <c r="E216" s="132" t="s">
        <v>242</v>
      </c>
      <c r="F216" s="133" t="s">
        <v>243</v>
      </c>
      <c r="G216" s="134" t="s">
        <v>82</v>
      </c>
      <c r="H216" s="135">
        <v>845.996</v>
      </c>
      <c r="I216" s="136"/>
      <c r="J216" s="137">
        <f>ROUND(I216*H216,2)</f>
        <v>0</v>
      </c>
      <c r="K216" s="133" t="s">
        <v>83</v>
      </c>
      <c r="L216" s="20"/>
      <c r="M216" s="138" t="s">
        <v>0</v>
      </c>
      <c r="N216" s="139" t="s">
        <v>24</v>
      </c>
      <c r="O216" s="27"/>
      <c r="P216" s="140">
        <f>O216*H216</f>
        <v>0</v>
      </c>
      <c r="Q216" s="140">
        <v>0.00198</v>
      </c>
      <c r="R216" s="140">
        <f>Q216*H216</f>
        <v>1.6750720799999999</v>
      </c>
      <c r="S216" s="140">
        <v>0</v>
      </c>
      <c r="T216" s="141">
        <f>S216*H216</f>
        <v>0</v>
      </c>
      <c r="U216" s="17"/>
      <c r="V216" s="17"/>
      <c r="W216" s="17"/>
      <c r="X216" s="17"/>
      <c r="Y216" s="17"/>
      <c r="Z216" s="17"/>
      <c r="AA216" s="17"/>
      <c r="AB216" s="17"/>
      <c r="AC216" s="17"/>
      <c r="AD216" s="17"/>
      <c r="AE216" s="17"/>
      <c r="AR216" s="142" t="s">
        <v>84</v>
      </c>
      <c r="AT216" s="142" t="s">
        <v>79</v>
      </c>
      <c r="AU216" s="142" t="s">
        <v>45</v>
      </c>
      <c r="AY216" s="10" t="s">
        <v>77</v>
      </c>
      <c r="BE216" s="143">
        <f>IF(N216="základní",J216,0)</f>
        <v>0</v>
      </c>
      <c r="BF216" s="143">
        <f>IF(N216="snížená",J216,0)</f>
        <v>0</v>
      </c>
      <c r="BG216" s="143">
        <f>IF(N216="zákl. přenesená",J216,0)</f>
        <v>0</v>
      </c>
      <c r="BH216" s="143">
        <f>IF(N216="sníž. přenesená",J216,0)</f>
        <v>0</v>
      </c>
      <c r="BI216" s="143">
        <f>IF(N216="nulová",J216,0)</f>
        <v>0</v>
      </c>
      <c r="BJ216" s="10" t="s">
        <v>43</v>
      </c>
      <c r="BK216" s="143">
        <f>ROUND(I216*H216,2)</f>
        <v>0</v>
      </c>
      <c r="BL216" s="10" t="s">
        <v>84</v>
      </c>
      <c r="BM216" s="142" t="s">
        <v>244</v>
      </c>
    </row>
    <row r="217" spans="1:47" s="2" customFormat="1" ht="97.5">
      <c r="A217" s="17"/>
      <c r="B217" s="18"/>
      <c r="C217" s="19"/>
      <c r="D217" s="144" t="s">
        <v>86</v>
      </c>
      <c r="E217" s="19"/>
      <c r="F217" s="145" t="s">
        <v>245</v>
      </c>
      <c r="G217" s="19"/>
      <c r="H217" s="19"/>
      <c r="I217" s="43"/>
      <c r="J217" s="19"/>
      <c r="K217" s="19"/>
      <c r="L217" s="20"/>
      <c r="M217" s="146"/>
      <c r="N217" s="147"/>
      <c r="O217" s="27"/>
      <c r="P217" s="27"/>
      <c r="Q217" s="27"/>
      <c r="R217" s="27"/>
      <c r="S217" s="27"/>
      <c r="T217" s="28"/>
      <c r="U217" s="17"/>
      <c r="V217" s="17"/>
      <c r="W217" s="17"/>
      <c r="X217" s="17"/>
      <c r="Y217" s="17"/>
      <c r="Z217" s="17"/>
      <c r="AA217" s="17"/>
      <c r="AB217" s="17"/>
      <c r="AC217" s="17"/>
      <c r="AD217" s="17"/>
      <c r="AE217" s="17"/>
      <c r="AT217" s="10" t="s">
        <v>86</v>
      </c>
      <c r="AU217" s="10" t="s">
        <v>45</v>
      </c>
    </row>
    <row r="218" spans="2:51" s="8" customFormat="1" ht="22.5">
      <c r="B218" s="148"/>
      <c r="C218" s="149"/>
      <c r="D218" s="144" t="s">
        <v>88</v>
      </c>
      <c r="E218" s="150" t="s">
        <v>0</v>
      </c>
      <c r="F218" s="151" t="s">
        <v>94</v>
      </c>
      <c r="G218" s="149"/>
      <c r="H218" s="152">
        <v>845.996</v>
      </c>
      <c r="I218" s="153"/>
      <c r="J218" s="149"/>
      <c r="K218" s="149"/>
      <c r="L218" s="154"/>
      <c r="M218" s="155"/>
      <c r="N218" s="156"/>
      <c r="O218" s="156"/>
      <c r="P218" s="156"/>
      <c r="Q218" s="156"/>
      <c r="R218" s="156"/>
      <c r="S218" s="156"/>
      <c r="T218" s="157"/>
      <c r="AT218" s="158" t="s">
        <v>88</v>
      </c>
      <c r="AU218" s="158" t="s">
        <v>45</v>
      </c>
      <c r="AV218" s="8" t="s">
        <v>45</v>
      </c>
      <c r="AW218" s="8" t="s">
        <v>16</v>
      </c>
      <c r="AX218" s="8" t="s">
        <v>43</v>
      </c>
      <c r="AY218" s="158" t="s">
        <v>77</v>
      </c>
    </row>
    <row r="219" spans="1:65" s="2" customFormat="1" ht="55.5" customHeight="1">
      <c r="A219" s="17"/>
      <c r="B219" s="18"/>
      <c r="C219" s="131" t="s">
        <v>246</v>
      </c>
      <c r="D219" s="131" t="s">
        <v>79</v>
      </c>
      <c r="E219" s="132" t="s">
        <v>247</v>
      </c>
      <c r="F219" s="133" t="s">
        <v>248</v>
      </c>
      <c r="G219" s="134" t="s">
        <v>211</v>
      </c>
      <c r="H219" s="135">
        <v>2192</v>
      </c>
      <c r="I219" s="136"/>
      <c r="J219" s="137">
        <f>ROUND(I219*H219,2)</f>
        <v>0</v>
      </c>
      <c r="K219" s="133" t="s">
        <v>83</v>
      </c>
      <c r="L219" s="20"/>
      <c r="M219" s="138" t="s">
        <v>0</v>
      </c>
      <c r="N219" s="139" t="s">
        <v>24</v>
      </c>
      <c r="O219" s="27"/>
      <c r="P219" s="140">
        <f>O219*H219</f>
        <v>0</v>
      </c>
      <c r="Q219" s="140">
        <v>0</v>
      </c>
      <c r="R219" s="140">
        <f>Q219*H219</f>
        <v>0</v>
      </c>
      <c r="S219" s="140">
        <v>0.086</v>
      </c>
      <c r="T219" s="141">
        <f>S219*H219</f>
        <v>188.51199999999997</v>
      </c>
      <c r="U219" s="17"/>
      <c r="V219" s="17"/>
      <c r="W219" s="17"/>
      <c r="X219" s="17"/>
      <c r="Y219" s="17"/>
      <c r="Z219" s="17"/>
      <c r="AA219" s="17"/>
      <c r="AB219" s="17"/>
      <c r="AC219" s="17"/>
      <c r="AD219" s="17"/>
      <c r="AE219" s="17"/>
      <c r="AR219" s="142" t="s">
        <v>84</v>
      </c>
      <c r="AT219" s="142" t="s">
        <v>79</v>
      </c>
      <c r="AU219" s="142" t="s">
        <v>45</v>
      </c>
      <c r="AY219" s="10" t="s">
        <v>77</v>
      </c>
      <c r="BE219" s="143">
        <f>IF(N219="základní",J219,0)</f>
        <v>0</v>
      </c>
      <c r="BF219" s="143">
        <f>IF(N219="snížená",J219,0)</f>
        <v>0</v>
      </c>
      <c r="BG219" s="143">
        <f>IF(N219="zákl. přenesená",J219,0)</f>
        <v>0</v>
      </c>
      <c r="BH219" s="143">
        <f>IF(N219="sníž. přenesená",J219,0)</f>
        <v>0</v>
      </c>
      <c r="BI219" s="143">
        <f>IF(N219="nulová",J219,0)</f>
        <v>0</v>
      </c>
      <c r="BJ219" s="10" t="s">
        <v>43</v>
      </c>
      <c r="BK219" s="143">
        <f>ROUND(I219*H219,2)</f>
        <v>0</v>
      </c>
      <c r="BL219" s="10" t="s">
        <v>84</v>
      </c>
      <c r="BM219" s="142" t="s">
        <v>249</v>
      </c>
    </row>
    <row r="220" spans="1:47" s="2" customFormat="1" ht="68.25">
      <c r="A220" s="17"/>
      <c r="B220" s="18"/>
      <c r="C220" s="19"/>
      <c r="D220" s="144" t="s">
        <v>86</v>
      </c>
      <c r="E220" s="19"/>
      <c r="F220" s="145" t="s">
        <v>250</v>
      </c>
      <c r="G220" s="19"/>
      <c r="H220" s="19"/>
      <c r="I220" s="43"/>
      <c r="J220" s="19"/>
      <c r="K220" s="19"/>
      <c r="L220" s="20"/>
      <c r="M220" s="146"/>
      <c r="N220" s="147"/>
      <c r="O220" s="27"/>
      <c r="P220" s="27"/>
      <c r="Q220" s="27"/>
      <c r="R220" s="27"/>
      <c r="S220" s="27"/>
      <c r="T220" s="28"/>
      <c r="U220" s="17"/>
      <c r="V220" s="17"/>
      <c r="W220" s="17"/>
      <c r="X220" s="17"/>
      <c r="Y220" s="17"/>
      <c r="Z220" s="17"/>
      <c r="AA220" s="17"/>
      <c r="AB220" s="17"/>
      <c r="AC220" s="17"/>
      <c r="AD220" s="17"/>
      <c r="AE220" s="17"/>
      <c r="AT220" s="10" t="s">
        <v>86</v>
      </c>
      <c r="AU220" s="10" t="s">
        <v>45</v>
      </c>
    </row>
    <row r="221" spans="2:51" s="8" customFormat="1" ht="11.25">
      <c r="B221" s="148"/>
      <c r="C221" s="149"/>
      <c r="D221" s="144" t="s">
        <v>88</v>
      </c>
      <c r="E221" s="150" t="s">
        <v>0</v>
      </c>
      <c r="F221" s="151" t="s">
        <v>251</v>
      </c>
      <c r="G221" s="149"/>
      <c r="H221" s="152">
        <v>2192</v>
      </c>
      <c r="I221" s="153"/>
      <c r="J221" s="149"/>
      <c r="K221" s="149"/>
      <c r="L221" s="154"/>
      <c r="M221" s="155"/>
      <c r="N221" s="156"/>
      <c r="O221" s="156"/>
      <c r="P221" s="156"/>
      <c r="Q221" s="156"/>
      <c r="R221" s="156"/>
      <c r="S221" s="156"/>
      <c r="T221" s="157"/>
      <c r="AT221" s="158" t="s">
        <v>88</v>
      </c>
      <c r="AU221" s="158" t="s">
        <v>45</v>
      </c>
      <c r="AV221" s="8" t="s">
        <v>45</v>
      </c>
      <c r="AW221" s="8" t="s">
        <v>16</v>
      </c>
      <c r="AX221" s="8" t="s">
        <v>43</v>
      </c>
      <c r="AY221" s="158" t="s">
        <v>77</v>
      </c>
    </row>
    <row r="222" spans="1:65" s="2" customFormat="1" ht="55.5" customHeight="1">
      <c r="A222" s="17"/>
      <c r="B222" s="18"/>
      <c r="C222" s="131" t="s">
        <v>252</v>
      </c>
      <c r="D222" s="131" t="s">
        <v>79</v>
      </c>
      <c r="E222" s="132" t="s">
        <v>253</v>
      </c>
      <c r="F222" s="133" t="s">
        <v>254</v>
      </c>
      <c r="G222" s="134" t="s">
        <v>211</v>
      </c>
      <c r="H222" s="135">
        <v>6</v>
      </c>
      <c r="I222" s="136"/>
      <c r="J222" s="137">
        <f>ROUND(I222*H222,2)</f>
        <v>0</v>
      </c>
      <c r="K222" s="133" t="s">
        <v>83</v>
      </c>
      <c r="L222" s="20"/>
      <c r="M222" s="138" t="s">
        <v>0</v>
      </c>
      <c r="N222" s="139" t="s">
        <v>24</v>
      </c>
      <c r="O222" s="27"/>
      <c r="P222" s="140">
        <f>O222*H222</f>
        <v>0</v>
      </c>
      <c r="Q222" s="140">
        <v>0</v>
      </c>
      <c r="R222" s="140">
        <f>Q222*H222</f>
        <v>0</v>
      </c>
      <c r="S222" s="140">
        <v>0.129</v>
      </c>
      <c r="T222" s="141">
        <f>S222*H222</f>
        <v>0.774</v>
      </c>
      <c r="U222" s="17"/>
      <c r="V222" s="17"/>
      <c r="W222" s="17"/>
      <c r="X222" s="17"/>
      <c r="Y222" s="17"/>
      <c r="Z222" s="17"/>
      <c r="AA222" s="17"/>
      <c r="AB222" s="17"/>
      <c r="AC222" s="17"/>
      <c r="AD222" s="17"/>
      <c r="AE222" s="17"/>
      <c r="AR222" s="142" t="s">
        <v>84</v>
      </c>
      <c r="AT222" s="142" t="s">
        <v>79</v>
      </c>
      <c r="AU222" s="142" t="s">
        <v>45</v>
      </c>
      <c r="AY222" s="10" t="s">
        <v>77</v>
      </c>
      <c r="BE222" s="143">
        <f>IF(N222="základní",J222,0)</f>
        <v>0</v>
      </c>
      <c r="BF222" s="143">
        <f>IF(N222="snížená",J222,0)</f>
        <v>0</v>
      </c>
      <c r="BG222" s="143">
        <f>IF(N222="zákl. přenesená",J222,0)</f>
        <v>0</v>
      </c>
      <c r="BH222" s="143">
        <f>IF(N222="sníž. přenesená",J222,0)</f>
        <v>0</v>
      </c>
      <c r="BI222" s="143">
        <f>IF(N222="nulová",J222,0)</f>
        <v>0</v>
      </c>
      <c r="BJ222" s="10" t="s">
        <v>43</v>
      </c>
      <c r="BK222" s="143">
        <f>ROUND(I222*H222,2)</f>
        <v>0</v>
      </c>
      <c r="BL222" s="10" t="s">
        <v>84</v>
      </c>
      <c r="BM222" s="142" t="s">
        <v>255</v>
      </c>
    </row>
    <row r="223" spans="1:47" s="2" customFormat="1" ht="78">
      <c r="A223" s="17"/>
      <c r="B223" s="18"/>
      <c r="C223" s="19"/>
      <c r="D223" s="144" t="s">
        <v>86</v>
      </c>
      <c r="E223" s="19"/>
      <c r="F223" s="145" t="s">
        <v>256</v>
      </c>
      <c r="G223" s="19"/>
      <c r="H223" s="19"/>
      <c r="I223" s="43"/>
      <c r="J223" s="19"/>
      <c r="K223" s="19"/>
      <c r="L223" s="20"/>
      <c r="M223" s="146"/>
      <c r="N223" s="147"/>
      <c r="O223" s="27"/>
      <c r="P223" s="27"/>
      <c r="Q223" s="27"/>
      <c r="R223" s="27"/>
      <c r="S223" s="27"/>
      <c r="T223" s="28"/>
      <c r="U223" s="17"/>
      <c r="V223" s="17"/>
      <c r="W223" s="17"/>
      <c r="X223" s="17"/>
      <c r="Y223" s="17"/>
      <c r="Z223" s="17"/>
      <c r="AA223" s="17"/>
      <c r="AB223" s="17"/>
      <c r="AC223" s="17"/>
      <c r="AD223" s="17"/>
      <c r="AE223" s="17"/>
      <c r="AT223" s="10" t="s">
        <v>86</v>
      </c>
      <c r="AU223" s="10" t="s">
        <v>45</v>
      </c>
    </row>
    <row r="224" spans="2:51" s="8" customFormat="1" ht="11.25">
      <c r="B224" s="148"/>
      <c r="C224" s="149"/>
      <c r="D224" s="144" t="s">
        <v>88</v>
      </c>
      <c r="E224" s="150" t="s">
        <v>0</v>
      </c>
      <c r="F224" s="151" t="s">
        <v>114</v>
      </c>
      <c r="G224" s="149"/>
      <c r="H224" s="152">
        <v>6</v>
      </c>
      <c r="I224" s="153"/>
      <c r="J224" s="149"/>
      <c r="K224" s="149"/>
      <c r="L224" s="154"/>
      <c r="M224" s="155"/>
      <c r="N224" s="156"/>
      <c r="O224" s="156"/>
      <c r="P224" s="156"/>
      <c r="Q224" s="156"/>
      <c r="R224" s="156"/>
      <c r="S224" s="156"/>
      <c r="T224" s="157"/>
      <c r="AT224" s="158" t="s">
        <v>88</v>
      </c>
      <c r="AU224" s="158" t="s">
        <v>45</v>
      </c>
      <c r="AV224" s="8" t="s">
        <v>45</v>
      </c>
      <c r="AW224" s="8" t="s">
        <v>16</v>
      </c>
      <c r="AX224" s="8" t="s">
        <v>43</v>
      </c>
      <c r="AY224" s="158" t="s">
        <v>77</v>
      </c>
    </row>
    <row r="225" spans="1:65" s="2" customFormat="1" ht="21.75" customHeight="1">
      <c r="A225" s="17"/>
      <c r="B225" s="18"/>
      <c r="C225" s="131" t="s">
        <v>257</v>
      </c>
      <c r="D225" s="131" t="s">
        <v>79</v>
      </c>
      <c r="E225" s="132" t="s">
        <v>258</v>
      </c>
      <c r="F225" s="133" t="s">
        <v>259</v>
      </c>
      <c r="G225" s="134" t="s">
        <v>82</v>
      </c>
      <c r="H225" s="135">
        <v>8295.56</v>
      </c>
      <c r="I225" s="136"/>
      <c r="J225" s="137">
        <f>ROUND(I225*H225,2)</f>
        <v>0</v>
      </c>
      <c r="K225" s="133" t="s">
        <v>83</v>
      </c>
      <c r="L225" s="20"/>
      <c r="M225" s="138" t="s">
        <v>0</v>
      </c>
      <c r="N225" s="139" t="s">
        <v>24</v>
      </c>
      <c r="O225" s="27"/>
      <c r="P225" s="140">
        <f>O225*H225</f>
        <v>0</v>
      </c>
      <c r="Q225" s="140">
        <v>0</v>
      </c>
      <c r="R225" s="140">
        <f>Q225*H225</f>
        <v>0</v>
      </c>
      <c r="S225" s="140">
        <v>0.02</v>
      </c>
      <c r="T225" s="141">
        <f>S225*H225</f>
        <v>165.91119999999998</v>
      </c>
      <c r="U225" s="17"/>
      <c r="V225" s="17"/>
      <c r="W225" s="17"/>
      <c r="X225" s="17"/>
      <c r="Y225" s="17"/>
      <c r="Z225" s="17"/>
      <c r="AA225" s="17"/>
      <c r="AB225" s="17"/>
      <c r="AC225" s="17"/>
      <c r="AD225" s="17"/>
      <c r="AE225" s="17"/>
      <c r="AR225" s="142" t="s">
        <v>84</v>
      </c>
      <c r="AT225" s="142" t="s">
        <v>79</v>
      </c>
      <c r="AU225" s="142" t="s">
        <v>45</v>
      </c>
      <c r="AY225" s="10" t="s">
        <v>77</v>
      </c>
      <c r="BE225" s="143">
        <f>IF(N225="základní",J225,0)</f>
        <v>0</v>
      </c>
      <c r="BF225" s="143">
        <f>IF(N225="snížená",J225,0)</f>
        <v>0</v>
      </c>
      <c r="BG225" s="143">
        <f>IF(N225="zákl. přenesená",J225,0)</f>
        <v>0</v>
      </c>
      <c r="BH225" s="143">
        <f>IF(N225="sníž. přenesená",J225,0)</f>
        <v>0</v>
      </c>
      <c r="BI225" s="143">
        <f>IF(N225="nulová",J225,0)</f>
        <v>0</v>
      </c>
      <c r="BJ225" s="10" t="s">
        <v>43</v>
      </c>
      <c r="BK225" s="143">
        <f>ROUND(I225*H225,2)</f>
        <v>0</v>
      </c>
      <c r="BL225" s="10" t="s">
        <v>84</v>
      </c>
      <c r="BM225" s="142" t="s">
        <v>260</v>
      </c>
    </row>
    <row r="226" spans="1:47" s="2" customFormat="1" ht="68.25">
      <c r="A226" s="17"/>
      <c r="B226" s="18"/>
      <c r="C226" s="19"/>
      <c r="D226" s="144" t="s">
        <v>86</v>
      </c>
      <c r="E226" s="19"/>
      <c r="F226" s="145" t="s">
        <v>261</v>
      </c>
      <c r="G226" s="19"/>
      <c r="H226" s="19"/>
      <c r="I226" s="43"/>
      <c r="J226" s="19"/>
      <c r="K226" s="19"/>
      <c r="L226" s="20"/>
      <c r="M226" s="146"/>
      <c r="N226" s="147"/>
      <c r="O226" s="27"/>
      <c r="P226" s="27"/>
      <c r="Q226" s="27"/>
      <c r="R226" s="27"/>
      <c r="S226" s="27"/>
      <c r="T226" s="28"/>
      <c r="U226" s="17"/>
      <c r="V226" s="17"/>
      <c r="W226" s="17"/>
      <c r="X226" s="17"/>
      <c r="Y226" s="17"/>
      <c r="Z226" s="17"/>
      <c r="AA226" s="17"/>
      <c r="AB226" s="17"/>
      <c r="AC226" s="17"/>
      <c r="AD226" s="17"/>
      <c r="AE226" s="17"/>
      <c r="AT226" s="10" t="s">
        <v>86</v>
      </c>
      <c r="AU226" s="10" t="s">
        <v>45</v>
      </c>
    </row>
    <row r="227" spans="1:65" s="2" customFormat="1" ht="55.5" customHeight="1">
      <c r="A227" s="17"/>
      <c r="B227" s="18"/>
      <c r="C227" s="131" t="s">
        <v>262</v>
      </c>
      <c r="D227" s="131" t="s">
        <v>79</v>
      </c>
      <c r="E227" s="132" t="s">
        <v>263</v>
      </c>
      <c r="F227" s="133" t="s">
        <v>264</v>
      </c>
      <c r="G227" s="134" t="s">
        <v>82</v>
      </c>
      <c r="H227" s="135">
        <v>8295.56</v>
      </c>
      <c r="I227" s="136"/>
      <c r="J227" s="137">
        <f>ROUND(I227*H227,2)</f>
        <v>0</v>
      </c>
      <c r="K227" s="133" t="s">
        <v>83</v>
      </c>
      <c r="L227" s="20"/>
      <c r="M227" s="138" t="s">
        <v>0</v>
      </c>
      <c r="N227" s="139" t="s">
        <v>24</v>
      </c>
      <c r="O227" s="27"/>
      <c r="P227" s="140">
        <f>O227*H227</f>
        <v>0</v>
      </c>
      <c r="Q227" s="140">
        <v>0</v>
      </c>
      <c r="R227" s="140">
        <f>Q227*H227</f>
        <v>0</v>
      </c>
      <c r="S227" s="140">
        <v>0.02</v>
      </c>
      <c r="T227" s="141">
        <f>S227*H227</f>
        <v>165.91119999999998</v>
      </c>
      <c r="U227" s="17"/>
      <c r="V227" s="17"/>
      <c r="W227" s="17"/>
      <c r="X227" s="17"/>
      <c r="Y227" s="17"/>
      <c r="Z227" s="17"/>
      <c r="AA227" s="17"/>
      <c r="AB227" s="17"/>
      <c r="AC227" s="17"/>
      <c r="AD227" s="17"/>
      <c r="AE227" s="17"/>
      <c r="AR227" s="142" t="s">
        <v>84</v>
      </c>
      <c r="AT227" s="142" t="s">
        <v>79</v>
      </c>
      <c r="AU227" s="142" t="s">
        <v>45</v>
      </c>
      <c r="AY227" s="10" t="s">
        <v>77</v>
      </c>
      <c r="BE227" s="143">
        <f>IF(N227="základní",J227,0)</f>
        <v>0</v>
      </c>
      <c r="BF227" s="143">
        <f>IF(N227="snížená",J227,0)</f>
        <v>0</v>
      </c>
      <c r="BG227" s="143">
        <f>IF(N227="zákl. přenesená",J227,0)</f>
        <v>0</v>
      </c>
      <c r="BH227" s="143">
        <f>IF(N227="sníž. přenesená",J227,0)</f>
        <v>0</v>
      </c>
      <c r="BI227" s="143">
        <f>IF(N227="nulová",J227,0)</f>
        <v>0</v>
      </c>
      <c r="BJ227" s="10" t="s">
        <v>43</v>
      </c>
      <c r="BK227" s="143">
        <f>ROUND(I227*H227,2)</f>
        <v>0</v>
      </c>
      <c r="BL227" s="10" t="s">
        <v>84</v>
      </c>
      <c r="BM227" s="142" t="s">
        <v>265</v>
      </c>
    </row>
    <row r="228" spans="1:47" s="2" customFormat="1" ht="68.25">
      <c r="A228" s="17"/>
      <c r="B228" s="18"/>
      <c r="C228" s="19"/>
      <c r="D228" s="144" t="s">
        <v>86</v>
      </c>
      <c r="E228" s="19"/>
      <c r="F228" s="145" t="s">
        <v>261</v>
      </c>
      <c r="G228" s="19"/>
      <c r="H228" s="19"/>
      <c r="I228" s="43"/>
      <c r="J228" s="19"/>
      <c r="K228" s="19"/>
      <c r="L228" s="20"/>
      <c r="M228" s="146"/>
      <c r="N228" s="147"/>
      <c r="O228" s="27"/>
      <c r="P228" s="27"/>
      <c r="Q228" s="27"/>
      <c r="R228" s="27"/>
      <c r="S228" s="27"/>
      <c r="T228" s="28"/>
      <c r="U228" s="17"/>
      <c r="V228" s="17"/>
      <c r="W228" s="17"/>
      <c r="X228" s="17"/>
      <c r="Y228" s="17"/>
      <c r="Z228" s="17"/>
      <c r="AA228" s="17"/>
      <c r="AB228" s="17"/>
      <c r="AC228" s="17"/>
      <c r="AD228" s="17"/>
      <c r="AE228" s="17"/>
      <c r="AT228" s="10" t="s">
        <v>86</v>
      </c>
      <c r="AU228" s="10" t="s">
        <v>45</v>
      </c>
    </row>
    <row r="229" spans="1:65" s="2" customFormat="1" ht="55.5" customHeight="1">
      <c r="A229" s="17"/>
      <c r="B229" s="18"/>
      <c r="C229" s="131" t="s">
        <v>266</v>
      </c>
      <c r="D229" s="131" t="s">
        <v>79</v>
      </c>
      <c r="E229" s="132" t="s">
        <v>267</v>
      </c>
      <c r="F229" s="133" t="s">
        <v>268</v>
      </c>
      <c r="G229" s="134" t="s">
        <v>82</v>
      </c>
      <c r="H229" s="135">
        <v>1370</v>
      </c>
      <c r="I229" s="136"/>
      <c r="J229" s="137">
        <f>ROUND(I229*H229,2)</f>
        <v>0</v>
      </c>
      <c r="K229" s="133" t="s">
        <v>83</v>
      </c>
      <c r="L229" s="20"/>
      <c r="M229" s="138" t="s">
        <v>0</v>
      </c>
      <c r="N229" s="139" t="s">
        <v>24</v>
      </c>
      <c r="O229" s="27"/>
      <c r="P229" s="140">
        <f>O229*H229</f>
        <v>0</v>
      </c>
      <c r="Q229" s="140">
        <v>0</v>
      </c>
      <c r="R229" s="140">
        <f>Q229*H229</f>
        <v>0</v>
      </c>
      <c r="S229" s="140">
        <v>0.126</v>
      </c>
      <c r="T229" s="141">
        <f>S229*H229</f>
        <v>172.62</v>
      </c>
      <c r="U229" s="17"/>
      <c r="V229" s="17"/>
      <c r="W229" s="17"/>
      <c r="X229" s="17"/>
      <c r="Y229" s="17"/>
      <c r="Z229" s="17"/>
      <c r="AA229" s="17"/>
      <c r="AB229" s="17"/>
      <c r="AC229" s="17"/>
      <c r="AD229" s="17"/>
      <c r="AE229" s="17"/>
      <c r="AR229" s="142" t="s">
        <v>84</v>
      </c>
      <c r="AT229" s="142" t="s">
        <v>79</v>
      </c>
      <c r="AU229" s="142" t="s">
        <v>45</v>
      </c>
      <c r="AY229" s="10" t="s">
        <v>77</v>
      </c>
      <c r="BE229" s="143">
        <f>IF(N229="základní",J229,0)</f>
        <v>0</v>
      </c>
      <c r="BF229" s="143">
        <f>IF(N229="snížená",J229,0)</f>
        <v>0</v>
      </c>
      <c r="BG229" s="143">
        <f>IF(N229="zákl. přenesená",J229,0)</f>
        <v>0</v>
      </c>
      <c r="BH229" s="143">
        <f>IF(N229="sníž. přenesená",J229,0)</f>
        <v>0</v>
      </c>
      <c r="BI229" s="143">
        <f>IF(N229="nulová",J229,0)</f>
        <v>0</v>
      </c>
      <c r="BJ229" s="10" t="s">
        <v>43</v>
      </c>
      <c r="BK229" s="143">
        <f>ROUND(I229*H229,2)</f>
        <v>0</v>
      </c>
      <c r="BL229" s="10" t="s">
        <v>84</v>
      </c>
      <c r="BM229" s="142" t="s">
        <v>269</v>
      </c>
    </row>
    <row r="230" spans="1:47" s="2" customFormat="1" ht="39">
      <c r="A230" s="17"/>
      <c r="B230" s="18"/>
      <c r="C230" s="19"/>
      <c r="D230" s="144" t="s">
        <v>86</v>
      </c>
      <c r="E230" s="19"/>
      <c r="F230" s="145" t="s">
        <v>270</v>
      </c>
      <c r="G230" s="19"/>
      <c r="H230" s="19"/>
      <c r="I230" s="43"/>
      <c r="J230" s="19"/>
      <c r="K230" s="19"/>
      <c r="L230" s="20"/>
      <c r="M230" s="146"/>
      <c r="N230" s="147"/>
      <c r="O230" s="27"/>
      <c r="P230" s="27"/>
      <c r="Q230" s="27"/>
      <c r="R230" s="27"/>
      <c r="S230" s="27"/>
      <c r="T230" s="28"/>
      <c r="U230" s="17"/>
      <c r="V230" s="17"/>
      <c r="W230" s="17"/>
      <c r="X230" s="17"/>
      <c r="Y230" s="17"/>
      <c r="Z230" s="17"/>
      <c r="AA230" s="17"/>
      <c r="AB230" s="17"/>
      <c r="AC230" s="17"/>
      <c r="AD230" s="17"/>
      <c r="AE230" s="17"/>
      <c r="AT230" s="10" t="s">
        <v>86</v>
      </c>
      <c r="AU230" s="10" t="s">
        <v>45</v>
      </c>
    </row>
    <row r="231" spans="2:51" s="8" customFormat="1" ht="11.25">
      <c r="B231" s="148"/>
      <c r="C231" s="149"/>
      <c r="D231" s="144" t="s">
        <v>88</v>
      </c>
      <c r="E231" s="150" t="s">
        <v>0</v>
      </c>
      <c r="F231" s="151" t="s">
        <v>271</v>
      </c>
      <c r="G231" s="149"/>
      <c r="H231" s="152">
        <v>1370</v>
      </c>
      <c r="I231" s="153"/>
      <c r="J231" s="149"/>
      <c r="K231" s="149"/>
      <c r="L231" s="154"/>
      <c r="M231" s="155"/>
      <c r="N231" s="156"/>
      <c r="O231" s="156"/>
      <c r="P231" s="156"/>
      <c r="Q231" s="156"/>
      <c r="R231" s="156"/>
      <c r="S231" s="156"/>
      <c r="T231" s="157"/>
      <c r="AT231" s="158" t="s">
        <v>88</v>
      </c>
      <c r="AU231" s="158" t="s">
        <v>45</v>
      </c>
      <c r="AV231" s="8" t="s">
        <v>45</v>
      </c>
      <c r="AW231" s="8" t="s">
        <v>16</v>
      </c>
      <c r="AX231" s="8" t="s">
        <v>43</v>
      </c>
      <c r="AY231" s="158" t="s">
        <v>77</v>
      </c>
    </row>
    <row r="232" spans="1:65" s="2" customFormat="1" ht="16.5" customHeight="1">
      <c r="A232" s="17"/>
      <c r="B232" s="18"/>
      <c r="C232" s="131" t="s">
        <v>272</v>
      </c>
      <c r="D232" s="131" t="s">
        <v>79</v>
      </c>
      <c r="E232" s="132" t="s">
        <v>273</v>
      </c>
      <c r="F232" s="133" t="s">
        <v>274</v>
      </c>
      <c r="G232" s="134" t="s">
        <v>275</v>
      </c>
      <c r="H232" s="135">
        <v>138</v>
      </c>
      <c r="I232" s="136"/>
      <c r="J232" s="137">
        <f>ROUND(I232*H232,2)</f>
        <v>0</v>
      </c>
      <c r="K232" s="133" t="s">
        <v>0</v>
      </c>
      <c r="L232" s="20"/>
      <c r="M232" s="138" t="s">
        <v>0</v>
      </c>
      <c r="N232" s="139" t="s">
        <v>24</v>
      </c>
      <c r="O232" s="27"/>
      <c r="P232" s="140">
        <f>O232*H232</f>
        <v>0</v>
      </c>
      <c r="Q232" s="140">
        <v>0</v>
      </c>
      <c r="R232" s="140">
        <f>Q232*H232</f>
        <v>0</v>
      </c>
      <c r="S232" s="140">
        <v>0.003</v>
      </c>
      <c r="T232" s="141">
        <f>S232*H232</f>
        <v>0.41400000000000003</v>
      </c>
      <c r="U232" s="17"/>
      <c r="V232" s="17"/>
      <c r="W232" s="17"/>
      <c r="X232" s="17"/>
      <c r="Y232" s="17"/>
      <c r="Z232" s="17"/>
      <c r="AA232" s="17"/>
      <c r="AB232" s="17"/>
      <c r="AC232" s="17"/>
      <c r="AD232" s="17"/>
      <c r="AE232" s="17"/>
      <c r="AR232" s="142" t="s">
        <v>84</v>
      </c>
      <c r="AT232" s="142" t="s">
        <v>79</v>
      </c>
      <c r="AU232" s="142" t="s">
        <v>45</v>
      </c>
      <c r="AY232" s="10" t="s">
        <v>77</v>
      </c>
      <c r="BE232" s="143">
        <f>IF(N232="základní",J232,0)</f>
        <v>0</v>
      </c>
      <c r="BF232" s="143">
        <f>IF(N232="snížená",J232,0)</f>
        <v>0</v>
      </c>
      <c r="BG232" s="143">
        <f>IF(N232="zákl. přenesená",J232,0)</f>
        <v>0</v>
      </c>
      <c r="BH232" s="143">
        <f>IF(N232="sníž. přenesená",J232,0)</f>
        <v>0</v>
      </c>
      <c r="BI232" s="143">
        <f>IF(N232="nulová",J232,0)</f>
        <v>0</v>
      </c>
      <c r="BJ232" s="10" t="s">
        <v>43</v>
      </c>
      <c r="BK232" s="143">
        <f>ROUND(I232*H232,2)</f>
        <v>0</v>
      </c>
      <c r="BL232" s="10" t="s">
        <v>84</v>
      </c>
      <c r="BM232" s="142" t="s">
        <v>276</v>
      </c>
    </row>
    <row r="233" spans="1:65" s="2" customFormat="1" ht="44.25" customHeight="1">
      <c r="A233" s="17"/>
      <c r="B233" s="18"/>
      <c r="C233" s="131" t="s">
        <v>277</v>
      </c>
      <c r="D233" s="131" t="s">
        <v>79</v>
      </c>
      <c r="E233" s="132" t="s">
        <v>278</v>
      </c>
      <c r="F233" s="133" t="s">
        <v>279</v>
      </c>
      <c r="G233" s="134" t="s">
        <v>211</v>
      </c>
      <c r="H233" s="135">
        <v>8</v>
      </c>
      <c r="I233" s="136"/>
      <c r="J233" s="137">
        <f>ROUND(I233*H233,2)</f>
        <v>0</v>
      </c>
      <c r="K233" s="133" t="s">
        <v>83</v>
      </c>
      <c r="L233" s="20"/>
      <c r="M233" s="138" t="s">
        <v>0</v>
      </c>
      <c r="N233" s="139" t="s">
        <v>24</v>
      </c>
      <c r="O233" s="27"/>
      <c r="P233" s="140">
        <f>O233*H233</f>
        <v>0</v>
      </c>
      <c r="Q233" s="140">
        <v>0</v>
      </c>
      <c r="R233" s="140">
        <f>Q233*H233</f>
        <v>0</v>
      </c>
      <c r="S233" s="140">
        <v>2.055</v>
      </c>
      <c r="T233" s="141">
        <f>S233*H233</f>
        <v>16.44</v>
      </c>
      <c r="U233" s="17"/>
      <c r="V233" s="17"/>
      <c r="W233" s="17"/>
      <c r="X233" s="17"/>
      <c r="Y233" s="17"/>
      <c r="Z233" s="17"/>
      <c r="AA233" s="17"/>
      <c r="AB233" s="17"/>
      <c r="AC233" s="17"/>
      <c r="AD233" s="17"/>
      <c r="AE233" s="17"/>
      <c r="AR233" s="142" t="s">
        <v>84</v>
      </c>
      <c r="AT233" s="142" t="s">
        <v>79</v>
      </c>
      <c r="AU233" s="142" t="s">
        <v>45</v>
      </c>
      <c r="AY233" s="10" t="s">
        <v>77</v>
      </c>
      <c r="BE233" s="143">
        <f>IF(N233="základní",J233,0)</f>
        <v>0</v>
      </c>
      <c r="BF233" s="143">
        <f>IF(N233="snížená",J233,0)</f>
        <v>0</v>
      </c>
      <c r="BG233" s="143">
        <f>IF(N233="zákl. přenesená",J233,0)</f>
        <v>0</v>
      </c>
      <c r="BH233" s="143">
        <f>IF(N233="sníž. přenesená",J233,0)</f>
        <v>0</v>
      </c>
      <c r="BI233" s="143">
        <f>IF(N233="nulová",J233,0)</f>
        <v>0</v>
      </c>
      <c r="BJ233" s="10" t="s">
        <v>43</v>
      </c>
      <c r="BK233" s="143">
        <f>ROUND(I233*H233,2)</f>
        <v>0</v>
      </c>
      <c r="BL233" s="10" t="s">
        <v>84</v>
      </c>
      <c r="BM233" s="142" t="s">
        <v>280</v>
      </c>
    </row>
    <row r="234" spans="1:47" s="2" customFormat="1" ht="117">
      <c r="A234" s="17"/>
      <c r="B234" s="18"/>
      <c r="C234" s="19"/>
      <c r="D234" s="144" t="s">
        <v>86</v>
      </c>
      <c r="E234" s="19"/>
      <c r="F234" s="145" t="s">
        <v>281</v>
      </c>
      <c r="G234" s="19"/>
      <c r="H234" s="19"/>
      <c r="I234" s="43"/>
      <c r="J234" s="19"/>
      <c r="K234" s="19"/>
      <c r="L234" s="20"/>
      <c r="M234" s="146"/>
      <c r="N234" s="147"/>
      <c r="O234" s="27"/>
      <c r="P234" s="27"/>
      <c r="Q234" s="27"/>
      <c r="R234" s="27"/>
      <c r="S234" s="27"/>
      <c r="T234" s="28"/>
      <c r="U234" s="17"/>
      <c r="V234" s="17"/>
      <c r="W234" s="17"/>
      <c r="X234" s="17"/>
      <c r="Y234" s="17"/>
      <c r="Z234" s="17"/>
      <c r="AA234" s="17"/>
      <c r="AB234" s="17"/>
      <c r="AC234" s="17"/>
      <c r="AD234" s="17"/>
      <c r="AE234" s="17"/>
      <c r="AT234" s="10" t="s">
        <v>86</v>
      </c>
      <c r="AU234" s="10" t="s">
        <v>45</v>
      </c>
    </row>
    <row r="235" spans="2:51" s="8" customFormat="1" ht="11.25">
      <c r="B235" s="148"/>
      <c r="C235" s="149"/>
      <c r="D235" s="144" t="s">
        <v>88</v>
      </c>
      <c r="E235" s="150" t="s">
        <v>0</v>
      </c>
      <c r="F235" s="151" t="s">
        <v>282</v>
      </c>
      <c r="G235" s="149"/>
      <c r="H235" s="152">
        <v>12</v>
      </c>
      <c r="I235" s="153"/>
      <c r="J235" s="149"/>
      <c r="K235" s="149"/>
      <c r="L235" s="154"/>
      <c r="M235" s="155"/>
      <c r="N235" s="156"/>
      <c r="O235" s="156"/>
      <c r="P235" s="156"/>
      <c r="Q235" s="156"/>
      <c r="R235" s="156"/>
      <c r="S235" s="156"/>
      <c r="T235" s="157"/>
      <c r="AT235" s="158" t="s">
        <v>88</v>
      </c>
      <c r="AU235" s="158" t="s">
        <v>45</v>
      </c>
      <c r="AV235" s="8" t="s">
        <v>45</v>
      </c>
      <c r="AW235" s="8" t="s">
        <v>16</v>
      </c>
      <c r="AX235" s="8" t="s">
        <v>42</v>
      </c>
      <c r="AY235" s="158" t="s">
        <v>77</v>
      </c>
    </row>
    <row r="236" spans="2:51" s="8" customFormat="1" ht="11.25">
      <c r="B236" s="148"/>
      <c r="C236" s="149"/>
      <c r="D236" s="144" t="s">
        <v>88</v>
      </c>
      <c r="E236" s="150" t="s">
        <v>0</v>
      </c>
      <c r="F236" s="151" t="s">
        <v>283</v>
      </c>
      <c r="G236" s="149"/>
      <c r="H236" s="152">
        <v>4</v>
      </c>
      <c r="I236" s="153"/>
      <c r="J236" s="149"/>
      <c r="K236" s="149"/>
      <c r="L236" s="154"/>
      <c r="M236" s="155"/>
      <c r="N236" s="156"/>
      <c r="O236" s="156"/>
      <c r="P236" s="156"/>
      <c r="Q236" s="156"/>
      <c r="R236" s="156"/>
      <c r="S236" s="156"/>
      <c r="T236" s="157"/>
      <c r="AT236" s="158" t="s">
        <v>88</v>
      </c>
      <c r="AU236" s="158" t="s">
        <v>45</v>
      </c>
      <c r="AV236" s="8" t="s">
        <v>45</v>
      </c>
      <c r="AW236" s="8" t="s">
        <v>16</v>
      </c>
      <c r="AX236" s="8" t="s">
        <v>42</v>
      </c>
      <c r="AY236" s="158" t="s">
        <v>77</v>
      </c>
    </row>
    <row r="237" spans="2:51" s="8" customFormat="1" ht="11.25">
      <c r="B237" s="148"/>
      <c r="C237" s="149"/>
      <c r="D237" s="144" t="s">
        <v>88</v>
      </c>
      <c r="E237" s="150" t="s">
        <v>0</v>
      </c>
      <c r="F237" s="151" t="s">
        <v>107</v>
      </c>
      <c r="G237" s="149"/>
      <c r="H237" s="152">
        <v>-8</v>
      </c>
      <c r="I237" s="153"/>
      <c r="J237" s="149"/>
      <c r="K237" s="149"/>
      <c r="L237" s="154"/>
      <c r="M237" s="155"/>
      <c r="N237" s="156"/>
      <c r="O237" s="156"/>
      <c r="P237" s="156"/>
      <c r="Q237" s="156"/>
      <c r="R237" s="156"/>
      <c r="S237" s="156"/>
      <c r="T237" s="157"/>
      <c r="AT237" s="158" t="s">
        <v>88</v>
      </c>
      <c r="AU237" s="158" t="s">
        <v>45</v>
      </c>
      <c r="AV237" s="8" t="s">
        <v>45</v>
      </c>
      <c r="AW237" s="8" t="s">
        <v>16</v>
      </c>
      <c r="AX237" s="8" t="s">
        <v>42</v>
      </c>
      <c r="AY237" s="158" t="s">
        <v>77</v>
      </c>
    </row>
    <row r="238" spans="2:51" s="9" customFormat="1" ht="11.25">
      <c r="B238" s="159"/>
      <c r="C238" s="160"/>
      <c r="D238" s="144" t="s">
        <v>88</v>
      </c>
      <c r="E238" s="161" t="s">
        <v>0</v>
      </c>
      <c r="F238" s="162" t="s">
        <v>108</v>
      </c>
      <c r="G238" s="160"/>
      <c r="H238" s="163">
        <v>8</v>
      </c>
      <c r="I238" s="164"/>
      <c r="J238" s="160"/>
      <c r="K238" s="160"/>
      <c r="L238" s="165"/>
      <c r="M238" s="166"/>
      <c r="N238" s="167"/>
      <c r="O238" s="167"/>
      <c r="P238" s="167"/>
      <c r="Q238" s="167"/>
      <c r="R238" s="167"/>
      <c r="S238" s="167"/>
      <c r="T238" s="168"/>
      <c r="AT238" s="169" t="s">
        <v>88</v>
      </c>
      <c r="AU238" s="169" t="s">
        <v>45</v>
      </c>
      <c r="AV238" s="9" t="s">
        <v>84</v>
      </c>
      <c r="AW238" s="9" t="s">
        <v>16</v>
      </c>
      <c r="AX238" s="9" t="s">
        <v>43</v>
      </c>
      <c r="AY238" s="169" t="s">
        <v>77</v>
      </c>
    </row>
    <row r="239" spans="2:63" s="7" customFormat="1" ht="22.9" customHeight="1">
      <c r="B239" s="115"/>
      <c r="C239" s="116"/>
      <c r="D239" s="117" t="s">
        <v>41</v>
      </c>
      <c r="E239" s="129" t="s">
        <v>284</v>
      </c>
      <c r="F239" s="129" t="s">
        <v>285</v>
      </c>
      <c r="G239" s="116"/>
      <c r="H239" s="116"/>
      <c r="I239" s="119"/>
      <c r="J239" s="130">
        <f>BK239</f>
        <v>0</v>
      </c>
      <c r="K239" s="116"/>
      <c r="L239" s="121"/>
      <c r="M239" s="122"/>
      <c r="N239" s="123"/>
      <c r="O239" s="123"/>
      <c r="P239" s="124">
        <f>SUM(P240:P261)</f>
        <v>0</v>
      </c>
      <c r="Q239" s="123"/>
      <c r="R239" s="124">
        <f>SUM(R240:R261)</f>
        <v>0</v>
      </c>
      <c r="S239" s="123"/>
      <c r="T239" s="125">
        <f>SUM(T240:T261)</f>
        <v>0</v>
      </c>
      <c r="AR239" s="126" t="s">
        <v>43</v>
      </c>
      <c r="AT239" s="127" t="s">
        <v>41</v>
      </c>
      <c r="AU239" s="127" t="s">
        <v>43</v>
      </c>
      <c r="AY239" s="126" t="s">
        <v>77</v>
      </c>
      <c r="BK239" s="128">
        <f>SUM(BK240:BK261)</f>
        <v>0</v>
      </c>
    </row>
    <row r="240" spans="1:65" s="2" customFormat="1" ht="33" customHeight="1">
      <c r="A240" s="17"/>
      <c r="B240" s="18"/>
      <c r="C240" s="131" t="s">
        <v>286</v>
      </c>
      <c r="D240" s="131" t="s">
        <v>79</v>
      </c>
      <c r="E240" s="132" t="s">
        <v>287</v>
      </c>
      <c r="F240" s="133" t="s">
        <v>288</v>
      </c>
      <c r="G240" s="134" t="s">
        <v>122</v>
      </c>
      <c r="H240" s="135">
        <v>1761.17</v>
      </c>
      <c r="I240" s="136"/>
      <c r="J240" s="137">
        <f>ROUND(I240*H240,2)</f>
        <v>0</v>
      </c>
      <c r="K240" s="133" t="s">
        <v>83</v>
      </c>
      <c r="L240" s="20"/>
      <c r="M240" s="138" t="s">
        <v>0</v>
      </c>
      <c r="N240" s="139" t="s">
        <v>24</v>
      </c>
      <c r="O240" s="27"/>
      <c r="P240" s="140">
        <f>O240*H240</f>
        <v>0</v>
      </c>
      <c r="Q240" s="140">
        <v>0</v>
      </c>
      <c r="R240" s="140">
        <f>Q240*H240</f>
        <v>0</v>
      </c>
      <c r="S240" s="140">
        <v>0</v>
      </c>
      <c r="T240" s="141">
        <f>S240*H240</f>
        <v>0</v>
      </c>
      <c r="U240" s="17"/>
      <c r="V240" s="17"/>
      <c r="W240" s="17"/>
      <c r="X240" s="17"/>
      <c r="Y240" s="17"/>
      <c r="Z240" s="17"/>
      <c r="AA240" s="17"/>
      <c r="AB240" s="17"/>
      <c r="AC240" s="17"/>
      <c r="AD240" s="17"/>
      <c r="AE240" s="17"/>
      <c r="AR240" s="142" t="s">
        <v>84</v>
      </c>
      <c r="AT240" s="142" t="s">
        <v>79</v>
      </c>
      <c r="AU240" s="142" t="s">
        <v>45</v>
      </c>
      <c r="AY240" s="10" t="s">
        <v>77</v>
      </c>
      <c r="BE240" s="143">
        <f>IF(N240="základní",J240,0)</f>
        <v>0</v>
      </c>
      <c r="BF240" s="143">
        <f>IF(N240="snížená",J240,0)</f>
        <v>0</v>
      </c>
      <c r="BG240" s="143">
        <f>IF(N240="zákl. přenesená",J240,0)</f>
        <v>0</v>
      </c>
      <c r="BH240" s="143">
        <f>IF(N240="sníž. přenesená",J240,0)</f>
        <v>0</v>
      </c>
      <c r="BI240" s="143">
        <f>IF(N240="nulová",J240,0)</f>
        <v>0</v>
      </c>
      <c r="BJ240" s="10" t="s">
        <v>43</v>
      </c>
      <c r="BK240" s="143">
        <f>ROUND(I240*H240,2)</f>
        <v>0</v>
      </c>
      <c r="BL240" s="10" t="s">
        <v>84</v>
      </c>
      <c r="BM240" s="142" t="s">
        <v>289</v>
      </c>
    </row>
    <row r="241" spans="1:47" s="2" customFormat="1" ht="97.5">
      <c r="A241" s="17"/>
      <c r="B241" s="18"/>
      <c r="C241" s="19"/>
      <c r="D241" s="144" t="s">
        <v>86</v>
      </c>
      <c r="E241" s="19"/>
      <c r="F241" s="145" t="s">
        <v>290</v>
      </c>
      <c r="G241" s="19"/>
      <c r="H241" s="19"/>
      <c r="I241" s="43"/>
      <c r="J241" s="19"/>
      <c r="K241" s="19"/>
      <c r="L241" s="20"/>
      <c r="M241" s="146"/>
      <c r="N241" s="147"/>
      <c r="O241" s="27"/>
      <c r="P241" s="27"/>
      <c r="Q241" s="27"/>
      <c r="R241" s="27"/>
      <c r="S241" s="27"/>
      <c r="T241" s="28"/>
      <c r="U241" s="17"/>
      <c r="V241" s="17"/>
      <c r="W241" s="17"/>
      <c r="X241" s="17"/>
      <c r="Y241" s="17"/>
      <c r="Z241" s="17"/>
      <c r="AA241" s="17"/>
      <c r="AB241" s="17"/>
      <c r="AC241" s="17"/>
      <c r="AD241" s="17"/>
      <c r="AE241" s="17"/>
      <c r="AT241" s="10" t="s">
        <v>86</v>
      </c>
      <c r="AU241" s="10" t="s">
        <v>45</v>
      </c>
    </row>
    <row r="242" spans="2:51" s="8" customFormat="1" ht="33.75">
      <c r="B242" s="148"/>
      <c r="C242" s="149"/>
      <c r="D242" s="144" t="s">
        <v>88</v>
      </c>
      <c r="E242" s="150" t="s">
        <v>0</v>
      </c>
      <c r="F242" s="151" t="s">
        <v>291</v>
      </c>
      <c r="G242" s="149"/>
      <c r="H242" s="152">
        <v>820.513</v>
      </c>
      <c r="I242" s="153"/>
      <c r="J242" s="149"/>
      <c r="K242" s="149"/>
      <c r="L242" s="154"/>
      <c r="M242" s="155"/>
      <c r="N242" s="156"/>
      <c r="O242" s="156"/>
      <c r="P242" s="156"/>
      <c r="Q242" s="156"/>
      <c r="R242" s="156"/>
      <c r="S242" s="156"/>
      <c r="T242" s="157"/>
      <c r="AT242" s="158" t="s">
        <v>88</v>
      </c>
      <c r="AU242" s="158" t="s">
        <v>45</v>
      </c>
      <c r="AV242" s="8" t="s">
        <v>45</v>
      </c>
      <c r="AW242" s="8" t="s">
        <v>16</v>
      </c>
      <c r="AX242" s="8" t="s">
        <v>42</v>
      </c>
      <c r="AY242" s="158" t="s">
        <v>77</v>
      </c>
    </row>
    <row r="243" spans="2:51" s="8" customFormat="1" ht="11.25">
      <c r="B243" s="148"/>
      <c r="C243" s="149"/>
      <c r="D243" s="144" t="s">
        <v>88</v>
      </c>
      <c r="E243" s="150" t="s">
        <v>0</v>
      </c>
      <c r="F243" s="151" t="s">
        <v>292</v>
      </c>
      <c r="G243" s="149"/>
      <c r="H243" s="152">
        <v>32.88</v>
      </c>
      <c r="I243" s="153"/>
      <c r="J243" s="149"/>
      <c r="K243" s="149"/>
      <c r="L243" s="154"/>
      <c r="M243" s="155"/>
      <c r="N243" s="156"/>
      <c r="O243" s="156"/>
      <c r="P243" s="156"/>
      <c r="Q243" s="156"/>
      <c r="R243" s="156"/>
      <c r="S243" s="156"/>
      <c r="T243" s="157"/>
      <c r="AT243" s="158" t="s">
        <v>88</v>
      </c>
      <c r="AU243" s="158" t="s">
        <v>45</v>
      </c>
      <c r="AV243" s="8" t="s">
        <v>45</v>
      </c>
      <c r="AW243" s="8" t="s">
        <v>16</v>
      </c>
      <c r="AX243" s="8" t="s">
        <v>42</v>
      </c>
      <c r="AY243" s="158" t="s">
        <v>77</v>
      </c>
    </row>
    <row r="244" spans="2:51" s="8" customFormat="1" ht="11.25">
      <c r="B244" s="148"/>
      <c r="C244" s="149"/>
      <c r="D244" s="144" t="s">
        <v>88</v>
      </c>
      <c r="E244" s="150" t="s">
        <v>0</v>
      </c>
      <c r="F244" s="151" t="s">
        <v>293</v>
      </c>
      <c r="G244" s="149"/>
      <c r="H244" s="152">
        <v>14.064</v>
      </c>
      <c r="I244" s="153"/>
      <c r="J244" s="149"/>
      <c r="K244" s="149"/>
      <c r="L244" s="154"/>
      <c r="M244" s="155"/>
      <c r="N244" s="156"/>
      <c r="O244" s="156"/>
      <c r="P244" s="156"/>
      <c r="Q244" s="156"/>
      <c r="R244" s="156"/>
      <c r="S244" s="156"/>
      <c r="T244" s="157"/>
      <c r="AT244" s="158" t="s">
        <v>88</v>
      </c>
      <c r="AU244" s="158" t="s">
        <v>45</v>
      </c>
      <c r="AV244" s="8" t="s">
        <v>45</v>
      </c>
      <c r="AW244" s="8" t="s">
        <v>16</v>
      </c>
      <c r="AX244" s="8" t="s">
        <v>42</v>
      </c>
      <c r="AY244" s="158" t="s">
        <v>77</v>
      </c>
    </row>
    <row r="245" spans="2:51" s="8" customFormat="1" ht="22.5">
      <c r="B245" s="148"/>
      <c r="C245" s="149"/>
      <c r="D245" s="144" t="s">
        <v>88</v>
      </c>
      <c r="E245" s="150" t="s">
        <v>0</v>
      </c>
      <c r="F245" s="151" t="s">
        <v>294</v>
      </c>
      <c r="G245" s="149"/>
      <c r="H245" s="152">
        <v>1180.413</v>
      </c>
      <c r="I245" s="153"/>
      <c r="J245" s="149"/>
      <c r="K245" s="149"/>
      <c r="L245" s="154"/>
      <c r="M245" s="155"/>
      <c r="N245" s="156"/>
      <c r="O245" s="156"/>
      <c r="P245" s="156"/>
      <c r="Q245" s="156"/>
      <c r="R245" s="156"/>
      <c r="S245" s="156"/>
      <c r="T245" s="157"/>
      <c r="AT245" s="158" t="s">
        <v>88</v>
      </c>
      <c r="AU245" s="158" t="s">
        <v>45</v>
      </c>
      <c r="AV245" s="8" t="s">
        <v>45</v>
      </c>
      <c r="AW245" s="8" t="s">
        <v>16</v>
      </c>
      <c r="AX245" s="8" t="s">
        <v>42</v>
      </c>
      <c r="AY245" s="158" t="s">
        <v>77</v>
      </c>
    </row>
    <row r="246" spans="2:51" s="8" customFormat="1" ht="11.25">
      <c r="B246" s="148"/>
      <c r="C246" s="149"/>
      <c r="D246" s="144" t="s">
        <v>88</v>
      </c>
      <c r="E246" s="150" t="s">
        <v>0</v>
      </c>
      <c r="F246" s="151" t="s">
        <v>295</v>
      </c>
      <c r="G246" s="149"/>
      <c r="H246" s="152">
        <v>-286.7</v>
      </c>
      <c r="I246" s="153"/>
      <c r="J246" s="149"/>
      <c r="K246" s="149"/>
      <c r="L246" s="154"/>
      <c r="M246" s="155"/>
      <c r="N246" s="156"/>
      <c r="O246" s="156"/>
      <c r="P246" s="156"/>
      <c r="Q246" s="156"/>
      <c r="R246" s="156"/>
      <c r="S246" s="156"/>
      <c r="T246" s="157"/>
      <c r="AT246" s="158" t="s">
        <v>88</v>
      </c>
      <c r="AU246" s="158" t="s">
        <v>45</v>
      </c>
      <c r="AV246" s="8" t="s">
        <v>45</v>
      </c>
      <c r="AW246" s="8" t="s">
        <v>16</v>
      </c>
      <c r="AX246" s="8" t="s">
        <v>42</v>
      </c>
      <c r="AY246" s="158" t="s">
        <v>77</v>
      </c>
    </row>
    <row r="247" spans="2:51" s="9" customFormat="1" ht="11.25">
      <c r="B247" s="159"/>
      <c r="C247" s="160"/>
      <c r="D247" s="144" t="s">
        <v>88</v>
      </c>
      <c r="E247" s="161" t="s">
        <v>0</v>
      </c>
      <c r="F247" s="162" t="s">
        <v>108</v>
      </c>
      <c r="G247" s="160"/>
      <c r="H247" s="163">
        <v>1761.1699999999998</v>
      </c>
      <c r="I247" s="164"/>
      <c r="J247" s="160"/>
      <c r="K247" s="160"/>
      <c r="L247" s="165"/>
      <c r="M247" s="166"/>
      <c r="N247" s="167"/>
      <c r="O247" s="167"/>
      <c r="P247" s="167"/>
      <c r="Q247" s="167"/>
      <c r="R247" s="167"/>
      <c r="S247" s="167"/>
      <c r="T247" s="168"/>
      <c r="AT247" s="169" t="s">
        <v>88</v>
      </c>
      <c r="AU247" s="169" t="s">
        <v>45</v>
      </c>
      <c r="AV247" s="9" t="s">
        <v>84</v>
      </c>
      <c r="AW247" s="9" t="s">
        <v>16</v>
      </c>
      <c r="AX247" s="9" t="s">
        <v>43</v>
      </c>
      <c r="AY247" s="169" t="s">
        <v>77</v>
      </c>
    </row>
    <row r="248" spans="1:65" s="2" customFormat="1" ht="33" customHeight="1">
      <c r="A248" s="17"/>
      <c r="B248" s="18"/>
      <c r="C248" s="131" t="s">
        <v>296</v>
      </c>
      <c r="D248" s="131" t="s">
        <v>79</v>
      </c>
      <c r="E248" s="132" t="s">
        <v>297</v>
      </c>
      <c r="F248" s="133" t="s">
        <v>298</v>
      </c>
      <c r="G248" s="134" t="s">
        <v>122</v>
      </c>
      <c r="H248" s="135">
        <v>767.066</v>
      </c>
      <c r="I248" s="136"/>
      <c r="J248" s="137">
        <f>ROUND(I248*H248,2)</f>
        <v>0</v>
      </c>
      <c r="K248" s="133" t="s">
        <v>83</v>
      </c>
      <c r="L248" s="20"/>
      <c r="M248" s="138" t="s">
        <v>0</v>
      </c>
      <c r="N248" s="139" t="s">
        <v>24</v>
      </c>
      <c r="O248" s="27"/>
      <c r="P248" s="140">
        <f>O248*H248</f>
        <v>0</v>
      </c>
      <c r="Q248" s="140">
        <v>0</v>
      </c>
      <c r="R248" s="140">
        <f>Q248*H248</f>
        <v>0</v>
      </c>
      <c r="S248" s="140">
        <v>0</v>
      </c>
      <c r="T248" s="141">
        <f>S248*H248</f>
        <v>0</v>
      </c>
      <c r="U248" s="17"/>
      <c r="V248" s="17"/>
      <c r="W248" s="17"/>
      <c r="X248" s="17"/>
      <c r="Y248" s="17"/>
      <c r="Z248" s="17"/>
      <c r="AA248" s="17"/>
      <c r="AB248" s="17"/>
      <c r="AC248" s="17"/>
      <c r="AD248" s="17"/>
      <c r="AE248" s="17"/>
      <c r="AR248" s="142" t="s">
        <v>84</v>
      </c>
      <c r="AT248" s="142" t="s">
        <v>79</v>
      </c>
      <c r="AU248" s="142" t="s">
        <v>45</v>
      </c>
      <c r="AY248" s="10" t="s">
        <v>77</v>
      </c>
      <c r="BE248" s="143">
        <f>IF(N248="základní",J248,0)</f>
        <v>0</v>
      </c>
      <c r="BF248" s="143">
        <f>IF(N248="snížená",J248,0)</f>
        <v>0</v>
      </c>
      <c r="BG248" s="143">
        <f>IF(N248="zákl. přenesená",J248,0)</f>
        <v>0</v>
      </c>
      <c r="BH248" s="143">
        <f>IF(N248="sníž. přenesená",J248,0)</f>
        <v>0</v>
      </c>
      <c r="BI248" s="143">
        <f>IF(N248="nulová",J248,0)</f>
        <v>0</v>
      </c>
      <c r="BJ248" s="10" t="s">
        <v>43</v>
      </c>
      <c r="BK248" s="143">
        <f>ROUND(I248*H248,2)</f>
        <v>0</v>
      </c>
      <c r="BL248" s="10" t="s">
        <v>84</v>
      </c>
      <c r="BM248" s="142" t="s">
        <v>299</v>
      </c>
    </row>
    <row r="249" spans="1:47" s="2" customFormat="1" ht="97.5">
      <c r="A249" s="17"/>
      <c r="B249" s="18"/>
      <c r="C249" s="19"/>
      <c r="D249" s="144" t="s">
        <v>86</v>
      </c>
      <c r="E249" s="19"/>
      <c r="F249" s="145" t="s">
        <v>290</v>
      </c>
      <c r="G249" s="19"/>
      <c r="H249" s="19"/>
      <c r="I249" s="43"/>
      <c r="J249" s="19"/>
      <c r="K249" s="19"/>
      <c r="L249" s="20"/>
      <c r="M249" s="146"/>
      <c r="N249" s="147"/>
      <c r="O249" s="27"/>
      <c r="P249" s="27"/>
      <c r="Q249" s="27"/>
      <c r="R249" s="27"/>
      <c r="S249" s="27"/>
      <c r="T249" s="28"/>
      <c r="U249" s="17"/>
      <c r="V249" s="17"/>
      <c r="W249" s="17"/>
      <c r="X249" s="17"/>
      <c r="Y249" s="17"/>
      <c r="Z249" s="17"/>
      <c r="AA249" s="17"/>
      <c r="AB249" s="17"/>
      <c r="AC249" s="17"/>
      <c r="AD249" s="17"/>
      <c r="AE249" s="17"/>
      <c r="AT249" s="10" t="s">
        <v>86</v>
      </c>
      <c r="AU249" s="10" t="s">
        <v>45</v>
      </c>
    </row>
    <row r="250" spans="2:51" s="8" customFormat="1" ht="11.25">
      <c r="B250" s="148"/>
      <c r="C250" s="149"/>
      <c r="D250" s="144" t="s">
        <v>88</v>
      </c>
      <c r="E250" s="150" t="s">
        <v>0</v>
      </c>
      <c r="F250" s="151" t="s">
        <v>300</v>
      </c>
      <c r="G250" s="149"/>
      <c r="H250" s="152">
        <v>767.066</v>
      </c>
      <c r="I250" s="153"/>
      <c r="J250" s="149"/>
      <c r="K250" s="149"/>
      <c r="L250" s="154"/>
      <c r="M250" s="155"/>
      <c r="N250" s="156"/>
      <c r="O250" s="156"/>
      <c r="P250" s="156"/>
      <c r="Q250" s="156"/>
      <c r="R250" s="156"/>
      <c r="S250" s="156"/>
      <c r="T250" s="157"/>
      <c r="AT250" s="158" t="s">
        <v>88</v>
      </c>
      <c r="AU250" s="158" t="s">
        <v>45</v>
      </c>
      <c r="AV250" s="8" t="s">
        <v>45</v>
      </c>
      <c r="AW250" s="8" t="s">
        <v>16</v>
      </c>
      <c r="AX250" s="8" t="s">
        <v>43</v>
      </c>
      <c r="AY250" s="158" t="s">
        <v>77</v>
      </c>
    </row>
    <row r="251" spans="1:65" s="2" customFormat="1" ht="33" customHeight="1">
      <c r="A251" s="17"/>
      <c r="B251" s="18"/>
      <c r="C251" s="131" t="s">
        <v>301</v>
      </c>
      <c r="D251" s="131" t="s">
        <v>79</v>
      </c>
      <c r="E251" s="132" t="s">
        <v>302</v>
      </c>
      <c r="F251" s="133" t="s">
        <v>303</v>
      </c>
      <c r="G251" s="134" t="s">
        <v>122</v>
      </c>
      <c r="H251" s="135">
        <v>0.41</v>
      </c>
      <c r="I251" s="136"/>
      <c r="J251" s="137">
        <f>ROUND(I251*H251,2)</f>
        <v>0</v>
      </c>
      <c r="K251" s="133" t="s">
        <v>83</v>
      </c>
      <c r="L251" s="20"/>
      <c r="M251" s="138" t="s">
        <v>0</v>
      </c>
      <c r="N251" s="139" t="s">
        <v>24</v>
      </c>
      <c r="O251" s="27"/>
      <c r="P251" s="140">
        <f>O251*H251</f>
        <v>0</v>
      </c>
      <c r="Q251" s="140">
        <v>0</v>
      </c>
      <c r="R251" s="140">
        <f>Q251*H251</f>
        <v>0</v>
      </c>
      <c r="S251" s="140">
        <v>0</v>
      </c>
      <c r="T251" s="141">
        <f>S251*H251</f>
        <v>0</v>
      </c>
      <c r="U251" s="17"/>
      <c r="V251" s="17"/>
      <c r="W251" s="17"/>
      <c r="X251" s="17"/>
      <c r="Y251" s="17"/>
      <c r="Z251" s="17"/>
      <c r="AA251" s="17"/>
      <c r="AB251" s="17"/>
      <c r="AC251" s="17"/>
      <c r="AD251" s="17"/>
      <c r="AE251" s="17"/>
      <c r="AR251" s="142" t="s">
        <v>84</v>
      </c>
      <c r="AT251" s="142" t="s">
        <v>79</v>
      </c>
      <c r="AU251" s="142" t="s">
        <v>45</v>
      </c>
      <c r="AY251" s="10" t="s">
        <v>77</v>
      </c>
      <c r="BE251" s="143">
        <f>IF(N251="základní",J251,0)</f>
        <v>0</v>
      </c>
      <c r="BF251" s="143">
        <f>IF(N251="snížená",J251,0)</f>
        <v>0</v>
      </c>
      <c r="BG251" s="143">
        <f>IF(N251="zákl. přenesená",J251,0)</f>
        <v>0</v>
      </c>
      <c r="BH251" s="143">
        <f>IF(N251="sníž. přenesená",J251,0)</f>
        <v>0</v>
      </c>
      <c r="BI251" s="143">
        <f>IF(N251="nulová",J251,0)</f>
        <v>0</v>
      </c>
      <c r="BJ251" s="10" t="s">
        <v>43</v>
      </c>
      <c r="BK251" s="143">
        <f>ROUND(I251*H251,2)</f>
        <v>0</v>
      </c>
      <c r="BL251" s="10" t="s">
        <v>84</v>
      </c>
      <c r="BM251" s="142" t="s">
        <v>304</v>
      </c>
    </row>
    <row r="252" spans="1:47" s="2" customFormat="1" ht="68.25">
      <c r="A252" s="17"/>
      <c r="B252" s="18"/>
      <c r="C252" s="19"/>
      <c r="D252" s="144" t="s">
        <v>86</v>
      </c>
      <c r="E252" s="19"/>
      <c r="F252" s="145" t="s">
        <v>305</v>
      </c>
      <c r="G252" s="19"/>
      <c r="H252" s="19"/>
      <c r="I252" s="43"/>
      <c r="J252" s="19"/>
      <c r="K252" s="19"/>
      <c r="L252" s="20"/>
      <c r="M252" s="146"/>
      <c r="N252" s="147"/>
      <c r="O252" s="27"/>
      <c r="P252" s="27"/>
      <c r="Q252" s="27"/>
      <c r="R252" s="27"/>
      <c r="S252" s="27"/>
      <c r="T252" s="28"/>
      <c r="U252" s="17"/>
      <c r="V252" s="17"/>
      <c r="W252" s="17"/>
      <c r="X252" s="17"/>
      <c r="Y252" s="17"/>
      <c r="Z252" s="17"/>
      <c r="AA252" s="17"/>
      <c r="AB252" s="17"/>
      <c r="AC252" s="17"/>
      <c r="AD252" s="17"/>
      <c r="AE252" s="17"/>
      <c r="AT252" s="10" t="s">
        <v>86</v>
      </c>
      <c r="AU252" s="10" t="s">
        <v>45</v>
      </c>
    </row>
    <row r="253" spans="2:51" s="8" customFormat="1" ht="11.25">
      <c r="B253" s="148"/>
      <c r="C253" s="149"/>
      <c r="D253" s="144" t="s">
        <v>88</v>
      </c>
      <c r="E253" s="150" t="s">
        <v>0</v>
      </c>
      <c r="F253" s="151" t="s">
        <v>306</v>
      </c>
      <c r="G253" s="149"/>
      <c r="H253" s="152">
        <v>0.41</v>
      </c>
      <c r="I253" s="153"/>
      <c r="J253" s="149"/>
      <c r="K253" s="149"/>
      <c r="L253" s="154"/>
      <c r="M253" s="155"/>
      <c r="N253" s="156"/>
      <c r="O253" s="156"/>
      <c r="P253" s="156"/>
      <c r="Q253" s="156"/>
      <c r="R253" s="156"/>
      <c r="S253" s="156"/>
      <c r="T253" s="157"/>
      <c r="AT253" s="158" t="s">
        <v>88</v>
      </c>
      <c r="AU253" s="158" t="s">
        <v>45</v>
      </c>
      <c r="AV253" s="8" t="s">
        <v>45</v>
      </c>
      <c r="AW253" s="8" t="s">
        <v>16</v>
      </c>
      <c r="AX253" s="8" t="s">
        <v>43</v>
      </c>
      <c r="AY253" s="158" t="s">
        <v>77</v>
      </c>
    </row>
    <row r="254" spans="1:65" s="2" customFormat="1" ht="44.25" customHeight="1">
      <c r="A254" s="17"/>
      <c r="B254" s="18"/>
      <c r="C254" s="131" t="s">
        <v>307</v>
      </c>
      <c r="D254" s="131" t="s">
        <v>79</v>
      </c>
      <c r="E254" s="132" t="s">
        <v>308</v>
      </c>
      <c r="F254" s="133" t="s">
        <v>309</v>
      </c>
      <c r="G254" s="134" t="s">
        <v>122</v>
      </c>
      <c r="H254" s="135">
        <v>7.84</v>
      </c>
      <c r="I254" s="136"/>
      <c r="J254" s="137">
        <f>ROUND(I254*H254,2)</f>
        <v>0</v>
      </c>
      <c r="K254" s="133" t="s">
        <v>83</v>
      </c>
      <c r="L254" s="20"/>
      <c r="M254" s="138" t="s">
        <v>0</v>
      </c>
      <c r="N254" s="139" t="s">
        <v>24</v>
      </c>
      <c r="O254" s="27"/>
      <c r="P254" s="140">
        <f>O254*H254</f>
        <v>0</v>
      </c>
      <c r="Q254" s="140">
        <v>0</v>
      </c>
      <c r="R254" s="140">
        <f>Q254*H254</f>
        <v>0</v>
      </c>
      <c r="S254" s="140">
        <v>0</v>
      </c>
      <c r="T254" s="141">
        <f>S254*H254</f>
        <v>0</v>
      </c>
      <c r="U254" s="17"/>
      <c r="V254" s="17"/>
      <c r="W254" s="17"/>
      <c r="X254" s="17"/>
      <c r="Y254" s="17"/>
      <c r="Z254" s="17"/>
      <c r="AA254" s="17"/>
      <c r="AB254" s="17"/>
      <c r="AC254" s="17"/>
      <c r="AD254" s="17"/>
      <c r="AE254" s="17"/>
      <c r="AR254" s="142" t="s">
        <v>84</v>
      </c>
      <c r="AT254" s="142" t="s">
        <v>79</v>
      </c>
      <c r="AU254" s="142" t="s">
        <v>45</v>
      </c>
      <c r="AY254" s="10" t="s">
        <v>77</v>
      </c>
      <c r="BE254" s="143">
        <f>IF(N254="základní",J254,0)</f>
        <v>0</v>
      </c>
      <c r="BF254" s="143">
        <f>IF(N254="snížená",J254,0)</f>
        <v>0</v>
      </c>
      <c r="BG254" s="143">
        <f>IF(N254="zákl. přenesená",J254,0)</f>
        <v>0</v>
      </c>
      <c r="BH254" s="143">
        <f>IF(N254="sníž. přenesená",J254,0)</f>
        <v>0</v>
      </c>
      <c r="BI254" s="143">
        <f>IF(N254="nulová",J254,0)</f>
        <v>0</v>
      </c>
      <c r="BJ254" s="10" t="s">
        <v>43</v>
      </c>
      <c r="BK254" s="143">
        <f>ROUND(I254*H254,2)</f>
        <v>0</v>
      </c>
      <c r="BL254" s="10" t="s">
        <v>84</v>
      </c>
      <c r="BM254" s="142" t="s">
        <v>310</v>
      </c>
    </row>
    <row r="255" spans="1:47" s="2" customFormat="1" ht="68.25">
      <c r="A255" s="17"/>
      <c r="B255" s="18"/>
      <c r="C255" s="19"/>
      <c r="D255" s="144" t="s">
        <v>86</v>
      </c>
      <c r="E255" s="19"/>
      <c r="F255" s="145" t="s">
        <v>305</v>
      </c>
      <c r="G255" s="19"/>
      <c r="H255" s="19"/>
      <c r="I255" s="43"/>
      <c r="J255" s="19"/>
      <c r="K255" s="19"/>
      <c r="L255" s="20"/>
      <c r="M255" s="146"/>
      <c r="N255" s="147"/>
      <c r="O255" s="27"/>
      <c r="P255" s="27"/>
      <c r="Q255" s="27"/>
      <c r="R255" s="27"/>
      <c r="S255" s="27"/>
      <c r="T255" s="28"/>
      <c r="U255" s="17"/>
      <c r="V255" s="17"/>
      <c r="W255" s="17"/>
      <c r="X255" s="17"/>
      <c r="Y255" s="17"/>
      <c r="Z255" s="17"/>
      <c r="AA255" s="17"/>
      <c r="AB255" s="17"/>
      <c r="AC255" s="17"/>
      <c r="AD255" s="17"/>
      <c r="AE255" s="17"/>
      <c r="AT255" s="10" t="s">
        <v>86</v>
      </c>
      <c r="AU255" s="10" t="s">
        <v>45</v>
      </c>
    </row>
    <row r="256" spans="2:51" s="8" customFormat="1" ht="11.25">
      <c r="B256" s="148"/>
      <c r="C256" s="149"/>
      <c r="D256" s="144" t="s">
        <v>88</v>
      </c>
      <c r="E256" s="150" t="s">
        <v>0</v>
      </c>
      <c r="F256" s="151" t="s">
        <v>311</v>
      </c>
      <c r="G256" s="149"/>
      <c r="H256" s="152">
        <v>7.84</v>
      </c>
      <c r="I256" s="153"/>
      <c r="J256" s="149"/>
      <c r="K256" s="149"/>
      <c r="L256" s="154"/>
      <c r="M256" s="155"/>
      <c r="N256" s="156"/>
      <c r="O256" s="156"/>
      <c r="P256" s="156"/>
      <c r="Q256" s="156"/>
      <c r="R256" s="156"/>
      <c r="S256" s="156"/>
      <c r="T256" s="157"/>
      <c r="AT256" s="158" t="s">
        <v>88</v>
      </c>
      <c r="AU256" s="158" t="s">
        <v>45</v>
      </c>
      <c r="AV256" s="8" t="s">
        <v>45</v>
      </c>
      <c r="AW256" s="8" t="s">
        <v>16</v>
      </c>
      <c r="AX256" s="8" t="s">
        <v>43</v>
      </c>
      <c r="AY256" s="158" t="s">
        <v>77</v>
      </c>
    </row>
    <row r="257" spans="1:65" s="2" customFormat="1" ht="33" customHeight="1">
      <c r="A257" s="17"/>
      <c r="B257" s="18"/>
      <c r="C257" s="131" t="s">
        <v>312</v>
      </c>
      <c r="D257" s="131" t="s">
        <v>79</v>
      </c>
      <c r="E257" s="132" t="s">
        <v>313</v>
      </c>
      <c r="F257" s="133" t="s">
        <v>314</v>
      </c>
      <c r="G257" s="134" t="s">
        <v>122</v>
      </c>
      <c r="H257" s="135">
        <v>28.28</v>
      </c>
      <c r="I257" s="136"/>
      <c r="J257" s="137">
        <f>ROUND(I257*H257,2)</f>
        <v>0</v>
      </c>
      <c r="K257" s="133" t="s">
        <v>83</v>
      </c>
      <c r="L257" s="20"/>
      <c r="M257" s="138" t="s">
        <v>0</v>
      </c>
      <c r="N257" s="139" t="s">
        <v>24</v>
      </c>
      <c r="O257" s="27"/>
      <c r="P257" s="140">
        <f>O257*H257</f>
        <v>0</v>
      </c>
      <c r="Q257" s="140">
        <v>0</v>
      </c>
      <c r="R257" s="140">
        <f>Q257*H257</f>
        <v>0</v>
      </c>
      <c r="S257" s="140">
        <v>0</v>
      </c>
      <c r="T257" s="141">
        <f>S257*H257</f>
        <v>0</v>
      </c>
      <c r="U257" s="17"/>
      <c r="V257" s="17"/>
      <c r="W257" s="17"/>
      <c r="X257" s="17"/>
      <c r="Y257" s="17"/>
      <c r="Z257" s="17"/>
      <c r="AA257" s="17"/>
      <c r="AB257" s="17"/>
      <c r="AC257" s="17"/>
      <c r="AD257" s="17"/>
      <c r="AE257" s="17"/>
      <c r="AR257" s="142" t="s">
        <v>84</v>
      </c>
      <c r="AT257" s="142" t="s">
        <v>79</v>
      </c>
      <c r="AU257" s="142" t="s">
        <v>45</v>
      </c>
      <c r="AY257" s="10" t="s">
        <v>77</v>
      </c>
      <c r="BE257" s="143">
        <f>IF(N257="základní",J257,0)</f>
        <v>0</v>
      </c>
      <c r="BF257" s="143">
        <f>IF(N257="snížená",J257,0)</f>
        <v>0</v>
      </c>
      <c r="BG257" s="143">
        <f>IF(N257="zákl. přenesená",J257,0)</f>
        <v>0</v>
      </c>
      <c r="BH257" s="143">
        <f>IF(N257="sníž. přenesená",J257,0)</f>
        <v>0</v>
      </c>
      <c r="BI257" s="143">
        <f>IF(N257="nulová",J257,0)</f>
        <v>0</v>
      </c>
      <c r="BJ257" s="10" t="s">
        <v>43</v>
      </c>
      <c r="BK257" s="143">
        <f>ROUND(I257*H257,2)</f>
        <v>0</v>
      </c>
      <c r="BL257" s="10" t="s">
        <v>84</v>
      </c>
      <c r="BM257" s="142" t="s">
        <v>315</v>
      </c>
    </row>
    <row r="258" spans="1:47" s="2" customFormat="1" ht="78">
      <c r="A258" s="17"/>
      <c r="B258" s="18"/>
      <c r="C258" s="19"/>
      <c r="D258" s="144" t="s">
        <v>86</v>
      </c>
      <c r="E258" s="19"/>
      <c r="F258" s="145" t="s">
        <v>316</v>
      </c>
      <c r="G258" s="19"/>
      <c r="H258" s="19"/>
      <c r="I258" s="43"/>
      <c r="J258" s="19"/>
      <c r="K258" s="19"/>
      <c r="L258" s="20"/>
      <c r="M258" s="146"/>
      <c r="N258" s="147"/>
      <c r="O258" s="27"/>
      <c r="P258" s="27"/>
      <c r="Q258" s="27"/>
      <c r="R258" s="27"/>
      <c r="S258" s="27"/>
      <c r="T258" s="28"/>
      <c r="U258" s="17"/>
      <c r="V258" s="17"/>
      <c r="W258" s="17"/>
      <c r="X258" s="17"/>
      <c r="Y258" s="17"/>
      <c r="Z258" s="17"/>
      <c r="AA258" s="17"/>
      <c r="AB258" s="17"/>
      <c r="AC258" s="17"/>
      <c r="AD258" s="17"/>
      <c r="AE258" s="17"/>
      <c r="AT258" s="10" t="s">
        <v>86</v>
      </c>
      <c r="AU258" s="10" t="s">
        <v>45</v>
      </c>
    </row>
    <row r="259" spans="1:65" s="2" customFormat="1" ht="33" customHeight="1">
      <c r="A259" s="17"/>
      <c r="B259" s="18"/>
      <c r="C259" s="131" t="s">
        <v>317</v>
      </c>
      <c r="D259" s="131" t="s">
        <v>79</v>
      </c>
      <c r="E259" s="132" t="s">
        <v>318</v>
      </c>
      <c r="F259" s="133" t="s">
        <v>121</v>
      </c>
      <c r="G259" s="134" t="s">
        <v>122</v>
      </c>
      <c r="H259" s="135">
        <v>12.094</v>
      </c>
      <c r="I259" s="136"/>
      <c r="J259" s="137">
        <f>ROUND(I259*H259,2)</f>
        <v>0</v>
      </c>
      <c r="K259" s="133" t="s">
        <v>83</v>
      </c>
      <c r="L259" s="20"/>
      <c r="M259" s="138" t="s">
        <v>0</v>
      </c>
      <c r="N259" s="139" t="s">
        <v>24</v>
      </c>
      <c r="O259" s="27"/>
      <c r="P259" s="140">
        <f>O259*H259</f>
        <v>0</v>
      </c>
      <c r="Q259" s="140">
        <v>0</v>
      </c>
      <c r="R259" s="140">
        <f>Q259*H259</f>
        <v>0</v>
      </c>
      <c r="S259" s="140">
        <v>0</v>
      </c>
      <c r="T259" s="141">
        <f>S259*H259</f>
        <v>0</v>
      </c>
      <c r="U259" s="17"/>
      <c r="V259" s="17"/>
      <c r="W259" s="17"/>
      <c r="X259" s="17"/>
      <c r="Y259" s="17"/>
      <c r="Z259" s="17"/>
      <c r="AA259" s="17"/>
      <c r="AB259" s="17"/>
      <c r="AC259" s="17"/>
      <c r="AD259" s="17"/>
      <c r="AE259" s="17"/>
      <c r="AR259" s="142" t="s">
        <v>84</v>
      </c>
      <c r="AT259" s="142" t="s">
        <v>79</v>
      </c>
      <c r="AU259" s="142" t="s">
        <v>45</v>
      </c>
      <c r="AY259" s="10" t="s">
        <v>77</v>
      </c>
      <c r="BE259" s="143">
        <f>IF(N259="základní",J259,0)</f>
        <v>0</v>
      </c>
      <c r="BF259" s="143">
        <f>IF(N259="snížená",J259,0)</f>
        <v>0</v>
      </c>
      <c r="BG259" s="143">
        <f>IF(N259="zákl. přenesená",J259,0)</f>
        <v>0</v>
      </c>
      <c r="BH259" s="143">
        <f>IF(N259="sníž. přenesená",J259,0)</f>
        <v>0</v>
      </c>
      <c r="BI259" s="143">
        <f>IF(N259="nulová",J259,0)</f>
        <v>0</v>
      </c>
      <c r="BJ259" s="10" t="s">
        <v>43</v>
      </c>
      <c r="BK259" s="143">
        <f>ROUND(I259*H259,2)</f>
        <v>0</v>
      </c>
      <c r="BL259" s="10" t="s">
        <v>84</v>
      </c>
      <c r="BM259" s="142" t="s">
        <v>319</v>
      </c>
    </row>
    <row r="260" spans="1:47" s="2" customFormat="1" ht="78">
      <c r="A260" s="17"/>
      <c r="B260" s="18"/>
      <c r="C260" s="19"/>
      <c r="D260" s="144" t="s">
        <v>86</v>
      </c>
      <c r="E260" s="19"/>
      <c r="F260" s="145" t="s">
        <v>316</v>
      </c>
      <c r="G260" s="19"/>
      <c r="H260" s="19"/>
      <c r="I260" s="43"/>
      <c r="J260" s="19"/>
      <c r="K260" s="19"/>
      <c r="L260" s="20"/>
      <c r="M260" s="146"/>
      <c r="N260" s="147"/>
      <c r="O260" s="27"/>
      <c r="P260" s="27"/>
      <c r="Q260" s="27"/>
      <c r="R260" s="27"/>
      <c r="S260" s="27"/>
      <c r="T260" s="28"/>
      <c r="U260" s="17"/>
      <c r="V260" s="17"/>
      <c r="W260" s="17"/>
      <c r="X260" s="17"/>
      <c r="Y260" s="17"/>
      <c r="Z260" s="17"/>
      <c r="AA260" s="17"/>
      <c r="AB260" s="17"/>
      <c r="AC260" s="17"/>
      <c r="AD260" s="17"/>
      <c r="AE260" s="17"/>
      <c r="AT260" s="10" t="s">
        <v>86</v>
      </c>
      <c r="AU260" s="10" t="s">
        <v>45</v>
      </c>
    </row>
    <row r="261" spans="2:51" s="8" customFormat="1" ht="11.25">
      <c r="B261" s="148"/>
      <c r="C261" s="149"/>
      <c r="D261" s="144" t="s">
        <v>88</v>
      </c>
      <c r="E261" s="150" t="s">
        <v>0</v>
      </c>
      <c r="F261" s="151" t="s">
        <v>320</v>
      </c>
      <c r="G261" s="149"/>
      <c r="H261" s="152">
        <v>12.094</v>
      </c>
      <c r="I261" s="153"/>
      <c r="J261" s="149"/>
      <c r="K261" s="149"/>
      <c r="L261" s="154"/>
      <c r="M261" s="155"/>
      <c r="N261" s="156"/>
      <c r="O261" s="156"/>
      <c r="P261" s="156"/>
      <c r="Q261" s="156"/>
      <c r="R261" s="156"/>
      <c r="S261" s="156"/>
      <c r="T261" s="157"/>
      <c r="AT261" s="158" t="s">
        <v>88</v>
      </c>
      <c r="AU261" s="158" t="s">
        <v>45</v>
      </c>
      <c r="AV261" s="8" t="s">
        <v>45</v>
      </c>
      <c r="AW261" s="8" t="s">
        <v>16</v>
      </c>
      <c r="AX261" s="8" t="s">
        <v>43</v>
      </c>
      <c r="AY261" s="158" t="s">
        <v>77</v>
      </c>
    </row>
    <row r="262" spans="2:63" s="7" customFormat="1" ht="22.9" customHeight="1">
      <c r="B262" s="115"/>
      <c r="C262" s="116"/>
      <c r="D262" s="117" t="s">
        <v>41</v>
      </c>
      <c r="E262" s="129" t="s">
        <v>321</v>
      </c>
      <c r="F262" s="129" t="s">
        <v>322</v>
      </c>
      <c r="G262" s="116"/>
      <c r="H262" s="116"/>
      <c r="I262" s="119"/>
      <c r="J262" s="130">
        <f>BK262</f>
        <v>0</v>
      </c>
      <c r="K262" s="116"/>
      <c r="L262" s="121"/>
      <c r="M262" s="122"/>
      <c r="N262" s="123"/>
      <c r="O262" s="123"/>
      <c r="P262" s="124">
        <f>SUM(P263:P264)</f>
        <v>0</v>
      </c>
      <c r="Q262" s="123"/>
      <c r="R262" s="124">
        <f>SUM(R263:R264)</f>
        <v>0</v>
      </c>
      <c r="S262" s="123"/>
      <c r="T262" s="125">
        <f>SUM(T263:T264)</f>
        <v>0</v>
      </c>
      <c r="AR262" s="126" t="s">
        <v>43</v>
      </c>
      <c r="AT262" s="127" t="s">
        <v>41</v>
      </c>
      <c r="AU262" s="127" t="s">
        <v>43</v>
      </c>
      <c r="AY262" s="126" t="s">
        <v>77</v>
      </c>
      <c r="BK262" s="128">
        <f>SUM(BK263:BK264)</f>
        <v>0</v>
      </c>
    </row>
    <row r="263" spans="1:65" s="2" customFormat="1" ht="33" customHeight="1">
      <c r="A263" s="17"/>
      <c r="B263" s="18"/>
      <c r="C263" s="131" t="s">
        <v>323</v>
      </c>
      <c r="D263" s="131" t="s">
        <v>79</v>
      </c>
      <c r="E263" s="132" t="s">
        <v>324</v>
      </c>
      <c r="F263" s="133" t="s">
        <v>325</v>
      </c>
      <c r="G263" s="134" t="s">
        <v>122</v>
      </c>
      <c r="H263" s="135">
        <v>3107.085</v>
      </c>
      <c r="I263" s="136"/>
      <c r="J263" s="137">
        <f>ROUND(I263*H263,2)</f>
        <v>0</v>
      </c>
      <c r="K263" s="133" t="s">
        <v>83</v>
      </c>
      <c r="L263" s="20"/>
      <c r="M263" s="138" t="s">
        <v>0</v>
      </c>
      <c r="N263" s="139" t="s">
        <v>24</v>
      </c>
      <c r="O263" s="27"/>
      <c r="P263" s="140">
        <f>O263*H263</f>
        <v>0</v>
      </c>
      <c r="Q263" s="140">
        <v>0</v>
      </c>
      <c r="R263" s="140">
        <f>Q263*H263</f>
        <v>0</v>
      </c>
      <c r="S263" s="140">
        <v>0</v>
      </c>
      <c r="T263" s="141">
        <f>S263*H263</f>
        <v>0</v>
      </c>
      <c r="U263" s="17"/>
      <c r="V263" s="17"/>
      <c r="W263" s="17"/>
      <c r="X263" s="17"/>
      <c r="Y263" s="17"/>
      <c r="Z263" s="17"/>
      <c r="AA263" s="17"/>
      <c r="AB263" s="17"/>
      <c r="AC263" s="17"/>
      <c r="AD263" s="17"/>
      <c r="AE263" s="17"/>
      <c r="AR263" s="142" t="s">
        <v>84</v>
      </c>
      <c r="AT263" s="142" t="s">
        <v>79</v>
      </c>
      <c r="AU263" s="142" t="s">
        <v>45</v>
      </c>
      <c r="AY263" s="10" t="s">
        <v>77</v>
      </c>
      <c r="BE263" s="143">
        <f>IF(N263="základní",J263,0)</f>
        <v>0</v>
      </c>
      <c r="BF263" s="143">
        <f>IF(N263="snížená",J263,0)</f>
        <v>0</v>
      </c>
      <c r="BG263" s="143">
        <f>IF(N263="zákl. přenesená",J263,0)</f>
        <v>0</v>
      </c>
      <c r="BH263" s="143">
        <f>IF(N263="sníž. přenesená",J263,0)</f>
        <v>0</v>
      </c>
      <c r="BI263" s="143">
        <f>IF(N263="nulová",J263,0)</f>
        <v>0</v>
      </c>
      <c r="BJ263" s="10" t="s">
        <v>43</v>
      </c>
      <c r="BK263" s="143">
        <f>ROUND(I263*H263,2)</f>
        <v>0</v>
      </c>
      <c r="BL263" s="10" t="s">
        <v>84</v>
      </c>
      <c r="BM263" s="142" t="s">
        <v>326</v>
      </c>
    </row>
    <row r="264" spans="1:47" s="2" customFormat="1" ht="29.25">
      <c r="A264" s="17"/>
      <c r="B264" s="18"/>
      <c r="C264" s="19"/>
      <c r="D264" s="144" t="s">
        <v>86</v>
      </c>
      <c r="E264" s="19"/>
      <c r="F264" s="145" t="s">
        <v>327</v>
      </c>
      <c r="G264" s="19"/>
      <c r="H264" s="19"/>
      <c r="I264" s="43"/>
      <c r="J264" s="19"/>
      <c r="K264" s="19"/>
      <c r="L264" s="20"/>
      <c r="M264" s="180"/>
      <c r="N264" s="181"/>
      <c r="O264" s="182"/>
      <c r="P264" s="182"/>
      <c r="Q264" s="182"/>
      <c r="R264" s="182"/>
      <c r="S264" s="182"/>
      <c r="T264" s="183"/>
      <c r="U264" s="17"/>
      <c r="V264" s="17"/>
      <c r="W264" s="17"/>
      <c r="X264" s="17"/>
      <c r="Y264" s="17"/>
      <c r="Z264" s="17"/>
      <c r="AA264" s="17"/>
      <c r="AB264" s="17"/>
      <c r="AC264" s="17"/>
      <c r="AD264" s="17"/>
      <c r="AE264" s="17"/>
      <c r="AT264" s="10" t="s">
        <v>86</v>
      </c>
      <c r="AU264" s="10" t="s">
        <v>45</v>
      </c>
    </row>
    <row r="265" spans="1:31" s="2" customFormat="1" ht="6.95" customHeight="1">
      <c r="A265" s="17"/>
      <c r="B265" s="22"/>
      <c r="C265" s="23"/>
      <c r="D265" s="23"/>
      <c r="E265" s="23"/>
      <c r="F265" s="23"/>
      <c r="G265" s="23"/>
      <c r="H265" s="23"/>
      <c r="I265" s="80"/>
      <c r="J265" s="23"/>
      <c r="K265" s="23"/>
      <c r="L265" s="20"/>
      <c r="M265" s="17"/>
      <c r="O265" s="17"/>
      <c r="P265" s="17"/>
      <c r="Q265" s="17"/>
      <c r="R265" s="17"/>
      <c r="S265" s="17"/>
      <c r="T265" s="17"/>
      <c r="U265" s="17"/>
      <c r="V265" s="17"/>
      <c r="W265" s="17"/>
      <c r="X265" s="17"/>
      <c r="Y265" s="17"/>
      <c r="Z265" s="17"/>
      <c r="AA265" s="17"/>
      <c r="AB265" s="17"/>
      <c r="AC265" s="17"/>
      <c r="AD265" s="17"/>
      <c r="AE265" s="17"/>
    </row>
  </sheetData>
  <sheetProtection algorithmName="SHA-512" hashValue="o5r4eNwXDAoeHwrLO8NLm+0Q43RtIM2R6aRpbxq925eS6ybBWqhXjfRJMXHwSKTh8oAK1T+CppRCV87a6rSi0A==" saltValue="jjbgQ2r8zvDkNspc0gmsojb3O2zpPWozJb6qJE69K3Yl70hfoVw6pBYpkNnyW3M6lG5zOWDJRzOX5oLqKsxx/g==" spinCount="100000" sheet="1" objects="1" scenarios="1" formatColumns="0" formatRows="0" autoFilter="0"/>
  <autoFilter ref="C122:K264"/>
  <mergeCells count="9">
    <mergeCell ref="E87:H87"/>
    <mergeCell ref="E113:H113"/>
    <mergeCell ref="E115:H11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3"/>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36"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36"/>
      <c r="L2" s="189"/>
      <c r="M2" s="189"/>
      <c r="N2" s="189"/>
      <c r="O2" s="189"/>
      <c r="P2" s="189"/>
      <c r="Q2" s="189"/>
      <c r="R2" s="189"/>
      <c r="S2" s="189"/>
      <c r="T2" s="189"/>
      <c r="U2" s="189"/>
      <c r="V2" s="189"/>
      <c r="AT2" s="10" t="s">
        <v>46</v>
      </c>
    </row>
    <row r="3" spans="2:46" s="1" customFormat="1" ht="6.95" customHeight="1">
      <c r="B3" s="37"/>
      <c r="C3" s="38"/>
      <c r="D3" s="38"/>
      <c r="E3" s="38"/>
      <c r="F3" s="38"/>
      <c r="G3" s="38"/>
      <c r="H3" s="38"/>
      <c r="I3" s="39"/>
      <c r="J3" s="38"/>
      <c r="K3" s="38"/>
      <c r="L3" s="11"/>
      <c r="AT3" s="10" t="s">
        <v>45</v>
      </c>
    </row>
    <row r="4" spans="2:46" s="1" customFormat="1" ht="24.95" customHeight="1">
      <c r="B4" s="11"/>
      <c r="D4" s="40" t="s">
        <v>47</v>
      </c>
      <c r="I4" s="36"/>
      <c r="L4" s="11"/>
      <c r="M4" s="41" t="s">
        <v>4</v>
      </c>
      <c r="AT4" s="10" t="s">
        <v>1</v>
      </c>
    </row>
    <row r="5" spans="2:12" s="1" customFormat="1" ht="6.95" customHeight="1">
      <c r="B5" s="11"/>
      <c r="I5" s="36"/>
      <c r="L5" s="11"/>
    </row>
    <row r="6" spans="2:12" s="1" customFormat="1" ht="12" customHeight="1">
      <c r="B6" s="11"/>
      <c r="D6" s="42" t="s">
        <v>5</v>
      </c>
      <c r="I6" s="36"/>
      <c r="L6" s="11"/>
    </row>
    <row r="7" spans="2:12" s="1" customFormat="1" ht="16.5" customHeight="1">
      <c r="B7" s="11"/>
      <c r="E7" s="190" t="e">
        <f>#REF!</f>
        <v>#REF!</v>
      </c>
      <c r="F7" s="191"/>
      <c r="G7" s="191"/>
      <c r="H7" s="191"/>
      <c r="I7" s="36"/>
      <c r="L7" s="11"/>
    </row>
    <row r="8" spans="1:31" s="2" customFormat="1" ht="12" customHeight="1">
      <c r="A8" s="17"/>
      <c r="B8" s="20"/>
      <c r="C8" s="17"/>
      <c r="D8" s="42" t="s">
        <v>48</v>
      </c>
      <c r="E8" s="17"/>
      <c r="F8" s="17"/>
      <c r="G8" s="17"/>
      <c r="H8" s="17"/>
      <c r="I8" s="43"/>
      <c r="J8" s="17"/>
      <c r="K8" s="17"/>
      <c r="L8" s="21"/>
      <c r="S8" s="17"/>
      <c r="T8" s="17"/>
      <c r="U8" s="17"/>
      <c r="V8" s="17"/>
      <c r="W8" s="17"/>
      <c r="X8" s="17"/>
      <c r="Y8" s="17"/>
      <c r="Z8" s="17"/>
      <c r="AA8" s="17"/>
      <c r="AB8" s="17"/>
      <c r="AC8" s="17"/>
      <c r="AD8" s="17"/>
      <c r="AE8" s="17"/>
    </row>
    <row r="9" spans="1:31" s="2" customFormat="1" ht="16.5" customHeight="1">
      <c r="A9" s="17"/>
      <c r="B9" s="20"/>
      <c r="C9" s="17"/>
      <c r="D9" s="17"/>
      <c r="E9" s="192" t="s">
        <v>328</v>
      </c>
      <c r="F9" s="193"/>
      <c r="G9" s="193"/>
      <c r="H9" s="193"/>
      <c r="I9" s="43"/>
      <c r="J9" s="17"/>
      <c r="K9" s="17"/>
      <c r="L9" s="21"/>
      <c r="S9" s="17"/>
      <c r="T9" s="17"/>
      <c r="U9" s="17"/>
      <c r="V9" s="17"/>
      <c r="W9" s="17"/>
      <c r="X9" s="17"/>
      <c r="Y9" s="17"/>
      <c r="Z9" s="17"/>
      <c r="AA9" s="17"/>
      <c r="AB9" s="17"/>
      <c r="AC9" s="17"/>
      <c r="AD9" s="17"/>
      <c r="AE9" s="17"/>
    </row>
    <row r="10" spans="1:31" s="2" customFormat="1" ht="11.25">
      <c r="A10" s="17"/>
      <c r="B10" s="20"/>
      <c r="C10" s="17"/>
      <c r="D10" s="17"/>
      <c r="E10" s="17"/>
      <c r="F10" s="17"/>
      <c r="G10" s="17"/>
      <c r="H10" s="17"/>
      <c r="I10" s="43"/>
      <c r="J10" s="17"/>
      <c r="K10" s="17"/>
      <c r="L10" s="21"/>
      <c r="S10" s="17"/>
      <c r="T10" s="17"/>
      <c r="U10" s="17"/>
      <c r="V10" s="17"/>
      <c r="W10" s="17"/>
      <c r="X10" s="17"/>
      <c r="Y10" s="17"/>
      <c r="Z10" s="17"/>
      <c r="AA10" s="17"/>
      <c r="AB10" s="17"/>
      <c r="AC10" s="17"/>
      <c r="AD10" s="17"/>
      <c r="AE10" s="17"/>
    </row>
    <row r="11" spans="1:31" s="2" customFormat="1" ht="12" customHeight="1">
      <c r="A11" s="17"/>
      <c r="B11" s="20"/>
      <c r="C11" s="17"/>
      <c r="D11" s="42" t="s">
        <v>6</v>
      </c>
      <c r="E11" s="17"/>
      <c r="F11" s="44" t="s">
        <v>0</v>
      </c>
      <c r="G11" s="17"/>
      <c r="H11" s="17"/>
      <c r="I11" s="45" t="s">
        <v>7</v>
      </c>
      <c r="J11" s="44" t="s">
        <v>0</v>
      </c>
      <c r="K11" s="17"/>
      <c r="L11" s="21"/>
      <c r="S11" s="17"/>
      <c r="T11" s="17"/>
      <c r="U11" s="17"/>
      <c r="V11" s="17"/>
      <c r="W11" s="17"/>
      <c r="X11" s="17"/>
      <c r="Y11" s="17"/>
      <c r="Z11" s="17"/>
      <c r="AA11" s="17"/>
      <c r="AB11" s="17"/>
      <c r="AC11" s="17"/>
      <c r="AD11" s="17"/>
      <c r="AE11" s="17"/>
    </row>
    <row r="12" spans="1:31" s="2" customFormat="1" ht="12" customHeight="1">
      <c r="A12" s="17"/>
      <c r="B12" s="20"/>
      <c r="C12" s="17"/>
      <c r="D12" s="42" t="s">
        <v>8</v>
      </c>
      <c r="E12" s="17"/>
      <c r="F12" s="44" t="s">
        <v>9</v>
      </c>
      <c r="G12" s="17"/>
      <c r="H12" s="17"/>
      <c r="I12" s="45" t="s">
        <v>10</v>
      </c>
      <c r="J12" s="46" t="e">
        <f>#REF!</f>
        <v>#REF!</v>
      </c>
      <c r="K12" s="17"/>
      <c r="L12" s="21"/>
      <c r="S12" s="17"/>
      <c r="T12" s="17"/>
      <c r="U12" s="17"/>
      <c r="V12" s="17"/>
      <c r="W12" s="17"/>
      <c r="X12" s="17"/>
      <c r="Y12" s="17"/>
      <c r="Z12" s="17"/>
      <c r="AA12" s="17"/>
      <c r="AB12" s="17"/>
      <c r="AC12" s="17"/>
      <c r="AD12" s="17"/>
      <c r="AE12" s="17"/>
    </row>
    <row r="13" spans="1:31" s="2" customFormat="1" ht="10.9" customHeight="1">
      <c r="A13" s="17"/>
      <c r="B13" s="20"/>
      <c r="C13" s="17"/>
      <c r="D13" s="17"/>
      <c r="E13" s="17"/>
      <c r="F13" s="17"/>
      <c r="G13" s="17"/>
      <c r="H13" s="17"/>
      <c r="I13" s="43"/>
      <c r="J13" s="17"/>
      <c r="K13" s="17"/>
      <c r="L13" s="21"/>
      <c r="S13" s="17"/>
      <c r="T13" s="17"/>
      <c r="U13" s="17"/>
      <c r="V13" s="17"/>
      <c r="W13" s="17"/>
      <c r="X13" s="17"/>
      <c r="Y13" s="17"/>
      <c r="Z13" s="17"/>
      <c r="AA13" s="17"/>
      <c r="AB13" s="17"/>
      <c r="AC13" s="17"/>
      <c r="AD13" s="17"/>
      <c r="AE13" s="17"/>
    </row>
    <row r="14" spans="1:31" s="2" customFormat="1" ht="12" customHeight="1">
      <c r="A14" s="17"/>
      <c r="B14" s="20"/>
      <c r="C14" s="17"/>
      <c r="D14" s="42" t="s">
        <v>11</v>
      </c>
      <c r="E14" s="17"/>
      <c r="F14" s="17"/>
      <c r="G14" s="17"/>
      <c r="H14" s="17"/>
      <c r="I14" s="45" t="s">
        <v>12</v>
      </c>
      <c r="J14" s="44" t="e">
        <f>IF(#REF!="","",#REF!)</f>
        <v>#REF!</v>
      </c>
      <c r="K14" s="17"/>
      <c r="L14" s="21"/>
      <c r="S14" s="17"/>
      <c r="T14" s="17"/>
      <c r="U14" s="17"/>
      <c r="V14" s="17"/>
      <c r="W14" s="17"/>
      <c r="X14" s="17"/>
      <c r="Y14" s="17"/>
      <c r="Z14" s="17"/>
      <c r="AA14" s="17"/>
      <c r="AB14" s="17"/>
      <c r="AC14" s="17"/>
      <c r="AD14" s="17"/>
      <c r="AE14" s="17"/>
    </row>
    <row r="15" spans="1:31" s="2" customFormat="1" ht="18" customHeight="1">
      <c r="A15" s="17"/>
      <c r="B15" s="20"/>
      <c r="C15" s="17"/>
      <c r="D15" s="17"/>
      <c r="E15" s="44" t="e">
        <f>IF(#REF!="","",#REF!)</f>
        <v>#REF!</v>
      </c>
      <c r="F15" s="17"/>
      <c r="G15" s="17"/>
      <c r="H15" s="17"/>
      <c r="I15" s="45" t="s">
        <v>13</v>
      </c>
      <c r="J15" s="44" t="e">
        <f>IF(#REF!="","",#REF!)</f>
        <v>#REF!</v>
      </c>
      <c r="K15" s="17"/>
      <c r="L15" s="21"/>
      <c r="S15" s="17"/>
      <c r="T15" s="17"/>
      <c r="U15" s="17"/>
      <c r="V15" s="17"/>
      <c r="W15" s="17"/>
      <c r="X15" s="17"/>
      <c r="Y15" s="17"/>
      <c r="Z15" s="17"/>
      <c r="AA15" s="17"/>
      <c r="AB15" s="17"/>
      <c r="AC15" s="17"/>
      <c r="AD15" s="17"/>
      <c r="AE15" s="17"/>
    </row>
    <row r="16" spans="1:31" s="2" customFormat="1" ht="6.95" customHeight="1">
      <c r="A16" s="17"/>
      <c r="B16" s="20"/>
      <c r="C16" s="17"/>
      <c r="D16" s="17"/>
      <c r="E16" s="17"/>
      <c r="F16" s="17"/>
      <c r="G16" s="17"/>
      <c r="H16" s="17"/>
      <c r="I16" s="43"/>
      <c r="J16" s="17"/>
      <c r="K16" s="17"/>
      <c r="L16" s="21"/>
      <c r="S16" s="17"/>
      <c r="T16" s="17"/>
      <c r="U16" s="17"/>
      <c r="V16" s="17"/>
      <c r="W16" s="17"/>
      <c r="X16" s="17"/>
      <c r="Y16" s="17"/>
      <c r="Z16" s="17"/>
      <c r="AA16" s="17"/>
      <c r="AB16" s="17"/>
      <c r="AC16" s="17"/>
      <c r="AD16" s="17"/>
      <c r="AE16" s="17"/>
    </row>
    <row r="17" spans="1:31" s="2" customFormat="1" ht="12" customHeight="1">
      <c r="A17" s="17"/>
      <c r="B17" s="20"/>
      <c r="C17" s="17"/>
      <c r="D17" s="42" t="s">
        <v>14</v>
      </c>
      <c r="E17" s="17"/>
      <c r="F17" s="17"/>
      <c r="G17" s="17"/>
      <c r="H17" s="17"/>
      <c r="I17" s="45" t="s">
        <v>12</v>
      </c>
      <c r="J17" s="15" t="e">
        <f>#REF!</f>
        <v>#REF!</v>
      </c>
      <c r="K17" s="17"/>
      <c r="L17" s="21"/>
      <c r="S17" s="17"/>
      <c r="T17" s="17"/>
      <c r="U17" s="17"/>
      <c r="V17" s="17"/>
      <c r="W17" s="17"/>
      <c r="X17" s="17"/>
      <c r="Y17" s="17"/>
      <c r="Z17" s="17"/>
      <c r="AA17" s="17"/>
      <c r="AB17" s="17"/>
      <c r="AC17" s="17"/>
      <c r="AD17" s="17"/>
      <c r="AE17" s="17"/>
    </row>
    <row r="18" spans="1:31" s="2" customFormat="1" ht="18" customHeight="1">
      <c r="A18" s="17"/>
      <c r="B18" s="20"/>
      <c r="C18" s="17"/>
      <c r="D18" s="17"/>
      <c r="E18" s="194" t="e">
        <f>#REF!</f>
        <v>#REF!</v>
      </c>
      <c r="F18" s="195"/>
      <c r="G18" s="195"/>
      <c r="H18" s="195"/>
      <c r="I18" s="45" t="s">
        <v>13</v>
      </c>
      <c r="J18" s="15" t="e">
        <f>#REF!</f>
        <v>#REF!</v>
      </c>
      <c r="K18" s="17"/>
      <c r="L18" s="21"/>
      <c r="S18" s="17"/>
      <c r="T18" s="17"/>
      <c r="U18" s="17"/>
      <c r="V18" s="17"/>
      <c r="W18" s="17"/>
      <c r="X18" s="17"/>
      <c r="Y18" s="17"/>
      <c r="Z18" s="17"/>
      <c r="AA18" s="17"/>
      <c r="AB18" s="17"/>
      <c r="AC18" s="17"/>
      <c r="AD18" s="17"/>
      <c r="AE18" s="17"/>
    </row>
    <row r="19" spans="1:31" s="2" customFormat="1" ht="6.95" customHeight="1">
      <c r="A19" s="17"/>
      <c r="B19" s="20"/>
      <c r="C19" s="17"/>
      <c r="D19" s="17"/>
      <c r="E19" s="17"/>
      <c r="F19" s="17"/>
      <c r="G19" s="17"/>
      <c r="H19" s="17"/>
      <c r="I19" s="43"/>
      <c r="J19" s="17"/>
      <c r="K19" s="17"/>
      <c r="L19" s="21"/>
      <c r="S19" s="17"/>
      <c r="T19" s="17"/>
      <c r="U19" s="17"/>
      <c r="V19" s="17"/>
      <c r="W19" s="17"/>
      <c r="X19" s="17"/>
      <c r="Y19" s="17"/>
      <c r="Z19" s="17"/>
      <c r="AA19" s="17"/>
      <c r="AB19" s="17"/>
      <c r="AC19" s="17"/>
      <c r="AD19" s="17"/>
      <c r="AE19" s="17"/>
    </row>
    <row r="20" spans="1:31" s="2" customFormat="1" ht="12" customHeight="1">
      <c r="A20" s="17"/>
      <c r="B20" s="20"/>
      <c r="C20" s="17"/>
      <c r="D20" s="42" t="s">
        <v>15</v>
      </c>
      <c r="E20" s="17"/>
      <c r="F20" s="17"/>
      <c r="G20" s="17"/>
      <c r="H20" s="17"/>
      <c r="I20" s="45" t="s">
        <v>12</v>
      </c>
      <c r="J20" s="44" t="e">
        <f>IF(#REF!="","",#REF!)</f>
        <v>#REF!</v>
      </c>
      <c r="K20" s="17"/>
      <c r="L20" s="21"/>
      <c r="S20" s="17"/>
      <c r="T20" s="17"/>
      <c r="U20" s="17"/>
      <c r="V20" s="17"/>
      <c r="W20" s="17"/>
      <c r="X20" s="17"/>
      <c r="Y20" s="17"/>
      <c r="Z20" s="17"/>
      <c r="AA20" s="17"/>
      <c r="AB20" s="17"/>
      <c r="AC20" s="17"/>
      <c r="AD20" s="17"/>
      <c r="AE20" s="17"/>
    </row>
    <row r="21" spans="1:31" s="2" customFormat="1" ht="18" customHeight="1">
      <c r="A21" s="17"/>
      <c r="B21" s="20"/>
      <c r="C21" s="17"/>
      <c r="D21" s="17"/>
      <c r="E21" s="44" t="e">
        <f>IF(#REF!="","",#REF!)</f>
        <v>#REF!</v>
      </c>
      <c r="F21" s="17"/>
      <c r="G21" s="17"/>
      <c r="H21" s="17"/>
      <c r="I21" s="45" t="s">
        <v>13</v>
      </c>
      <c r="J21" s="44" t="e">
        <f>IF(#REF!="","",#REF!)</f>
        <v>#REF!</v>
      </c>
      <c r="K21" s="17"/>
      <c r="L21" s="21"/>
      <c r="S21" s="17"/>
      <c r="T21" s="17"/>
      <c r="U21" s="17"/>
      <c r="V21" s="17"/>
      <c r="W21" s="17"/>
      <c r="X21" s="17"/>
      <c r="Y21" s="17"/>
      <c r="Z21" s="17"/>
      <c r="AA21" s="17"/>
      <c r="AB21" s="17"/>
      <c r="AC21" s="17"/>
      <c r="AD21" s="17"/>
      <c r="AE21" s="17"/>
    </row>
    <row r="22" spans="1:31" s="2" customFormat="1" ht="6.95" customHeight="1">
      <c r="A22" s="17"/>
      <c r="B22" s="20"/>
      <c r="C22" s="17"/>
      <c r="D22" s="17"/>
      <c r="E22" s="17"/>
      <c r="F22" s="17"/>
      <c r="G22" s="17"/>
      <c r="H22" s="17"/>
      <c r="I22" s="43"/>
      <c r="J22" s="17"/>
      <c r="K22" s="17"/>
      <c r="L22" s="21"/>
      <c r="S22" s="17"/>
      <c r="T22" s="17"/>
      <c r="U22" s="17"/>
      <c r="V22" s="17"/>
      <c r="W22" s="17"/>
      <c r="X22" s="17"/>
      <c r="Y22" s="17"/>
      <c r="Z22" s="17"/>
      <c r="AA22" s="17"/>
      <c r="AB22" s="17"/>
      <c r="AC22" s="17"/>
      <c r="AD22" s="17"/>
      <c r="AE22" s="17"/>
    </row>
    <row r="23" spans="1:31" s="2" customFormat="1" ht="12" customHeight="1">
      <c r="A23" s="17"/>
      <c r="B23" s="20"/>
      <c r="C23" s="17"/>
      <c r="D23" s="42" t="s">
        <v>17</v>
      </c>
      <c r="E23" s="17"/>
      <c r="F23" s="17"/>
      <c r="G23" s="17"/>
      <c r="H23" s="17"/>
      <c r="I23" s="45" t="s">
        <v>12</v>
      </c>
      <c r="J23" s="44" t="e">
        <f>IF(#REF!="","",#REF!)</f>
        <v>#REF!</v>
      </c>
      <c r="K23" s="17"/>
      <c r="L23" s="21"/>
      <c r="S23" s="17"/>
      <c r="T23" s="17"/>
      <c r="U23" s="17"/>
      <c r="V23" s="17"/>
      <c r="W23" s="17"/>
      <c r="X23" s="17"/>
      <c r="Y23" s="17"/>
      <c r="Z23" s="17"/>
      <c r="AA23" s="17"/>
      <c r="AB23" s="17"/>
      <c r="AC23" s="17"/>
      <c r="AD23" s="17"/>
      <c r="AE23" s="17"/>
    </row>
    <row r="24" spans="1:31" s="2" customFormat="1" ht="18" customHeight="1">
      <c r="A24" s="17"/>
      <c r="B24" s="20"/>
      <c r="C24" s="17"/>
      <c r="D24" s="17"/>
      <c r="E24" s="44" t="e">
        <f>IF(#REF!="","",#REF!)</f>
        <v>#REF!</v>
      </c>
      <c r="F24" s="17"/>
      <c r="G24" s="17"/>
      <c r="H24" s="17"/>
      <c r="I24" s="45" t="s">
        <v>13</v>
      </c>
      <c r="J24" s="44" t="e">
        <f>IF(#REF!="","",#REF!)</f>
        <v>#REF!</v>
      </c>
      <c r="K24" s="17"/>
      <c r="L24" s="21"/>
      <c r="S24" s="17"/>
      <c r="T24" s="17"/>
      <c r="U24" s="17"/>
      <c r="V24" s="17"/>
      <c r="W24" s="17"/>
      <c r="X24" s="17"/>
      <c r="Y24" s="17"/>
      <c r="Z24" s="17"/>
      <c r="AA24" s="17"/>
      <c r="AB24" s="17"/>
      <c r="AC24" s="17"/>
      <c r="AD24" s="17"/>
      <c r="AE24" s="17"/>
    </row>
    <row r="25" spans="1:31" s="2" customFormat="1" ht="6.95" customHeight="1">
      <c r="A25" s="17"/>
      <c r="B25" s="20"/>
      <c r="C25" s="17"/>
      <c r="D25" s="17"/>
      <c r="E25" s="17"/>
      <c r="F25" s="17"/>
      <c r="G25" s="17"/>
      <c r="H25" s="17"/>
      <c r="I25" s="43"/>
      <c r="J25" s="17"/>
      <c r="K25" s="17"/>
      <c r="L25" s="21"/>
      <c r="S25" s="17"/>
      <c r="T25" s="17"/>
      <c r="U25" s="17"/>
      <c r="V25" s="17"/>
      <c r="W25" s="17"/>
      <c r="X25" s="17"/>
      <c r="Y25" s="17"/>
      <c r="Z25" s="17"/>
      <c r="AA25" s="17"/>
      <c r="AB25" s="17"/>
      <c r="AC25" s="17"/>
      <c r="AD25" s="17"/>
      <c r="AE25" s="17"/>
    </row>
    <row r="26" spans="1:31" s="2" customFormat="1" ht="12" customHeight="1">
      <c r="A26" s="17"/>
      <c r="B26" s="20"/>
      <c r="C26" s="17"/>
      <c r="D26" s="42" t="s">
        <v>18</v>
      </c>
      <c r="E26" s="17"/>
      <c r="F26" s="17"/>
      <c r="G26" s="17"/>
      <c r="H26" s="17"/>
      <c r="I26" s="43"/>
      <c r="J26" s="17"/>
      <c r="K26" s="17"/>
      <c r="L26" s="21"/>
      <c r="S26" s="17"/>
      <c r="T26" s="17"/>
      <c r="U26" s="17"/>
      <c r="V26" s="17"/>
      <c r="W26" s="17"/>
      <c r="X26" s="17"/>
      <c r="Y26" s="17"/>
      <c r="Z26" s="17"/>
      <c r="AA26" s="17"/>
      <c r="AB26" s="17"/>
      <c r="AC26" s="17"/>
      <c r="AD26" s="17"/>
      <c r="AE26" s="17"/>
    </row>
    <row r="27" spans="1:31" s="3" customFormat="1" ht="16.5" customHeight="1">
      <c r="A27" s="47"/>
      <c r="B27" s="48"/>
      <c r="C27" s="47"/>
      <c r="D27" s="47"/>
      <c r="E27" s="196" t="s">
        <v>0</v>
      </c>
      <c r="F27" s="196"/>
      <c r="G27" s="196"/>
      <c r="H27" s="196"/>
      <c r="I27" s="49"/>
      <c r="J27" s="47"/>
      <c r="K27" s="47"/>
      <c r="L27" s="50"/>
      <c r="S27" s="47"/>
      <c r="T27" s="47"/>
      <c r="U27" s="47"/>
      <c r="V27" s="47"/>
      <c r="W27" s="47"/>
      <c r="X27" s="47"/>
      <c r="Y27" s="47"/>
      <c r="Z27" s="47"/>
      <c r="AA27" s="47"/>
      <c r="AB27" s="47"/>
      <c r="AC27" s="47"/>
      <c r="AD27" s="47"/>
      <c r="AE27" s="47"/>
    </row>
    <row r="28" spans="1:31" s="2" customFormat="1" ht="6.95" customHeight="1">
      <c r="A28" s="17"/>
      <c r="B28" s="20"/>
      <c r="C28" s="17"/>
      <c r="D28" s="17"/>
      <c r="E28" s="17"/>
      <c r="F28" s="17"/>
      <c r="G28" s="17"/>
      <c r="H28" s="17"/>
      <c r="I28" s="43"/>
      <c r="J28" s="17"/>
      <c r="K28" s="17"/>
      <c r="L28" s="21"/>
      <c r="S28" s="17"/>
      <c r="T28" s="17"/>
      <c r="U28" s="17"/>
      <c r="V28" s="17"/>
      <c r="W28" s="17"/>
      <c r="X28" s="17"/>
      <c r="Y28" s="17"/>
      <c r="Z28" s="17"/>
      <c r="AA28" s="17"/>
      <c r="AB28" s="17"/>
      <c r="AC28" s="17"/>
      <c r="AD28" s="17"/>
      <c r="AE28" s="17"/>
    </row>
    <row r="29" spans="1:31" s="2" customFormat="1" ht="6.95" customHeight="1">
      <c r="A29" s="17"/>
      <c r="B29" s="20"/>
      <c r="C29" s="17"/>
      <c r="D29" s="51"/>
      <c r="E29" s="51"/>
      <c r="F29" s="51"/>
      <c r="G29" s="51"/>
      <c r="H29" s="51"/>
      <c r="I29" s="52"/>
      <c r="J29" s="51"/>
      <c r="K29" s="51"/>
      <c r="L29" s="21"/>
      <c r="S29" s="17"/>
      <c r="T29" s="17"/>
      <c r="U29" s="17"/>
      <c r="V29" s="17"/>
      <c r="W29" s="17"/>
      <c r="X29" s="17"/>
      <c r="Y29" s="17"/>
      <c r="Z29" s="17"/>
      <c r="AA29" s="17"/>
      <c r="AB29" s="17"/>
      <c r="AC29" s="17"/>
      <c r="AD29" s="17"/>
      <c r="AE29" s="17"/>
    </row>
    <row r="30" spans="1:31" s="2" customFormat="1" ht="25.35" customHeight="1">
      <c r="A30" s="17"/>
      <c r="B30" s="20"/>
      <c r="C30" s="17"/>
      <c r="D30" s="53" t="s">
        <v>19</v>
      </c>
      <c r="E30" s="17"/>
      <c r="F30" s="17"/>
      <c r="G30" s="17"/>
      <c r="H30" s="17"/>
      <c r="I30" s="43"/>
      <c r="J30" s="54">
        <f>ROUND(J120,2)</f>
        <v>0</v>
      </c>
      <c r="K30" s="17"/>
      <c r="L30" s="21"/>
      <c r="S30" s="17"/>
      <c r="T30" s="17"/>
      <c r="U30" s="17"/>
      <c r="V30" s="17"/>
      <c r="W30" s="17"/>
      <c r="X30" s="17"/>
      <c r="Y30" s="17"/>
      <c r="Z30" s="17"/>
      <c r="AA30" s="17"/>
      <c r="AB30" s="17"/>
      <c r="AC30" s="17"/>
      <c r="AD30" s="17"/>
      <c r="AE30" s="17"/>
    </row>
    <row r="31" spans="1:31" s="2" customFormat="1" ht="6.95" customHeight="1">
      <c r="A31" s="17"/>
      <c r="B31" s="20"/>
      <c r="C31" s="17"/>
      <c r="D31" s="51"/>
      <c r="E31" s="51"/>
      <c r="F31" s="51"/>
      <c r="G31" s="51"/>
      <c r="H31" s="51"/>
      <c r="I31" s="52"/>
      <c r="J31" s="51"/>
      <c r="K31" s="51"/>
      <c r="L31" s="21"/>
      <c r="S31" s="17"/>
      <c r="T31" s="17"/>
      <c r="U31" s="17"/>
      <c r="V31" s="17"/>
      <c r="W31" s="17"/>
      <c r="X31" s="17"/>
      <c r="Y31" s="17"/>
      <c r="Z31" s="17"/>
      <c r="AA31" s="17"/>
      <c r="AB31" s="17"/>
      <c r="AC31" s="17"/>
      <c r="AD31" s="17"/>
      <c r="AE31" s="17"/>
    </row>
    <row r="32" spans="1:31" s="2" customFormat="1" ht="14.45" customHeight="1">
      <c r="A32" s="17"/>
      <c r="B32" s="20"/>
      <c r="C32" s="17"/>
      <c r="D32" s="17"/>
      <c r="E32" s="17"/>
      <c r="F32" s="55" t="s">
        <v>21</v>
      </c>
      <c r="G32" s="17"/>
      <c r="H32" s="17"/>
      <c r="I32" s="56" t="s">
        <v>20</v>
      </c>
      <c r="J32" s="55" t="s">
        <v>22</v>
      </c>
      <c r="K32" s="17"/>
      <c r="L32" s="21"/>
      <c r="S32" s="17"/>
      <c r="T32" s="17"/>
      <c r="U32" s="17"/>
      <c r="V32" s="17"/>
      <c r="W32" s="17"/>
      <c r="X32" s="17"/>
      <c r="Y32" s="17"/>
      <c r="Z32" s="17"/>
      <c r="AA32" s="17"/>
      <c r="AB32" s="17"/>
      <c r="AC32" s="17"/>
      <c r="AD32" s="17"/>
      <c r="AE32" s="17"/>
    </row>
    <row r="33" spans="1:31" s="2" customFormat="1" ht="14.45" customHeight="1">
      <c r="A33" s="17"/>
      <c r="B33" s="20"/>
      <c r="C33" s="17"/>
      <c r="D33" s="57" t="s">
        <v>23</v>
      </c>
      <c r="E33" s="42" t="s">
        <v>24</v>
      </c>
      <c r="F33" s="58">
        <f>ROUND((SUM(BE120:BE132)),2)</f>
        <v>0</v>
      </c>
      <c r="G33" s="17"/>
      <c r="H33" s="17"/>
      <c r="I33" s="59">
        <v>0.21</v>
      </c>
      <c r="J33" s="58">
        <f>ROUND(((SUM(BE120:BE132))*I33),2)</f>
        <v>0</v>
      </c>
      <c r="K33" s="17"/>
      <c r="L33" s="21"/>
      <c r="S33" s="17"/>
      <c r="T33" s="17"/>
      <c r="U33" s="17"/>
      <c r="V33" s="17"/>
      <c r="W33" s="17"/>
      <c r="X33" s="17"/>
      <c r="Y33" s="17"/>
      <c r="Z33" s="17"/>
      <c r="AA33" s="17"/>
      <c r="AB33" s="17"/>
      <c r="AC33" s="17"/>
      <c r="AD33" s="17"/>
      <c r="AE33" s="17"/>
    </row>
    <row r="34" spans="1:31" s="2" customFormat="1" ht="14.45" customHeight="1">
      <c r="A34" s="17"/>
      <c r="B34" s="20"/>
      <c r="C34" s="17"/>
      <c r="D34" s="17"/>
      <c r="E34" s="42" t="s">
        <v>25</v>
      </c>
      <c r="F34" s="58">
        <f>ROUND((SUM(BF120:BF132)),2)</f>
        <v>0</v>
      </c>
      <c r="G34" s="17"/>
      <c r="H34" s="17"/>
      <c r="I34" s="59">
        <v>0.15</v>
      </c>
      <c r="J34" s="58">
        <f>ROUND(((SUM(BF120:BF132))*I34),2)</f>
        <v>0</v>
      </c>
      <c r="K34" s="17"/>
      <c r="L34" s="21"/>
      <c r="S34" s="17"/>
      <c r="T34" s="17"/>
      <c r="U34" s="17"/>
      <c r="V34" s="17"/>
      <c r="W34" s="17"/>
      <c r="X34" s="17"/>
      <c r="Y34" s="17"/>
      <c r="Z34" s="17"/>
      <c r="AA34" s="17"/>
      <c r="AB34" s="17"/>
      <c r="AC34" s="17"/>
      <c r="AD34" s="17"/>
      <c r="AE34" s="17"/>
    </row>
    <row r="35" spans="1:31" s="2" customFormat="1" ht="14.45" customHeight="1" hidden="1">
      <c r="A35" s="17"/>
      <c r="B35" s="20"/>
      <c r="C35" s="17"/>
      <c r="D35" s="17"/>
      <c r="E35" s="42" t="s">
        <v>26</v>
      </c>
      <c r="F35" s="58">
        <f>ROUND((SUM(BG120:BG132)),2)</f>
        <v>0</v>
      </c>
      <c r="G35" s="17"/>
      <c r="H35" s="17"/>
      <c r="I35" s="59">
        <v>0.21</v>
      </c>
      <c r="J35" s="58">
        <f>0</f>
        <v>0</v>
      </c>
      <c r="K35" s="17"/>
      <c r="L35" s="21"/>
      <c r="S35" s="17"/>
      <c r="T35" s="17"/>
      <c r="U35" s="17"/>
      <c r="V35" s="17"/>
      <c r="W35" s="17"/>
      <c r="X35" s="17"/>
      <c r="Y35" s="17"/>
      <c r="Z35" s="17"/>
      <c r="AA35" s="17"/>
      <c r="AB35" s="17"/>
      <c r="AC35" s="17"/>
      <c r="AD35" s="17"/>
      <c r="AE35" s="17"/>
    </row>
    <row r="36" spans="1:31" s="2" customFormat="1" ht="14.45" customHeight="1" hidden="1">
      <c r="A36" s="17"/>
      <c r="B36" s="20"/>
      <c r="C36" s="17"/>
      <c r="D36" s="17"/>
      <c r="E36" s="42" t="s">
        <v>27</v>
      </c>
      <c r="F36" s="58">
        <f>ROUND((SUM(BH120:BH132)),2)</f>
        <v>0</v>
      </c>
      <c r="G36" s="17"/>
      <c r="H36" s="17"/>
      <c r="I36" s="59">
        <v>0.15</v>
      </c>
      <c r="J36" s="58">
        <f>0</f>
        <v>0</v>
      </c>
      <c r="K36" s="17"/>
      <c r="L36" s="21"/>
      <c r="S36" s="17"/>
      <c r="T36" s="17"/>
      <c r="U36" s="17"/>
      <c r="V36" s="17"/>
      <c r="W36" s="17"/>
      <c r="X36" s="17"/>
      <c r="Y36" s="17"/>
      <c r="Z36" s="17"/>
      <c r="AA36" s="17"/>
      <c r="AB36" s="17"/>
      <c r="AC36" s="17"/>
      <c r="AD36" s="17"/>
      <c r="AE36" s="17"/>
    </row>
    <row r="37" spans="1:31" s="2" customFormat="1" ht="14.45" customHeight="1" hidden="1">
      <c r="A37" s="17"/>
      <c r="B37" s="20"/>
      <c r="C37" s="17"/>
      <c r="D37" s="17"/>
      <c r="E37" s="42" t="s">
        <v>28</v>
      </c>
      <c r="F37" s="58">
        <f>ROUND((SUM(BI120:BI132)),2)</f>
        <v>0</v>
      </c>
      <c r="G37" s="17"/>
      <c r="H37" s="17"/>
      <c r="I37" s="59">
        <v>0</v>
      </c>
      <c r="J37" s="58">
        <f>0</f>
        <v>0</v>
      </c>
      <c r="K37" s="17"/>
      <c r="L37" s="21"/>
      <c r="S37" s="17"/>
      <c r="T37" s="17"/>
      <c r="U37" s="17"/>
      <c r="V37" s="17"/>
      <c r="W37" s="17"/>
      <c r="X37" s="17"/>
      <c r="Y37" s="17"/>
      <c r="Z37" s="17"/>
      <c r="AA37" s="17"/>
      <c r="AB37" s="17"/>
      <c r="AC37" s="17"/>
      <c r="AD37" s="17"/>
      <c r="AE37" s="17"/>
    </row>
    <row r="38" spans="1:31" s="2" customFormat="1" ht="6.95" customHeight="1">
      <c r="A38" s="17"/>
      <c r="B38" s="20"/>
      <c r="C38" s="17"/>
      <c r="D38" s="17"/>
      <c r="E38" s="17"/>
      <c r="F38" s="17"/>
      <c r="G38" s="17"/>
      <c r="H38" s="17"/>
      <c r="I38" s="43"/>
      <c r="J38" s="17"/>
      <c r="K38" s="17"/>
      <c r="L38" s="21"/>
      <c r="S38" s="17"/>
      <c r="T38" s="17"/>
      <c r="U38" s="17"/>
      <c r="V38" s="17"/>
      <c r="W38" s="17"/>
      <c r="X38" s="17"/>
      <c r="Y38" s="17"/>
      <c r="Z38" s="17"/>
      <c r="AA38" s="17"/>
      <c r="AB38" s="17"/>
      <c r="AC38" s="17"/>
      <c r="AD38" s="17"/>
      <c r="AE38" s="17"/>
    </row>
    <row r="39" spans="1:31" s="2" customFormat="1" ht="25.35" customHeight="1">
      <c r="A39" s="17"/>
      <c r="B39" s="20"/>
      <c r="C39" s="60"/>
      <c r="D39" s="61" t="s">
        <v>29</v>
      </c>
      <c r="E39" s="62"/>
      <c r="F39" s="62"/>
      <c r="G39" s="63" t="s">
        <v>30</v>
      </c>
      <c r="H39" s="64" t="s">
        <v>31</v>
      </c>
      <c r="I39" s="65"/>
      <c r="J39" s="66">
        <f>SUM(J30:J37)</f>
        <v>0</v>
      </c>
      <c r="K39" s="67"/>
      <c r="L39" s="21"/>
      <c r="S39" s="17"/>
      <c r="T39" s="17"/>
      <c r="U39" s="17"/>
      <c r="V39" s="17"/>
      <c r="W39" s="17"/>
      <c r="X39" s="17"/>
      <c r="Y39" s="17"/>
      <c r="Z39" s="17"/>
      <c r="AA39" s="17"/>
      <c r="AB39" s="17"/>
      <c r="AC39" s="17"/>
      <c r="AD39" s="17"/>
      <c r="AE39" s="17"/>
    </row>
    <row r="40" spans="1:31" s="2" customFormat="1" ht="14.45" customHeight="1">
      <c r="A40" s="17"/>
      <c r="B40" s="20"/>
      <c r="C40" s="17"/>
      <c r="D40" s="17"/>
      <c r="E40" s="17"/>
      <c r="F40" s="17"/>
      <c r="G40" s="17"/>
      <c r="H40" s="17"/>
      <c r="I40" s="43"/>
      <c r="J40" s="17"/>
      <c r="K40" s="17"/>
      <c r="L40" s="21"/>
      <c r="S40" s="17"/>
      <c r="T40" s="17"/>
      <c r="U40" s="17"/>
      <c r="V40" s="17"/>
      <c r="W40" s="17"/>
      <c r="X40" s="17"/>
      <c r="Y40" s="17"/>
      <c r="Z40" s="17"/>
      <c r="AA40" s="17"/>
      <c r="AB40" s="17"/>
      <c r="AC40" s="17"/>
      <c r="AD40" s="17"/>
      <c r="AE40" s="17"/>
    </row>
    <row r="41" spans="2:12" s="1" customFormat="1" ht="14.45" customHeight="1">
      <c r="B41" s="11"/>
      <c r="I41" s="36"/>
      <c r="L41" s="11"/>
    </row>
    <row r="42" spans="2:12" s="1" customFormat="1" ht="14.45" customHeight="1">
      <c r="B42" s="11"/>
      <c r="I42" s="36"/>
      <c r="L42" s="11"/>
    </row>
    <row r="43" spans="2:12" s="1" customFormat="1" ht="14.45" customHeight="1">
      <c r="B43" s="11"/>
      <c r="I43" s="36"/>
      <c r="L43" s="11"/>
    </row>
    <row r="44" spans="2:12" s="1" customFormat="1" ht="14.45" customHeight="1">
      <c r="B44" s="11"/>
      <c r="I44" s="36"/>
      <c r="L44" s="11"/>
    </row>
    <row r="45" spans="2:12" s="1" customFormat="1" ht="14.45" customHeight="1">
      <c r="B45" s="11"/>
      <c r="I45" s="36"/>
      <c r="L45" s="11"/>
    </row>
    <row r="46" spans="2:12" s="1" customFormat="1" ht="14.45" customHeight="1">
      <c r="B46" s="11"/>
      <c r="I46" s="36"/>
      <c r="L46" s="11"/>
    </row>
    <row r="47" spans="2:12" s="1" customFormat="1" ht="14.45" customHeight="1">
      <c r="B47" s="11"/>
      <c r="I47" s="36"/>
      <c r="L47" s="11"/>
    </row>
    <row r="48" spans="2:12" s="1" customFormat="1" ht="14.45" customHeight="1">
      <c r="B48" s="11"/>
      <c r="I48" s="36"/>
      <c r="L48" s="11"/>
    </row>
    <row r="49" spans="2:12" s="1" customFormat="1" ht="14.45" customHeight="1">
      <c r="B49" s="11"/>
      <c r="I49" s="36"/>
      <c r="L49" s="11"/>
    </row>
    <row r="50" spans="2:12" s="2" customFormat="1" ht="14.45" customHeight="1">
      <c r="B50" s="21"/>
      <c r="D50" s="68" t="s">
        <v>32</v>
      </c>
      <c r="E50" s="69"/>
      <c r="F50" s="69"/>
      <c r="G50" s="68" t="s">
        <v>33</v>
      </c>
      <c r="H50" s="69"/>
      <c r="I50" s="70"/>
      <c r="J50" s="69"/>
      <c r="K50" s="69"/>
      <c r="L50" s="21"/>
    </row>
    <row r="51" spans="2:12" ht="11.25">
      <c r="B51" s="11"/>
      <c r="L51" s="11"/>
    </row>
    <row r="52" spans="2:12" ht="11.25">
      <c r="B52" s="11"/>
      <c r="L52" s="11"/>
    </row>
    <row r="53" spans="2:12" ht="11.25">
      <c r="B53" s="11"/>
      <c r="L53" s="11"/>
    </row>
    <row r="54" spans="2:12" ht="11.25">
      <c r="B54" s="11"/>
      <c r="L54" s="11"/>
    </row>
    <row r="55" spans="2:12" ht="11.25">
      <c r="B55" s="11"/>
      <c r="L55" s="11"/>
    </row>
    <row r="56" spans="2:12" ht="11.25">
      <c r="B56" s="11"/>
      <c r="L56" s="11"/>
    </row>
    <row r="57" spans="2:12" ht="11.25">
      <c r="B57" s="11"/>
      <c r="L57" s="11"/>
    </row>
    <row r="58" spans="2:12" ht="11.25">
      <c r="B58" s="11"/>
      <c r="L58" s="11"/>
    </row>
    <row r="59" spans="2:12" ht="11.25">
      <c r="B59" s="11"/>
      <c r="L59" s="11"/>
    </row>
    <row r="60" spans="2:12" ht="11.25">
      <c r="B60" s="11"/>
      <c r="L60" s="11"/>
    </row>
    <row r="61" spans="1:31" s="2" customFormat="1" ht="12.75">
      <c r="A61" s="17"/>
      <c r="B61" s="20"/>
      <c r="C61" s="17"/>
      <c r="D61" s="71" t="s">
        <v>34</v>
      </c>
      <c r="E61" s="72"/>
      <c r="F61" s="73" t="s">
        <v>35</v>
      </c>
      <c r="G61" s="71" t="s">
        <v>34</v>
      </c>
      <c r="H61" s="72"/>
      <c r="I61" s="74"/>
      <c r="J61" s="75" t="s">
        <v>35</v>
      </c>
      <c r="K61" s="72"/>
      <c r="L61" s="21"/>
      <c r="S61" s="17"/>
      <c r="T61" s="17"/>
      <c r="U61" s="17"/>
      <c r="V61" s="17"/>
      <c r="W61" s="17"/>
      <c r="X61" s="17"/>
      <c r="Y61" s="17"/>
      <c r="Z61" s="17"/>
      <c r="AA61" s="17"/>
      <c r="AB61" s="17"/>
      <c r="AC61" s="17"/>
      <c r="AD61" s="17"/>
      <c r="AE61" s="17"/>
    </row>
    <row r="62" spans="2:12" ht="11.25">
      <c r="B62" s="11"/>
      <c r="L62" s="11"/>
    </row>
    <row r="63" spans="2:12" ht="11.25">
      <c r="B63" s="11"/>
      <c r="L63" s="11"/>
    </row>
    <row r="64" spans="2:12" ht="11.25">
      <c r="B64" s="11"/>
      <c r="L64" s="11"/>
    </row>
    <row r="65" spans="1:31" s="2" customFormat="1" ht="12.75">
      <c r="A65" s="17"/>
      <c r="B65" s="20"/>
      <c r="C65" s="17"/>
      <c r="D65" s="68" t="s">
        <v>36</v>
      </c>
      <c r="E65" s="76"/>
      <c r="F65" s="76"/>
      <c r="G65" s="68" t="s">
        <v>37</v>
      </c>
      <c r="H65" s="76"/>
      <c r="I65" s="77"/>
      <c r="J65" s="76"/>
      <c r="K65" s="76"/>
      <c r="L65" s="21"/>
      <c r="S65" s="17"/>
      <c r="T65" s="17"/>
      <c r="U65" s="17"/>
      <c r="V65" s="17"/>
      <c r="W65" s="17"/>
      <c r="X65" s="17"/>
      <c r="Y65" s="17"/>
      <c r="Z65" s="17"/>
      <c r="AA65" s="17"/>
      <c r="AB65" s="17"/>
      <c r="AC65" s="17"/>
      <c r="AD65" s="17"/>
      <c r="AE65" s="17"/>
    </row>
    <row r="66" spans="2:12" ht="11.25">
      <c r="B66" s="11"/>
      <c r="L66" s="11"/>
    </row>
    <row r="67" spans="2:12" ht="11.25">
      <c r="B67" s="11"/>
      <c r="L67" s="11"/>
    </row>
    <row r="68" spans="2:12" ht="11.25">
      <c r="B68" s="11"/>
      <c r="L68" s="11"/>
    </row>
    <row r="69" spans="2:12" ht="11.25">
      <c r="B69" s="11"/>
      <c r="L69" s="11"/>
    </row>
    <row r="70" spans="2:12" ht="11.25">
      <c r="B70" s="11"/>
      <c r="L70" s="11"/>
    </row>
    <row r="71" spans="2:12" ht="11.25">
      <c r="B71" s="11"/>
      <c r="L71" s="11"/>
    </row>
    <row r="72" spans="2:12" ht="11.25">
      <c r="B72" s="11"/>
      <c r="L72" s="11"/>
    </row>
    <row r="73" spans="2:12" ht="11.25">
      <c r="B73" s="11"/>
      <c r="L73" s="11"/>
    </row>
    <row r="74" spans="2:12" ht="11.25">
      <c r="B74" s="11"/>
      <c r="L74" s="11"/>
    </row>
    <row r="75" spans="2:12" ht="11.25">
      <c r="B75" s="11"/>
      <c r="L75" s="11"/>
    </row>
    <row r="76" spans="1:31" s="2" customFormat="1" ht="12.75">
      <c r="A76" s="17"/>
      <c r="B76" s="20"/>
      <c r="C76" s="17"/>
      <c r="D76" s="71" t="s">
        <v>34</v>
      </c>
      <c r="E76" s="72"/>
      <c r="F76" s="73" t="s">
        <v>35</v>
      </c>
      <c r="G76" s="71" t="s">
        <v>34</v>
      </c>
      <c r="H76" s="72"/>
      <c r="I76" s="74"/>
      <c r="J76" s="75" t="s">
        <v>35</v>
      </c>
      <c r="K76" s="72"/>
      <c r="L76" s="21"/>
      <c r="S76" s="17"/>
      <c r="T76" s="17"/>
      <c r="U76" s="17"/>
      <c r="V76" s="17"/>
      <c r="W76" s="17"/>
      <c r="X76" s="17"/>
      <c r="Y76" s="17"/>
      <c r="Z76" s="17"/>
      <c r="AA76" s="17"/>
      <c r="AB76" s="17"/>
      <c r="AC76" s="17"/>
      <c r="AD76" s="17"/>
      <c r="AE76" s="17"/>
    </row>
    <row r="77" spans="1:31" s="2" customFormat="1" ht="14.45" customHeight="1">
      <c r="A77" s="17"/>
      <c r="B77" s="78"/>
      <c r="C77" s="79"/>
      <c r="D77" s="79"/>
      <c r="E77" s="79"/>
      <c r="F77" s="79"/>
      <c r="G77" s="79"/>
      <c r="H77" s="79"/>
      <c r="I77" s="80"/>
      <c r="J77" s="79"/>
      <c r="K77" s="79"/>
      <c r="L77" s="21"/>
      <c r="S77" s="17"/>
      <c r="T77" s="17"/>
      <c r="U77" s="17"/>
      <c r="V77" s="17"/>
      <c r="W77" s="17"/>
      <c r="X77" s="17"/>
      <c r="Y77" s="17"/>
      <c r="Z77" s="17"/>
      <c r="AA77" s="17"/>
      <c r="AB77" s="17"/>
      <c r="AC77" s="17"/>
      <c r="AD77" s="17"/>
      <c r="AE77" s="17"/>
    </row>
    <row r="81" spans="1:31" s="2" customFormat="1" ht="6.95" customHeight="1">
      <c r="A81" s="17"/>
      <c r="B81" s="81"/>
      <c r="C81" s="82"/>
      <c r="D81" s="82"/>
      <c r="E81" s="82"/>
      <c r="F81" s="82"/>
      <c r="G81" s="82"/>
      <c r="H81" s="82"/>
      <c r="I81" s="83"/>
      <c r="J81" s="82"/>
      <c r="K81" s="82"/>
      <c r="L81" s="21"/>
      <c r="S81" s="17"/>
      <c r="T81" s="17"/>
      <c r="U81" s="17"/>
      <c r="V81" s="17"/>
      <c r="W81" s="17"/>
      <c r="X81" s="17"/>
      <c r="Y81" s="17"/>
      <c r="Z81" s="17"/>
      <c r="AA81" s="17"/>
      <c r="AB81" s="17"/>
      <c r="AC81" s="17"/>
      <c r="AD81" s="17"/>
      <c r="AE81" s="17"/>
    </row>
    <row r="82" spans="1:31" s="2" customFormat="1" ht="24.95" customHeight="1">
      <c r="A82" s="17"/>
      <c r="B82" s="18"/>
      <c r="C82" s="12" t="s">
        <v>50</v>
      </c>
      <c r="D82" s="19"/>
      <c r="E82" s="19"/>
      <c r="F82" s="19"/>
      <c r="G82" s="19"/>
      <c r="H82" s="19"/>
      <c r="I82" s="43"/>
      <c r="J82" s="19"/>
      <c r="K82" s="19"/>
      <c r="L82" s="21"/>
      <c r="S82" s="17"/>
      <c r="T82" s="17"/>
      <c r="U82" s="17"/>
      <c r="V82" s="17"/>
      <c r="W82" s="17"/>
      <c r="X82" s="17"/>
      <c r="Y82" s="17"/>
      <c r="Z82" s="17"/>
      <c r="AA82" s="17"/>
      <c r="AB82" s="17"/>
      <c r="AC82" s="17"/>
      <c r="AD82" s="17"/>
      <c r="AE82" s="17"/>
    </row>
    <row r="83" spans="1:31" s="2" customFormat="1" ht="6.95" customHeight="1">
      <c r="A83" s="17"/>
      <c r="B83" s="18"/>
      <c r="C83" s="19"/>
      <c r="D83" s="19"/>
      <c r="E83" s="19"/>
      <c r="F83" s="19"/>
      <c r="G83" s="19"/>
      <c r="H83" s="19"/>
      <c r="I83" s="43"/>
      <c r="J83" s="19"/>
      <c r="K83" s="19"/>
      <c r="L83" s="21"/>
      <c r="S83" s="17"/>
      <c r="T83" s="17"/>
      <c r="U83" s="17"/>
      <c r="V83" s="17"/>
      <c r="W83" s="17"/>
      <c r="X83" s="17"/>
      <c r="Y83" s="17"/>
      <c r="Z83" s="17"/>
      <c r="AA83" s="17"/>
      <c r="AB83" s="17"/>
      <c r="AC83" s="17"/>
      <c r="AD83" s="17"/>
      <c r="AE83" s="17"/>
    </row>
    <row r="84" spans="1:31" s="2" customFormat="1" ht="12" customHeight="1">
      <c r="A84" s="17"/>
      <c r="B84" s="18"/>
      <c r="C84" s="14" t="s">
        <v>5</v>
      </c>
      <c r="D84" s="19"/>
      <c r="E84" s="19"/>
      <c r="F84" s="19"/>
      <c r="G84" s="19"/>
      <c r="H84" s="19"/>
      <c r="I84" s="43"/>
      <c r="J84" s="19"/>
      <c r="K84" s="19"/>
      <c r="L84" s="21"/>
      <c r="S84" s="17"/>
      <c r="T84" s="17"/>
      <c r="U84" s="17"/>
      <c r="V84" s="17"/>
      <c r="W84" s="17"/>
      <c r="X84" s="17"/>
      <c r="Y84" s="17"/>
      <c r="Z84" s="17"/>
      <c r="AA84" s="17"/>
      <c r="AB84" s="17"/>
      <c r="AC84" s="17"/>
      <c r="AD84" s="17"/>
      <c r="AE84" s="17"/>
    </row>
    <row r="85" spans="1:31" s="2" customFormat="1" ht="16.5" customHeight="1">
      <c r="A85" s="17"/>
      <c r="B85" s="18"/>
      <c r="C85" s="19"/>
      <c r="D85" s="19"/>
      <c r="E85" s="197" t="e">
        <f>E7</f>
        <v>#REF!</v>
      </c>
      <c r="F85" s="198"/>
      <c r="G85" s="198"/>
      <c r="H85" s="198"/>
      <c r="I85" s="43"/>
      <c r="J85" s="19"/>
      <c r="K85" s="19"/>
      <c r="L85" s="21"/>
      <c r="S85" s="17"/>
      <c r="T85" s="17"/>
      <c r="U85" s="17"/>
      <c r="V85" s="17"/>
      <c r="W85" s="17"/>
      <c r="X85" s="17"/>
      <c r="Y85" s="17"/>
      <c r="Z85" s="17"/>
      <c r="AA85" s="17"/>
      <c r="AB85" s="17"/>
      <c r="AC85" s="17"/>
      <c r="AD85" s="17"/>
      <c r="AE85" s="17"/>
    </row>
    <row r="86" spans="1:31" s="2" customFormat="1" ht="12" customHeight="1">
      <c r="A86" s="17"/>
      <c r="B86" s="18"/>
      <c r="C86" s="14" t="s">
        <v>48</v>
      </c>
      <c r="D86" s="19"/>
      <c r="E86" s="19"/>
      <c r="F86" s="19"/>
      <c r="G86" s="19"/>
      <c r="H86" s="19"/>
      <c r="I86" s="43"/>
      <c r="J86" s="19"/>
      <c r="K86" s="19"/>
      <c r="L86" s="21"/>
      <c r="S86" s="17"/>
      <c r="T86" s="17"/>
      <c r="U86" s="17"/>
      <c r="V86" s="17"/>
      <c r="W86" s="17"/>
      <c r="X86" s="17"/>
      <c r="Y86" s="17"/>
      <c r="Z86" s="17"/>
      <c r="AA86" s="17"/>
      <c r="AB86" s="17"/>
      <c r="AC86" s="17"/>
      <c r="AD86" s="17"/>
      <c r="AE86" s="17"/>
    </row>
    <row r="87" spans="1:31" s="2" customFormat="1" ht="16.5" customHeight="1">
      <c r="A87" s="17"/>
      <c r="B87" s="18"/>
      <c r="C87" s="19"/>
      <c r="D87" s="19"/>
      <c r="E87" s="188" t="str">
        <f>E9</f>
        <v>VON - Vedlejší a ostatní náklady</v>
      </c>
      <c r="F87" s="199"/>
      <c r="G87" s="199"/>
      <c r="H87" s="199"/>
      <c r="I87" s="43"/>
      <c r="J87" s="19"/>
      <c r="K87" s="19"/>
      <c r="L87" s="21"/>
      <c r="S87" s="17"/>
      <c r="T87" s="17"/>
      <c r="U87" s="17"/>
      <c r="V87" s="17"/>
      <c r="W87" s="17"/>
      <c r="X87" s="17"/>
      <c r="Y87" s="17"/>
      <c r="Z87" s="17"/>
      <c r="AA87" s="17"/>
      <c r="AB87" s="17"/>
      <c r="AC87" s="17"/>
      <c r="AD87" s="17"/>
      <c r="AE87" s="17"/>
    </row>
    <row r="88" spans="1:31" s="2" customFormat="1" ht="6.95" customHeight="1">
      <c r="A88" s="17"/>
      <c r="B88" s="18"/>
      <c r="C88" s="19"/>
      <c r="D88" s="19"/>
      <c r="E88" s="19"/>
      <c r="F88" s="19"/>
      <c r="G88" s="19"/>
      <c r="H88" s="19"/>
      <c r="I88" s="43"/>
      <c r="J88" s="19"/>
      <c r="K88" s="19"/>
      <c r="L88" s="21"/>
      <c r="S88" s="17"/>
      <c r="T88" s="17"/>
      <c r="U88" s="17"/>
      <c r="V88" s="17"/>
      <c r="W88" s="17"/>
      <c r="X88" s="17"/>
      <c r="Y88" s="17"/>
      <c r="Z88" s="17"/>
      <c r="AA88" s="17"/>
      <c r="AB88" s="17"/>
      <c r="AC88" s="17"/>
      <c r="AD88" s="17"/>
      <c r="AE88" s="17"/>
    </row>
    <row r="89" spans="1:31" s="2" customFormat="1" ht="12" customHeight="1">
      <c r="A89" s="17"/>
      <c r="B89" s="18"/>
      <c r="C89" s="14" t="s">
        <v>8</v>
      </c>
      <c r="D89" s="19"/>
      <c r="E89" s="19"/>
      <c r="F89" s="13" t="str">
        <f>F12</f>
        <v xml:space="preserve"> </v>
      </c>
      <c r="G89" s="19"/>
      <c r="H89" s="19"/>
      <c r="I89" s="45" t="s">
        <v>10</v>
      </c>
      <c r="J89" s="26" t="e">
        <f>IF(J12="","",J12)</f>
        <v>#REF!</v>
      </c>
      <c r="K89" s="19"/>
      <c r="L89" s="21"/>
      <c r="S89" s="17"/>
      <c r="T89" s="17"/>
      <c r="U89" s="17"/>
      <c r="V89" s="17"/>
      <c r="W89" s="17"/>
      <c r="X89" s="17"/>
      <c r="Y89" s="17"/>
      <c r="Z89" s="17"/>
      <c r="AA89" s="17"/>
      <c r="AB89" s="17"/>
      <c r="AC89" s="17"/>
      <c r="AD89" s="17"/>
      <c r="AE89" s="17"/>
    </row>
    <row r="90" spans="1:31" s="2" customFormat="1" ht="6.95" customHeight="1">
      <c r="A90" s="17"/>
      <c r="B90" s="18"/>
      <c r="C90" s="19"/>
      <c r="D90" s="19"/>
      <c r="E90" s="19"/>
      <c r="F90" s="19"/>
      <c r="G90" s="19"/>
      <c r="H90" s="19"/>
      <c r="I90" s="43"/>
      <c r="J90" s="19"/>
      <c r="K90" s="19"/>
      <c r="L90" s="21"/>
      <c r="S90" s="17"/>
      <c r="T90" s="17"/>
      <c r="U90" s="17"/>
      <c r="V90" s="17"/>
      <c r="W90" s="17"/>
      <c r="X90" s="17"/>
      <c r="Y90" s="17"/>
      <c r="Z90" s="17"/>
      <c r="AA90" s="17"/>
      <c r="AB90" s="17"/>
      <c r="AC90" s="17"/>
      <c r="AD90" s="17"/>
      <c r="AE90" s="17"/>
    </row>
    <row r="91" spans="1:31" s="2" customFormat="1" ht="15.2" customHeight="1">
      <c r="A91" s="17"/>
      <c r="B91" s="18"/>
      <c r="C91" s="14" t="s">
        <v>11</v>
      </c>
      <c r="D91" s="19"/>
      <c r="E91" s="19"/>
      <c r="F91" s="13" t="e">
        <f>E15</f>
        <v>#REF!</v>
      </c>
      <c r="G91" s="19"/>
      <c r="H91" s="19"/>
      <c r="I91" s="45" t="s">
        <v>15</v>
      </c>
      <c r="J91" s="16" t="e">
        <f>E21</f>
        <v>#REF!</v>
      </c>
      <c r="K91" s="19"/>
      <c r="L91" s="21"/>
      <c r="S91" s="17"/>
      <c r="T91" s="17"/>
      <c r="U91" s="17"/>
      <c r="V91" s="17"/>
      <c r="W91" s="17"/>
      <c r="X91" s="17"/>
      <c r="Y91" s="17"/>
      <c r="Z91" s="17"/>
      <c r="AA91" s="17"/>
      <c r="AB91" s="17"/>
      <c r="AC91" s="17"/>
      <c r="AD91" s="17"/>
      <c r="AE91" s="17"/>
    </row>
    <row r="92" spans="1:31" s="2" customFormat="1" ht="15.2" customHeight="1">
      <c r="A92" s="17"/>
      <c r="B92" s="18"/>
      <c r="C92" s="14" t="s">
        <v>14</v>
      </c>
      <c r="D92" s="19"/>
      <c r="E92" s="19"/>
      <c r="F92" s="13" t="e">
        <f>IF(E18="","",E18)</f>
        <v>#REF!</v>
      </c>
      <c r="G92" s="19"/>
      <c r="H92" s="19"/>
      <c r="I92" s="45" t="s">
        <v>17</v>
      </c>
      <c r="J92" s="16" t="e">
        <f>E24</f>
        <v>#REF!</v>
      </c>
      <c r="K92" s="19"/>
      <c r="L92" s="21"/>
      <c r="S92" s="17"/>
      <c r="T92" s="17"/>
      <c r="U92" s="17"/>
      <c r="V92" s="17"/>
      <c r="W92" s="17"/>
      <c r="X92" s="17"/>
      <c r="Y92" s="17"/>
      <c r="Z92" s="17"/>
      <c r="AA92" s="17"/>
      <c r="AB92" s="17"/>
      <c r="AC92" s="17"/>
      <c r="AD92" s="17"/>
      <c r="AE92" s="17"/>
    </row>
    <row r="93" spans="1:31" s="2" customFormat="1" ht="10.35" customHeight="1">
      <c r="A93" s="17"/>
      <c r="B93" s="18"/>
      <c r="C93" s="19"/>
      <c r="D93" s="19"/>
      <c r="E93" s="19"/>
      <c r="F93" s="19"/>
      <c r="G93" s="19"/>
      <c r="H93" s="19"/>
      <c r="I93" s="43"/>
      <c r="J93" s="19"/>
      <c r="K93" s="19"/>
      <c r="L93" s="21"/>
      <c r="S93" s="17"/>
      <c r="T93" s="17"/>
      <c r="U93" s="17"/>
      <c r="V93" s="17"/>
      <c r="W93" s="17"/>
      <c r="X93" s="17"/>
      <c r="Y93" s="17"/>
      <c r="Z93" s="17"/>
      <c r="AA93" s="17"/>
      <c r="AB93" s="17"/>
      <c r="AC93" s="17"/>
      <c r="AD93" s="17"/>
      <c r="AE93" s="17"/>
    </row>
    <row r="94" spans="1:31" s="2" customFormat="1" ht="29.25" customHeight="1">
      <c r="A94" s="17"/>
      <c r="B94" s="18"/>
      <c r="C94" s="84" t="s">
        <v>51</v>
      </c>
      <c r="D94" s="85"/>
      <c r="E94" s="85"/>
      <c r="F94" s="85"/>
      <c r="G94" s="85"/>
      <c r="H94" s="85"/>
      <c r="I94" s="86"/>
      <c r="J94" s="87" t="s">
        <v>52</v>
      </c>
      <c r="K94" s="85"/>
      <c r="L94" s="21"/>
      <c r="S94" s="17"/>
      <c r="T94" s="17"/>
      <c r="U94" s="17"/>
      <c r="V94" s="17"/>
      <c r="W94" s="17"/>
      <c r="X94" s="17"/>
      <c r="Y94" s="17"/>
      <c r="Z94" s="17"/>
      <c r="AA94" s="17"/>
      <c r="AB94" s="17"/>
      <c r="AC94" s="17"/>
      <c r="AD94" s="17"/>
      <c r="AE94" s="17"/>
    </row>
    <row r="95" spans="1:31" s="2" customFormat="1" ht="10.35" customHeight="1">
      <c r="A95" s="17"/>
      <c r="B95" s="18"/>
      <c r="C95" s="19"/>
      <c r="D95" s="19"/>
      <c r="E95" s="19"/>
      <c r="F95" s="19"/>
      <c r="G95" s="19"/>
      <c r="H95" s="19"/>
      <c r="I95" s="43"/>
      <c r="J95" s="19"/>
      <c r="K95" s="19"/>
      <c r="L95" s="21"/>
      <c r="S95" s="17"/>
      <c r="T95" s="17"/>
      <c r="U95" s="17"/>
      <c r="V95" s="17"/>
      <c r="W95" s="17"/>
      <c r="X95" s="17"/>
      <c r="Y95" s="17"/>
      <c r="Z95" s="17"/>
      <c r="AA95" s="17"/>
      <c r="AB95" s="17"/>
      <c r="AC95" s="17"/>
      <c r="AD95" s="17"/>
      <c r="AE95" s="17"/>
    </row>
    <row r="96" spans="1:47" s="2" customFormat="1" ht="22.9" customHeight="1">
      <c r="A96" s="17"/>
      <c r="B96" s="18"/>
      <c r="C96" s="88" t="s">
        <v>53</v>
      </c>
      <c r="D96" s="19"/>
      <c r="E96" s="19"/>
      <c r="F96" s="19"/>
      <c r="G96" s="19"/>
      <c r="H96" s="19"/>
      <c r="I96" s="43"/>
      <c r="J96" s="35">
        <f>J120</f>
        <v>0</v>
      </c>
      <c r="K96" s="19"/>
      <c r="L96" s="21"/>
      <c r="S96" s="17"/>
      <c r="T96" s="17"/>
      <c r="U96" s="17"/>
      <c r="V96" s="17"/>
      <c r="W96" s="17"/>
      <c r="X96" s="17"/>
      <c r="Y96" s="17"/>
      <c r="Z96" s="17"/>
      <c r="AA96" s="17"/>
      <c r="AB96" s="17"/>
      <c r="AC96" s="17"/>
      <c r="AD96" s="17"/>
      <c r="AE96" s="17"/>
      <c r="AU96" s="10" t="s">
        <v>54</v>
      </c>
    </row>
    <row r="97" spans="2:12" s="4" customFormat="1" ht="24.95" customHeight="1">
      <c r="B97" s="89"/>
      <c r="C97" s="90"/>
      <c r="D97" s="91" t="s">
        <v>329</v>
      </c>
      <c r="E97" s="92"/>
      <c r="F97" s="92"/>
      <c r="G97" s="92"/>
      <c r="H97" s="92"/>
      <c r="I97" s="93"/>
      <c r="J97" s="94">
        <f>J121</f>
        <v>0</v>
      </c>
      <c r="K97" s="90"/>
      <c r="L97" s="95"/>
    </row>
    <row r="98" spans="2:12" s="5" customFormat="1" ht="19.9" customHeight="1">
      <c r="B98" s="96"/>
      <c r="C98" s="97"/>
      <c r="D98" s="98" t="s">
        <v>330</v>
      </c>
      <c r="E98" s="99"/>
      <c r="F98" s="99"/>
      <c r="G98" s="99"/>
      <c r="H98" s="99"/>
      <c r="I98" s="100"/>
      <c r="J98" s="101">
        <f>J122</f>
        <v>0</v>
      </c>
      <c r="K98" s="97"/>
      <c r="L98" s="102"/>
    </row>
    <row r="99" spans="2:12" s="5" customFormat="1" ht="19.9" customHeight="1">
      <c r="B99" s="96"/>
      <c r="C99" s="97"/>
      <c r="D99" s="98" t="s">
        <v>331</v>
      </c>
      <c r="E99" s="99"/>
      <c r="F99" s="99"/>
      <c r="G99" s="99"/>
      <c r="H99" s="99"/>
      <c r="I99" s="100"/>
      <c r="J99" s="101">
        <f>J126</f>
        <v>0</v>
      </c>
      <c r="K99" s="97"/>
      <c r="L99" s="102"/>
    </row>
    <row r="100" spans="2:12" s="5" customFormat="1" ht="19.9" customHeight="1">
      <c r="B100" s="96"/>
      <c r="C100" s="97"/>
      <c r="D100" s="98" t="s">
        <v>332</v>
      </c>
      <c r="E100" s="99"/>
      <c r="F100" s="99"/>
      <c r="G100" s="99"/>
      <c r="H100" s="99"/>
      <c r="I100" s="100"/>
      <c r="J100" s="101">
        <f>J130</f>
        <v>0</v>
      </c>
      <c r="K100" s="97"/>
      <c r="L100" s="102"/>
    </row>
    <row r="101" spans="1:31" s="2" customFormat="1" ht="21.75" customHeight="1">
      <c r="A101" s="17"/>
      <c r="B101" s="18"/>
      <c r="C101" s="19"/>
      <c r="D101" s="19"/>
      <c r="E101" s="19"/>
      <c r="F101" s="19"/>
      <c r="G101" s="19"/>
      <c r="H101" s="19"/>
      <c r="I101" s="43"/>
      <c r="J101" s="19"/>
      <c r="K101" s="19"/>
      <c r="L101" s="21"/>
      <c r="S101" s="17"/>
      <c r="T101" s="17"/>
      <c r="U101" s="17"/>
      <c r="V101" s="17"/>
      <c r="W101" s="17"/>
      <c r="X101" s="17"/>
      <c r="Y101" s="17"/>
      <c r="Z101" s="17"/>
      <c r="AA101" s="17"/>
      <c r="AB101" s="17"/>
      <c r="AC101" s="17"/>
      <c r="AD101" s="17"/>
      <c r="AE101" s="17"/>
    </row>
    <row r="102" spans="1:31" s="2" customFormat="1" ht="6.95" customHeight="1">
      <c r="A102" s="17"/>
      <c r="B102" s="22"/>
      <c r="C102" s="23"/>
      <c r="D102" s="23"/>
      <c r="E102" s="23"/>
      <c r="F102" s="23"/>
      <c r="G102" s="23"/>
      <c r="H102" s="23"/>
      <c r="I102" s="80"/>
      <c r="J102" s="23"/>
      <c r="K102" s="23"/>
      <c r="L102" s="21"/>
      <c r="S102" s="17"/>
      <c r="T102" s="17"/>
      <c r="U102" s="17"/>
      <c r="V102" s="17"/>
      <c r="W102" s="17"/>
      <c r="X102" s="17"/>
      <c r="Y102" s="17"/>
      <c r="Z102" s="17"/>
      <c r="AA102" s="17"/>
      <c r="AB102" s="17"/>
      <c r="AC102" s="17"/>
      <c r="AD102" s="17"/>
      <c r="AE102" s="17"/>
    </row>
    <row r="106" spans="1:31" s="2" customFormat="1" ht="6.95" customHeight="1">
      <c r="A106" s="17"/>
      <c r="B106" s="24"/>
      <c r="C106" s="25"/>
      <c r="D106" s="25"/>
      <c r="E106" s="25"/>
      <c r="F106" s="25"/>
      <c r="G106" s="25"/>
      <c r="H106" s="25"/>
      <c r="I106" s="83"/>
      <c r="J106" s="25"/>
      <c r="K106" s="25"/>
      <c r="L106" s="21"/>
      <c r="S106" s="17"/>
      <c r="T106" s="17"/>
      <c r="U106" s="17"/>
      <c r="V106" s="17"/>
      <c r="W106" s="17"/>
      <c r="X106" s="17"/>
      <c r="Y106" s="17"/>
      <c r="Z106" s="17"/>
      <c r="AA106" s="17"/>
      <c r="AB106" s="17"/>
      <c r="AC106" s="17"/>
      <c r="AD106" s="17"/>
      <c r="AE106" s="17"/>
    </row>
    <row r="107" spans="1:31" s="2" customFormat="1" ht="24.95" customHeight="1">
      <c r="A107" s="17"/>
      <c r="B107" s="18"/>
      <c r="C107" s="12" t="s">
        <v>62</v>
      </c>
      <c r="D107" s="19"/>
      <c r="E107" s="19"/>
      <c r="F107" s="19"/>
      <c r="G107" s="19"/>
      <c r="H107" s="19"/>
      <c r="I107" s="43"/>
      <c r="J107" s="19"/>
      <c r="K107" s="19"/>
      <c r="L107" s="21"/>
      <c r="S107" s="17"/>
      <c r="T107" s="17"/>
      <c r="U107" s="17"/>
      <c r="V107" s="17"/>
      <c r="W107" s="17"/>
      <c r="X107" s="17"/>
      <c r="Y107" s="17"/>
      <c r="Z107" s="17"/>
      <c r="AA107" s="17"/>
      <c r="AB107" s="17"/>
      <c r="AC107" s="17"/>
      <c r="AD107" s="17"/>
      <c r="AE107" s="17"/>
    </row>
    <row r="108" spans="1:31" s="2" customFormat="1" ht="6.95" customHeight="1">
      <c r="A108" s="17"/>
      <c r="B108" s="18"/>
      <c r="C108" s="19"/>
      <c r="D108" s="19"/>
      <c r="E108" s="19"/>
      <c r="F108" s="19"/>
      <c r="G108" s="19"/>
      <c r="H108" s="19"/>
      <c r="I108" s="43"/>
      <c r="J108" s="19"/>
      <c r="K108" s="19"/>
      <c r="L108" s="21"/>
      <c r="S108" s="17"/>
      <c r="T108" s="17"/>
      <c r="U108" s="17"/>
      <c r="V108" s="17"/>
      <c r="W108" s="17"/>
      <c r="X108" s="17"/>
      <c r="Y108" s="17"/>
      <c r="Z108" s="17"/>
      <c r="AA108" s="17"/>
      <c r="AB108" s="17"/>
      <c r="AC108" s="17"/>
      <c r="AD108" s="17"/>
      <c r="AE108" s="17"/>
    </row>
    <row r="109" spans="1:31" s="2" customFormat="1" ht="12" customHeight="1">
      <c r="A109" s="17"/>
      <c r="B109" s="18"/>
      <c r="C109" s="14" t="s">
        <v>5</v>
      </c>
      <c r="D109" s="19"/>
      <c r="E109" s="19"/>
      <c r="F109" s="19"/>
      <c r="G109" s="19"/>
      <c r="H109" s="19"/>
      <c r="I109" s="43"/>
      <c r="J109" s="19"/>
      <c r="K109" s="19"/>
      <c r="L109" s="21"/>
      <c r="S109" s="17"/>
      <c r="T109" s="17"/>
      <c r="U109" s="17"/>
      <c r="V109" s="17"/>
      <c r="W109" s="17"/>
      <c r="X109" s="17"/>
      <c r="Y109" s="17"/>
      <c r="Z109" s="17"/>
      <c r="AA109" s="17"/>
      <c r="AB109" s="17"/>
      <c r="AC109" s="17"/>
      <c r="AD109" s="17"/>
      <c r="AE109" s="17"/>
    </row>
    <row r="110" spans="1:31" s="2" customFormat="1" ht="16.5" customHeight="1">
      <c r="A110" s="17"/>
      <c r="B110" s="18"/>
      <c r="C110" s="19"/>
      <c r="D110" s="19"/>
      <c r="E110" s="197" t="e">
        <f>E7</f>
        <v>#REF!</v>
      </c>
      <c r="F110" s="198"/>
      <c r="G110" s="198"/>
      <c r="H110" s="198"/>
      <c r="I110" s="43"/>
      <c r="J110" s="19"/>
      <c r="K110" s="19"/>
      <c r="L110" s="21"/>
      <c r="S110" s="17"/>
      <c r="T110" s="17"/>
      <c r="U110" s="17"/>
      <c r="V110" s="17"/>
      <c r="W110" s="17"/>
      <c r="X110" s="17"/>
      <c r="Y110" s="17"/>
      <c r="Z110" s="17"/>
      <c r="AA110" s="17"/>
      <c r="AB110" s="17"/>
      <c r="AC110" s="17"/>
      <c r="AD110" s="17"/>
      <c r="AE110" s="17"/>
    </row>
    <row r="111" spans="1:31" s="2" customFormat="1" ht="12" customHeight="1">
      <c r="A111" s="17"/>
      <c r="B111" s="18"/>
      <c r="C111" s="14" t="s">
        <v>48</v>
      </c>
      <c r="D111" s="19"/>
      <c r="E111" s="19"/>
      <c r="F111" s="19"/>
      <c r="G111" s="19"/>
      <c r="H111" s="19"/>
      <c r="I111" s="43"/>
      <c r="J111" s="19"/>
      <c r="K111" s="19"/>
      <c r="L111" s="21"/>
      <c r="S111" s="17"/>
      <c r="T111" s="17"/>
      <c r="U111" s="17"/>
      <c r="V111" s="17"/>
      <c r="W111" s="17"/>
      <c r="X111" s="17"/>
      <c r="Y111" s="17"/>
      <c r="Z111" s="17"/>
      <c r="AA111" s="17"/>
      <c r="AB111" s="17"/>
      <c r="AC111" s="17"/>
      <c r="AD111" s="17"/>
      <c r="AE111" s="17"/>
    </row>
    <row r="112" spans="1:31" s="2" customFormat="1" ht="16.5" customHeight="1">
      <c r="A112" s="17"/>
      <c r="B112" s="18"/>
      <c r="C112" s="19"/>
      <c r="D112" s="19"/>
      <c r="E112" s="188" t="str">
        <f>E9</f>
        <v>VON - Vedlejší a ostatní náklady</v>
      </c>
      <c r="F112" s="199"/>
      <c r="G112" s="199"/>
      <c r="H112" s="199"/>
      <c r="I112" s="43"/>
      <c r="J112" s="19"/>
      <c r="K112" s="19"/>
      <c r="L112" s="21"/>
      <c r="S112" s="17"/>
      <c r="T112" s="17"/>
      <c r="U112" s="17"/>
      <c r="V112" s="17"/>
      <c r="W112" s="17"/>
      <c r="X112" s="17"/>
      <c r="Y112" s="17"/>
      <c r="Z112" s="17"/>
      <c r="AA112" s="17"/>
      <c r="AB112" s="17"/>
      <c r="AC112" s="17"/>
      <c r="AD112" s="17"/>
      <c r="AE112" s="17"/>
    </row>
    <row r="113" spans="1:31" s="2" customFormat="1" ht="6.95" customHeight="1">
      <c r="A113" s="17"/>
      <c r="B113" s="18"/>
      <c r="C113" s="19"/>
      <c r="D113" s="19"/>
      <c r="E113" s="19"/>
      <c r="F113" s="19"/>
      <c r="G113" s="19"/>
      <c r="H113" s="19"/>
      <c r="I113" s="43"/>
      <c r="J113" s="19"/>
      <c r="K113" s="19"/>
      <c r="L113" s="21"/>
      <c r="S113" s="17"/>
      <c r="T113" s="17"/>
      <c r="U113" s="17"/>
      <c r="V113" s="17"/>
      <c r="W113" s="17"/>
      <c r="X113" s="17"/>
      <c r="Y113" s="17"/>
      <c r="Z113" s="17"/>
      <c r="AA113" s="17"/>
      <c r="AB113" s="17"/>
      <c r="AC113" s="17"/>
      <c r="AD113" s="17"/>
      <c r="AE113" s="17"/>
    </row>
    <row r="114" spans="1:31" s="2" customFormat="1" ht="12" customHeight="1">
      <c r="A114" s="17"/>
      <c r="B114" s="18"/>
      <c r="C114" s="14" t="s">
        <v>8</v>
      </c>
      <c r="D114" s="19"/>
      <c r="E114" s="19"/>
      <c r="F114" s="13" t="str">
        <f>F12</f>
        <v xml:space="preserve"> </v>
      </c>
      <c r="G114" s="19"/>
      <c r="H114" s="19"/>
      <c r="I114" s="45" t="s">
        <v>10</v>
      </c>
      <c r="J114" s="26" t="e">
        <f>IF(J12="","",J12)</f>
        <v>#REF!</v>
      </c>
      <c r="K114" s="19"/>
      <c r="L114" s="21"/>
      <c r="S114" s="17"/>
      <c r="T114" s="17"/>
      <c r="U114" s="17"/>
      <c r="V114" s="17"/>
      <c r="W114" s="17"/>
      <c r="X114" s="17"/>
      <c r="Y114" s="17"/>
      <c r="Z114" s="17"/>
      <c r="AA114" s="17"/>
      <c r="AB114" s="17"/>
      <c r="AC114" s="17"/>
      <c r="AD114" s="17"/>
      <c r="AE114" s="17"/>
    </row>
    <row r="115" spans="1:31" s="2" customFormat="1" ht="6.95" customHeight="1">
      <c r="A115" s="17"/>
      <c r="B115" s="18"/>
      <c r="C115" s="19"/>
      <c r="D115" s="19"/>
      <c r="E115" s="19"/>
      <c r="F115" s="19"/>
      <c r="G115" s="19"/>
      <c r="H115" s="19"/>
      <c r="I115" s="43"/>
      <c r="J115" s="19"/>
      <c r="K115" s="19"/>
      <c r="L115" s="21"/>
      <c r="S115" s="17"/>
      <c r="T115" s="17"/>
      <c r="U115" s="17"/>
      <c r="V115" s="17"/>
      <c r="W115" s="17"/>
      <c r="X115" s="17"/>
      <c r="Y115" s="17"/>
      <c r="Z115" s="17"/>
      <c r="AA115" s="17"/>
      <c r="AB115" s="17"/>
      <c r="AC115" s="17"/>
      <c r="AD115" s="17"/>
      <c r="AE115" s="17"/>
    </row>
    <row r="116" spans="1:31" s="2" customFormat="1" ht="15.2" customHeight="1">
      <c r="A116" s="17"/>
      <c r="B116" s="18"/>
      <c r="C116" s="14" t="s">
        <v>11</v>
      </c>
      <c r="D116" s="19"/>
      <c r="E116" s="19"/>
      <c r="F116" s="13" t="e">
        <f>E15</f>
        <v>#REF!</v>
      </c>
      <c r="G116" s="19"/>
      <c r="H116" s="19"/>
      <c r="I116" s="45" t="s">
        <v>15</v>
      </c>
      <c r="J116" s="16" t="e">
        <f>E21</f>
        <v>#REF!</v>
      </c>
      <c r="K116" s="19"/>
      <c r="L116" s="21"/>
      <c r="S116" s="17"/>
      <c r="T116" s="17"/>
      <c r="U116" s="17"/>
      <c r="V116" s="17"/>
      <c r="W116" s="17"/>
      <c r="X116" s="17"/>
      <c r="Y116" s="17"/>
      <c r="Z116" s="17"/>
      <c r="AA116" s="17"/>
      <c r="AB116" s="17"/>
      <c r="AC116" s="17"/>
      <c r="AD116" s="17"/>
      <c r="AE116" s="17"/>
    </row>
    <row r="117" spans="1:31" s="2" customFormat="1" ht="15.2" customHeight="1">
      <c r="A117" s="17"/>
      <c r="B117" s="18"/>
      <c r="C117" s="14" t="s">
        <v>14</v>
      </c>
      <c r="D117" s="19"/>
      <c r="E117" s="19"/>
      <c r="F117" s="13" t="e">
        <f>IF(E18="","",E18)</f>
        <v>#REF!</v>
      </c>
      <c r="G117" s="19"/>
      <c r="H117" s="19"/>
      <c r="I117" s="45" t="s">
        <v>17</v>
      </c>
      <c r="J117" s="16" t="e">
        <f>E24</f>
        <v>#REF!</v>
      </c>
      <c r="K117" s="19"/>
      <c r="L117" s="21"/>
      <c r="S117" s="17"/>
      <c r="T117" s="17"/>
      <c r="U117" s="17"/>
      <c r="V117" s="17"/>
      <c r="W117" s="17"/>
      <c r="X117" s="17"/>
      <c r="Y117" s="17"/>
      <c r="Z117" s="17"/>
      <c r="AA117" s="17"/>
      <c r="AB117" s="17"/>
      <c r="AC117" s="17"/>
      <c r="AD117" s="17"/>
      <c r="AE117" s="17"/>
    </row>
    <row r="118" spans="1:31" s="2" customFormat="1" ht="10.35" customHeight="1">
      <c r="A118" s="17"/>
      <c r="B118" s="18"/>
      <c r="C118" s="19"/>
      <c r="D118" s="19"/>
      <c r="E118" s="19"/>
      <c r="F118" s="19"/>
      <c r="G118" s="19"/>
      <c r="H118" s="19"/>
      <c r="I118" s="43"/>
      <c r="J118" s="19"/>
      <c r="K118" s="19"/>
      <c r="L118" s="21"/>
      <c r="S118" s="17"/>
      <c r="T118" s="17"/>
      <c r="U118" s="17"/>
      <c r="V118" s="17"/>
      <c r="W118" s="17"/>
      <c r="X118" s="17"/>
      <c r="Y118" s="17"/>
      <c r="Z118" s="17"/>
      <c r="AA118" s="17"/>
      <c r="AB118" s="17"/>
      <c r="AC118" s="17"/>
      <c r="AD118" s="17"/>
      <c r="AE118" s="17"/>
    </row>
    <row r="119" spans="1:31" s="6" customFormat="1" ht="29.25" customHeight="1">
      <c r="A119" s="103"/>
      <c r="B119" s="104"/>
      <c r="C119" s="105" t="s">
        <v>63</v>
      </c>
      <c r="D119" s="106" t="s">
        <v>40</v>
      </c>
      <c r="E119" s="106" t="s">
        <v>38</v>
      </c>
      <c r="F119" s="106" t="s">
        <v>39</v>
      </c>
      <c r="G119" s="106" t="s">
        <v>64</v>
      </c>
      <c r="H119" s="106" t="s">
        <v>65</v>
      </c>
      <c r="I119" s="107" t="s">
        <v>66</v>
      </c>
      <c r="J119" s="106" t="s">
        <v>52</v>
      </c>
      <c r="K119" s="108" t="s">
        <v>67</v>
      </c>
      <c r="L119" s="109"/>
      <c r="M119" s="29" t="s">
        <v>0</v>
      </c>
      <c r="N119" s="30" t="s">
        <v>23</v>
      </c>
      <c r="O119" s="30" t="s">
        <v>68</v>
      </c>
      <c r="P119" s="30" t="s">
        <v>69</v>
      </c>
      <c r="Q119" s="30" t="s">
        <v>70</v>
      </c>
      <c r="R119" s="30" t="s">
        <v>71</v>
      </c>
      <c r="S119" s="30" t="s">
        <v>72</v>
      </c>
      <c r="T119" s="31" t="s">
        <v>73</v>
      </c>
      <c r="U119" s="103"/>
      <c r="V119" s="103"/>
      <c r="W119" s="103"/>
      <c r="X119" s="103"/>
      <c r="Y119" s="103"/>
      <c r="Z119" s="103"/>
      <c r="AA119" s="103"/>
      <c r="AB119" s="103"/>
      <c r="AC119" s="103"/>
      <c r="AD119" s="103"/>
      <c r="AE119" s="103"/>
    </row>
    <row r="120" spans="1:63" s="2" customFormat="1" ht="22.9" customHeight="1">
      <c r="A120" s="17"/>
      <c r="B120" s="18"/>
      <c r="C120" s="34" t="s">
        <v>74</v>
      </c>
      <c r="D120" s="19"/>
      <c r="E120" s="19"/>
      <c r="F120" s="19"/>
      <c r="G120" s="19"/>
      <c r="H120" s="19"/>
      <c r="I120" s="43"/>
      <c r="J120" s="110">
        <f>BK120</f>
        <v>0</v>
      </c>
      <c r="K120" s="19"/>
      <c r="L120" s="20"/>
      <c r="M120" s="32"/>
      <c r="N120" s="111"/>
      <c r="O120" s="33"/>
      <c r="P120" s="112">
        <f>P121</f>
        <v>0</v>
      </c>
      <c r="Q120" s="33"/>
      <c r="R120" s="112">
        <f>R121</f>
        <v>0</v>
      </c>
      <c r="S120" s="33"/>
      <c r="T120" s="113">
        <f>T121</f>
        <v>0</v>
      </c>
      <c r="U120" s="17"/>
      <c r="V120" s="17"/>
      <c r="W120" s="17"/>
      <c r="X120" s="17"/>
      <c r="Y120" s="17"/>
      <c r="Z120" s="17"/>
      <c r="AA120" s="17"/>
      <c r="AB120" s="17"/>
      <c r="AC120" s="17"/>
      <c r="AD120" s="17"/>
      <c r="AE120" s="17"/>
      <c r="AT120" s="10" t="s">
        <v>41</v>
      </c>
      <c r="AU120" s="10" t="s">
        <v>54</v>
      </c>
      <c r="BK120" s="114">
        <f>BK121</f>
        <v>0</v>
      </c>
    </row>
    <row r="121" spans="2:63" s="7" customFormat="1" ht="25.9" customHeight="1">
      <c r="B121" s="115"/>
      <c r="C121" s="116"/>
      <c r="D121" s="117" t="s">
        <v>41</v>
      </c>
      <c r="E121" s="118" t="s">
        <v>333</v>
      </c>
      <c r="F121" s="118" t="s">
        <v>334</v>
      </c>
      <c r="G121" s="116"/>
      <c r="H121" s="116"/>
      <c r="I121" s="119"/>
      <c r="J121" s="120">
        <f>BK121</f>
        <v>0</v>
      </c>
      <c r="K121" s="116"/>
      <c r="L121" s="121"/>
      <c r="M121" s="122"/>
      <c r="N121" s="123"/>
      <c r="O121" s="123"/>
      <c r="P121" s="124">
        <f>P122+P126+P130</f>
        <v>0</v>
      </c>
      <c r="Q121" s="123"/>
      <c r="R121" s="124">
        <f>R122+R126+R130</f>
        <v>0</v>
      </c>
      <c r="S121" s="123"/>
      <c r="T121" s="125">
        <f>T122+T126+T130</f>
        <v>0</v>
      </c>
      <c r="AR121" s="126" t="s">
        <v>109</v>
      </c>
      <c r="AT121" s="127" t="s">
        <v>41</v>
      </c>
      <c r="AU121" s="127" t="s">
        <v>42</v>
      </c>
      <c r="AY121" s="126" t="s">
        <v>77</v>
      </c>
      <c r="BK121" s="128">
        <f>BK122+BK126+BK130</f>
        <v>0</v>
      </c>
    </row>
    <row r="122" spans="2:63" s="7" customFormat="1" ht="22.9" customHeight="1">
      <c r="B122" s="115"/>
      <c r="C122" s="116"/>
      <c r="D122" s="117" t="s">
        <v>41</v>
      </c>
      <c r="E122" s="129" t="s">
        <v>335</v>
      </c>
      <c r="F122" s="129" t="s">
        <v>336</v>
      </c>
      <c r="G122" s="116"/>
      <c r="H122" s="116"/>
      <c r="I122" s="119"/>
      <c r="J122" s="130">
        <f>BK122</f>
        <v>0</v>
      </c>
      <c r="K122" s="116"/>
      <c r="L122" s="121"/>
      <c r="M122" s="122"/>
      <c r="N122" s="123"/>
      <c r="O122" s="123"/>
      <c r="P122" s="124">
        <f>SUM(P123:P125)</f>
        <v>0</v>
      </c>
      <c r="Q122" s="123"/>
      <c r="R122" s="124">
        <f>SUM(R123:R125)</f>
        <v>0</v>
      </c>
      <c r="S122" s="123"/>
      <c r="T122" s="125">
        <f>SUM(T123:T125)</f>
        <v>0</v>
      </c>
      <c r="AR122" s="126" t="s">
        <v>109</v>
      </c>
      <c r="AT122" s="127" t="s">
        <v>41</v>
      </c>
      <c r="AU122" s="127" t="s">
        <v>43</v>
      </c>
      <c r="AY122" s="126" t="s">
        <v>77</v>
      </c>
      <c r="BK122" s="128">
        <f>SUM(BK123:BK125)</f>
        <v>0</v>
      </c>
    </row>
    <row r="123" spans="1:65" s="2" customFormat="1" ht="16.5" customHeight="1">
      <c r="A123" s="17"/>
      <c r="B123" s="18"/>
      <c r="C123" s="131" t="s">
        <v>43</v>
      </c>
      <c r="D123" s="131" t="s">
        <v>79</v>
      </c>
      <c r="E123" s="132" t="s">
        <v>337</v>
      </c>
      <c r="F123" s="133" t="s">
        <v>338</v>
      </c>
      <c r="G123" s="134" t="s">
        <v>339</v>
      </c>
      <c r="H123" s="135">
        <v>1</v>
      </c>
      <c r="I123" s="136"/>
      <c r="J123" s="137">
        <f>ROUND(I123*H123,2)</f>
        <v>0</v>
      </c>
      <c r="K123" s="133" t="s">
        <v>83</v>
      </c>
      <c r="L123" s="20"/>
      <c r="M123" s="138" t="s">
        <v>0</v>
      </c>
      <c r="N123" s="139" t="s">
        <v>24</v>
      </c>
      <c r="O123" s="27"/>
      <c r="P123" s="140">
        <f>O123*H123</f>
        <v>0</v>
      </c>
      <c r="Q123" s="140">
        <v>0</v>
      </c>
      <c r="R123" s="140">
        <f>Q123*H123</f>
        <v>0</v>
      </c>
      <c r="S123" s="140">
        <v>0</v>
      </c>
      <c r="T123" s="141">
        <f>S123*H123</f>
        <v>0</v>
      </c>
      <c r="U123" s="17"/>
      <c r="V123" s="17"/>
      <c r="W123" s="17"/>
      <c r="X123" s="17"/>
      <c r="Y123" s="17"/>
      <c r="Z123" s="17"/>
      <c r="AA123" s="17"/>
      <c r="AB123" s="17"/>
      <c r="AC123" s="17"/>
      <c r="AD123" s="17"/>
      <c r="AE123" s="17"/>
      <c r="AR123" s="142" t="s">
        <v>340</v>
      </c>
      <c r="AT123" s="142" t="s">
        <v>79</v>
      </c>
      <c r="AU123" s="142" t="s">
        <v>45</v>
      </c>
      <c r="AY123" s="10" t="s">
        <v>77</v>
      </c>
      <c r="BE123" s="143">
        <f>IF(N123="základní",J123,0)</f>
        <v>0</v>
      </c>
      <c r="BF123" s="143">
        <f>IF(N123="snížená",J123,0)</f>
        <v>0</v>
      </c>
      <c r="BG123" s="143">
        <f>IF(N123="zákl. přenesená",J123,0)</f>
        <v>0</v>
      </c>
      <c r="BH123" s="143">
        <f>IF(N123="sníž. přenesená",J123,0)</f>
        <v>0</v>
      </c>
      <c r="BI123" s="143">
        <f>IF(N123="nulová",J123,0)</f>
        <v>0</v>
      </c>
      <c r="BJ123" s="10" t="s">
        <v>43</v>
      </c>
      <c r="BK123" s="143">
        <f>ROUND(I123*H123,2)</f>
        <v>0</v>
      </c>
      <c r="BL123" s="10" t="s">
        <v>340</v>
      </c>
      <c r="BM123" s="142" t="s">
        <v>341</v>
      </c>
    </row>
    <row r="124" spans="1:65" s="2" customFormat="1" ht="16.5" customHeight="1">
      <c r="A124" s="17"/>
      <c r="B124" s="18"/>
      <c r="C124" s="131" t="s">
        <v>45</v>
      </c>
      <c r="D124" s="131" t="s">
        <v>79</v>
      </c>
      <c r="E124" s="132" t="s">
        <v>342</v>
      </c>
      <c r="F124" s="133" t="s">
        <v>343</v>
      </c>
      <c r="G124" s="134" t="s">
        <v>339</v>
      </c>
      <c r="H124" s="135">
        <v>1</v>
      </c>
      <c r="I124" s="136"/>
      <c r="J124" s="137">
        <f>ROUND(I124*H124,2)</f>
        <v>0</v>
      </c>
      <c r="K124" s="133" t="s">
        <v>83</v>
      </c>
      <c r="L124" s="20"/>
      <c r="M124" s="138" t="s">
        <v>0</v>
      </c>
      <c r="N124" s="139" t="s">
        <v>24</v>
      </c>
      <c r="O124" s="27"/>
      <c r="P124" s="140">
        <f>O124*H124</f>
        <v>0</v>
      </c>
      <c r="Q124" s="140">
        <v>0</v>
      </c>
      <c r="R124" s="140">
        <f>Q124*H124</f>
        <v>0</v>
      </c>
      <c r="S124" s="140">
        <v>0</v>
      </c>
      <c r="T124" s="141">
        <f>S124*H124</f>
        <v>0</v>
      </c>
      <c r="U124" s="17"/>
      <c r="V124" s="17"/>
      <c r="W124" s="17"/>
      <c r="X124" s="17"/>
      <c r="Y124" s="17"/>
      <c r="Z124" s="17"/>
      <c r="AA124" s="17"/>
      <c r="AB124" s="17"/>
      <c r="AC124" s="17"/>
      <c r="AD124" s="17"/>
      <c r="AE124" s="17"/>
      <c r="AR124" s="142" t="s">
        <v>340</v>
      </c>
      <c r="AT124" s="142" t="s">
        <v>79</v>
      </c>
      <c r="AU124" s="142" t="s">
        <v>45</v>
      </c>
      <c r="AY124" s="10" t="s">
        <v>77</v>
      </c>
      <c r="BE124" s="143">
        <f>IF(N124="základní",J124,0)</f>
        <v>0</v>
      </c>
      <c r="BF124" s="143">
        <f>IF(N124="snížená",J124,0)</f>
        <v>0</v>
      </c>
      <c r="BG124" s="143">
        <f>IF(N124="zákl. přenesená",J124,0)</f>
        <v>0</v>
      </c>
      <c r="BH124" s="143">
        <f>IF(N124="sníž. přenesená",J124,0)</f>
        <v>0</v>
      </c>
      <c r="BI124" s="143">
        <f>IF(N124="nulová",J124,0)</f>
        <v>0</v>
      </c>
      <c r="BJ124" s="10" t="s">
        <v>43</v>
      </c>
      <c r="BK124" s="143">
        <f>ROUND(I124*H124,2)</f>
        <v>0</v>
      </c>
      <c r="BL124" s="10" t="s">
        <v>340</v>
      </c>
      <c r="BM124" s="142" t="s">
        <v>344</v>
      </c>
    </row>
    <row r="125" spans="1:65" s="2" customFormat="1" ht="16.5" customHeight="1">
      <c r="A125" s="17"/>
      <c r="B125" s="18"/>
      <c r="C125" s="131" t="s">
        <v>95</v>
      </c>
      <c r="D125" s="131" t="s">
        <v>79</v>
      </c>
      <c r="E125" s="132" t="s">
        <v>345</v>
      </c>
      <c r="F125" s="133" t="s">
        <v>346</v>
      </c>
      <c r="G125" s="134" t="s">
        <v>339</v>
      </c>
      <c r="H125" s="135">
        <v>1</v>
      </c>
      <c r="I125" s="136"/>
      <c r="J125" s="137">
        <f>ROUND(I125*H125,2)</f>
        <v>0</v>
      </c>
      <c r="K125" s="133" t="s">
        <v>83</v>
      </c>
      <c r="L125" s="20"/>
      <c r="M125" s="138" t="s">
        <v>0</v>
      </c>
      <c r="N125" s="139" t="s">
        <v>24</v>
      </c>
      <c r="O125" s="27"/>
      <c r="P125" s="140">
        <f>O125*H125</f>
        <v>0</v>
      </c>
      <c r="Q125" s="140">
        <v>0</v>
      </c>
      <c r="R125" s="140">
        <f>Q125*H125</f>
        <v>0</v>
      </c>
      <c r="S125" s="140">
        <v>0</v>
      </c>
      <c r="T125" s="141">
        <f>S125*H125</f>
        <v>0</v>
      </c>
      <c r="U125" s="17"/>
      <c r="V125" s="17"/>
      <c r="W125" s="17"/>
      <c r="X125" s="17"/>
      <c r="Y125" s="17"/>
      <c r="Z125" s="17"/>
      <c r="AA125" s="17"/>
      <c r="AB125" s="17"/>
      <c r="AC125" s="17"/>
      <c r="AD125" s="17"/>
      <c r="AE125" s="17"/>
      <c r="AR125" s="142" t="s">
        <v>340</v>
      </c>
      <c r="AT125" s="142" t="s">
        <v>79</v>
      </c>
      <c r="AU125" s="142" t="s">
        <v>45</v>
      </c>
      <c r="AY125" s="10" t="s">
        <v>77</v>
      </c>
      <c r="BE125" s="143">
        <f>IF(N125="základní",J125,0)</f>
        <v>0</v>
      </c>
      <c r="BF125" s="143">
        <f>IF(N125="snížená",J125,0)</f>
        <v>0</v>
      </c>
      <c r="BG125" s="143">
        <f>IF(N125="zákl. přenesená",J125,0)</f>
        <v>0</v>
      </c>
      <c r="BH125" s="143">
        <f>IF(N125="sníž. přenesená",J125,0)</f>
        <v>0</v>
      </c>
      <c r="BI125" s="143">
        <f>IF(N125="nulová",J125,0)</f>
        <v>0</v>
      </c>
      <c r="BJ125" s="10" t="s">
        <v>43</v>
      </c>
      <c r="BK125" s="143">
        <f>ROUND(I125*H125,2)</f>
        <v>0</v>
      </c>
      <c r="BL125" s="10" t="s">
        <v>340</v>
      </c>
      <c r="BM125" s="142" t="s">
        <v>347</v>
      </c>
    </row>
    <row r="126" spans="2:63" s="7" customFormat="1" ht="22.9" customHeight="1">
      <c r="B126" s="115"/>
      <c r="C126" s="116"/>
      <c r="D126" s="117" t="s">
        <v>41</v>
      </c>
      <c r="E126" s="129" t="s">
        <v>348</v>
      </c>
      <c r="F126" s="129" t="s">
        <v>349</v>
      </c>
      <c r="G126" s="116"/>
      <c r="H126" s="116"/>
      <c r="I126" s="119"/>
      <c r="J126" s="130">
        <f>BK126</f>
        <v>0</v>
      </c>
      <c r="K126" s="116"/>
      <c r="L126" s="121"/>
      <c r="M126" s="122"/>
      <c r="N126" s="123"/>
      <c r="O126" s="123"/>
      <c r="P126" s="124">
        <f>SUM(P127:P129)</f>
        <v>0</v>
      </c>
      <c r="Q126" s="123"/>
      <c r="R126" s="124">
        <f>SUM(R127:R129)</f>
        <v>0</v>
      </c>
      <c r="S126" s="123"/>
      <c r="T126" s="125">
        <f>SUM(T127:T129)</f>
        <v>0</v>
      </c>
      <c r="AR126" s="126" t="s">
        <v>109</v>
      </c>
      <c r="AT126" s="127" t="s">
        <v>41</v>
      </c>
      <c r="AU126" s="127" t="s">
        <v>43</v>
      </c>
      <c r="AY126" s="126" t="s">
        <v>77</v>
      </c>
      <c r="BK126" s="128">
        <f>SUM(BK127:BK129)</f>
        <v>0</v>
      </c>
    </row>
    <row r="127" spans="1:65" s="2" customFormat="1" ht="16.5" customHeight="1">
      <c r="A127" s="17"/>
      <c r="B127" s="18"/>
      <c r="C127" s="131" t="s">
        <v>84</v>
      </c>
      <c r="D127" s="131" t="s">
        <v>79</v>
      </c>
      <c r="E127" s="132" t="s">
        <v>350</v>
      </c>
      <c r="F127" s="133" t="s">
        <v>349</v>
      </c>
      <c r="G127" s="134" t="s">
        <v>339</v>
      </c>
      <c r="H127" s="135">
        <v>1</v>
      </c>
      <c r="I127" s="136"/>
      <c r="J127" s="137">
        <f>ROUND(I127*H127,2)</f>
        <v>0</v>
      </c>
      <c r="K127" s="133" t="s">
        <v>83</v>
      </c>
      <c r="L127" s="20"/>
      <c r="M127" s="138" t="s">
        <v>0</v>
      </c>
      <c r="N127" s="139" t="s">
        <v>24</v>
      </c>
      <c r="O127" s="27"/>
      <c r="P127" s="140">
        <f>O127*H127</f>
        <v>0</v>
      </c>
      <c r="Q127" s="140">
        <v>0</v>
      </c>
      <c r="R127" s="140">
        <f>Q127*H127</f>
        <v>0</v>
      </c>
      <c r="S127" s="140">
        <v>0</v>
      </c>
      <c r="T127" s="141">
        <f>S127*H127</f>
        <v>0</v>
      </c>
      <c r="U127" s="17"/>
      <c r="V127" s="17"/>
      <c r="W127" s="17"/>
      <c r="X127" s="17"/>
      <c r="Y127" s="17"/>
      <c r="Z127" s="17"/>
      <c r="AA127" s="17"/>
      <c r="AB127" s="17"/>
      <c r="AC127" s="17"/>
      <c r="AD127" s="17"/>
      <c r="AE127" s="17"/>
      <c r="AR127" s="142" t="s">
        <v>340</v>
      </c>
      <c r="AT127" s="142" t="s">
        <v>79</v>
      </c>
      <c r="AU127" s="142" t="s">
        <v>45</v>
      </c>
      <c r="AY127" s="10" t="s">
        <v>77</v>
      </c>
      <c r="BE127" s="143">
        <f>IF(N127="základní",J127,0)</f>
        <v>0</v>
      </c>
      <c r="BF127" s="143">
        <f>IF(N127="snížená",J127,0)</f>
        <v>0</v>
      </c>
      <c r="BG127" s="143">
        <f>IF(N127="zákl. přenesená",J127,0)</f>
        <v>0</v>
      </c>
      <c r="BH127" s="143">
        <f>IF(N127="sníž. přenesená",J127,0)</f>
        <v>0</v>
      </c>
      <c r="BI127" s="143">
        <f>IF(N127="nulová",J127,0)</f>
        <v>0</v>
      </c>
      <c r="BJ127" s="10" t="s">
        <v>43</v>
      </c>
      <c r="BK127" s="143">
        <f>ROUND(I127*H127,2)</f>
        <v>0</v>
      </c>
      <c r="BL127" s="10" t="s">
        <v>340</v>
      </c>
      <c r="BM127" s="142" t="s">
        <v>351</v>
      </c>
    </row>
    <row r="128" spans="1:65" s="2" customFormat="1" ht="16.5" customHeight="1">
      <c r="A128" s="17"/>
      <c r="B128" s="18"/>
      <c r="C128" s="131" t="s">
        <v>109</v>
      </c>
      <c r="D128" s="131" t="s">
        <v>79</v>
      </c>
      <c r="E128" s="132" t="s">
        <v>352</v>
      </c>
      <c r="F128" s="133" t="s">
        <v>353</v>
      </c>
      <c r="G128" s="134" t="s">
        <v>339</v>
      </c>
      <c r="H128" s="135">
        <v>1</v>
      </c>
      <c r="I128" s="136"/>
      <c r="J128" s="137">
        <f>ROUND(I128*H128,2)</f>
        <v>0</v>
      </c>
      <c r="K128" s="133" t="s">
        <v>83</v>
      </c>
      <c r="L128" s="20"/>
      <c r="M128" s="138" t="s">
        <v>0</v>
      </c>
      <c r="N128" s="139" t="s">
        <v>24</v>
      </c>
      <c r="O128" s="27"/>
      <c r="P128" s="140">
        <f>O128*H128</f>
        <v>0</v>
      </c>
      <c r="Q128" s="140">
        <v>0</v>
      </c>
      <c r="R128" s="140">
        <f>Q128*H128</f>
        <v>0</v>
      </c>
      <c r="S128" s="140">
        <v>0</v>
      </c>
      <c r="T128" s="141">
        <f>S128*H128</f>
        <v>0</v>
      </c>
      <c r="U128" s="17"/>
      <c r="V128" s="17"/>
      <c r="W128" s="17"/>
      <c r="X128" s="17"/>
      <c r="Y128" s="17"/>
      <c r="Z128" s="17"/>
      <c r="AA128" s="17"/>
      <c r="AB128" s="17"/>
      <c r="AC128" s="17"/>
      <c r="AD128" s="17"/>
      <c r="AE128" s="17"/>
      <c r="AR128" s="142" t="s">
        <v>340</v>
      </c>
      <c r="AT128" s="142" t="s">
        <v>79</v>
      </c>
      <c r="AU128" s="142" t="s">
        <v>45</v>
      </c>
      <c r="AY128" s="10" t="s">
        <v>77</v>
      </c>
      <c r="BE128" s="143">
        <f>IF(N128="základní",J128,0)</f>
        <v>0</v>
      </c>
      <c r="BF128" s="143">
        <f>IF(N128="snížená",J128,0)</f>
        <v>0</v>
      </c>
      <c r="BG128" s="143">
        <f>IF(N128="zákl. přenesená",J128,0)</f>
        <v>0</v>
      </c>
      <c r="BH128" s="143">
        <f>IF(N128="sníž. přenesená",J128,0)</f>
        <v>0</v>
      </c>
      <c r="BI128" s="143">
        <f>IF(N128="nulová",J128,0)</f>
        <v>0</v>
      </c>
      <c r="BJ128" s="10" t="s">
        <v>43</v>
      </c>
      <c r="BK128" s="143">
        <f>ROUND(I128*H128,2)</f>
        <v>0</v>
      </c>
      <c r="BL128" s="10" t="s">
        <v>340</v>
      </c>
      <c r="BM128" s="142" t="s">
        <v>354</v>
      </c>
    </row>
    <row r="129" spans="1:65" s="2" customFormat="1" ht="16.5" customHeight="1">
      <c r="A129" s="17"/>
      <c r="B129" s="18"/>
      <c r="C129" s="131" t="s">
        <v>114</v>
      </c>
      <c r="D129" s="131" t="s">
        <v>79</v>
      </c>
      <c r="E129" s="132" t="s">
        <v>355</v>
      </c>
      <c r="F129" s="133" t="s">
        <v>356</v>
      </c>
      <c r="G129" s="134" t="s">
        <v>339</v>
      </c>
      <c r="H129" s="135">
        <v>1</v>
      </c>
      <c r="I129" s="136"/>
      <c r="J129" s="137">
        <f>ROUND(I129*H129,2)</f>
        <v>0</v>
      </c>
      <c r="K129" s="133" t="s">
        <v>83</v>
      </c>
      <c r="L129" s="20"/>
      <c r="M129" s="138" t="s">
        <v>0</v>
      </c>
      <c r="N129" s="139" t="s">
        <v>24</v>
      </c>
      <c r="O129" s="27"/>
      <c r="P129" s="140">
        <f>O129*H129</f>
        <v>0</v>
      </c>
      <c r="Q129" s="140">
        <v>0</v>
      </c>
      <c r="R129" s="140">
        <f>Q129*H129</f>
        <v>0</v>
      </c>
      <c r="S129" s="140">
        <v>0</v>
      </c>
      <c r="T129" s="141">
        <f>S129*H129</f>
        <v>0</v>
      </c>
      <c r="U129" s="17"/>
      <c r="V129" s="17"/>
      <c r="W129" s="17"/>
      <c r="X129" s="17"/>
      <c r="Y129" s="17"/>
      <c r="Z129" s="17"/>
      <c r="AA129" s="17"/>
      <c r="AB129" s="17"/>
      <c r="AC129" s="17"/>
      <c r="AD129" s="17"/>
      <c r="AE129" s="17"/>
      <c r="AR129" s="142" t="s">
        <v>340</v>
      </c>
      <c r="AT129" s="142" t="s">
        <v>79</v>
      </c>
      <c r="AU129" s="142" t="s">
        <v>45</v>
      </c>
      <c r="AY129" s="10" t="s">
        <v>77</v>
      </c>
      <c r="BE129" s="143">
        <f>IF(N129="základní",J129,0)</f>
        <v>0</v>
      </c>
      <c r="BF129" s="143">
        <f>IF(N129="snížená",J129,0)</f>
        <v>0</v>
      </c>
      <c r="BG129" s="143">
        <f>IF(N129="zákl. přenesená",J129,0)</f>
        <v>0</v>
      </c>
      <c r="BH129" s="143">
        <f>IF(N129="sníž. přenesená",J129,0)</f>
        <v>0</v>
      </c>
      <c r="BI129" s="143">
        <f>IF(N129="nulová",J129,0)</f>
        <v>0</v>
      </c>
      <c r="BJ129" s="10" t="s">
        <v>43</v>
      </c>
      <c r="BK129" s="143">
        <f>ROUND(I129*H129,2)</f>
        <v>0</v>
      </c>
      <c r="BL129" s="10" t="s">
        <v>340</v>
      </c>
      <c r="BM129" s="142" t="s">
        <v>357</v>
      </c>
    </row>
    <row r="130" spans="2:63" s="7" customFormat="1" ht="22.9" customHeight="1">
      <c r="B130" s="115"/>
      <c r="C130" s="116"/>
      <c r="D130" s="117" t="s">
        <v>41</v>
      </c>
      <c r="E130" s="129" t="s">
        <v>358</v>
      </c>
      <c r="F130" s="129" t="s">
        <v>359</v>
      </c>
      <c r="G130" s="116"/>
      <c r="H130" s="116"/>
      <c r="I130" s="119"/>
      <c r="J130" s="130">
        <f>BK130</f>
        <v>0</v>
      </c>
      <c r="K130" s="116"/>
      <c r="L130" s="121"/>
      <c r="M130" s="122"/>
      <c r="N130" s="123"/>
      <c r="O130" s="123"/>
      <c r="P130" s="124">
        <f>SUM(P131:P132)</f>
        <v>0</v>
      </c>
      <c r="Q130" s="123"/>
      <c r="R130" s="124">
        <f>SUM(R131:R132)</f>
        <v>0</v>
      </c>
      <c r="S130" s="123"/>
      <c r="T130" s="125">
        <f>SUM(T131:T132)</f>
        <v>0</v>
      </c>
      <c r="AR130" s="126" t="s">
        <v>109</v>
      </c>
      <c r="AT130" s="127" t="s">
        <v>41</v>
      </c>
      <c r="AU130" s="127" t="s">
        <v>43</v>
      </c>
      <c r="AY130" s="126" t="s">
        <v>77</v>
      </c>
      <c r="BK130" s="128">
        <f>SUM(BK131:BK132)</f>
        <v>0</v>
      </c>
    </row>
    <row r="131" spans="1:65" s="2" customFormat="1" ht="16.5" customHeight="1">
      <c r="A131" s="17"/>
      <c r="B131" s="18"/>
      <c r="C131" s="131" t="s">
        <v>119</v>
      </c>
      <c r="D131" s="131" t="s">
        <v>79</v>
      </c>
      <c r="E131" s="132" t="s">
        <v>360</v>
      </c>
      <c r="F131" s="133" t="s">
        <v>361</v>
      </c>
      <c r="G131" s="134" t="s">
        <v>339</v>
      </c>
      <c r="H131" s="135">
        <v>1</v>
      </c>
      <c r="I131" s="136"/>
      <c r="J131" s="137">
        <f>ROUND(I131*H131,2)</f>
        <v>0</v>
      </c>
      <c r="K131" s="133" t="s">
        <v>83</v>
      </c>
      <c r="L131" s="20"/>
      <c r="M131" s="138" t="s">
        <v>0</v>
      </c>
      <c r="N131" s="139" t="s">
        <v>24</v>
      </c>
      <c r="O131" s="27"/>
      <c r="P131" s="140">
        <f>O131*H131</f>
        <v>0</v>
      </c>
      <c r="Q131" s="140">
        <v>0</v>
      </c>
      <c r="R131" s="140">
        <f>Q131*H131</f>
        <v>0</v>
      </c>
      <c r="S131" s="140">
        <v>0</v>
      </c>
      <c r="T131" s="141">
        <f>S131*H131</f>
        <v>0</v>
      </c>
      <c r="U131" s="17"/>
      <c r="V131" s="17"/>
      <c r="W131" s="17"/>
      <c r="X131" s="17"/>
      <c r="Y131" s="17"/>
      <c r="Z131" s="17"/>
      <c r="AA131" s="17"/>
      <c r="AB131" s="17"/>
      <c r="AC131" s="17"/>
      <c r="AD131" s="17"/>
      <c r="AE131" s="17"/>
      <c r="AR131" s="142" t="s">
        <v>340</v>
      </c>
      <c r="AT131" s="142" t="s">
        <v>79</v>
      </c>
      <c r="AU131" s="142" t="s">
        <v>45</v>
      </c>
      <c r="AY131" s="10" t="s">
        <v>77</v>
      </c>
      <c r="BE131" s="143">
        <f>IF(N131="základní",J131,0)</f>
        <v>0</v>
      </c>
      <c r="BF131" s="143">
        <f>IF(N131="snížená",J131,0)</f>
        <v>0</v>
      </c>
      <c r="BG131" s="143">
        <f>IF(N131="zákl. přenesená",J131,0)</f>
        <v>0</v>
      </c>
      <c r="BH131" s="143">
        <f>IF(N131="sníž. přenesená",J131,0)</f>
        <v>0</v>
      </c>
      <c r="BI131" s="143">
        <f>IF(N131="nulová",J131,0)</f>
        <v>0</v>
      </c>
      <c r="BJ131" s="10" t="s">
        <v>43</v>
      </c>
      <c r="BK131" s="143">
        <f>ROUND(I131*H131,2)</f>
        <v>0</v>
      </c>
      <c r="BL131" s="10" t="s">
        <v>340</v>
      </c>
      <c r="BM131" s="142" t="s">
        <v>362</v>
      </c>
    </row>
    <row r="132" spans="1:65" s="2" customFormat="1" ht="16.5" customHeight="1">
      <c r="A132" s="17"/>
      <c r="B132" s="18"/>
      <c r="C132" s="131" t="s">
        <v>127</v>
      </c>
      <c r="D132" s="131" t="s">
        <v>79</v>
      </c>
      <c r="E132" s="132" t="s">
        <v>363</v>
      </c>
      <c r="F132" s="133" t="s">
        <v>364</v>
      </c>
      <c r="G132" s="134" t="s">
        <v>339</v>
      </c>
      <c r="H132" s="135">
        <v>1</v>
      </c>
      <c r="I132" s="136"/>
      <c r="J132" s="137">
        <f>ROUND(I132*H132,2)</f>
        <v>0</v>
      </c>
      <c r="K132" s="133" t="s">
        <v>83</v>
      </c>
      <c r="L132" s="20"/>
      <c r="M132" s="184" t="s">
        <v>0</v>
      </c>
      <c r="N132" s="185" t="s">
        <v>24</v>
      </c>
      <c r="O132" s="182"/>
      <c r="P132" s="186">
        <f>O132*H132</f>
        <v>0</v>
      </c>
      <c r="Q132" s="186">
        <v>0</v>
      </c>
      <c r="R132" s="186">
        <f>Q132*H132</f>
        <v>0</v>
      </c>
      <c r="S132" s="186">
        <v>0</v>
      </c>
      <c r="T132" s="187">
        <f>S132*H132</f>
        <v>0</v>
      </c>
      <c r="U132" s="17"/>
      <c r="V132" s="17"/>
      <c r="W132" s="17"/>
      <c r="X132" s="17"/>
      <c r="Y132" s="17"/>
      <c r="Z132" s="17"/>
      <c r="AA132" s="17"/>
      <c r="AB132" s="17"/>
      <c r="AC132" s="17"/>
      <c r="AD132" s="17"/>
      <c r="AE132" s="17"/>
      <c r="AR132" s="142" t="s">
        <v>340</v>
      </c>
      <c r="AT132" s="142" t="s">
        <v>79</v>
      </c>
      <c r="AU132" s="142" t="s">
        <v>45</v>
      </c>
      <c r="AY132" s="10" t="s">
        <v>77</v>
      </c>
      <c r="BE132" s="143">
        <f>IF(N132="základní",J132,0)</f>
        <v>0</v>
      </c>
      <c r="BF132" s="143">
        <f>IF(N132="snížená",J132,0)</f>
        <v>0</v>
      </c>
      <c r="BG132" s="143">
        <f>IF(N132="zákl. přenesená",J132,0)</f>
        <v>0</v>
      </c>
      <c r="BH132" s="143">
        <f>IF(N132="sníž. přenesená",J132,0)</f>
        <v>0</v>
      </c>
      <c r="BI132" s="143">
        <f>IF(N132="nulová",J132,0)</f>
        <v>0</v>
      </c>
      <c r="BJ132" s="10" t="s">
        <v>43</v>
      </c>
      <c r="BK132" s="143">
        <f>ROUND(I132*H132,2)</f>
        <v>0</v>
      </c>
      <c r="BL132" s="10" t="s">
        <v>340</v>
      </c>
      <c r="BM132" s="142" t="s">
        <v>365</v>
      </c>
    </row>
    <row r="133" spans="1:31" s="2" customFormat="1" ht="6.95" customHeight="1">
      <c r="A133" s="17"/>
      <c r="B133" s="22"/>
      <c r="C133" s="23"/>
      <c r="D133" s="23"/>
      <c r="E133" s="23"/>
      <c r="F133" s="23"/>
      <c r="G133" s="23"/>
      <c r="H133" s="23"/>
      <c r="I133" s="80"/>
      <c r="J133" s="23"/>
      <c r="K133" s="23"/>
      <c r="L133" s="20"/>
      <c r="M133" s="17"/>
      <c r="O133" s="17"/>
      <c r="P133" s="17"/>
      <c r="Q133" s="17"/>
      <c r="R133" s="17"/>
      <c r="S133" s="17"/>
      <c r="T133" s="17"/>
      <c r="U133" s="17"/>
      <c r="V133" s="17"/>
      <c r="W133" s="17"/>
      <c r="X133" s="17"/>
      <c r="Y133" s="17"/>
      <c r="Z133" s="17"/>
      <c r="AA133" s="17"/>
      <c r="AB133" s="17"/>
      <c r="AC133" s="17"/>
      <c r="AD133" s="17"/>
      <c r="AE133" s="17"/>
    </row>
  </sheetData>
  <sheetProtection algorithmName="SHA-512" hashValue="8g7+soEPKMqGKRitTn8Ky7/6zREeMALMK3GwJXmAIBEchOri4XX2jLaWRYb21M8rhh+sEbUkryZcZHkU2SCLkg==" saltValue="Khp6IN0RSAmLLII+hEZEyl8UpmNgbu8+uczn7y+iRDn5IeaSc5dkijJlYJlgfnR6ZE27Wz0ZUi6SN4B7/RFXGw==" spinCount="100000" sheet="1" objects="1" scenarios="1" formatColumns="0" formatRows="0" autoFilter="0"/>
  <autoFilter ref="C119:K132"/>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BOULALIBORNB\Administrator</dc:creator>
  <cp:keywords/>
  <dc:description/>
  <cp:lastModifiedBy>Spisarová Hana</cp:lastModifiedBy>
  <dcterms:created xsi:type="dcterms:W3CDTF">2021-07-25T19:59:53Z</dcterms:created>
  <dcterms:modified xsi:type="dcterms:W3CDTF">2021-07-28T04:41:33Z</dcterms:modified>
  <cp:category/>
  <cp:version/>
  <cp:contentType/>
  <cp:contentStatus/>
</cp:coreProperties>
</file>