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dved\AppData\Local\Microsoft\Windows\Temporary Internet Files\Content.Outlook\6KXF4LLU\"/>
    </mc:Choice>
  </mc:AlternateContent>
  <bookViews>
    <workbookView xWindow="0" yWindow="0" windowWidth="19200" windowHeight="11505" activeTab="1"/>
  </bookViews>
  <sheets>
    <sheet name="Rekapitulace stavby" sheetId="1" r:id="rId1"/>
    <sheet name="0177 - III-18017 VJEZDOVÁ..." sheetId="2" r:id="rId2"/>
    <sheet name="SO 101 - KOMUNIKACE" sheetId="3" r:id="rId3"/>
    <sheet name="SO 401 - VEŘEJNÉ OSVĚTLENÍ" sheetId="4" r:id="rId4"/>
    <sheet name="Pokyny pro vyplnění" sheetId="5" r:id="rId5"/>
  </sheets>
  <definedNames>
    <definedName name="_xlnm._FilterDatabase" localSheetId="1" hidden="1">'0177 - III-18017 VJEZDOVÁ...'!$C$75:$K$91</definedName>
    <definedName name="_xlnm._FilterDatabase" localSheetId="2" hidden="1">'SO 101 - KOMUNIKACE'!$C$83:$K$333</definedName>
    <definedName name="_xlnm._FilterDatabase" localSheetId="3" hidden="1">'SO 401 - VEŘEJNÉ OSVĚTLENÍ'!$C$82:$K$181</definedName>
    <definedName name="_xlnm.Print_Titles" localSheetId="1">'0177 - III-18017 VJEZDOVÁ...'!$75:$75</definedName>
    <definedName name="_xlnm.Print_Titles" localSheetId="0">'Rekapitulace stavby'!$52:$52</definedName>
    <definedName name="_xlnm.Print_Titles" localSheetId="2">'SO 101 - KOMUNIKACE'!$83:$83</definedName>
    <definedName name="_xlnm.Print_Titles" localSheetId="3">'SO 401 - VEŘEJNÉ OSVĚTLENÍ'!$82:$82</definedName>
    <definedName name="_xlnm.Print_Area" localSheetId="1">'0177 - III-18017 VJEZDOVÁ...'!$C$4:$J$37,'0177 - III-18017 VJEZDOVÁ...'!$C$43:$J$59,'0177 - III-18017 VJEZDOVÁ...'!$C$65:$K$91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2">'SO 101 - KOMUNIKACE'!$C$4:$J$39,'SO 101 - KOMUNIKACE'!$C$45:$J$65,'SO 101 - KOMUNIKACE'!$C$71:$K$333</definedName>
    <definedName name="_xlnm.Print_Area" localSheetId="3">'SO 401 - VEŘEJNÉ OSVĚTLENÍ'!$C$4:$J$39,'SO 401 - VEŘEJNÉ OSVĚTLENÍ'!$C$45:$J$64,'SO 401 - VEŘEJNÉ OSVĚTLENÍ'!$C$70:$K$181</definedName>
  </definedNames>
  <calcPr calcId="162913"/>
</workbook>
</file>

<file path=xl/calcChain.xml><?xml version="1.0" encoding="utf-8"?>
<calcChain xmlns="http://schemas.openxmlformats.org/spreadsheetml/2006/main">
  <c r="J37" i="4" l="1"/>
  <c r="J36" i="4"/>
  <c r="AY57" i="1"/>
  <c r="J35" i="4"/>
  <c r="AX57" i="1" s="1"/>
  <c r="BI180" i="4"/>
  <c r="BH180" i="4"/>
  <c r="BG180" i="4"/>
  <c r="BF180" i="4"/>
  <c r="T180" i="4"/>
  <c r="R180" i="4"/>
  <c r="P180" i="4"/>
  <c r="BI178" i="4"/>
  <c r="BH178" i="4"/>
  <c r="BG178" i="4"/>
  <c r="BF178" i="4"/>
  <c r="T178" i="4"/>
  <c r="R178" i="4"/>
  <c r="P178" i="4"/>
  <c r="BI176" i="4"/>
  <c r="BH176" i="4"/>
  <c r="BG176" i="4"/>
  <c r="BF176" i="4"/>
  <c r="T176" i="4"/>
  <c r="R176" i="4"/>
  <c r="P176" i="4"/>
  <c r="BI174" i="4"/>
  <c r="BH174" i="4"/>
  <c r="BG174" i="4"/>
  <c r="BF174" i="4"/>
  <c r="T174" i="4"/>
  <c r="R174" i="4"/>
  <c r="P174" i="4"/>
  <c r="BI172" i="4"/>
  <c r="BH172" i="4"/>
  <c r="BG172" i="4"/>
  <c r="BF172" i="4"/>
  <c r="T172" i="4"/>
  <c r="R172" i="4"/>
  <c r="P172" i="4"/>
  <c r="BI170" i="4"/>
  <c r="BH170" i="4"/>
  <c r="BG170" i="4"/>
  <c r="BF170" i="4"/>
  <c r="T170" i="4"/>
  <c r="R170" i="4"/>
  <c r="P170" i="4"/>
  <c r="BI168" i="4"/>
  <c r="BH168" i="4"/>
  <c r="BG168" i="4"/>
  <c r="BF168" i="4"/>
  <c r="T168" i="4"/>
  <c r="R168" i="4"/>
  <c r="P168" i="4"/>
  <c r="BI166" i="4"/>
  <c r="BH166" i="4"/>
  <c r="BG166" i="4"/>
  <c r="BF166" i="4"/>
  <c r="T166" i="4"/>
  <c r="R166" i="4"/>
  <c r="P166" i="4"/>
  <c r="BI164" i="4"/>
  <c r="BH164" i="4"/>
  <c r="BG164" i="4"/>
  <c r="BF164" i="4"/>
  <c r="T164" i="4"/>
  <c r="R164" i="4"/>
  <c r="P164" i="4"/>
  <c r="BI162" i="4"/>
  <c r="BH162" i="4"/>
  <c r="BG162" i="4"/>
  <c r="BF162" i="4"/>
  <c r="T162" i="4"/>
  <c r="R162" i="4"/>
  <c r="P162" i="4"/>
  <c r="BI160" i="4"/>
  <c r="BH160" i="4"/>
  <c r="BG160" i="4"/>
  <c r="BF160" i="4"/>
  <c r="T160" i="4"/>
  <c r="R160" i="4"/>
  <c r="P160" i="4"/>
  <c r="BI158" i="4"/>
  <c r="BH158" i="4"/>
  <c r="BG158" i="4"/>
  <c r="BF158" i="4"/>
  <c r="T158" i="4"/>
  <c r="R158" i="4"/>
  <c r="P158" i="4"/>
  <c r="BI156" i="4"/>
  <c r="BH156" i="4"/>
  <c r="BG156" i="4"/>
  <c r="BF156" i="4"/>
  <c r="T156" i="4"/>
  <c r="R156" i="4"/>
  <c r="P156" i="4"/>
  <c r="BI154" i="4"/>
  <c r="BH154" i="4"/>
  <c r="BG154" i="4"/>
  <c r="BF154" i="4"/>
  <c r="T154" i="4"/>
  <c r="R154" i="4"/>
  <c r="P154" i="4"/>
  <c r="BI152" i="4"/>
  <c r="BH152" i="4"/>
  <c r="BG152" i="4"/>
  <c r="BF152" i="4"/>
  <c r="T152" i="4"/>
  <c r="R152" i="4"/>
  <c r="P152" i="4"/>
  <c r="BI150" i="4"/>
  <c r="BH150" i="4"/>
  <c r="BG150" i="4"/>
  <c r="BF150" i="4"/>
  <c r="T150" i="4"/>
  <c r="R150" i="4"/>
  <c r="P150" i="4"/>
  <c r="BI146" i="4"/>
  <c r="BH146" i="4"/>
  <c r="BG146" i="4"/>
  <c r="BF146" i="4"/>
  <c r="T146" i="4"/>
  <c r="R146" i="4"/>
  <c r="P146" i="4"/>
  <c r="BI144" i="4"/>
  <c r="BH144" i="4"/>
  <c r="BG144" i="4"/>
  <c r="BF144" i="4"/>
  <c r="T144" i="4"/>
  <c r="R144" i="4"/>
  <c r="P144" i="4"/>
  <c r="BI142" i="4"/>
  <c r="BH142" i="4"/>
  <c r="BG142" i="4"/>
  <c r="BF142" i="4"/>
  <c r="T142" i="4"/>
  <c r="R142" i="4"/>
  <c r="P142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5" i="4"/>
  <c r="BH135" i="4"/>
  <c r="BG135" i="4"/>
  <c r="BF135" i="4"/>
  <c r="T135" i="4"/>
  <c r="R135" i="4"/>
  <c r="P135" i="4"/>
  <c r="BI133" i="4"/>
  <c r="BH133" i="4"/>
  <c r="BG133" i="4"/>
  <c r="BF133" i="4"/>
  <c r="T133" i="4"/>
  <c r="R133" i="4"/>
  <c r="P133" i="4"/>
  <c r="BI131" i="4"/>
  <c r="BH131" i="4"/>
  <c r="BG131" i="4"/>
  <c r="BF131" i="4"/>
  <c r="T131" i="4"/>
  <c r="R131" i="4"/>
  <c r="P131" i="4"/>
  <c r="BI129" i="4"/>
  <c r="BH129" i="4"/>
  <c r="BG129" i="4"/>
  <c r="BF129" i="4"/>
  <c r="T129" i="4"/>
  <c r="R129" i="4"/>
  <c r="P129" i="4"/>
  <c r="BI127" i="4"/>
  <c r="BH127" i="4"/>
  <c r="BG127" i="4"/>
  <c r="BF127" i="4"/>
  <c r="T127" i="4"/>
  <c r="R127" i="4"/>
  <c r="P127" i="4"/>
  <c r="BI125" i="4"/>
  <c r="BH125" i="4"/>
  <c r="BG125" i="4"/>
  <c r="BF125" i="4"/>
  <c r="T125" i="4"/>
  <c r="R125" i="4"/>
  <c r="P125" i="4"/>
  <c r="BI123" i="4"/>
  <c r="BH123" i="4"/>
  <c r="BG123" i="4"/>
  <c r="BF123" i="4"/>
  <c r="T123" i="4"/>
  <c r="R123" i="4"/>
  <c r="P123" i="4"/>
  <c r="BI121" i="4"/>
  <c r="BH121" i="4"/>
  <c r="BG121" i="4"/>
  <c r="BF121" i="4"/>
  <c r="T121" i="4"/>
  <c r="R121" i="4"/>
  <c r="P121" i="4"/>
  <c r="BI119" i="4"/>
  <c r="BH119" i="4"/>
  <c r="BG119" i="4"/>
  <c r="BF119" i="4"/>
  <c r="T119" i="4"/>
  <c r="R119" i="4"/>
  <c r="P119" i="4"/>
  <c r="BI117" i="4"/>
  <c r="BH117" i="4"/>
  <c r="BG117" i="4"/>
  <c r="BF117" i="4"/>
  <c r="T117" i="4"/>
  <c r="R117" i="4"/>
  <c r="P117" i="4"/>
  <c r="BI115" i="4"/>
  <c r="BH115" i="4"/>
  <c r="BG115" i="4"/>
  <c r="BF115" i="4"/>
  <c r="T115" i="4"/>
  <c r="R115" i="4"/>
  <c r="P115" i="4"/>
  <c r="BI113" i="4"/>
  <c r="BH113" i="4"/>
  <c r="BG113" i="4"/>
  <c r="BF113" i="4"/>
  <c r="T113" i="4"/>
  <c r="R113" i="4"/>
  <c r="P113" i="4"/>
  <c r="BI111" i="4"/>
  <c r="BH111" i="4"/>
  <c r="BG111" i="4"/>
  <c r="BF111" i="4"/>
  <c r="T111" i="4"/>
  <c r="R111" i="4"/>
  <c r="P111" i="4"/>
  <c r="BI109" i="4"/>
  <c r="BH109" i="4"/>
  <c r="BG109" i="4"/>
  <c r="BF109" i="4"/>
  <c r="T109" i="4"/>
  <c r="R109" i="4"/>
  <c r="P109" i="4"/>
  <c r="BI107" i="4"/>
  <c r="BH107" i="4"/>
  <c r="BG107" i="4"/>
  <c r="BF107" i="4"/>
  <c r="T107" i="4"/>
  <c r="R107" i="4"/>
  <c r="P107" i="4"/>
  <c r="BI105" i="4"/>
  <c r="BH105" i="4"/>
  <c r="BG105" i="4"/>
  <c r="BF105" i="4"/>
  <c r="T105" i="4"/>
  <c r="R105" i="4"/>
  <c r="P105" i="4"/>
  <c r="BI103" i="4"/>
  <c r="BH103" i="4"/>
  <c r="BG103" i="4"/>
  <c r="BF103" i="4"/>
  <c r="T103" i="4"/>
  <c r="R103" i="4"/>
  <c r="P103" i="4"/>
  <c r="BI101" i="4"/>
  <c r="BH101" i="4"/>
  <c r="BG101" i="4"/>
  <c r="BF101" i="4"/>
  <c r="T101" i="4"/>
  <c r="R101" i="4"/>
  <c r="P101" i="4"/>
  <c r="BI99" i="4"/>
  <c r="BH99" i="4"/>
  <c r="BG99" i="4"/>
  <c r="BF99" i="4"/>
  <c r="T99" i="4"/>
  <c r="R99" i="4"/>
  <c r="P99" i="4"/>
  <c r="BI97" i="4"/>
  <c r="BH97" i="4"/>
  <c r="BG97" i="4"/>
  <c r="BF97" i="4"/>
  <c r="T97" i="4"/>
  <c r="R97" i="4"/>
  <c r="P97" i="4"/>
  <c r="BI95" i="4"/>
  <c r="BH95" i="4"/>
  <c r="BG95" i="4"/>
  <c r="BF95" i="4"/>
  <c r="T95" i="4"/>
  <c r="R95" i="4"/>
  <c r="P95" i="4"/>
  <c r="BI93" i="4"/>
  <c r="BH93" i="4"/>
  <c r="BG93" i="4"/>
  <c r="BF93" i="4"/>
  <c r="T93" i="4"/>
  <c r="R93" i="4"/>
  <c r="P93" i="4"/>
  <c r="BI91" i="4"/>
  <c r="BH91" i="4"/>
  <c r="BG91" i="4"/>
  <c r="BF91" i="4"/>
  <c r="T91" i="4"/>
  <c r="R91" i="4"/>
  <c r="P91" i="4"/>
  <c r="BI89" i="4"/>
  <c r="BH89" i="4"/>
  <c r="BG89" i="4"/>
  <c r="BF89" i="4"/>
  <c r="T89" i="4"/>
  <c r="R89" i="4"/>
  <c r="P89" i="4"/>
  <c r="BI87" i="4"/>
  <c r="BH87" i="4"/>
  <c r="BG87" i="4"/>
  <c r="BF87" i="4"/>
  <c r="T87" i="4"/>
  <c r="R87" i="4"/>
  <c r="P87" i="4"/>
  <c r="BI85" i="4"/>
  <c r="BH85" i="4"/>
  <c r="BG85" i="4"/>
  <c r="BF85" i="4"/>
  <c r="T85" i="4"/>
  <c r="R85" i="4"/>
  <c r="P85" i="4"/>
  <c r="F77" i="4"/>
  <c r="E75" i="4"/>
  <c r="F52" i="4"/>
  <c r="E50" i="4"/>
  <c r="J24" i="4"/>
  <c r="E24" i="4"/>
  <c r="J55" i="4" s="1"/>
  <c r="J23" i="4"/>
  <c r="J21" i="4"/>
  <c r="E21" i="4"/>
  <c r="J79" i="4" s="1"/>
  <c r="J20" i="4"/>
  <c r="J18" i="4"/>
  <c r="E18" i="4"/>
  <c r="F55" i="4" s="1"/>
  <c r="J17" i="4"/>
  <c r="J15" i="4"/>
  <c r="E15" i="4"/>
  <c r="F79" i="4" s="1"/>
  <c r="J14" i="4"/>
  <c r="J12" i="4"/>
  <c r="J77" i="4"/>
  <c r="E7" i="4"/>
  <c r="E48" i="4"/>
  <c r="J37" i="3"/>
  <c r="J36" i="3"/>
  <c r="AY56" i="1" s="1"/>
  <c r="J35" i="3"/>
  <c r="AX56" i="1" s="1"/>
  <c r="BI331" i="3"/>
  <c r="BH331" i="3"/>
  <c r="BG331" i="3"/>
  <c r="BF331" i="3"/>
  <c r="T331" i="3"/>
  <c r="R331" i="3"/>
  <c r="P331" i="3"/>
  <c r="BI325" i="3"/>
  <c r="BH325" i="3"/>
  <c r="BG325" i="3"/>
  <c r="BF325" i="3"/>
  <c r="T325" i="3"/>
  <c r="R325" i="3"/>
  <c r="P325" i="3"/>
  <c r="BI321" i="3"/>
  <c r="BH321" i="3"/>
  <c r="BG321" i="3"/>
  <c r="BF321" i="3"/>
  <c r="T321" i="3"/>
  <c r="R321" i="3"/>
  <c r="P321" i="3"/>
  <c r="BI318" i="3"/>
  <c r="BH318" i="3"/>
  <c r="BG318" i="3"/>
  <c r="BF318" i="3"/>
  <c r="T318" i="3"/>
  <c r="R318" i="3"/>
  <c r="P318" i="3"/>
  <c r="BI316" i="3"/>
  <c r="BH316" i="3"/>
  <c r="BG316" i="3"/>
  <c r="BF316" i="3"/>
  <c r="T316" i="3"/>
  <c r="R316" i="3"/>
  <c r="P316" i="3"/>
  <c r="BI314" i="3"/>
  <c r="BH314" i="3"/>
  <c r="BG314" i="3"/>
  <c r="BF314" i="3"/>
  <c r="T314" i="3"/>
  <c r="R314" i="3"/>
  <c r="P314" i="3"/>
  <c r="BI312" i="3"/>
  <c r="BH312" i="3"/>
  <c r="BG312" i="3"/>
  <c r="BF312" i="3"/>
  <c r="T312" i="3"/>
  <c r="R312" i="3"/>
  <c r="P312" i="3"/>
  <c r="BI305" i="3"/>
  <c r="BH305" i="3"/>
  <c r="BG305" i="3"/>
  <c r="BF305" i="3"/>
  <c r="T305" i="3"/>
  <c r="R305" i="3"/>
  <c r="P305" i="3"/>
  <c r="BI302" i="3"/>
  <c r="BH302" i="3"/>
  <c r="BG302" i="3"/>
  <c r="BF302" i="3"/>
  <c r="T302" i="3"/>
  <c r="R302" i="3"/>
  <c r="P302" i="3"/>
  <c r="BI298" i="3"/>
  <c r="BH298" i="3"/>
  <c r="BG298" i="3"/>
  <c r="BF298" i="3"/>
  <c r="T298" i="3"/>
  <c r="R298" i="3"/>
  <c r="P298" i="3"/>
  <c r="BI296" i="3"/>
  <c r="BH296" i="3"/>
  <c r="BG296" i="3"/>
  <c r="BF296" i="3"/>
  <c r="T296" i="3"/>
  <c r="R296" i="3"/>
  <c r="P296" i="3"/>
  <c r="BI294" i="3"/>
  <c r="BH294" i="3"/>
  <c r="BG294" i="3"/>
  <c r="BF294" i="3"/>
  <c r="T294" i="3"/>
  <c r="R294" i="3"/>
  <c r="P294" i="3"/>
  <c r="BI292" i="3"/>
  <c r="BH292" i="3"/>
  <c r="BG292" i="3"/>
  <c r="BF292" i="3"/>
  <c r="T292" i="3"/>
  <c r="R292" i="3"/>
  <c r="P292" i="3"/>
  <c r="BI290" i="3"/>
  <c r="BH290" i="3"/>
  <c r="BG290" i="3"/>
  <c r="BF290" i="3"/>
  <c r="T290" i="3"/>
  <c r="R290" i="3"/>
  <c r="P290" i="3"/>
  <c r="BI277" i="3"/>
  <c r="BH277" i="3"/>
  <c r="BG277" i="3"/>
  <c r="BF277" i="3"/>
  <c r="T277" i="3"/>
  <c r="R277" i="3"/>
  <c r="P277" i="3"/>
  <c r="BI274" i="3"/>
  <c r="BH274" i="3"/>
  <c r="BG274" i="3"/>
  <c r="BF274" i="3"/>
  <c r="T274" i="3"/>
  <c r="R274" i="3"/>
  <c r="P274" i="3"/>
  <c r="BI261" i="3"/>
  <c r="BH261" i="3"/>
  <c r="BG261" i="3"/>
  <c r="BF261" i="3"/>
  <c r="T261" i="3"/>
  <c r="R261" i="3"/>
  <c r="P261" i="3"/>
  <c r="BI257" i="3"/>
  <c r="BH257" i="3"/>
  <c r="BG257" i="3"/>
  <c r="BF257" i="3"/>
  <c r="T257" i="3"/>
  <c r="R257" i="3"/>
  <c r="P257" i="3"/>
  <c r="BI250" i="3"/>
  <c r="BH250" i="3"/>
  <c r="BG250" i="3"/>
  <c r="BF250" i="3"/>
  <c r="T250" i="3"/>
  <c r="R250" i="3"/>
  <c r="P250" i="3"/>
  <c r="BI246" i="3"/>
  <c r="BH246" i="3"/>
  <c r="BG246" i="3"/>
  <c r="BF246" i="3"/>
  <c r="T246" i="3"/>
  <c r="R246" i="3"/>
  <c r="P246" i="3"/>
  <c r="BI242" i="3"/>
  <c r="BH242" i="3"/>
  <c r="BG242" i="3"/>
  <c r="BF242" i="3"/>
  <c r="T242" i="3"/>
  <c r="R242" i="3"/>
  <c r="P242" i="3"/>
  <c r="BI238" i="3"/>
  <c r="BH238" i="3"/>
  <c r="BG238" i="3"/>
  <c r="BF238" i="3"/>
  <c r="T238" i="3"/>
  <c r="R238" i="3"/>
  <c r="P238" i="3"/>
  <c r="BI236" i="3"/>
  <c r="BH236" i="3"/>
  <c r="BG236" i="3"/>
  <c r="BF236" i="3"/>
  <c r="T236" i="3"/>
  <c r="R236" i="3"/>
  <c r="P236" i="3"/>
  <c r="BI234" i="3"/>
  <c r="BH234" i="3"/>
  <c r="BG234" i="3"/>
  <c r="BF234" i="3"/>
  <c r="T234" i="3"/>
  <c r="R234" i="3"/>
  <c r="P234" i="3"/>
  <c r="BI232" i="3"/>
  <c r="BH232" i="3"/>
  <c r="BG232" i="3"/>
  <c r="BF232" i="3"/>
  <c r="T232" i="3"/>
  <c r="R232" i="3"/>
  <c r="P232" i="3"/>
  <c r="BI230" i="3"/>
  <c r="BH230" i="3"/>
  <c r="BG230" i="3"/>
  <c r="BF230" i="3"/>
  <c r="T230" i="3"/>
  <c r="R230" i="3"/>
  <c r="P230" i="3"/>
  <c r="BI228" i="3"/>
  <c r="BH228" i="3"/>
  <c r="BG228" i="3"/>
  <c r="BF228" i="3"/>
  <c r="T228" i="3"/>
  <c r="R228" i="3"/>
  <c r="P228" i="3"/>
  <c r="BI226" i="3"/>
  <c r="BH226" i="3"/>
  <c r="BG226" i="3"/>
  <c r="BF226" i="3"/>
  <c r="T226" i="3"/>
  <c r="R226" i="3"/>
  <c r="P226" i="3"/>
  <c r="BI224" i="3"/>
  <c r="BH224" i="3"/>
  <c r="BG224" i="3"/>
  <c r="BF224" i="3"/>
  <c r="T224" i="3"/>
  <c r="R224" i="3"/>
  <c r="P224" i="3"/>
  <c r="BI215" i="3"/>
  <c r="BH215" i="3"/>
  <c r="BG215" i="3"/>
  <c r="BF215" i="3"/>
  <c r="T215" i="3"/>
  <c r="R215" i="3"/>
  <c r="P215" i="3"/>
  <c r="BI212" i="3"/>
  <c r="BH212" i="3"/>
  <c r="BG212" i="3"/>
  <c r="BF212" i="3"/>
  <c r="T212" i="3"/>
  <c r="R212" i="3"/>
  <c r="P212" i="3"/>
  <c r="BI205" i="3"/>
  <c r="BH205" i="3"/>
  <c r="BG205" i="3"/>
  <c r="BF205" i="3"/>
  <c r="T205" i="3"/>
  <c r="R205" i="3"/>
  <c r="P205" i="3"/>
  <c r="BI203" i="3"/>
  <c r="BH203" i="3"/>
  <c r="BG203" i="3"/>
  <c r="BF203" i="3"/>
  <c r="T203" i="3"/>
  <c r="R203" i="3"/>
  <c r="P203" i="3"/>
  <c r="BI196" i="3"/>
  <c r="BH196" i="3"/>
  <c r="BG196" i="3"/>
  <c r="BF196" i="3"/>
  <c r="T196" i="3"/>
  <c r="R196" i="3"/>
  <c r="P196" i="3"/>
  <c r="BI194" i="3"/>
  <c r="BH194" i="3"/>
  <c r="BG194" i="3"/>
  <c r="BF194" i="3"/>
  <c r="T194" i="3"/>
  <c r="R194" i="3"/>
  <c r="P194" i="3"/>
  <c r="BI187" i="3"/>
  <c r="BH187" i="3"/>
  <c r="BG187" i="3"/>
  <c r="BF187" i="3"/>
  <c r="T187" i="3"/>
  <c r="R187" i="3"/>
  <c r="P187" i="3"/>
  <c r="BI180" i="3"/>
  <c r="BH180" i="3"/>
  <c r="BG180" i="3"/>
  <c r="BF180" i="3"/>
  <c r="T180" i="3"/>
  <c r="R180" i="3"/>
  <c r="P180" i="3"/>
  <c r="BI176" i="3"/>
  <c r="BH176" i="3"/>
  <c r="BG176" i="3"/>
  <c r="BF176" i="3"/>
  <c r="T176" i="3"/>
  <c r="R176" i="3"/>
  <c r="P176" i="3"/>
  <c r="BI173" i="3"/>
  <c r="BH173" i="3"/>
  <c r="BG173" i="3"/>
  <c r="BF173" i="3"/>
  <c r="T173" i="3"/>
  <c r="R173" i="3"/>
  <c r="P173" i="3"/>
  <c r="BI169" i="3"/>
  <c r="BH169" i="3"/>
  <c r="BG169" i="3"/>
  <c r="BF169" i="3"/>
  <c r="T169" i="3"/>
  <c r="R169" i="3"/>
  <c r="P169" i="3"/>
  <c r="BI162" i="3"/>
  <c r="BH162" i="3"/>
  <c r="BG162" i="3"/>
  <c r="BF162" i="3"/>
  <c r="T162" i="3"/>
  <c r="R162" i="3"/>
  <c r="P162" i="3"/>
  <c r="BI160" i="3"/>
  <c r="BH160" i="3"/>
  <c r="BG160" i="3"/>
  <c r="BF160" i="3"/>
  <c r="T160" i="3"/>
  <c r="R160" i="3"/>
  <c r="P160" i="3"/>
  <c r="BI156" i="3"/>
  <c r="BH156" i="3"/>
  <c r="BG156" i="3"/>
  <c r="BF156" i="3"/>
  <c r="T156" i="3"/>
  <c r="R156" i="3"/>
  <c r="P156" i="3"/>
  <c r="BI148" i="3"/>
  <c r="BH148" i="3"/>
  <c r="BG148" i="3"/>
  <c r="BF148" i="3"/>
  <c r="T148" i="3"/>
  <c r="R148" i="3"/>
  <c r="P148" i="3"/>
  <c r="BI146" i="3"/>
  <c r="BH146" i="3"/>
  <c r="BG146" i="3"/>
  <c r="BF146" i="3"/>
  <c r="T146" i="3"/>
  <c r="R146" i="3"/>
  <c r="P146" i="3"/>
  <c r="BI144" i="3"/>
  <c r="BH144" i="3"/>
  <c r="BG144" i="3"/>
  <c r="BF144" i="3"/>
  <c r="T144" i="3"/>
  <c r="R144" i="3"/>
  <c r="P144" i="3"/>
  <c r="BI137" i="3"/>
  <c r="BH137" i="3"/>
  <c r="BG137" i="3"/>
  <c r="BF137" i="3"/>
  <c r="T137" i="3"/>
  <c r="R137" i="3"/>
  <c r="P137" i="3"/>
  <c r="BI135" i="3"/>
  <c r="BH135" i="3"/>
  <c r="BG135" i="3"/>
  <c r="BF135" i="3"/>
  <c r="T135" i="3"/>
  <c r="R135" i="3"/>
  <c r="P135" i="3"/>
  <c r="BI131" i="3"/>
  <c r="BH131" i="3"/>
  <c r="BG131" i="3"/>
  <c r="BF131" i="3"/>
  <c r="T131" i="3"/>
  <c r="R131" i="3"/>
  <c r="P131" i="3"/>
  <c r="BI128" i="3"/>
  <c r="BH128" i="3"/>
  <c r="BG128" i="3"/>
  <c r="BF128" i="3"/>
  <c r="T128" i="3"/>
  <c r="R128" i="3"/>
  <c r="P128" i="3"/>
  <c r="BI126" i="3"/>
  <c r="BH126" i="3"/>
  <c r="BG126" i="3"/>
  <c r="BF126" i="3"/>
  <c r="T126" i="3"/>
  <c r="R126" i="3"/>
  <c r="P126" i="3"/>
  <c r="BI122" i="3"/>
  <c r="BH122" i="3"/>
  <c r="BG122" i="3"/>
  <c r="BF122" i="3"/>
  <c r="T122" i="3"/>
  <c r="R122" i="3"/>
  <c r="P122" i="3"/>
  <c r="BI113" i="3"/>
  <c r="BH113" i="3"/>
  <c r="BG113" i="3"/>
  <c r="BF113" i="3"/>
  <c r="T113" i="3"/>
  <c r="R113" i="3"/>
  <c r="P113" i="3"/>
  <c r="BI104" i="3"/>
  <c r="BH104" i="3"/>
  <c r="BG104" i="3"/>
  <c r="BF104" i="3"/>
  <c r="T104" i="3"/>
  <c r="R104" i="3"/>
  <c r="P104" i="3"/>
  <c r="BI97" i="3"/>
  <c r="BH97" i="3"/>
  <c r="BG97" i="3"/>
  <c r="BF97" i="3"/>
  <c r="T97" i="3"/>
  <c r="R97" i="3"/>
  <c r="P97" i="3"/>
  <c r="BI90" i="3"/>
  <c r="BH90" i="3"/>
  <c r="BG90" i="3"/>
  <c r="BF90" i="3"/>
  <c r="T90" i="3"/>
  <c r="R90" i="3"/>
  <c r="P90" i="3"/>
  <c r="BI87" i="3"/>
  <c r="BH87" i="3"/>
  <c r="BG87" i="3"/>
  <c r="BF87" i="3"/>
  <c r="T87" i="3"/>
  <c r="R87" i="3"/>
  <c r="P87" i="3"/>
  <c r="F78" i="3"/>
  <c r="E76" i="3"/>
  <c r="F52" i="3"/>
  <c r="E50" i="3"/>
  <c r="J24" i="3"/>
  <c r="E24" i="3"/>
  <c r="J55" i="3" s="1"/>
  <c r="J23" i="3"/>
  <c r="J21" i="3"/>
  <c r="E21" i="3"/>
  <c r="J80" i="3" s="1"/>
  <c r="J20" i="3"/>
  <c r="J18" i="3"/>
  <c r="E18" i="3"/>
  <c r="F55" i="3" s="1"/>
  <c r="J17" i="3"/>
  <c r="J15" i="3"/>
  <c r="E15" i="3"/>
  <c r="F54" i="3" s="1"/>
  <c r="J14" i="3"/>
  <c r="J12" i="3"/>
  <c r="J52" i="3"/>
  <c r="E7" i="3"/>
  <c r="E48" i="3"/>
  <c r="J35" i="2"/>
  <c r="J34" i="2"/>
  <c r="AY55" i="1" s="1"/>
  <c r="J33" i="2"/>
  <c r="AX55" i="1" s="1"/>
  <c r="BI90" i="2"/>
  <c r="BH90" i="2"/>
  <c r="BG90" i="2"/>
  <c r="BF90" i="2"/>
  <c r="T90" i="2"/>
  <c r="R90" i="2"/>
  <c r="P90" i="2"/>
  <c r="BI88" i="2"/>
  <c r="BH88" i="2"/>
  <c r="BG88" i="2"/>
  <c r="BF88" i="2"/>
  <c r="T88" i="2"/>
  <c r="R88" i="2"/>
  <c r="P88" i="2"/>
  <c r="BI85" i="2"/>
  <c r="BH85" i="2"/>
  <c r="BG85" i="2"/>
  <c r="BF85" i="2"/>
  <c r="T85" i="2"/>
  <c r="R85" i="2"/>
  <c r="P85" i="2"/>
  <c r="BI83" i="2"/>
  <c r="BH83" i="2"/>
  <c r="BG83" i="2"/>
  <c r="BF83" i="2"/>
  <c r="T83" i="2"/>
  <c r="R83" i="2"/>
  <c r="P83" i="2"/>
  <c r="BI81" i="2"/>
  <c r="BH81" i="2"/>
  <c r="BG81" i="2"/>
  <c r="BF81" i="2"/>
  <c r="T81" i="2"/>
  <c r="R81" i="2"/>
  <c r="P81" i="2"/>
  <c r="BI79" i="2"/>
  <c r="BH79" i="2"/>
  <c r="BG79" i="2"/>
  <c r="BF79" i="2"/>
  <c r="T79" i="2"/>
  <c r="R79" i="2"/>
  <c r="P79" i="2"/>
  <c r="F70" i="2"/>
  <c r="E68" i="2"/>
  <c r="F48" i="2"/>
  <c r="E46" i="2"/>
  <c r="J22" i="2"/>
  <c r="E22" i="2"/>
  <c r="J51" i="2"/>
  <c r="J21" i="2"/>
  <c r="J19" i="2"/>
  <c r="E19" i="2"/>
  <c r="J72" i="2"/>
  <c r="J18" i="2"/>
  <c r="J16" i="2"/>
  <c r="E16" i="2"/>
  <c r="F73" i="2"/>
  <c r="J15" i="2"/>
  <c r="J13" i="2"/>
  <c r="E13" i="2"/>
  <c r="F50" i="2"/>
  <c r="J12" i="2"/>
  <c r="J10" i="2"/>
  <c r="J48" i="2"/>
  <c r="L50" i="1"/>
  <c r="AM50" i="1"/>
  <c r="AM49" i="1"/>
  <c r="L49" i="1"/>
  <c r="AM47" i="1"/>
  <c r="L47" i="1"/>
  <c r="L45" i="1"/>
  <c r="L44" i="1"/>
  <c r="BK176" i="4"/>
  <c r="J166" i="4"/>
  <c r="J158" i="4"/>
  <c r="BK150" i="4"/>
  <c r="J142" i="4"/>
  <c r="BK107" i="4"/>
  <c r="J325" i="3"/>
  <c r="J234" i="3"/>
  <c r="BK85" i="2"/>
  <c r="J101" i="4"/>
  <c r="BK257" i="3"/>
  <c r="BK135" i="3"/>
  <c r="J127" i="4"/>
  <c r="J292" i="3"/>
  <c r="BK131" i="4"/>
  <c r="BK277" i="3"/>
  <c r="BK138" i="4"/>
  <c r="J261" i="3"/>
  <c r="J173" i="3"/>
  <c r="J104" i="3"/>
  <c r="J250" i="3"/>
  <c r="BK203" i="3"/>
  <c r="BK97" i="3"/>
  <c r="BK292" i="3"/>
  <c r="J169" i="3"/>
  <c r="BK93" i="4"/>
  <c r="BK148" i="3"/>
  <c r="BK178" i="4"/>
  <c r="J168" i="4"/>
  <c r="J162" i="4"/>
  <c r="J156" i="4"/>
  <c r="J146" i="4"/>
  <c r="J138" i="4"/>
  <c r="J331" i="3"/>
  <c r="BK238" i="3"/>
  <c r="BK90" i="2"/>
  <c r="BK105" i="4"/>
  <c r="J312" i="3"/>
  <c r="BK169" i="3"/>
  <c r="J87" i="3"/>
  <c r="J105" i="4"/>
  <c r="BK91" i="4"/>
  <c r="BK146" i="3"/>
  <c r="J89" i="4"/>
  <c r="BK173" i="3"/>
  <c r="BK318" i="3"/>
  <c r="BK215" i="3"/>
  <c r="J162" i="3"/>
  <c r="J85" i="4"/>
  <c r="J236" i="3"/>
  <c r="J156" i="3"/>
  <c r="J111" i="4"/>
  <c r="J212" i="3"/>
  <c r="BK95" i="4"/>
  <c r="J302" i="3"/>
  <c r="BK104" i="3"/>
  <c r="BK174" i="4"/>
  <c r="J170" i="4"/>
  <c r="BK162" i="4"/>
  <c r="J154" i="4"/>
  <c r="J144" i="4"/>
  <c r="J121" i="4"/>
  <c r="BK314" i="3"/>
  <c r="BK194" i="3"/>
  <c r="J140" i="4"/>
  <c r="J97" i="4"/>
  <c r="BK296" i="3"/>
  <c r="BK156" i="3"/>
  <c r="J85" i="2"/>
  <c r="J93" i="4"/>
  <c r="BK226" i="3"/>
  <c r="BK79" i="2"/>
  <c r="BK87" i="4"/>
  <c r="BK160" i="3"/>
  <c r="J107" i="4"/>
  <c r="J238" i="3"/>
  <c r="J180" i="3"/>
  <c r="J81" i="2"/>
  <c r="J296" i="3"/>
  <c r="J196" i="3"/>
  <c r="BK115" i="4"/>
  <c r="J277" i="3"/>
  <c r="BK99" i="4"/>
  <c r="J294" i="3"/>
  <c r="BK90" i="3"/>
  <c r="J178" i="4"/>
  <c r="BK172" i="4"/>
  <c r="BK160" i="4"/>
  <c r="J150" i="4"/>
  <c r="BK123" i="4"/>
  <c r="BK331" i="3"/>
  <c r="BK312" i="3"/>
  <c r="J144" i="3"/>
  <c r="BK85" i="4"/>
  <c r="J224" i="3"/>
  <c r="J90" i="2"/>
  <c r="BK103" i="4"/>
  <c r="BK261" i="3"/>
  <c r="J135" i="3"/>
  <c r="J123" i="4"/>
  <c r="BK302" i="3"/>
  <c r="J133" i="4"/>
  <c r="J298" i="3"/>
  <c r="J205" i="3"/>
  <c r="BK128" i="3"/>
  <c r="J115" i="4"/>
  <c r="BK232" i="3"/>
  <c r="J113" i="3"/>
  <c r="J314" i="3"/>
  <c r="BK81" i="2"/>
  <c r="BK196" i="3"/>
  <c r="J174" i="4"/>
  <c r="BK168" i="4"/>
  <c r="J160" i="4"/>
  <c r="BK152" i="4"/>
  <c r="BK140" i="4"/>
  <c r="J91" i="4"/>
  <c r="J257" i="3"/>
  <c r="BK187" i="3"/>
  <c r="BK133" i="4"/>
  <c r="J318" i="3"/>
  <c r="J160" i="3"/>
  <c r="J135" i="4"/>
  <c r="BK97" i="4"/>
  <c r="BK180" i="3"/>
  <c r="J119" i="4"/>
  <c r="BK236" i="3"/>
  <c r="J131" i="4"/>
  <c r="BK234" i="3"/>
  <c r="J203" i="3"/>
  <c r="J122" i="3"/>
  <c r="BK111" i="4"/>
  <c r="BK162" i="3"/>
  <c r="BK109" i="4"/>
  <c r="J242" i="3"/>
  <c r="J88" i="2"/>
  <c r="J87" i="4"/>
  <c r="BK205" i="3"/>
  <c r="BK88" i="2"/>
  <c r="BK180" i="4"/>
  <c r="BK166" i="4"/>
  <c r="BK158" i="4"/>
  <c r="J152" i="4"/>
  <c r="BK142" i="4"/>
  <c r="J103" i="4"/>
  <c r="BK250" i="3"/>
  <c r="BK126" i="3"/>
  <c r="J305" i="3"/>
  <c r="J176" i="3"/>
  <c r="BK113" i="3"/>
  <c r="J99" i="4"/>
  <c r="J274" i="3"/>
  <c r="J215" i="3"/>
  <c r="BK117" i="4"/>
  <c r="J90" i="3"/>
  <c r="J316" i="3"/>
  <c r="J226" i="3"/>
  <c r="J148" i="3"/>
  <c r="BK119" i="4"/>
  <c r="BK274" i="3"/>
  <c r="J230" i="3"/>
  <c r="J117" i="4"/>
  <c r="J228" i="3"/>
  <c r="BK83" i="2"/>
  <c r="J290" i="3"/>
  <c r="BK137" i="3"/>
  <c r="J180" i="4"/>
  <c r="J172" i="4"/>
  <c r="BK164" i="4"/>
  <c r="BK154" i="4"/>
  <c r="BK144" i="4"/>
  <c r="BK135" i="4"/>
  <c r="BK325" i="3"/>
  <c r="BK294" i="3"/>
  <c r="J128" i="3"/>
  <c r="BK127" i="4"/>
  <c r="J321" i="3"/>
  <c r="J194" i="3"/>
  <c r="BK122" i="3"/>
  <c r="BK129" i="4"/>
  <c r="J95" i="4"/>
  <c r="BK230" i="3"/>
  <c r="J83" i="2"/>
  <c r="BK316" i="3"/>
  <c r="BK131" i="3"/>
  <c r="BK101" i="4"/>
  <c r="J232" i="3"/>
  <c r="J146" i="3"/>
  <c r="BK121" i="4"/>
  <c r="BK246" i="3"/>
  <c r="J187" i="3"/>
  <c r="J79" i="2"/>
  <c r="BK305" i="3"/>
  <c r="J97" i="3"/>
  <c r="BK89" i="4"/>
  <c r="J246" i="3"/>
  <c r="BK144" i="3"/>
  <c r="J176" i="4"/>
  <c r="BK170" i="4"/>
  <c r="J164" i="4"/>
  <c r="BK156" i="4"/>
  <c r="BK146" i="4"/>
  <c r="J129" i="4"/>
  <c r="BK321" i="3"/>
  <c r="BK228" i="3"/>
  <c r="BK87" i="3"/>
  <c r="J109" i="4"/>
  <c r="BK298" i="3"/>
  <c r="J137" i="3"/>
  <c r="BK125" i="4"/>
  <c r="BK290" i="3"/>
  <c r="BK224" i="3"/>
  <c r="BK113" i="4"/>
  <c r="J126" i="3"/>
  <c r="J125" i="4"/>
  <c r="BK212" i="3"/>
  <c r="J131" i="3"/>
  <c r="J113" i="4"/>
  <c r="BK242" i="3"/>
  <c r="AS54" i="1"/>
  <c r="BK176" i="3"/>
  <c r="P78" i="2" l="1"/>
  <c r="R214" i="3"/>
  <c r="R78" i="2"/>
  <c r="T214" i="3"/>
  <c r="BK87" i="2"/>
  <c r="J87" i="2"/>
  <c r="J58" i="2" s="1"/>
  <c r="P214" i="3"/>
  <c r="R87" i="2"/>
  <c r="R86" i="3"/>
  <c r="T175" i="3"/>
  <c r="P320" i="3"/>
  <c r="BK86" i="3"/>
  <c r="J86" i="3"/>
  <c r="J61" i="3" s="1"/>
  <c r="R175" i="3"/>
  <c r="T320" i="3"/>
  <c r="T78" i="2"/>
  <c r="BK214" i="3"/>
  <c r="J214" i="3"/>
  <c r="J63" i="3" s="1"/>
  <c r="P87" i="2"/>
  <c r="T86" i="3"/>
  <c r="T85" i="3" s="1"/>
  <c r="T84" i="3" s="1"/>
  <c r="P175" i="3"/>
  <c r="R320" i="3"/>
  <c r="BK78" i="2"/>
  <c r="J78" i="2" s="1"/>
  <c r="J57" i="2" s="1"/>
  <c r="T87" i="2"/>
  <c r="P86" i="3"/>
  <c r="P85" i="3" s="1"/>
  <c r="P84" i="3" s="1"/>
  <c r="AU56" i="1" s="1"/>
  <c r="BK175" i="3"/>
  <c r="J175" i="3" s="1"/>
  <c r="J62" i="3" s="1"/>
  <c r="BK320" i="3"/>
  <c r="J320" i="3"/>
  <c r="J64" i="3" s="1"/>
  <c r="BK84" i="4"/>
  <c r="J84" i="4"/>
  <c r="J60" i="4"/>
  <c r="P84" i="4"/>
  <c r="R84" i="4"/>
  <c r="T84" i="4"/>
  <c r="BK137" i="4"/>
  <c r="J137" i="4" s="1"/>
  <c r="J61" i="4" s="1"/>
  <c r="P137" i="4"/>
  <c r="R137" i="4"/>
  <c r="T137" i="4"/>
  <c r="BK149" i="4"/>
  <c r="J149" i="4" s="1"/>
  <c r="J63" i="4" s="1"/>
  <c r="P149" i="4"/>
  <c r="P148" i="4"/>
  <c r="R149" i="4"/>
  <c r="R148" i="4"/>
  <c r="T149" i="4"/>
  <c r="T148" i="4"/>
  <c r="F51" i="2"/>
  <c r="J73" i="2"/>
  <c r="J54" i="3"/>
  <c r="E74" i="3"/>
  <c r="BE128" i="3"/>
  <c r="BE160" i="3"/>
  <c r="BE212" i="3"/>
  <c r="BE226" i="3"/>
  <c r="BE296" i="3"/>
  <c r="J52" i="4"/>
  <c r="J80" i="4"/>
  <c r="BE91" i="4"/>
  <c r="J50" i="2"/>
  <c r="J70" i="2"/>
  <c r="BE79" i="2"/>
  <c r="F80" i="3"/>
  <c r="BE87" i="3"/>
  <c r="BE176" i="3"/>
  <c r="BE180" i="3"/>
  <c r="BE234" i="3"/>
  <c r="BE250" i="3"/>
  <c r="BE274" i="3"/>
  <c r="BE298" i="3"/>
  <c r="BE302" i="3"/>
  <c r="BE316" i="3"/>
  <c r="BE318" i="3"/>
  <c r="J54" i="4"/>
  <c r="BE105" i="4"/>
  <c r="BE113" i="4"/>
  <c r="BE121" i="4"/>
  <c r="BE83" i="2"/>
  <c r="BE90" i="2"/>
  <c r="J81" i="3"/>
  <c r="BE144" i="3"/>
  <c r="BE146" i="3"/>
  <c r="BE224" i="3"/>
  <c r="BE257" i="3"/>
  <c r="BE261" i="3"/>
  <c r="BE292" i="3"/>
  <c r="BE305" i="3"/>
  <c r="BE312" i="3"/>
  <c r="BE97" i="4"/>
  <c r="BE103" i="4"/>
  <c r="BE125" i="4"/>
  <c r="J78" i="3"/>
  <c r="BE90" i="3"/>
  <c r="BE137" i="3"/>
  <c r="BE156" i="3"/>
  <c r="BE187" i="3"/>
  <c r="BE236" i="3"/>
  <c r="BE277" i="3"/>
  <c r="BE290" i="3"/>
  <c r="F80" i="4"/>
  <c r="BE87" i="4"/>
  <c r="BE95" i="4"/>
  <c r="BE99" i="4"/>
  <c r="BE111" i="4"/>
  <c r="BE129" i="4"/>
  <c r="BE113" i="3"/>
  <c r="BE122" i="3"/>
  <c r="BE162" i="3"/>
  <c r="BE203" i="3"/>
  <c r="BE232" i="3"/>
  <c r="BE246" i="3"/>
  <c r="E73" i="4"/>
  <c r="BE101" i="4"/>
  <c r="BE109" i="4"/>
  <c r="BE133" i="4"/>
  <c r="F72" i="2"/>
  <c r="BE81" i="2"/>
  <c r="BE85" i="2"/>
  <c r="F81" i="3"/>
  <c r="BE126" i="3"/>
  <c r="BE169" i="3"/>
  <c r="BE194" i="3"/>
  <c r="BE196" i="3"/>
  <c r="BE228" i="3"/>
  <c r="BE238" i="3"/>
  <c r="BE107" i="4"/>
  <c r="BE115" i="4"/>
  <c r="BE117" i="4"/>
  <c r="BE119" i="4"/>
  <c r="BE123" i="4"/>
  <c r="BE88" i="2"/>
  <c r="BE148" i="3"/>
  <c r="BE205" i="3"/>
  <c r="BE215" i="3"/>
  <c r="BE242" i="3"/>
  <c r="BE294" i="3"/>
  <c r="BE314" i="3"/>
  <c r="F54" i="4"/>
  <c r="BE89" i="4"/>
  <c r="BE135" i="4"/>
  <c r="BE97" i="3"/>
  <c r="BE104" i="3"/>
  <c r="BE131" i="3"/>
  <c r="BE135" i="3"/>
  <c r="BE173" i="3"/>
  <c r="BE230" i="3"/>
  <c r="BE321" i="3"/>
  <c r="BE325" i="3"/>
  <c r="BE331" i="3"/>
  <c r="BE85" i="4"/>
  <c r="BE93" i="4"/>
  <c r="BE127" i="4"/>
  <c r="BE131" i="4"/>
  <c r="BE138" i="4"/>
  <c r="BE140" i="4"/>
  <c r="BE142" i="4"/>
  <c r="BE144" i="4"/>
  <c r="BE146" i="4"/>
  <c r="BE150" i="4"/>
  <c r="BE152" i="4"/>
  <c r="BE154" i="4"/>
  <c r="BE156" i="4"/>
  <c r="BE158" i="4"/>
  <c r="BE160" i="4"/>
  <c r="BE162" i="4"/>
  <c r="BE164" i="4"/>
  <c r="BE166" i="4"/>
  <c r="BE168" i="4"/>
  <c r="BE170" i="4"/>
  <c r="BE172" i="4"/>
  <c r="BE174" i="4"/>
  <c r="BE176" i="4"/>
  <c r="BE178" i="4"/>
  <c r="BE180" i="4"/>
  <c r="F37" i="3"/>
  <c r="BD56" i="1"/>
  <c r="J34" i="3"/>
  <c r="AW56" i="1" s="1"/>
  <c r="J32" i="2"/>
  <c r="AW55" i="1"/>
  <c r="F35" i="3"/>
  <c r="BB56" i="1" s="1"/>
  <c r="F34" i="4"/>
  <c r="BA57" i="1"/>
  <c r="F34" i="3"/>
  <c r="BA56" i="1" s="1"/>
  <c r="J34" i="4"/>
  <c r="AW57" i="1"/>
  <c r="F32" i="2"/>
  <c r="BA55" i="1" s="1"/>
  <c r="F33" i="2"/>
  <c r="BB55" i="1"/>
  <c r="F37" i="4"/>
  <c r="BD57" i="1" s="1"/>
  <c r="F36" i="4"/>
  <c r="BC57" i="1"/>
  <c r="F35" i="2"/>
  <c r="BD55" i="1" s="1"/>
  <c r="F36" i="3"/>
  <c r="BC56" i="1" s="1"/>
  <c r="F34" i="2"/>
  <c r="BC55" i="1" s="1"/>
  <c r="F35" i="4"/>
  <c r="BB57" i="1" s="1"/>
  <c r="T77" i="2" l="1"/>
  <c r="T76" i="2"/>
  <c r="T83" i="4"/>
  <c r="P83" i="4"/>
  <c r="AU57" i="1" s="1"/>
  <c r="R83" i="4"/>
  <c r="R85" i="3"/>
  <c r="R84" i="3"/>
  <c r="P77" i="2"/>
  <c r="P76" i="2"/>
  <c r="AU55" i="1"/>
  <c r="R77" i="2"/>
  <c r="R76" i="2" s="1"/>
  <c r="BK85" i="3"/>
  <c r="J85" i="3"/>
  <c r="J60" i="3"/>
  <c r="BK77" i="2"/>
  <c r="BK76" i="2"/>
  <c r="J76" i="2"/>
  <c r="J55" i="2"/>
  <c r="BK148" i="4"/>
  <c r="J148" i="4"/>
  <c r="J62" i="4"/>
  <c r="F31" i="2"/>
  <c r="AZ55" i="1" s="1"/>
  <c r="BC54" i="1"/>
  <c r="AY54" i="1"/>
  <c r="F33" i="3"/>
  <c r="AZ56" i="1" s="1"/>
  <c r="BB54" i="1"/>
  <c r="AX54" i="1"/>
  <c r="J33" i="3"/>
  <c r="AV56" i="1" s="1"/>
  <c r="AT56" i="1" s="1"/>
  <c r="F33" i="4"/>
  <c r="AZ57" i="1"/>
  <c r="BA54" i="1"/>
  <c r="AW54" i="1"/>
  <c r="AK30" i="1"/>
  <c r="BD54" i="1"/>
  <c r="W33" i="1" s="1"/>
  <c r="J33" i="4"/>
  <c r="AV57" i="1" s="1"/>
  <c r="AT57" i="1" s="1"/>
  <c r="J31" i="2"/>
  <c r="AV55" i="1"/>
  <c r="AT55" i="1"/>
  <c r="BK83" i="4" l="1"/>
  <c r="J83" i="4"/>
  <c r="J59" i="4"/>
  <c r="BK84" i="3"/>
  <c r="J84" i="3" s="1"/>
  <c r="J59" i="3" s="1"/>
  <c r="J77" i="2"/>
  <c r="J56" i="2"/>
  <c r="AU54" i="1"/>
  <c r="W31" i="1"/>
  <c r="J28" i="2"/>
  <c r="AG55" i="1"/>
  <c r="AN55" i="1"/>
  <c r="AZ54" i="1"/>
  <c r="AV54" i="1"/>
  <c r="AK29" i="1"/>
  <c r="W30" i="1"/>
  <c r="W32" i="1"/>
  <c r="J37" i="2" l="1"/>
  <c r="J30" i="3"/>
  <c r="AG56" i="1"/>
  <c r="AN56" i="1"/>
  <c r="AT54" i="1"/>
  <c r="J30" i="4"/>
  <c r="AG57" i="1"/>
  <c r="AN57" i="1"/>
  <c r="W29" i="1"/>
  <c r="J39" i="4" l="1"/>
  <c r="J39" i="3"/>
  <c r="AG54" i="1"/>
  <c r="AN54" i="1"/>
  <c r="AK26" i="1" l="1"/>
  <c r="AK35" i="1"/>
</calcChain>
</file>

<file path=xl/sharedStrings.xml><?xml version="1.0" encoding="utf-8"?>
<sst xmlns="http://schemas.openxmlformats.org/spreadsheetml/2006/main" count="4265" uniqueCount="828">
  <si>
    <t>Export Komplet</t>
  </si>
  <si>
    <t>VZ</t>
  </si>
  <si>
    <t>2.0</t>
  </si>
  <si>
    <t>ZAMOK</t>
  </si>
  <si>
    <t>False</t>
  </si>
  <si>
    <t>{b5dd76bd-ad93-4b9a-b91f-82e1313794b1}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</si>
  <si>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</si>
  <si>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</si>
  <si>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</si>
  <si>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</si>
  <si>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</si>
  <si>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</si>
  <si>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</si>
  <si>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</si>
  <si>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0177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</si>
  <si>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</si>
  <si>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</si>
  <si>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III/18017 VJEZDOVÁ BRÁNA EJPOVICKÁ UL., KYŠICE</t>
  </si>
  <si>
    <t>KSO:</t>
  </si>
  <si>
    <t/>
  </si>
  <si>
    <t>CC-CZ:</t>
  </si>
  <si>
    <t>Místo:</t>
  </si>
  <si>
    <t xml:space="preserve"> </t>
  </si>
  <si>
    <t>Datum:</t>
  </si>
  <si>
    <t>26. 11. 2020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</si>
  <si>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</si>
  <si>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</si>
  <si>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</si>
  <si>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</si>
  <si>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</si>
  <si>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</si>
  <si>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</si>
  <si>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</si>
  <si>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</si>
  <si>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</si>
  <si>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</si>
  <si>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</si>
  <si>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</si>
  <si>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</si>
  <si>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</si>
  <si>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</si>
  <si>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</si>
  <si>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</si>
  <si>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</si>
  <si>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</si>
  <si>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</si>
  <si>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</si>
  <si>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</si>
  <si>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</si>
  <si>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</si>
  <si>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</si>
  <si>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</si>
  <si>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</si>
  <si>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</si>
  <si>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</si>
  <si>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</si>
  <si>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</si>
  <si>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</si>
  <si>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</si>
  <si>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</si>
  <si>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</si>
  <si>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</si>
  <si>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</si>
  <si>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</si>
  <si>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</si>
  <si>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</si>
  <si>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</si>
  <si>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</si>
  <si>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</si>
  <si>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</si>
  <si>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</si>
  <si>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</si>
  <si>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</si>
  <si>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</si>
  <si>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</si>
  <si>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</si>
  <si>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SO 101</t>
  </si>
  <si>
    <t>KOMUNIKACE</t>
  </si>
  <si>
    <t>{c09c0ef9-4785-40ed-8e08-2fcb6f34d0c5}</t>
  </si>
  <si>
    <t>2</t>
  </si>
  <si>
    <t>SO 401</t>
  </si>
  <si>
    <t>VEŘEJNÉ OSVĚTLENÍ</t>
  </si>
  <si>
    <t>{5d40d225-9c00-4494-ab44-746576eb54c6}</t>
  </si>
  <si>
    <t>KRYCÍ LIST SOUPISU PRACÍ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</si>
  <si>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</si>
  <si>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</si>
  <si>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</si>
  <si>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</si>
  <si>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</si>
  <si>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</si>
  <si>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</si>
  <si>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</si>
  <si>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</si>
  <si>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</si>
  <si>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</si>
  <si>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</si>
  <si>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</si>
  <si>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</si>
  <si>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</si>
  <si>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</si>
  <si>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</si>
  <si>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</si>
  <si>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</si>
  <si>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</si>
  <si>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</si>
  <si>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</si>
  <si>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</si>
  <si>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</si>
  <si>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</si>
  <si>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</si>
  <si>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</si>
  <si>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</si>
  <si>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</si>
  <si>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ks</t>
  </si>
  <si>
    <t>CS ÚRS 2020 01</t>
  </si>
  <si>
    <t>1024</t>
  </si>
  <si>
    <t>-1081382890</t>
  </si>
  <si>
    <t>PP</t>
  </si>
  <si>
    <t>Geodetické práce před výstavbou-vytyčení stavby</t>
  </si>
  <si>
    <t>012303000</t>
  </si>
  <si>
    <t>Geodetické práce po výstavbě</t>
  </si>
  <si>
    <t>1530582371</t>
  </si>
  <si>
    <t>Geodetické práce po výstavbě-skutečné provedení stavby</t>
  </si>
  <si>
    <t>3</t>
  </si>
  <si>
    <t>012403000</t>
  </si>
  <si>
    <t>Kartografické práce</t>
  </si>
  <si>
    <t>-1973020540</t>
  </si>
  <si>
    <t>Geometrický plán po stavbě</t>
  </si>
  <si>
    <t>4</t>
  </si>
  <si>
    <t>013254000</t>
  </si>
  <si>
    <t>Dokumentace skutečného provedení stavby</t>
  </si>
  <si>
    <t>-1554384383</t>
  </si>
  <si>
    <t>VRN3</t>
  </si>
  <si>
    <t>Zařízení staveniště</t>
  </si>
  <si>
    <t>034303000-1</t>
  </si>
  <si>
    <t>Dopravní značení na staveništi</t>
  </si>
  <si>
    <t>87737075</t>
  </si>
  <si>
    <t>Dopravní značení na staveništi-1.etapa</t>
  </si>
  <si>
    <t>6</t>
  </si>
  <si>
    <t>034303000-2</t>
  </si>
  <si>
    <t>-1835136731</t>
  </si>
  <si>
    <t>Dopravní značení na staveništi-2etapa</t>
  </si>
  <si>
    <t>Objekt:</t>
  </si>
  <si>
    <t>SO 101 - KOMUNIKACE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</si>
  <si>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</si>
  <si>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</si>
  <si>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</si>
  <si>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</si>
  <si>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</si>
  <si>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</si>
  <si>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</si>
  <si>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</si>
  <si>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111301111</t>
  </si>
  <si>
    <t>Sejmutí drnu tl do 100 mm s přemístěním do 50 m nebo naložením na dopravní prostředek</t>
  </si>
  <si>
    <t>m2</t>
  </si>
  <si>
    <t>540771782</t>
  </si>
  <si>
    <t>Sejmutí drnu tl. do 100 mm, v jakékoliv ploše</t>
  </si>
  <si>
    <t>P</t>
  </si>
  <si>
    <t>Poznámka k položce:_x000D_
drn použitý k zásypu ostrůvku - zatravnění!</t>
  </si>
  <si>
    <t>113154124</t>
  </si>
  <si>
    <t>Frézování živičného krytu tl 100 mm pruh š 1 m pl do 500 m2 bez překážek v trase</t>
  </si>
  <si>
    <t>-1570139877</t>
  </si>
  <si>
    <t>Frézování živičného podkladu nebo krytu s naložením na dopravní prostředek plochy do 500 m2 bez překážek v trase pruhu šířky přes 0,5 m do 1 m, tloušťky vrstvy 70-100 mm</t>
  </si>
  <si>
    <t>VV</t>
  </si>
  <si>
    <t>frézování pro sanaci konstrukčních vrstev 15% asf. vrstvy a 15% hloubkové sanace</t>
  </si>
  <si>
    <t>720*0,3</t>
  </si>
  <si>
    <t>frézování v místě ostrůvku - odstranění asf. vrstev pod trávou</t>
  </si>
  <si>
    <t>65</t>
  </si>
  <si>
    <t>Součet</t>
  </si>
  <si>
    <t>113154223</t>
  </si>
  <si>
    <t>Frézování živičného krytu tl 50 mm pruh š 1 m pl do 1000 m2 bez překážek v trase</t>
  </si>
  <si>
    <t>1838495240</t>
  </si>
  <si>
    <t>Frézování živičného podkladu nebo krytu s naložením na dopravní prostředek plochy přes 500 do 1 000 m2 bez překážek v trase pruhu šířky do 1 m, tloušťky vrstvy 50 mm</t>
  </si>
  <si>
    <t>frézování stáv. povrchu</t>
  </si>
  <si>
    <t>720</t>
  </si>
  <si>
    <t>frézování v místě ostrůvku</t>
  </si>
  <si>
    <t>122151103</t>
  </si>
  <si>
    <t>Odkopávky a prokopávky nezapažené v hornině třídy těžitelnosti I, skupiny 1 a 2 objem do 100 m3 strojně</t>
  </si>
  <si>
    <t>m3</t>
  </si>
  <si>
    <t>-234421817</t>
  </si>
  <si>
    <t>Odkopávky a prokopávky nezapažené strojně v hornině třídy těžitelnosti I skupiny 1 a 2 přes 50 do 100 m3</t>
  </si>
  <si>
    <t>odtranění konstrukčních vrstev v místě ostrůvku</t>
  </si>
  <si>
    <t>0,3*67</t>
  </si>
  <si>
    <t>výkop pro silnici</t>
  </si>
  <si>
    <t>35</t>
  </si>
  <si>
    <t>hloubková sance</t>
  </si>
  <si>
    <t>(720*0,15)*0,15</t>
  </si>
  <si>
    <t>162751117</t>
  </si>
  <si>
    <t>Vodorovné přemístění do 10000 m výkopku/sypaniny z horniny třídy těžitelnosti I, skupiny 1 až 3</t>
  </si>
  <si>
    <t>-1762936602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</si>
  <si>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</si>
  <si>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výkopek</t>
  </si>
  <si>
    <t>71,3</t>
  </si>
  <si>
    <t xml:space="preserve">metení </t>
  </si>
  <si>
    <t>14,4</t>
  </si>
  <si>
    <t>profilace příkopů</t>
  </si>
  <si>
    <t>42,14</t>
  </si>
  <si>
    <t>162751119</t>
  </si>
  <si>
    <t>Příplatek k vodorovnému přemístění výkopku/sypaniny z horniny třídy těžitelnosti I, skupiny 1 až 3 ZKD 1000 m přes 10000 m</t>
  </si>
  <si>
    <t>165065975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</si>
  <si>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</si>
  <si>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Poznámka k položce:_x000D_
skládka do 20km</t>
  </si>
  <si>
    <t>127,84*10 'Přepočtené koeficientem množství</t>
  </si>
  <si>
    <t>7</t>
  </si>
  <si>
    <t>171152101</t>
  </si>
  <si>
    <t>Uložení sypaniny z hornin soudržných do násypů zhutněných silnic a dálnic</t>
  </si>
  <si>
    <t>337369347</t>
  </si>
  <si>
    <t>Uložení sypaniny do zhutněných násypů pro silnice, dálnice a letiště s rozprostřením sypaniny ve vrstvách, s hrubým urovnáním a uzavřením povrchu násypu z hornin soudržných</t>
  </si>
  <si>
    <t>8</t>
  </si>
  <si>
    <t>M</t>
  </si>
  <si>
    <t>58331202</t>
  </si>
  <si>
    <t>štěrkodrť netříděná do 100mm amfibolit</t>
  </si>
  <si>
    <t>t</t>
  </si>
  <si>
    <t>1110845753</t>
  </si>
  <si>
    <t xml:space="preserve">štěrkodrť netříděná do 100mm </t>
  </si>
  <si>
    <t>136*1,8 'Přepočtené koeficientem množství</t>
  </si>
  <si>
    <t>9</t>
  </si>
  <si>
    <t>174251101</t>
  </si>
  <si>
    <t>Zásyp jam, šachet rýh nebo kolem objektů sypaninou bez zhutnění</t>
  </si>
  <si>
    <t>-230734655</t>
  </si>
  <si>
    <t>Zásyp sypaninou z jakékoliv horniny strojně s uložením výkopku ve vrstvách bez zhutnění jam, šachet, rýh nebo kolem objektů v těchto vykopávkách</t>
  </si>
  <si>
    <t xml:space="preserve">zasypání zeimnou ostrůvku </t>
  </si>
  <si>
    <t>67*0,25</t>
  </si>
  <si>
    <t>10</t>
  </si>
  <si>
    <t>181152301</t>
  </si>
  <si>
    <t>Úprava pláně pro silnice a dálnice v zářezech bez zhutnění</t>
  </si>
  <si>
    <t>-1459368758</t>
  </si>
  <si>
    <t>Úprava pláně na stavbách silnic a dálnic strojně v zářezech mimo skalních bez zhutnění</t>
  </si>
  <si>
    <t>11</t>
  </si>
  <si>
    <t>181152302</t>
  </si>
  <si>
    <t>Úprava pláně pro silnice a dálnice v zářezech se zhutněním</t>
  </si>
  <si>
    <t>-1516031951</t>
  </si>
  <si>
    <t>Úprava pláně na stavbách silnic a dálnic strojně v zářezech mimo skalních se zhutněním</t>
  </si>
  <si>
    <t>v místě nové konstrukce</t>
  </si>
  <si>
    <t>225</t>
  </si>
  <si>
    <t>sanace konstručních vrstev 15% povrchu</t>
  </si>
  <si>
    <t>720*0,15</t>
  </si>
  <si>
    <t>12</t>
  </si>
  <si>
    <t>181351103</t>
  </si>
  <si>
    <t>Rozprostření ornice tl vrstvy do 200 mm pl do 500 m2 v rovině nebo ve svahu do 1:5 strojně</t>
  </si>
  <si>
    <t>59271702</t>
  </si>
  <si>
    <t>Rozprostření a urovnání ornice v rovině nebo ve svahu sklonu do 1:5 strojně při souvislé ploše přes 100 do 500 m2, tl. vrstvy do 200 mm</t>
  </si>
  <si>
    <t>13</t>
  </si>
  <si>
    <t>181411131</t>
  </si>
  <si>
    <t>Založení parkového trávníku výsevem plochy do 1000 m2 v rovině a ve svahu do 1:5</t>
  </si>
  <si>
    <t>-820679588</t>
  </si>
  <si>
    <t>Založení trávníku na půdě předem připravené plochy do 1000 m2 výsevem včetně utažení parkového v rovině nebo na svahu do 1:5</t>
  </si>
  <si>
    <t>14</t>
  </si>
  <si>
    <t>00572410</t>
  </si>
  <si>
    <t>osivo směs travní parková</t>
  </si>
  <si>
    <t>kg</t>
  </si>
  <si>
    <t>280765478</t>
  </si>
  <si>
    <t>trávník do 1:5</t>
  </si>
  <si>
    <t>127</t>
  </si>
  <si>
    <t>trávník přes 1:5 svahování a příkop</t>
  </si>
  <si>
    <t>160+254</t>
  </si>
  <si>
    <t>541*0,015 'Přepočtené koeficientem množství</t>
  </si>
  <si>
    <t>181411132</t>
  </si>
  <si>
    <t>Založení parkového trávníku výsevem plochy do 1000 m2 ve svahu do 1:2</t>
  </si>
  <si>
    <t>-1619944853</t>
  </si>
  <si>
    <t>Založení trávníku na půdě předem připravené plochy do 1000 m2 výsevem včetně utažení parkového na svahu přes 1:5 do 1:2</t>
  </si>
  <si>
    <t>svah + příkop</t>
  </si>
  <si>
    <t>16</t>
  </si>
  <si>
    <t>182251101</t>
  </si>
  <si>
    <t>Svahování násypů</t>
  </si>
  <si>
    <t>1791441492</t>
  </si>
  <si>
    <t>Svahování trvalých svahů do projektovaných profilů strojně s potřebným přemístěním výkopku při svahování násypů v jakékoliv hornině</t>
  </si>
  <si>
    <t>17</t>
  </si>
  <si>
    <t>182351123</t>
  </si>
  <si>
    <t>Rozprostření ornice pl do 500 m2 ve svahu přes 1:5 tl vrstvy do 200 mm strojně</t>
  </si>
  <si>
    <t>1788121708</t>
  </si>
  <si>
    <t>Rozprostření a urovnání ornice ve svahu sklonu přes 1:5 strojně při souvislé ploše přes 100 do 500 m2, tl. vrstvy do 200 mm</t>
  </si>
  <si>
    <t>svahování</t>
  </si>
  <si>
    <t>160</t>
  </si>
  <si>
    <t>příkop</t>
  </si>
  <si>
    <t>254</t>
  </si>
  <si>
    <t>18</t>
  </si>
  <si>
    <t>10364101</t>
  </si>
  <si>
    <t>zemina pro terénní úpravy -  ornice</t>
  </si>
  <si>
    <t>1591534450</t>
  </si>
  <si>
    <t>(127+254+160)*0,1</t>
  </si>
  <si>
    <t>54,1*1,8 'Přepočtené koeficientem množství</t>
  </si>
  <si>
    <t>19</t>
  </si>
  <si>
    <t>184818232</t>
  </si>
  <si>
    <t>Ochrana kmene průměru přes 300 do 500 mm bedněním výšky do 2 m</t>
  </si>
  <si>
    <t>kus</t>
  </si>
  <si>
    <t>-622460702</t>
  </si>
  <si>
    <t>Ochrana kmene bedněním před poškozením stavebním provozem zřízení včetně odstranění výšky bednění do 2 m průměru kmene přes 300 do 500 mm</t>
  </si>
  <si>
    <t>Komunikace pozemní</t>
  </si>
  <si>
    <t>20</t>
  </si>
  <si>
    <t>565125101</t>
  </si>
  <si>
    <t>Asfaltový beton vrstva podkladní ACP 16 (obalované kamenivo OKS) tl 40 mm š do 1,5 m</t>
  </si>
  <si>
    <t>962867716</t>
  </si>
  <si>
    <t>Asfaltový beton vrstva podkladní ACP 16 S 50/70 (obalované kamenivo střednězrnné - OKS) s rozprostřením a zhutněním v pruhu šířky do 1,5 m, po zhutnění tl. 40 mm</t>
  </si>
  <si>
    <t>sanace asfaltových vrstev</t>
  </si>
  <si>
    <t>565155111</t>
  </si>
  <si>
    <t>Asfaltový beton vrstva podkladní ACP 16 (obalované kamenivo OKS) tl 70 mm š do 3 m</t>
  </si>
  <si>
    <t>946565238</t>
  </si>
  <si>
    <t>Asfaltový beton vrstva podkladní ACL 16 + PMB 25/55-60 (obalované kamenivo střednězrnné - OKS) s rozprostřením a zhutněním v pruhu šířky přes 1,5 do 3 m, po zhutnění tl. 70 mm</t>
  </si>
  <si>
    <t>po frézovaní</t>
  </si>
  <si>
    <t>nová konstrukce</t>
  </si>
  <si>
    <t>22</t>
  </si>
  <si>
    <t>567122114</t>
  </si>
  <si>
    <t>Podklad ze směsi stmelené cementem SC C 8/10 (KSC I) tl 150 mm</t>
  </si>
  <si>
    <t>1641497873</t>
  </si>
  <si>
    <t>Podklad ze směsi stmelené cementem SC bez dilatačních spár, s rozprostřením a zhutněním SC C 8/10 (KSC I), po zhutnění tl. 150 mm</t>
  </si>
  <si>
    <t>vozovka - konstrukční vrstva</t>
  </si>
  <si>
    <t>sanace konstrukčních vrstev</t>
  </si>
  <si>
    <t>23</t>
  </si>
  <si>
    <t>569931132</t>
  </si>
  <si>
    <t>Zpevnění krajnic asfaltovým recyklátem tl 100 mm</t>
  </si>
  <si>
    <t>186246833</t>
  </si>
  <si>
    <t>Zpevnění krajnic nebo komunikací pro pěší s rozprostřením a zhutněním, po zhutnění asfaltovým recyklátem tl. 100 mm</t>
  </si>
  <si>
    <t>24</t>
  </si>
  <si>
    <t>573211108</t>
  </si>
  <si>
    <t>Postřik živičný spojovací z asfaltu v množství 0,40 kg/m2</t>
  </si>
  <si>
    <t>676840763</t>
  </si>
  <si>
    <t>Postřik spojovací PS bez posypu kamenivem z asfaltu silničního, v množství 0,40 kg/m2</t>
  </si>
  <si>
    <t>25</t>
  </si>
  <si>
    <t>573211112</t>
  </si>
  <si>
    <t>Postřik živičný spojovací z asfaltu v množství 0,70 kg/m2</t>
  </si>
  <si>
    <t>-1134538723</t>
  </si>
  <si>
    <t>Postřik spojovací PS bez posypu kamenivem z asfaltu silničního, v množství 0,70 kg/m2</t>
  </si>
  <si>
    <t>26</t>
  </si>
  <si>
    <t>577144111</t>
  </si>
  <si>
    <t>Asfaltový beton vrstva obrusná ACO 11 (ABS) tř. I tl 50 mm š do 3 m z nemodifikovaného asfaltu</t>
  </si>
  <si>
    <t>-2073538571</t>
  </si>
  <si>
    <t>Asfaltový beton vrstva obrusná ACO 11 + PMB 45/80-65 s rozprostřením a se zhutněním z nemodifikovaného asfaltu v pruhu šířky do 3 m tř. I, po zhutnění tl. 50 mm</t>
  </si>
  <si>
    <t>27</t>
  </si>
  <si>
    <t>597161111</t>
  </si>
  <si>
    <t>Rigol dlážděný do lože z betonu tl 100 mm z lomového kamene</t>
  </si>
  <si>
    <t>1941327126</t>
  </si>
  <si>
    <t>Rigol dlážděný do lože z betonu prostého tl. 100 mm, s vyplněním a zatřením spár cementovou maltou z lomového kamene tl. do 250 mm</t>
  </si>
  <si>
    <t>Ostatní konstrukce a práce, bourání</t>
  </si>
  <si>
    <t>28</t>
  </si>
  <si>
    <t>914111111</t>
  </si>
  <si>
    <t>Montáž svislé dopravní značky do velikosti 1 m2 objímkami na sloupek nebo konzolu</t>
  </si>
  <si>
    <t>-1416632591</t>
  </si>
  <si>
    <t>Montáž svislé dopravní značky základní velikosti do 1 m2 objímkami na sloupky nebo konzoly</t>
  </si>
  <si>
    <t>P2,P4,</t>
  </si>
  <si>
    <t>C4a+Z4b</t>
  </si>
  <si>
    <t>IZ5a + IZ5b</t>
  </si>
  <si>
    <t>29</t>
  </si>
  <si>
    <t>40445608</t>
  </si>
  <si>
    <t>značky upravující přednost P4 700mm</t>
  </si>
  <si>
    <t>-337559595</t>
  </si>
  <si>
    <t>značky upravující přednost P1, P4 700mm</t>
  </si>
  <si>
    <t>30</t>
  </si>
  <si>
    <t>40445611</t>
  </si>
  <si>
    <t>značky upravující přednost P2,500mm</t>
  </si>
  <si>
    <t>-922144179</t>
  </si>
  <si>
    <t>značky upravující přednost P2, P3, P8 500mm</t>
  </si>
  <si>
    <t>31</t>
  </si>
  <si>
    <t>40445619</t>
  </si>
  <si>
    <t>zákazové, příkazové dopravní značky B1-B34, C1-15 500mm</t>
  </si>
  <si>
    <t>-621384279</t>
  </si>
  <si>
    <t>zákazové, příkazové dopravní značky C4a 500mm</t>
  </si>
  <si>
    <t>32</t>
  </si>
  <si>
    <t>40445642</t>
  </si>
  <si>
    <t>informativní značky směrové Z4 250x1000mm</t>
  </si>
  <si>
    <t>940973786</t>
  </si>
  <si>
    <t>informativní značky směrové Z4b 125x500mm-zmenšená</t>
  </si>
  <si>
    <t>33</t>
  </si>
  <si>
    <t>914511112</t>
  </si>
  <si>
    <t>Montáž sloupku dopravních značek délky do 3,5 m s betonovým základem a patkou</t>
  </si>
  <si>
    <t>-203722485</t>
  </si>
  <si>
    <t>Montáž sloupku dopravních značek délky do 3,5 m do hliníkové patky</t>
  </si>
  <si>
    <t>34</t>
  </si>
  <si>
    <t>40445225</t>
  </si>
  <si>
    <t>sloupek pro dopravní značku Zn D 60mm v 3,5m</t>
  </si>
  <si>
    <t>-662473783</t>
  </si>
  <si>
    <t>40445240</t>
  </si>
  <si>
    <t>patka pro sloupek Al D 60mm</t>
  </si>
  <si>
    <t>1960893565</t>
  </si>
  <si>
    <t>36</t>
  </si>
  <si>
    <t>915211112</t>
  </si>
  <si>
    <t>Vodorovné dopravní značení dělící čáry souvislé š 125 mm retroreflexní bílý plast</t>
  </si>
  <si>
    <t>m</t>
  </si>
  <si>
    <t>134417371</t>
  </si>
  <si>
    <t>Vodorovné dopravní značení stříkaným plastem dělící čára šířky 125 mm souvislá bílá retroreflexní</t>
  </si>
  <si>
    <t>V1a</t>
  </si>
  <si>
    <t>50</t>
  </si>
  <si>
    <t>37</t>
  </si>
  <si>
    <t>915221112</t>
  </si>
  <si>
    <t>Vodorovné dopravní značení vodící čáry souvislé š 250 mm retroreflexní bílý plast</t>
  </si>
  <si>
    <t>1191363947</t>
  </si>
  <si>
    <t>Vodorovné dopravní značení stříkaným plastem vodící čára bílá šířky 250 mm souvislá retroreflexní</t>
  </si>
  <si>
    <t>V4 0,25</t>
  </si>
  <si>
    <t>310</t>
  </si>
  <si>
    <t>38</t>
  </si>
  <si>
    <t>915231112</t>
  </si>
  <si>
    <t>Vodorovné dopravní značení přechody pro chodce, šipky, symboly retroreflexní bílý plast</t>
  </si>
  <si>
    <t>1353342851</t>
  </si>
  <si>
    <t>Vodorovné dopravní značení stříkaným plastem přechody pro chodce, šipky, symboly nápisy bílé retroreflexní</t>
  </si>
  <si>
    <t>V13a</t>
  </si>
  <si>
    <t>39</t>
  </si>
  <si>
    <t>915611111</t>
  </si>
  <si>
    <t>Předznačení vodorovného liniového značení-barvou</t>
  </si>
  <si>
    <t>1898642543</t>
  </si>
  <si>
    <t>Předznačení pro vodorovné značení stříkané barvou nebo prováděné z nátěrových hmot liniové dělicí čáry, vodicí proužky</t>
  </si>
  <si>
    <t>V1a 0,125</t>
  </si>
  <si>
    <t>40</t>
  </si>
  <si>
    <t>915621111</t>
  </si>
  <si>
    <t>Předznačení vodorovného plošného značení-barvou</t>
  </si>
  <si>
    <t>2102319252</t>
  </si>
  <si>
    <t>Předznačení pro vodorovné značení stříkané barvou nebo prováděné z nátěrových hmot plošné šipky, symboly, nápisy</t>
  </si>
  <si>
    <t>41</t>
  </si>
  <si>
    <t>916111123</t>
  </si>
  <si>
    <t>Osazení obruby z drobných kostek s boční opěrou do lože z betonu prostého-přídlažba</t>
  </si>
  <si>
    <t>1287458498</t>
  </si>
  <si>
    <t xml:space="preserve">Osazení silniční obruby z dlažebních kostek v jedné řadě s ložem tl. přes 50 do 100 mm, s vyplněním a zatřením spár cementovou maltou z drobných kostek s boční opěrou z betonu prostého tř. C 12/15, do lože z betonu prostého téže značky-přídlažba
</t>
  </si>
  <si>
    <t>obrubník 1000/300/150(120)-rovné</t>
  </si>
  <si>
    <t>55</t>
  </si>
  <si>
    <t>obrubník 1000/250/150(120)-R1</t>
  </si>
  <si>
    <t>obrubník 1000/250/150(120)-rovné</t>
  </si>
  <si>
    <t>175</t>
  </si>
  <si>
    <t>snížené 1000/150/150</t>
  </si>
  <si>
    <t>přechodové 1000/250-150/150(120)</t>
  </si>
  <si>
    <t>42</t>
  </si>
  <si>
    <t>59245020</t>
  </si>
  <si>
    <t>dlažba tvar obdélník betonová 200x100x80mm přírodní</t>
  </si>
  <si>
    <t>795486495</t>
  </si>
  <si>
    <t>242*0,1 'Přepočtené koeficientem množství</t>
  </si>
  <si>
    <t>43</t>
  </si>
  <si>
    <t>916131213</t>
  </si>
  <si>
    <t>Osazení silničního obrubníku betonového stojatého s boční opěrou do lože z betonu prostého</t>
  </si>
  <si>
    <t>392345229</t>
  </si>
  <si>
    <t>Osazení silničního obrubníku betonového se zřízením lože, s vyplněním a zatřením spár cementovou maltou stojatého s boční opěrou z betonu prostého, do lože z betonu prostého</t>
  </si>
  <si>
    <t>44</t>
  </si>
  <si>
    <t>59217034</t>
  </si>
  <si>
    <t>obrubník betonový silniční 1000x150x300mm</t>
  </si>
  <si>
    <t>-322323832</t>
  </si>
  <si>
    <t>45</t>
  </si>
  <si>
    <t>59217029</t>
  </si>
  <si>
    <t>obrubník betonový silniční nájezdový 1000x150x150mm</t>
  </si>
  <si>
    <t>661577919</t>
  </si>
  <si>
    <t>46</t>
  </si>
  <si>
    <t>59217030</t>
  </si>
  <si>
    <t>obrubník betonový silniční přechodový 1000x150x150-250mm</t>
  </si>
  <si>
    <t>-1965778154</t>
  </si>
  <si>
    <t>47</t>
  </si>
  <si>
    <t>59217031</t>
  </si>
  <si>
    <t>obrubník betonový silniční 1000x150x250mm</t>
  </si>
  <si>
    <t>525612005</t>
  </si>
  <si>
    <t>48</t>
  </si>
  <si>
    <t>59217035</t>
  </si>
  <si>
    <t>obrubník betonový obloukový vnější 780x150x300mm</t>
  </si>
  <si>
    <t>395886538</t>
  </si>
  <si>
    <t>R1</t>
  </si>
  <si>
    <t>49</t>
  </si>
  <si>
    <t>919721202</t>
  </si>
  <si>
    <t>Geomříž pro vyztužení asfaltového povrchu z PP s geotextilií</t>
  </si>
  <si>
    <t>1847295583</t>
  </si>
  <si>
    <t>Geomříž pro vyztužení asfaltového povrchu z polypropylénu s geotextilií</t>
  </si>
  <si>
    <t xml:space="preserve">Poznámka k položce:_x000D_
v místě proustku pod silnicí_x000D_
</t>
  </si>
  <si>
    <t>919732211</t>
  </si>
  <si>
    <t>Styčná spára napojení nového živičného povrchu na stávající za tepla š 15 mm hl 25 mm s prořezáním</t>
  </si>
  <si>
    <t>-429100012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</si>
  <si>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</si>
  <si>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 xml:space="preserve">příčné </t>
  </si>
  <si>
    <t>podélná</t>
  </si>
  <si>
    <t>100</t>
  </si>
  <si>
    <t>51</t>
  </si>
  <si>
    <t>919735112</t>
  </si>
  <si>
    <t>Řezání stávajícího živičného krytu hl do 100 mm</t>
  </si>
  <si>
    <t>-1984006189</t>
  </si>
  <si>
    <t>Řezání stávajícího živičného krytu nebo podkladu hloubky přes 50 do 100 mm</t>
  </si>
  <si>
    <t>52</t>
  </si>
  <si>
    <t>938902113</t>
  </si>
  <si>
    <t>Čištění příkopů komunikací příkopovým rypadlem objem nánosu do 0,5 m3/m</t>
  </si>
  <si>
    <t>-1610239713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</si>
  <si>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</si>
  <si>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53</t>
  </si>
  <si>
    <t>938909311</t>
  </si>
  <si>
    <t>Čištění vozovek metením strojně podkladu nebo krytu betonového nebo živičného</t>
  </si>
  <si>
    <t>-446155836</t>
  </si>
  <si>
    <t>Čištění vozovek metením bláta, prachu nebo hlinitého nánosu s odklizením na hromady na vzdálenost do 20 m nebo naložením na dopravní prostředek strojně povrchu podkladu nebo krytu betonového nebo živičného</t>
  </si>
  <si>
    <t>54</t>
  </si>
  <si>
    <t>966006211</t>
  </si>
  <si>
    <t>Odstranění svislých dopravních značek ze sloupů, sloupků nebo konzol</t>
  </si>
  <si>
    <t>1096102594</t>
  </si>
  <si>
    <t>Odstranění (demontáž) svislých dopravních značek s odklizením materiálu na skládku na vzdálenost do 20 m nebo s naložením na dopravní prostředek ze sloupů, sloupků nebo konzol</t>
  </si>
  <si>
    <t>997</t>
  </si>
  <si>
    <t>Přesun sutě</t>
  </si>
  <si>
    <t>997221551</t>
  </si>
  <si>
    <t>Vodorovná doprava suti ze sypkých materiálů do 1 km</t>
  </si>
  <si>
    <t>-1828373792</t>
  </si>
  <si>
    <t>Vodorovná doprava suti bez naložení, ale se složením a s hrubým urovnáním ze sypkých materiálů, na vzdálenost do 1 km</t>
  </si>
  <si>
    <t>frézovaný asfalt</t>
  </si>
  <si>
    <t>71,94+100,5</t>
  </si>
  <si>
    <t>56</t>
  </si>
  <si>
    <t>997221559</t>
  </si>
  <si>
    <t>Příplatek ZKD 1 km u vodorovné dopravy suti ze sypkých materiálů</t>
  </si>
  <si>
    <t>614711633</t>
  </si>
  <si>
    <t>Vodorovná doprava suti bez naložení, ale se složením a s hrubým urovnáním Příplatek k ceně za každý další i započatý 1 km přes 1 km</t>
  </si>
  <si>
    <t xml:space="preserve">Poznámka k položce:_x000D_
skládka Vochov  20km_x000D_
trasa Kyšice (I/26), ulice u Prazdroje, Přemyslova , II/605 , Vochov </t>
  </si>
  <si>
    <t>172,44*19 'Přepočtené koeficientem množství</t>
  </si>
  <si>
    <t>57</t>
  </si>
  <si>
    <t>997221655</t>
  </si>
  <si>
    <t>Poplatek za uložení na skládce (skládkovné) zeminy a kamení kód odpadu 17 05 04</t>
  </si>
  <si>
    <t>-2101322579</t>
  </si>
  <si>
    <t>Poplatek za uložení stavebního odpadu na skládce (skládkovné) zeminy a kamení zatříděného do Katalogu odpadů pod kódem 17 05 04</t>
  </si>
  <si>
    <t>71,30+14,4+42,14</t>
  </si>
  <si>
    <t>SO 401 - VEŘEJNÉ OSVĚTLENÍ</t>
  </si>
  <si>
    <t>D1 - ZEMNÍ PRÁCE C46-M</t>
  </si>
  <si>
    <t>D2 - VRN</t>
  </si>
  <si>
    <t>HSV - HSV</t>
  </si>
  <si>
    <t xml:space="preserve">    D3 - ELEKTROMONTÁŽE C21-M</t>
  </si>
  <si>
    <t>D1</t>
  </si>
  <si>
    <t>ZEMNÍ PRÁCE C46-M</t>
  </si>
  <si>
    <t>46001-0024</t>
  </si>
  <si>
    <t>Vytyčení trasy kabelového vedení v zastavěném prostoru</t>
  </si>
  <si>
    <t>km</t>
  </si>
  <si>
    <t>46001-0025</t>
  </si>
  <si>
    <t>Vytyčení inženýrských sítí</t>
  </si>
  <si>
    <t>46003-0092</t>
  </si>
  <si>
    <t>Vytrhání obrub chodníkových</t>
  </si>
  <si>
    <t>46003-0095</t>
  </si>
  <si>
    <t>Vytrhání obrub silničních</t>
  </si>
  <si>
    <t>46003-0172</t>
  </si>
  <si>
    <t>Odstranění živičného krytu komunikace</t>
  </si>
  <si>
    <t>46003-0192</t>
  </si>
  <si>
    <t>Řezání spar v asfaltu</t>
  </si>
  <si>
    <t>46065-0182</t>
  </si>
  <si>
    <t>Položení obrub chodníkových</t>
  </si>
  <si>
    <t>46065-0185</t>
  </si>
  <si>
    <t>Položení obrub silničních</t>
  </si>
  <si>
    <t>46065-0061</t>
  </si>
  <si>
    <t>Zřízení podkladní vrstvy z drceného kameniva tl. do 10 cm</t>
  </si>
  <si>
    <t>46065-0135</t>
  </si>
  <si>
    <t>Kryt vozovky z asfaltu tl. do 8 cm</t>
  </si>
  <si>
    <t>46005-0703</t>
  </si>
  <si>
    <t>Hloubení jámy pro stožár VO v zemině 3</t>
  </si>
  <si>
    <t>46008-0031</t>
  </si>
  <si>
    <t>Základ z betonu C8/10 bez výztuže</t>
  </si>
  <si>
    <t>46008-0031.1</t>
  </si>
  <si>
    <t>Zřízení betonové vrstvy (čepičky) na horním konci základu proti vnikání vody</t>
  </si>
  <si>
    <t>58</t>
  </si>
  <si>
    <t>46012-0013</t>
  </si>
  <si>
    <t>Zásyp jámy vč. úpravy povrchu - zemina 3</t>
  </si>
  <si>
    <t>60</t>
  </si>
  <si>
    <t>46015-0163</t>
  </si>
  <si>
    <t>Výkop kabelové rýhy 35x80 cm ručně, zem. tř.3</t>
  </si>
  <si>
    <t>62</t>
  </si>
  <si>
    <t>46056-0163</t>
  </si>
  <si>
    <t>Zához kabelové rýhy 35x80 cm ručně, zem. tř.3</t>
  </si>
  <si>
    <t>64</t>
  </si>
  <si>
    <t>46015-0283</t>
  </si>
  <si>
    <t>Výkop kabelové rýhy 50x100 cm ručně, zem. tř.3</t>
  </si>
  <si>
    <t>66</t>
  </si>
  <si>
    <t>46056-0283</t>
  </si>
  <si>
    <t>Zához kabelové rýhy 50x100 cm ručně, zem. tř.3</t>
  </si>
  <si>
    <t>68</t>
  </si>
  <si>
    <t>46042-1201</t>
  </si>
  <si>
    <t>Kabelové lože z prohozeného výkopku, bez zakrytí, šířky do 65 cm</t>
  </si>
  <si>
    <t>70</t>
  </si>
  <si>
    <t>46047-0001</t>
  </si>
  <si>
    <t>Provizorní zajištění potrubí při křižování</t>
  </si>
  <si>
    <t>72</t>
  </si>
  <si>
    <t>46049-0013</t>
  </si>
  <si>
    <t>Krytí kabelů výstražnou fólií šířky do 34 cm</t>
  </si>
  <si>
    <t>74</t>
  </si>
  <si>
    <t>46062-0013</t>
  </si>
  <si>
    <t>Provizorní úprava terénu, zem. tř. 3</t>
  </si>
  <si>
    <t>76</t>
  </si>
  <si>
    <t>46051-0054</t>
  </si>
  <si>
    <t>Kabelový prostup z plastové roury  průměr 40 mm, včetně dodávky roury</t>
  </si>
  <si>
    <t>78</t>
  </si>
  <si>
    <t>Kabelový prostup z plastové roury průměr 40 mm, včetně dodávky roury</t>
  </si>
  <si>
    <t>46051-0055</t>
  </si>
  <si>
    <t>Kabelový prostup z plastové roury  průměr 90 mm, včetně dodávky roury</t>
  </si>
  <si>
    <t>80</t>
  </si>
  <si>
    <t>Kabelový prostup z plastové roury průměr 90 mm, včetně dodávky roury</t>
  </si>
  <si>
    <t>46060-0021</t>
  </si>
  <si>
    <t>Odvoz horniny do 1 km</t>
  </si>
  <si>
    <t>82</t>
  </si>
  <si>
    <t>46060-0031</t>
  </si>
  <si>
    <t>Odvoz suti a vybouraných hmot - příplatek za každý další km (10 km)</t>
  </si>
  <si>
    <t>84</t>
  </si>
  <si>
    <t>D2</t>
  </si>
  <si>
    <t>ZAŘÍZENÍ STAVENIŠTĚ</t>
  </si>
  <si>
    <t>kpl</t>
  </si>
  <si>
    <t>86</t>
  </si>
  <si>
    <t>VÝCHOZÍ REVIZE</t>
  </si>
  <si>
    <t>88</t>
  </si>
  <si>
    <t>SKLÁDKOVNÉ</t>
  </si>
  <si>
    <t>90</t>
  </si>
  <si>
    <t>GEODETICKÉ ZAMĚŘENÍ SKUTEČNÉHO PROVEDENÍ</t>
  </si>
  <si>
    <t>92</t>
  </si>
  <si>
    <t>DOKUMENTACE SKUTEČNÉHO PROVEDENÍ</t>
  </si>
  <si>
    <t>94</t>
  </si>
  <si>
    <t>D3</t>
  </si>
  <si>
    <t>ELEKTROMONTÁŽE C21-M</t>
  </si>
  <si>
    <t>21081-0005</t>
  </si>
  <si>
    <t>Kabel CYKY-J 3x1,5 volně uložený</t>
  </si>
  <si>
    <t>1934967225</t>
  </si>
  <si>
    <t>21081-0013</t>
  </si>
  <si>
    <t>Kabel CYKY-J 4x10 volně uložený</t>
  </si>
  <si>
    <t>387617220</t>
  </si>
  <si>
    <t>21001-0046</t>
  </si>
  <si>
    <t>Ochranná trubka ocelová, žárový zinek, d=32 mm, pevně uložená</t>
  </si>
  <si>
    <t>1307712772</t>
  </si>
  <si>
    <t>21010-0173</t>
  </si>
  <si>
    <t>Ukončení celoplastových kabelů do 3x1,5 až 4</t>
  </si>
  <si>
    <t>1846241539</t>
  </si>
  <si>
    <t>21010-0251</t>
  </si>
  <si>
    <t>Ukončení celoplastových kabelů do 4x10 bez koncovky a ok</t>
  </si>
  <si>
    <t>155330468</t>
  </si>
  <si>
    <t>21020-4201</t>
  </si>
  <si>
    <t>Stožárová výzbroj s pojistkou pro jeden okruh</t>
  </si>
  <si>
    <t>819653934</t>
  </si>
  <si>
    <t>21012-0101</t>
  </si>
  <si>
    <t>Závitová pojistka do 60 A</t>
  </si>
  <si>
    <t>-94083779</t>
  </si>
  <si>
    <t>21012-0102</t>
  </si>
  <si>
    <t>Nožová pojistka do 32A</t>
  </si>
  <si>
    <t>114075968</t>
  </si>
  <si>
    <t>21020-4011</t>
  </si>
  <si>
    <t>Osvětlovací stožár bezpaticový, třístupňový, žárově zinkovaný, ZADO ENERGETIC, 133/89/60 mm, typ S-M7, výška dříku H=6,6 m, dvířka na "D" zámek</t>
  </si>
  <si>
    <t>-2118385664</t>
  </si>
  <si>
    <t>21020-4104</t>
  </si>
  <si>
    <t>Obloukový výložník ZADO ENERGETIC, typ VS1-1250</t>
  </si>
  <si>
    <t>661302914</t>
  </si>
  <si>
    <t>21020-2016</t>
  </si>
  <si>
    <t>Venkovní svítidlo s LED zdrojem, typ GuidaS-40W-3070-A8, 40W, 4,4 klm, IP66/IK08, izolace tř. II</t>
  </si>
  <si>
    <t>-981951720</t>
  </si>
  <si>
    <t>21095-0201</t>
  </si>
  <si>
    <t>Příplatek na zatahování kabelu v ochranné trubce do 0,75 kg</t>
  </si>
  <si>
    <t>874918130</t>
  </si>
  <si>
    <t>21095-0101</t>
  </si>
  <si>
    <t>Štítek ozačovací  pro kabel</t>
  </si>
  <si>
    <t>-539918666</t>
  </si>
  <si>
    <t>Štítek ozačovací pro kabel</t>
  </si>
  <si>
    <t>21022-0022</t>
  </si>
  <si>
    <t>Uzemnění v zemi - drát FeZn Ø 10 mm v městské zástavbě</t>
  </si>
  <si>
    <t>-274526338</t>
  </si>
  <si>
    <t>21022-0301</t>
  </si>
  <si>
    <t>Svorka spojovací SS</t>
  </si>
  <si>
    <t>-35273667</t>
  </si>
  <si>
    <t>21022-0301.1</t>
  </si>
  <si>
    <t>Uzemňovací svorka</t>
  </si>
  <si>
    <t>-28285069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</si>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</sst>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34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5" t="s">
        <v>14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23"/>
      <c r="AQ5" s="23"/>
      <c r="AR5" s="21"/>
      <c r="BE5" s="322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7" t="s">
        <v>17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23"/>
      <c r="AQ6" s="23"/>
      <c r="AR6" s="21"/>
      <c r="BE6" s="323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3"/>
      <c r="BS7" s="18" t="s">
        <v>6</v>
      </c>
    </row>
    <row r="8" spans="1:74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3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3"/>
      <c r="BS9" s="18" t="s">
        <v>6</v>
      </c>
    </row>
    <row r="10" spans="1:74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3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3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3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29</v>
      </c>
      <c r="AO13" s="23"/>
      <c r="AP13" s="23"/>
      <c r="AQ13" s="23"/>
      <c r="AR13" s="21"/>
      <c r="BE13" s="323"/>
      <c r="BS13" s="18" t="s">
        <v>6</v>
      </c>
    </row>
    <row r="14" spans="1:74" ht="12.75">
      <c r="B14" s="22"/>
      <c r="C14" s="23"/>
      <c r="D14" s="23"/>
      <c r="E14" s="328" t="s">
        <v>29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23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3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3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3"/>
      <c r="BS17" s="18" t="s">
        <v>31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3"/>
      <c r="BS18" s="18" t="s">
        <v>6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3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3"/>
      <c r="BS20" s="18" t="s">
        <v>31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3"/>
    </row>
    <row r="22" spans="1:71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3"/>
    </row>
    <row r="23" spans="1:71" s="1" customFormat="1" ht="47.25" customHeight="1">
      <c r="B23" s="22"/>
      <c r="C23" s="23"/>
      <c r="D23" s="23"/>
      <c r="E23" s="330" t="s">
        <v>34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23"/>
      <c r="AP23" s="23"/>
      <c r="AQ23" s="23"/>
      <c r="AR23" s="21"/>
      <c r="BE23" s="323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3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3"/>
    </row>
    <row r="26" spans="1:71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1">
        <f>ROUND(AG54,2)</f>
        <v>0</v>
      </c>
      <c r="AL26" s="332"/>
      <c r="AM26" s="332"/>
      <c r="AN26" s="332"/>
      <c r="AO26" s="332"/>
      <c r="AP26" s="37"/>
      <c r="AQ26" s="37"/>
      <c r="AR26" s="40"/>
      <c r="BE26" s="323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3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3" t="s">
        <v>36</v>
      </c>
      <c r="M28" s="333"/>
      <c r="N28" s="333"/>
      <c r="O28" s="333"/>
      <c r="P28" s="333"/>
      <c r="Q28" s="37"/>
      <c r="R28" s="37"/>
      <c r="S28" s="37"/>
      <c r="T28" s="37"/>
      <c r="U28" s="37"/>
      <c r="V28" s="37"/>
      <c r="W28" s="333" t="s">
        <v>37</v>
      </c>
      <c r="X28" s="333"/>
      <c r="Y28" s="333"/>
      <c r="Z28" s="333"/>
      <c r="AA28" s="333"/>
      <c r="AB28" s="333"/>
      <c r="AC28" s="333"/>
      <c r="AD28" s="333"/>
      <c r="AE28" s="333"/>
      <c r="AF28" s="37"/>
      <c r="AG28" s="37"/>
      <c r="AH28" s="37"/>
      <c r="AI28" s="37"/>
      <c r="AJ28" s="37"/>
      <c r="AK28" s="333" t="s">
        <v>38</v>
      </c>
      <c r="AL28" s="333"/>
      <c r="AM28" s="333"/>
      <c r="AN28" s="333"/>
      <c r="AO28" s="333"/>
      <c r="AP28" s="37"/>
      <c r="AQ28" s="37"/>
      <c r="AR28" s="40"/>
      <c r="BE28" s="323"/>
    </row>
    <row r="29" spans="1:71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36">
        <v>0.21</v>
      </c>
      <c r="M29" s="335"/>
      <c r="N29" s="335"/>
      <c r="O29" s="335"/>
      <c r="P29" s="335"/>
      <c r="Q29" s="42"/>
      <c r="R29" s="42"/>
      <c r="S29" s="42"/>
      <c r="T29" s="42"/>
      <c r="U29" s="42"/>
      <c r="V29" s="42"/>
      <c r="W29" s="334">
        <f>ROUND(AZ54, 2)</f>
        <v>0</v>
      </c>
      <c r="X29" s="335"/>
      <c r="Y29" s="335"/>
      <c r="Z29" s="335"/>
      <c r="AA29" s="335"/>
      <c r="AB29" s="335"/>
      <c r="AC29" s="335"/>
      <c r="AD29" s="335"/>
      <c r="AE29" s="335"/>
      <c r="AF29" s="42"/>
      <c r="AG29" s="42"/>
      <c r="AH29" s="42"/>
      <c r="AI29" s="42"/>
      <c r="AJ29" s="42"/>
      <c r="AK29" s="334">
        <f>ROUND(AV54, 2)</f>
        <v>0</v>
      </c>
      <c r="AL29" s="335"/>
      <c r="AM29" s="335"/>
      <c r="AN29" s="335"/>
      <c r="AO29" s="335"/>
      <c r="AP29" s="42"/>
      <c r="AQ29" s="42"/>
      <c r="AR29" s="43"/>
      <c r="BE29" s="324"/>
    </row>
    <row r="30" spans="1:71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36">
        <v>0.15</v>
      </c>
      <c r="M30" s="335"/>
      <c r="N30" s="335"/>
      <c r="O30" s="335"/>
      <c r="P30" s="335"/>
      <c r="Q30" s="42"/>
      <c r="R30" s="42"/>
      <c r="S30" s="42"/>
      <c r="T30" s="42"/>
      <c r="U30" s="42"/>
      <c r="V30" s="42"/>
      <c r="W30" s="334">
        <f>ROUND(BA54, 2)</f>
        <v>0</v>
      </c>
      <c r="X30" s="335"/>
      <c r="Y30" s="335"/>
      <c r="Z30" s="335"/>
      <c r="AA30" s="335"/>
      <c r="AB30" s="335"/>
      <c r="AC30" s="335"/>
      <c r="AD30" s="335"/>
      <c r="AE30" s="335"/>
      <c r="AF30" s="42"/>
      <c r="AG30" s="42"/>
      <c r="AH30" s="42"/>
      <c r="AI30" s="42"/>
      <c r="AJ30" s="42"/>
      <c r="AK30" s="334">
        <f>ROUND(AW54, 2)</f>
        <v>0</v>
      </c>
      <c r="AL30" s="335"/>
      <c r="AM30" s="335"/>
      <c r="AN30" s="335"/>
      <c r="AO30" s="335"/>
      <c r="AP30" s="42"/>
      <c r="AQ30" s="42"/>
      <c r="AR30" s="43"/>
      <c r="BE30" s="324"/>
    </row>
    <row r="31" spans="1:71" s="3" customFormat="1" ht="14.45" hidden="1" customHeight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36">
        <v>0.21</v>
      </c>
      <c r="M31" s="335"/>
      <c r="N31" s="335"/>
      <c r="O31" s="335"/>
      <c r="P31" s="335"/>
      <c r="Q31" s="42"/>
      <c r="R31" s="42"/>
      <c r="S31" s="42"/>
      <c r="T31" s="42"/>
      <c r="U31" s="42"/>
      <c r="V31" s="42"/>
      <c r="W31" s="334">
        <f>ROUND(BB54, 2)</f>
        <v>0</v>
      </c>
      <c r="X31" s="335"/>
      <c r="Y31" s="335"/>
      <c r="Z31" s="335"/>
      <c r="AA31" s="335"/>
      <c r="AB31" s="335"/>
      <c r="AC31" s="335"/>
      <c r="AD31" s="335"/>
      <c r="AE31" s="335"/>
      <c r="AF31" s="42"/>
      <c r="AG31" s="42"/>
      <c r="AH31" s="42"/>
      <c r="AI31" s="42"/>
      <c r="AJ31" s="42"/>
      <c r="AK31" s="334">
        <v>0</v>
      </c>
      <c r="AL31" s="335"/>
      <c r="AM31" s="335"/>
      <c r="AN31" s="335"/>
      <c r="AO31" s="335"/>
      <c r="AP31" s="42"/>
      <c r="AQ31" s="42"/>
      <c r="AR31" s="43"/>
      <c r="BE31" s="324"/>
    </row>
    <row r="32" spans="1:71" s="3" customFormat="1" ht="14.45" hidden="1" customHeight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36">
        <v>0.15</v>
      </c>
      <c r="M32" s="335"/>
      <c r="N32" s="335"/>
      <c r="O32" s="335"/>
      <c r="P32" s="335"/>
      <c r="Q32" s="42"/>
      <c r="R32" s="42"/>
      <c r="S32" s="42"/>
      <c r="T32" s="42"/>
      <c r="U32" s="42"/>
      <c r="V32" s="42"/>
      <c r="W32" s="334">
        <f>ROUND(BC54, 2)</f>
        <v>0</v>
      </c>
      <c r="X32" s="335"/>
      <c r="Y32" s="335"/>
      <c r="Z32" s="335"/>
      <c r="AA32" s="335"/>
      <c r="AB32" s="335"/>
      <c r="AC32" s="335"/>
      <c r="AD32" s="335"/>
      <c r="AE32" s="335"/>
      <c r="AF32" s="42"/>
      <c r="AG32" s="42"/>
      <c r="AH32" s="42"/>
      <c r="AI32" s="42"/>
      <c r="AJ32" s="42"/>
      <c r="AK32" s="334">
        <v>0</v>
      </c>
      <c r="AL32" s="335"/>
      <c r="AM32" s="335"/>
      <c r="AN32" s="335"/>
      <c r="AO32" s="335"/>
      <c r="AP32" s="42"/>
      <c r="AQ32" s="42"/>
      <c r="AR32" s="43"/>
      <c r="BE32" s="324"/>
    </row>
    <row r="33" spans="1:57" s="3" customFormat="1" ht="14.45" hidden="1" customHeight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36">
        <v>0</v>
      </c>
      <c r="M33" s="335"/>
      <c r="N33" s="335"/>
      <c r="O33" s="335"/>
      <c r="P33" s="335"/>
      <c r="Q33" s="42"/>
      <c r="R33" s="42"/>
      <c r="S33" s="42"/>
      <c r="T33" s="42"/>
      <c r="U33" s="42"/>
      <c r="V33" s="42"/>
      <c r="W33" s="334">
        <f>ROUND(BD54, 2)</f>
        <v>0</v>
      </c>
      <c r="X33" s="335"/>
      <c r="Y33" s="335"/>
      <c r="Z33" s="335"/>
      <c r="AA33" s="335"/>
      <c r="AB33" s="335"/>
      <c r="AC33" s="335"/>
      <c r="AD33" s="335"/>
      <c r="AE33" s="335"/>
      <c r="AF33" s="42"/>
      <c r="AG33" s="42"/>
      <c r="AH33" s="42"/>
      <c r="AI33" s="42"/>
      <c r="AJ33" s="42"/>
      <c r="AK33" s="334">
        <v>0</v>
      </c>
      <c r="AL33" s="335"/>
      <c r="AM33" s="335"/>
      <c r="AN33" s="335"/>
      <c r="AO33" s="335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37" t="s">
        <v>47</v>
      </c>
      <c r="Y35" s="338"/>
      <c r="Z35" s="338"/>
      <c r="AA35" s="338"/>
      <c r="AB35" s="338"/>
      <c r="AC35" s="46"/>
      <c r="AD35" s="46"/>
      <c r="AE35" s="46"/>
      <c r="AF35" s="46"/>
      <c r="AG35" s="46"/>
      <c r="AH35" s="46"/>
      <c r="AI35" s="46"/>
      <c r="AJ35" s="46"/>
      <c r="AK35" s="339">
        <f>SUM(AK26:AK33)</f>
        <v>0</v>
      </c>
      <c r="AL35" s="338"/>
      <c r="AM35" s="338"/>
      <c r="AN35" s="338"/>
      <c r="AO35" s="34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0177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1" t="str">
        <f>K6</f>
        <v>III/18017 VJEZDOVÁ BRÁNA EJPOVICKÁ UL., KYŠICE</v>
      </c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3" t="str">
        <f>IF(AN8= "","",AN8)</f>
        <v>26. 11. 2020</v>
      </c>
      <c r="AN47" s="343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44" t="str">
        <f>IF(E17="","",E17)</f>
        <v xml:space="preserve"> </v>
      </c>
      <c r="AN49" s="345"/>
      <c r="AO49" s="345"/>
      <c r="AP49" s="345"/>
      <c r="AQ49" s="37"/>
      <c r="AR49" s="40"/>
      <c r="AS49" s="346" t="s">
        <v>49</v>
      </c>
      <c r="AT49" s="34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15.2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344" t="str">
        <f>IF(E20="","",E20)</f>
        <v xml:space="preserve"> </v>
      </c>
      <c r="AN50" s="345"/>
      <c r="AO50" s="345"/>
      <c r="AP50" s="345"/>
      <c r="AQ50" s="37"/>
      <c r="AR50" s="40"/>
      <c r="AS50" s="348"/>
      <c r="AT50" s="34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0"/>
      <c r="AT51" s="35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352" t="s">
        <v>50</v>
      </c>
      <c r="D52" s="353"/>
      <c r="E52" s="353"/>
      <c r="F52" s="353"/>
      <c r="G52" s="353"/>
      <c r="H52" s="67"/>
      <c r="I52" s="354" t="s">
        <v>51</v>
      </c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5" t="s">
        <v>52</v>
      </c>
      <c r="AH52" s="353"/>
      <c r="AI52" s="353"/>
      <c r="AJ52" s="353"/>
      <c r="AK52" s="353"/>
      <c r="AL52" s="353"/>
      <c r="AM52" s="353"/>
      <c r="AN52" s="354" t="s">
        <v>53</v>
      </c>
      <c r="AO52" s="353"/>
      <c r="AP52" s="353"/>
      <c r="AQ52" s="68" t="s">
        <v>54</v>
      </c>
      <c r="AR52" s="40"/>
      <c r="AS52" s="69" t="s">
        <v>55</v>
      </c>
      <c r="AT52" s="70" t="s">
        <v>56</v>
      </c>
      <c r="AU52" s="70" t="s">
        <v>57</v>
      </c>
      <c r="AV52" s="70" t="s">
        <v>58</v>
      </c>
      <c r="AW52" s="70" t="s">
        <v>59</v>
      </c>
      <c r="AX52" s="70" t="s">
        <v>60</v>
      </c>
      <c r="AY52" s="70" t="s">
        <v>61</v>
      </c>
      <c r="AZ52" s="70" t="s">
        <v>62</v>
      </c>
      <c r="BA52" s="70" t="s">
        <v>63</v>
      </c>
      <c r="BB52" s="70" t="s">
        <v>64</v>
      </c>
      <c r="BC52" s="70" t="s">
        <v>65</v>
      </c>
      <c r="BD52" s="71" t="s">
        <v>66</v>
      </c>
      <c r="BE52" s="35"/>
    </row>
    <row r="53" spans="1:91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50000000000003" customHeight="1">
      <c r="B54" s="75"/>
      <c r="C54" s="76" t="s">
        <v>67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9">
        <f>ROUND(SUM(AG55:AG57),2)</f>
        <v>0</v>
      </c>
      <c r="AH54" s="359"/>
      <c r="AI54" s="359"/>
      <c r="AJ54" s="359"/>
      <c r="AK54" s="359"/>
      <c r="AL54" s="359"/>
      <c r="AM54" s="359"/>
      <c r="AN54" s="360">
        <f>SUM(AG54,AT54)</f>
        <v>0</v>
      </c>
      <c r="AO54" s="360"/>
      <c r="AP54" s="360"/>
      <c r="AQ54" s="79" t="s">
        <v>19</v>
      </c>
      <c r="AR54" s="80"/>
      <c r="AS54" s="81">
        <f>ROUND(SUM(AS55:AS57),2)</f>
        <v>0</v>
      </c>
      <c r="AT54" s="82">
        <f>ROUND(SUM(AV54:AW54),2)</f>
        <v>0</v>
      </c>
      <c r="AU54" s="83">
        <f>ROUND(SUM(AU55:AU57),5)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ROUND(SUM(AZ55:AZ57),2)</f>
        <v>0</v>
      </c>
      <c r="BA54" s="82">
        <f>ROUND(SUM(BA55:BA57),2)</f>
        <v>0</v>
      </c>
      <c r="BB54" s="82">
        <f>ROUND(SUM(BB55:BB57),2)</f>
        <v>0</v>
      </c>
      <c r="BC54" s="82">
        <f>ROUND(SUM(BC55:BC57),2)</f>
        <v>0</v>
      </c>
      <c r="BD54" s="84">
        <f>ROUND(SUM(BD55:BD57),2)</f>
        <v>0</v>
      </c>
      <c r="BS54" s="85" t="s">
        <v>68</v>
      </c>
      <c r="BT54" s="85" t="s">
        <v>69</v>
      </c>
      <c r="BV54" s="85" t="s">
        <v>70</v>
      </c>
      <c r="BW54" s="85" t="s">
        <v>5</v>
      </c>
      <c r="BX54" s="85" t="s">
        <v>71</v>
      </c>
      <c r="CL54" s="85" t="s">
        <v>19</v>
      </c>
    </row>
    <row r="55" spans="1:91" s="7" customFormat="1" ht="24.75" customHeight="1">
      <c r="A55" s="86" t="s">
        <v>72</v>
      </c>
      <c r="B55" s="87"/>
      <c r="C55" s="88"/>
      <c r="D55" s="358" t="s">
        <v>14</v>
      </c>
      <c r="E55" s="358"/>
      <c r="F55" s="358"/>
      <c r="G55" s="358"/>
      <c r="H55" s="358"/>
      <c r="I55" s="89"/>
      <c r="J55" s="358" t="s">
        <v>17</v>
      </c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6">
        <f>'0177 - III-18017 VJEZDOVÁ...'!J28</f>
        <v>0</v>
      </c>
      <c r="AH55" s="357"/>
      <c r="AI55" s="357"/>
      <c r="AJ55" s="357"/>
      <c r="AK55" s="357"/>
      <c r="AL55" s="357"/>
      <c r="AM55" s="357"/>
      <c r="AN55" s="356">
        <f>SUM(AG55,AT55)</f>
        <v>0</v>
      </c>
      <c r="AO55" s="357"/>
      <c r="AP55" s="357"/>
      <c r="AQ55" s="90" t="s">
        <v>73</v>
      </c>
      <c r="AR55" s="91"/>
      <c r="AS55" s="92">
        <v>0</v>
      </c>
      <c r="AT55" s="93">
        <f>ROUND(SUM(AV55:AW55),2)</f>
        <v>0</v>
      </c>
      <c r="AU55" s="94">
        <f>'0177 - III-18017 VJEZDOVÁ...'!P76</f>
        <v>0</v>
      </c>
      <c r="AV55" s="93">
        <f>'0177 - III-18017 VJEZDOVÁ...'!J31</f>
        <v>0</v>
      </c>
      <c r="AW55" s="93">
        <f>'0177 - III-18017 VJEZDOVÁ...'!J32</f>
        <v>0</v>
      </c>
      <c r="AX55" s="93">
        <f>'0177 - III-18017 VJEZDOVÁ...'!J33</f>
        <v>0</v>
      </c>
      <c r="AY55" s="93">
        <f>'0177 - III-18017 VJEZDOVÁ...'!J34</f>
        <v>0</v>
      </c>
      <c r="AZ55" s="93">
        <f>'0177 - III-18017 VJEZDOVÁ...'!F31</f>
        <v>0</v>
      </c>
      <c r="BA55" s="93">
        <f>'0177 - III-18017 VJEZDOVÁ...'!F32</f>
        <v>0</v>
      </c>
      <c r="BB55" s="93">
        <f>'0177 - III-18017 VJEZDOVÁ...'!F33</f>
        <v>0</v>
      </c>
      <c r="BC55" s="93">
        <f>'0177 - III-18017 VJEZDOVÁ...'!F34</f>
        <v>0</v>
      </c>
      <c r="BD55" s="95">
        <f>'0177 - III-18017 VJEZDOVÁ...'!F35</f>
        <v>0</v>
      </c>
      <c r="BT55" s="96" t="s">
        <v>74</v>
      </c>
      <c r="BU55" s="96" t="s">
        <v>75</v>
      </c>
      <c r="BV55" s="96" t="s">
        <v>70</v>
      </c>
      <c r="BW55" s="96" t="s">
        <v>5</v>
      </c>
      <c r="BX55" s="96" t="s">
        <v>71</v>
      </c>
      <c r="CL55" s="96" t="s">
        <v>19</v>
      </c>
    </row>
    <row r="56" spans="1:91" s="7" customFormat="1" ht="16.5" customHeight="1">
      <c r="A56" s="86" t="s">
        <v>72</v>
      </c>
      <c r="B56" s="87"/>
      <c r="C56" s="88"/>
      <c r="D56" s="358" t="s">
        <v>76</v>
      </c>
      <c r="E56" s="358"/>
      <c r="F56" s="358"/>
      <c r="G56" s="358"/>
      <c r="H56" s="358"/>
      <c r="I56" s="89"/>
      <c r="J56" s="358" t="s">
        <v>77</v>
      </c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6">
        <f>'SO 101 - KOMUNIKACE'!J30</f>
        <v>0</v>
      </c>
      <c r="AH56" s="357"/>
      <c r="AI56" s="357"/>
      <c r="AJ56" s="357"/>
      <c r="AK56" s="357"/>
      <c r="AL56" s="357"/>
      <c r="AM56" s="357"/>
      <c r="AN56" s="356">
        <f>SUM(AG56,AT56)</f>
        <v>0</v>
      </c>
      <c r="AO56" s="357"/>
      <c r="AP56" s="357"/>
      <c r="AQ56" s="90" t="s">
        <v>73</v>
      </c>
      <c r="AR56" s="91"/>
      <c r="AS56" s="92">
        <v>0</v>
      </c>
      <c r="AT56" s="93">
        <f>ROUND(SUM(AV56:AW56),2)</f>
        <v>0</v>
      </c>
      <c r="AU56" s="94">
        <f>'SO 101 - KOMUNIKACE'!P84</f>
        <v>0</v>
      </c>
      <c r="AV56" s="93">
        <f>'SO 101 - KOMUNIKACE'!J33</f>
        <v>0</v>
      </c>
      <c r="AW56" s="93">
        <f>'SO 101 - KOMUNIKACE'!J34</f>
        <v>0</v>
      </c>
      <c r="AX56" s="93">
        <f>'SO 101 - KOMUNIKACE'!J35</f>
        <v>0</v>
      </c>
      <c r="AY56" s="93">
        <f>'SO 101 - KOMUNIKACE'!J36</f>
        <v>0</v>
      </c>
      <c r="AZ56" s="93">
        <f>'SO 101 - KOMUNIKACE'!F33</f>
        <v>0</v>
      </c>
      <c r="BA56" s="93">
        <f>'SO 101 - KOMUNIKACE'!F34</f>
        <v>0</v>
      </c>
      <c r="BB56" s="93">
        <f>'SO 101 - KOMUNIKACE'!F35</f>
        <v>0</v>
      </c>
      <c r="BC56" s="93">
        <f>'SO 101 - KOMUNIKACE'!F36</f>
        <v>0</v>
      </c>
      <c r="BD56" s="95">
        <f>'SO 101 - KOMUNIKACE'!F37</f>
        <v>0</v>
      </c>
      <c r="BT56" s="96" t="s">
        <v>74</v>
      </c>
      <c r="BV56" s="96" t="s">
        <v>70</v>
      </c>
      <c r="BW56" s="96" t="s">
        <v>78</v>
      </c>
      <c r="BX56" s="96" t="s">
        <v>5</v>
      </c>
      <c r="CL56" s="96" t="s">
        <v>19</v>
      </c>
      <c r="CM56" s="96" t="s">
        <v>79</v>
      </c>
    </row>
    <row r="57" spans="1:91" s="7" customFormat="1" ht="16.5" customHeight="1">
      <c r="A57" s="86" t="s">
        <v>72</v>
      </c>
      <c r="B57" s="87"/>
      <c r="C57" s="88"/>
      <c r="D57" s="358" t="s">
        <v>80</v>
      </c>
      <c r="E57" s="358"/>
      <c r="F57" s="358"/>
      <c r="G57" s="358"/>
      <c r="H57" s="358"/>
      <c r="I57" s="89"/>
      <c r="J57" s="358" t="s">
        <v>81</v>
      </c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6">
        <f>'SO 401 - VEŘEJNÉ OSVĚTLENÍ'!J30</f>
        <v>0</v>
      </c>
      <c r="AH57" s="357"/>
      <c r="AI57" s="357"/>
      <c r="AJ57" s="357"/>
      <c r="AK57" s="357"/>
      <c r="AL57" s="357"/>
      <c r="AM57" s="357"/>
      <c r="AN57" s="356">
        <f>SUM(AG57,AT57)</f>
        <v>0</v>
      </c>
      <c r="AO57" s="357"/>
      <c r="AP57" s="357"/>
      <c r="AQ57" s="90" t="s">
        <v>73</v>
      </c>
      <c r="AR57" s="91"/>
      <c r="AS57" s="97">
        <v>0</v>
      </c>
      <c r="AT57" s="98">
        <f>ROUND(SUM(AV57:AW57),2)</f>
        <v>0</v>
      </c>
      <c r="AU57" s="99">
        <f>'SO 401 - VEŘEJNÉ OSVĚTLENÍ'!P83</f>
        <v>0</v>
      </c>
      <c r="AV57" s="98">
        <f>'SO 401 - VEŘEJNÉ OSVĚTLENÍ'!J33</f>
        <v>0</v>
      </c>
      <c r="AW57" s="98">
        <f>'SO 401 - VEŘEJNÉ OSVĚTLENÍ'!J34</f>
        <v>0</v>
      </c>
      <c r="AX57" s="98">
        <f>'SO 401 - VEŘEJNÉ OSVĚTLENÍ'!J35</f>
        <v>0</v>
      </c>
      <c r="AY57" s="98">
        <f>'SO 401 - VEŘEJNÉ OSVĚTLENÍ'!J36</f>
        <v>0</v>
      </c>
      <c r="AZ57" s="98">
        <f>'SO 401 - VEŘEJNÉ OSVĚTLENÍ'!F33</f>
        <v>0</v>
      </c>
      <c r="BA57" s="98">
        <f>'SO 401 - VEŘEJNÉ OSVĚTLENÍ'!F34</f>
        <v>0</v>
      </c>
      <c r="BB57" s="98">
        <f>'SO 401 - VEŘEJNÉ OSVĚTLENÍ'!F35</f>
        <v>0</v>
      </c>
      <c r="BC57" s="98">
        <f>'SO 401 - VEŘEJNÉ OSVĚTLENÍ'!F36</f>
        <v>0</v>
      </c>
      <c r="BD57" s="100">
        <f>'SO 401 - VEŘEJNÉ OSVĚTLENÍ'!F37</f>
        <v>0</v>
      </c>
      <c r="BT57" s="96" t="s">
        <v>74</v>
      </c>
      <c r="BV57" s="96" t="s">
        <v>70</v>
      </c>
      <c r="BW57" s="96" t="s">
        <v>82</v>
      </c>
      <c r="BX57" s="96" t="s">
        <v>5</v>
      </c>
      <c r="CL57" s="96" t="s">
        <v>19</v>
      </c>
      <c r="CM57" s="96" t="s">
        <v>79</v>
      </c>
    </row>
    <row r="58" spans="1:91" s="2" customFormat="1" ht="30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91" s="2" customFormat="1" ht="6.95" customHeight="1">
      <c r="A59" s="3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sheetProtection algorithmName="SHA-512" hashValue="w6Vj0zWWGteBMoKjgDVtjoY6oab2UjL4pe/xiJ3ktiYVvpFL07trYdUaXaIXPHhthn2jFmV48yvKwMyDWLBKTw==" saltValue="Dy8elmB9K3NF5RfI3oy9NcDbY+e/20+38X6HNIUVEmCPGMBpjaGvJ20JyN4HKREJHpucx642NkPUqiwkwvOl/A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77 - III-18017 VJEZDOVÁ...'!C2" display="/"/>
    <hyperlink ref="A56" location="'SO 101 - KOMUNIKACE'!C2" display="/"/>
    <hyperlink ref="A57" location="'SO 401 - VEŘEJNÉ OSVĚTLENÍ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2"/>
  <sheetViews>
    <sheetView showGridLines="0" tabSelected="1" topLeftCell="A5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5</v>
      </c>
    </row>
    <row r="3" spans="1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1"/>
      <c r="AT3" s="18" t="s">
        <v>79</v>
      </c>
    </row>
    <row r="4" spans="1:46" s="1" customFormat="1" ht="24.95" customHeight="1">
      <c r="B4" s="21"/>
      <c r="D4" s="103" t="s">
        <v>83</v>
      </c>
      <c r="L4" s="21"/>
      <c r="M4" s="104" t="s">
        <v>10</v>
      </c>
      <c r="AT4" s="18" t="s">
        <v>4</v>
      </c>
    </row>
    <row r="5" spans="1:46" s="1" customFormat="1" ht="6.95" customHeight="1">
      <c r="B5" s="21"/>
      <c r="L5" s="21"/>
    </row>
    <row r="6" spans="1:46" s="2" customFormat="1" ht="12" customHeight="1">
      <c r="A6" s="35"/>
      <c r="B6" s="40"/>
      <c r="C6" s="35"/>
      <c r="D6" s="105" t="s">
        <v>16</v>
      </c>
      <c r="E6" s="35"/>
      <c r="F6" s="35"/>
      <c r="G6" s="35"/>
      <c r="H6" s="35"/>
      <c r="I6" s="35"/>
      <c r="J6" s="35"/>
      <c r="K6" s="35"/>
      <c r="L6" s="106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46" s="2" customFormat="1" ht="16.5" customHeight="1">
      <c r="A7" s="35"/>
      <c r="B7" s="40"/>
      <c r="C7" s="35"/>
      <c r="D7" s="35"/>
      <c r="E7" s="362" t="s">
        <v>17</v>
      </c>
      <c r="F7" s="363"/>
      <c r="G7" s="363"/>
      <c r="H7" s="363"/>
      <c r="I7" s="35"/>
      <c r="J7" s="35"/>
      <c r="K7" s="35"/>
      <c r="L7" s="106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46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2" customHeight="1">
      <c r="A9" s="35"/>
      <c r="B9" s="40"/>
      <c r="C9" s="35"/>
      <c r="D9" s="105" t="s">
        <v>18</v>
      </c>
      <c r="E9" s="35"/>
      <c r="F9" s="107" t="s">
        <v>19</v>
      </c>
      <c r="G9" s="35"/>
      <c r="H9" s="35"/>
      <c r="I9" s="105" t="s">
        <v>20</v>
      </c>
      <c r="J9" s="107" t="s">
        <v>19</v>
      </c>
      <c r="K9" s="35"/>
      <c r="L9" s="10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05" t="s">
        <v>21</v>
      </c>
      <c r="E10" s="35"/>
      <c r="F10" s="107" t="s">
        <v>22</v>
      </c>
      <c r="G10" s="35"/>
      <c r="H10" s="35"/>
      <c r="I10" s="105" t="s">
        <v>23</v>
      </c>
      <c r="J10" s="108" t="str">
        <f>'Rekapitulace stavby'!AN8</f>
        <v>26. 11. 2020</v>
      </c>
      <c r="K10" s="35"/>
      <c r="L10" s="10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5" t="s">
        <v>25</v>
      </c>
      <c r="E12" s="35"/>
      <c r="F12" s="35"/>
      <c r="G12" s="35"/>
      <c r="H12" s="35"/>
      <c r="I12" s="105" t="s">
        <v>26</v>
      </c>
      <c r="J12" s="107" t="str">
        <f>IF('Rekapitulace stavby'!AN10="","",'Rekapitulace stavby'!AN10)</f>
        <v/>
      </c>
      <c r="K12" s="35"/>
      <c r="L12" s="10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8" customHeight="1">
      <c r="A13" s="35"/>
      <c r="B13" s="40"/>
      <c r="C13" s="35"/>
      <c r="D13" s="35"/>
      <c r="E13" s="107" t="str">
        <f>IF('Rekapitulace stavby'!E11="","",'Rekapitulace stavby'!E11)</f>
        <v xml:space="preserve"> </v>
      </c>
      <c r="F13" s="35"/>
      <c r="G13" s="35"/>
      <c r="H13" s="35"/>
      <c r="I13" s="105" t="s">
        <v>27</v>
      </c>
      <c r="J13" s="107" t="str">
        <f>IF('Rekapitulace stavby'!AN11="","",'Rekapitulace stavby'!AN11)</f>
        <v/>
      </c>
      <c r="K13" s="35"/>
      <c r="L13" s="10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2" customHeight="1">
      <c r="A15" s="35"/>
      <c r="B15" s="40"/>
      <c r="C15" s="35"/>
      <c r="D15" s="105" t="s">
        <v>28</v>
      </c>
      <c r="E15" s="35"/>
      <c r="F15" s="35"/>
      <c r="G15" s="35"/>
      <c r="H15" s="35"/>
      <c r="I15" s="105" t="s">
        <v>26</v>
      </c>
      <c r="J15" s="31" t="str">
        <f>'Rekapitulace stavby'!AN13</f>
        <v>Vyplň údaj</v>
      </c>
      <c r="K15" s="35"/>
      <c r="L15" s="10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8" customHeight="1">
      <c r="A16" s="35"/>
      <c r="B16" s="40"/>
      <c r="C16" s="35"/>
      <c r="D16" s="35"/>
      <c r="E16" s="364" t="str">
        <f>'Rekapitulace stavby'!E14</f>
        <v>Vyplň údaj</v>
      </c>
      <c r="F16" s="365"/>
      <c r="G16" s="365"/>
      <c r="H16" s="365"/>
      <c r="I16" s="105" t="s">
        <v>27</v>
      </c>
      <c r="J16" s="31" t="str">
        <f>'Rekapitulace stavby'!AN14</f>
        <v>Vyplň údaj</v>
      </c>
      <c r="K16" s="35"/>
      <c r="L16" s="10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5" t="s">
        <v>30</v>
      </c>
      <c r="E18" s="35"/>
      <c r="F18" s="35"/>
      <c r="G18" s="35"/>
      <c r="H18" s="35"/>
      <c r="I18" s="105" t="s">
        <v>26</v>
      </c>
      <c r="J18" s="107" t="str">
        <f>IF('Rekapitulace stavby'!AN16="","",'Rekapitulace stavby'!AN16)</f>
        <v/>
      </c>
      <c r="K18" s="35"/>
      <c r="L18" s="10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7" t="str">
        <f>IF('Rekapitulace stavby'!E17="","",'Rekapitulace stavby'!E17)</f>
        <v xml:space="preserve"> </v>
      </c>
      <c r="F19" s="35"/>
      <c r="G19" s="35"/>
      <c r="H19" s="35"/>
      <c r="I19" s="105" t="s">
        <v>27</v>
      </c>
      <c r="J19" s="107" t="str">
        <f>IF('Rekapitulace stavby'!AN17="","",'Rekapitulace stavby'!AN17)</f>
        <v/>
      </c>
      <c r="K19" s="35"/>
      <c r="L19" s="10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5" t="s">
        <v>32</v>
      </c>
      <c r="E21" s="35"/>
      <c r="F21" s="35"/>
      <c r="G21" s="35"/>
      <c r="H21" s="35"/>
      <c r="I21" s="105" t="s">
        <v>26</v>
      </c>
      <c r="J21" s="107" t="str">
        <f>IF('Rekapitulace stavby'!AN19="","",'Rekapitulace stavby'!AN19)</f>
        <v/>
      </c>
      <c r="K21" s="35"/>
      <c r="L21" s="10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7" t="str">
        <f>IF('Rekapitulace stavby'!E20="","",'Rekapitulace stavby'!E20)</f>
        <v xml:space="preserve"> </v>
      </c>
      <c r="F22" s="35"/>
      <c r="G22" s="35"/>
      <c r="H22" s="35"/>
      <c r="I22" s="105" t="s">
        <v>27</v>
      </c>
      <c r="J22" s="107" t="str">
        <f>IF('Rekapitulace stavby'!AN20="","",'Rekapitulace stavby'!AN20)</f>
        <v/>
      </c>
      <c r="K22" s="35"/>
      <c r="L22" s="10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5" t="s">
        <v>33</v>
      </c>
      <c r="E24" s="35"/>
      <c r="F24" s="35"/>
      <c r="G24" s="35"/>
      <c r="H24" s="35"/>
      <c r="I24" s="35"/>
      <c r="J24" s="35"/>
      <c r="K24" s="35"/>
      <c r="L24" s="10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9"/>
      <c r="B25" s="110"/>
      <c r="C25" s="109"/>
      <c r="D25" s="109"/>
      <c r="E25" s="366" t="s">
        <v>34</v>
      </c>
      <c r="F25" s="366"/>
      <c r="G25" s="366"/>
      <c r="H25" s="366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12"/>
      <c r="E27" s="112"/>
      <c r="F27" s="112"/>
      <c r="G27" s="112"/>
      <c r="H27" s="112"/>
      <c r="I27" s="112"/>
      <c r="J27" s="112"/>
      <c r="K27" s="112"/>
      <c r="L27" s="10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13" t="s">
        <v>35</v>
      </c>
      <c r="E28" s="35"/>
      <c r="F28" s="35"/>
      <c r="G28" s="35"/>
      <c r="H28" s="35"/>
      <c r="I28" s="35"/>
      <c r="J28" s="114">
        <f>ROUND(J76, 2)</f>
        <v>0</v>
      </c>
      <c r="K28" s="35"/>
      <c r="L28" s="10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2"/>
      <c r="E29" s="112"/>
      <c r="F29" s="112"/>
      <c r="G29" s="112"/>
      <c r="H29" s="112"/>
      <c r="I29" s="112"/>
      <c r="J29" s="112"/>
      <c r="K29" s="112"/>
      <c r="L29" s="10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5" t="s">
        <v>37</v>
      </c>
      <c r="G30" s="35"/>
      <c r="H30" s="35"/>
      <c r="I30" s="115" t="s">
        <v>36</v>
      </c>
      <c r="J30" s="115" t="s">
        <v>38</v>
      </c>
      <c r="K30" s="35"/>
      <c r="L30" s="10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6" t="s">
        <v>39</v>
      </c>
      <c r="E31" s="105" t="s">
        <v>40</v>
      </c>
      <c r="F31" s="117">
        <f>ROUND((SUM(BE76:BE91)),  2)</f>
        <v>0</v>
      </c>
      <c r="G31" s="35"/>
      <c r="H31" s="35"/>
      <c r="I31" s="118">
        <v>0.21</v>
      </c>
      <c r="J31" s="117">
        <f>ROUND(((SUM(BE76:BE91))*I31),  2)</f>
        <v>0</v>
      </c>
      <c r="K31" s="35"/>
      <c r="L31" s="10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5" t="s">
        <v>41</v>
      </c>
      <c r="F32" s="117">
        <f>ROUND((SUM(BF76:BF91)),  2)</f>
        <v>0</v>
      </c>
      <c r="G32" s="35"/>
      <c r="H32" s="35"/>
      <c r="I32" s="118">
        <v>0.15</v>
      </c>
      <c r="J32" s="117">
        <f>ROUND(((SUM(BF76:BF91))*I32),  2)</f>
        <v>0</v>
      </c>
      <c r="K32" s="35"/>
      <c r="L32" s="10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hidden="1" customHeight="1">
      <c r="A33" s="35"/>
      <c r="B33" s="40"/>
      <c r="C33" s="35"/>
      <c r="D33" s="35"/>
      <c r="E33" s="105" t="s">
        <v>42</v>
      </c>
      <c r="F33" s="117">
        <f>ROUND((SUM(BG76:BG91)),  2)</f>
        <v>0</v>
      </c>
      <c r="G33" s="35"/>
      <c r="H33" s="35"/>
      <c r="I33" s="118">
        <v>0.21</v>
      </c>
      <c r="J33" s="117">
        <f>0</f>
        <v>0</v>
      </c>
      <c r="K33" s="35"/>
      <c r="L33" s="10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hidden="1" customHeight="1">
      <c r="A34" s="35"/>
      <c r="B34" s="40"/>
      <c r="C34" s="35"/>
      <c r="D34" s="35"/>
      <c r="E34" s="105" t="s">
        <v>43</v>
      </c>
      <c r="F34" s="117">
        <f>ROUND((SUM(BH76:BH91)),  2)</f>
        <v>0</v>
      </c>
      <c r="G34" s="35"/>
      <c r="H34" s="35"/>
      <c r="I34" s="118">
        <v>0.15</v>
      </c>
      <c r="J34" s="117">
        <f>0</f>
        <v>0</v>
      </c>
      <c r="K34" s="35"/>
      <c r="L34" s="10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5" t="s">
        <v>44</v>
      </c>
      <c r="F35" s="117">
        <f>ROUND((SUM(BI76:BI91)),  2)</f>
        <v>0</v>
      </c>
      <c r="G35" s="35"/>
      <c r="H35" s="35"/>
      <c r="I35" s="118">
        <v>0</v>
      </c>
      <c r="J35" s="117">
        <f>0</f>
        <v>0</v>
      </c>
      <c r="K35" s="35"/>
      <c r="L35" s="10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9"/>
      <c r="D37" s="120" t="s">
        <v>45</v>
      </c>
      <c r="E37" s="121"/>
      <c r="F37" s="121"/>
      <c r="G37" s="122" t="s">
        <v>46</v>
      </c>
      <c r="H37" s="123" t="s">
        <v>47</v>
      </c>
      <c r="I37" s="121"/>
      <c r="J37" s="124">
        <f>SUM(J28:J35)</f>
        <v>0</v>
      </c>
      <c r="K37" s="125"/>
      <c r="L37" s="10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0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0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84</v>
      </c>
      <c r="D43" s="37"/>
      <c r="E43" s="37"/>
      <c r="F43" s="37"/>
      <c r="G43" s="37"/>
      <c r="H43" s="37"/>
      <c r="I43" s="37"/>
      <c r="J43" s="37"/>
      <c r="K43" s="37"/>
      <c r="L43" s="10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6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41" t="str">
        <f>E7</f>
        <v>III/18017 VJEZDOVÁ BRÁNA EJPOVICKÁ UL., KYŠICE</v>
      </c>
      <c r="F46" s="367"/>
      <c r="G46" s="367"/>
      <c r="H46" s="367"/>
      <c r="I46" s="37"/>
      <c r="J46" s="37"/>
      <c r="K46" s="37"/>
      <c r="L46" s="106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 xml:space="preserve"> </v>
      </c>
      <c r="G48" s="37"/>
      <c r="H48" s="37"/>
      <c r="I48" s="30" t="s">
        <v>23</v>
      </c>
      <c r="J48" s="60" t="str">
        <f>IF(J10="","",J10)</f>
        <v>26. 11. 2020</v>
      </c>
      <c r="K48" s="37"/>
      <c r="L48" s="106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6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5.2" customHeight="1">
      <c r="A50" s="35"/>
      <c r="B50" s="36"/>
      <c r="C50" s="30" t="s">
        <v>25</v>
      </c>
      <c r="D50" s="37"/>
      <c r="E50" s="37"/>
      <c r="F50" s="28" t="str">
        <f>E13</f>
        <v xml:space="preserve"> </v>
      </c>
      <c r="G50" s="37"/>
      <c r="H50" s="37"/>
      <c r="I50" s="30" t="s">
        <v>30</v>
      </c>
      <c r="J50" s="33" t="str">
        <f>E19</f>
        <v xml:space="preserve"> </v>
      </c>
      <c r="K50" s="37"/>
      <c r="L50" s="106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15.2" customHeight="1">
      <c r="A51" s="35"/>
      <c r="B51" s="36"/>
      <c r="C51" s="30" t="s">
        <v>28</v>
      </c>
      <c r="D51" s="37"/>
      <c r="E51" s="37"/>
      <c r="F51" s="28" t="str">
        <f>IF(E16="","",E16)</f>
        <v>Vyplň údaj</v>
      </c>
      <c r="G51" s="37"/>
      <c r="H51" s="37"/>
      <c r="I51" s="30" t="s">
        <v>32</v>
      </c>
      <c r="J51" s="33" t="str">
        <f>E22</f>
        <v xml:space="preserve"> </v>
      </c>
      <c r="K51" s="37"/>
      <c r="L51" s="106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29.25" customHeight="1">
      <c r="A53" s="35"/>
      <c r="B53" s="36"/>
      <c r="C53" s="130" t="s">
        <v>85</v>
      </c>
      <c r="D53" s="131"/>
      <c r="E53" s="131"/>
      <c r="F53" s="131"/>
      <c r="G53" s="131"/>
      <c r="H53" s="131"/>
      <c r="I53" s="131"/>
      <c r="J53" s="132" t="s">
        <v>86</v>
      </c>
      <c r="K53" s="131"/>
      <c r="L53" s="106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6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33" t="s">
        <v>67</v>
      </c>
      <c r="D55" s="37"/>
      <c r="E55" s="37"/>
      <c r="F55" s="37"/>
      <c r="G55" s="37"/>
      <c r="H55" s="37"/>
      <c r="I55" s="37"/>
      <c r="J55" s="78">
        <f>J76</f>
        <v>0</v>
      </c>
      <c r="K55" s="37"/>
      <c r="L55" s="106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87</v>
      </c>
    </row>
    <row r="56" spans="1:47" s="9" customFormat="1" ht="24.95" customHeight="1">
      <c r="B56" s="134"/>
      <c r="C56" s="135"/>
      <c r="D56" s="136" t="s">
        <v>88</v>
      </c>
      <c r="E56" s="137"/>
      <c r="F56" s="137"/>
      <c r="G56" s="137"/>
      <c r="H56" s="137"/>
      <c r="I56" s="137"/>
      <c r="J56" s="138">
        <f>J77</f>
        <v>0</v>
      </c>
      <c r="K56" s="135"/>
      <c r="L56" s="139"/>
    </row>
    <row r="57" spans="1:47" s="10" customFormat="1" ht="19.899999999999999" customHeight="1">
      <c r="B57" s="140"/>
      <c r="C57" s="141"/>
      <c r="D57" s="142" t="s">
        <v>89</v>
      </c>
      <c r="E57" s="143"/>
      <c r="F57" s="143"/>
      <c r="G57" s="143"/>
      <c r="H57" s="143"/>
      <c r="I57" s="143"/>
      <c r="J57" s="144">
        <f>J78</f>
        <v>0</v>
      </c>
      <c r="K57" s="141"/>
      <c r="L57" s="145"/>
    </row>
    <row r="58" spans="1:47" s="10" customFormat="1" ht="19.899999999999999" customHeight="1">
      <c r="B58" s="140"/>
      <c r="C58" s="141"/>
      <c r="D58" s="142" t="s">
        <v>90</v>
      </c>
      <c r="E58" s="143"/>
      <c r="F58" s="143"/>
      <c r="G58" s="143"/>
      <c r="H58" s="143"/>
      <c r="I58" s="143"/>
      <c r="J58" s="144">
        <f>J87</f>
        <v>0</v>
      </c>
      <c r="K58" s="141"/>
      <c r="L58" s="145"/>
    </row>
    <row r="59" spans="1:47" s="2" customFormat="1" ht="21.75" customHeight="1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106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47" s="2" customFormat="1" ht="6.95" customHeight="1">
      <c r="A60" s="35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106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4" spans="1:47" s="2" customFormat="1" ht="6.95" customHeight="1">
      <c r="A64" s="35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106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65" s="2" customFormat="1" ht="24.95" customHeight="1">
      <c r="A65" s="35"/>
      <c r="B65" s="36"/>
      <c r="C65" s="24" t="s">
        <v>91</v>
      </c>
      <c r="D65" s="37"/>
      <c r="E65" s="37"/>
      <c r="F65" s="37"/>
      <c r="G65" s="37"/>
      <c r="H65" s="37"/>
      <c r="I65" s="37"/>
      <c r="J65" s="37"/>
      <c r="K65" s="37"/>
      <c r="L65" s="10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65" s="2" customFormat="1" ht="6.9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6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65" s="2" customFormat="1" ht="12" customHeight="1">
      <c r="A67" s="35"/>
      <c r="B67" s="36"/>
      <c r="C67" s="30" t="s">
        <v>16</v>
      </c>
      <c r="D67" s="37"/>
      <c r="E67" s="37"/>
      <c r="F67" s="37"/>
      <c r="G67" s="37"/>
      <c r="H67" s="37"/>
      <c r="I67" s="37"/>
      <c r="J67" s="37"/>
      <c r="K67" s="37"/>
      <c r="L67" s="106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65" s="2" customFormat="1" ht="16.5" customHeight="1">
      <c r="A68" s="35"/>
      <c r="B68" s="36"/>
      <c r="C68" s="37"/>
      <c r="D68" s="37"/>
      <c r="E68" s="341" t="str">
        <f>E7</f>
        <v>III/18017 VJEZDOVÁ BRÁNA EJPOVICKÁ UL., KYŠICE</v>
      </c>
      <c r="F68" s="367"/>
      <c r="G68" s="367"/>
      <c r="H68" s="367"/>
      <c r="I68" s="37"/>
      <c r="J68" s="37"/>
      <c r="K68" s="37"/>
      <c r="L68" s="106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65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6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65" s="2" customFormat="1" ht="12" customHeight="1">
      <c r="A70" s="35"/>
      <c r="B70" s="36"/>
      <c r="C70" s="30" t="s">
        <v>21</v>
      </c>
      <c r="D70" s="37"/>
      <c r="E70" s="37"/>
      <c r="F70" s="28" t="str">
        <f>F10</f>
        <v xml:space="preserve"> </v>
      </c>
      <c r="G70" s="37"/>
      <c r="H70" s="37"/>
      <c r="I70" s="30" t="s">
        <v>23</v>
      </c>
      <c r="J70" s="60" t="str">
        <f>IF(J10="","",J10)</f>
        <v>26. 11. 2020</v>
      </c>
      <c r="K70" s="37"/>
      <c r="L70" s="106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65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6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65" s="2" customFormat="1" ht="15.2" customHeight="1">
      <c r="A72" s="35"/>
      <c r="B72" s="36"/>
      <c r="C72" s="30" t="s">
        <v>25</v>
      </c>
      <c r="D72" s="37"/>
      <c r="E72" s="37"/>
      <c r="F72" s="28" t="str">
        <f>E13</f>
        <v xml:space="preserve"> </v>
      </c>
      <c r="G72" s="37"/>
      <c r="H72" s="37"/>
      <c r="I72" s="30" t="s">
        <v>30</v>
      </c>
      <c r="J72" s="33" t="str">
        <f>E19</f>
        <v xml:space="preserve"> </v>
      </c>
      <c r="K72" s="37"/>
      <c r="L72" s="106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65" s="2" customFormat="1" ht="15.2" customHeight="1">
      <c r="A73" s="35"/>
      <c r="B73" s="36"/>
      <c r="C73" s="30" t="s">
        <v>28</v>
      </c>
      <c r="D73" s="37"/>
      <c r="E73" s="37"/>
      <c r="F73" s="28" t="str">
        <f>IF(E16="","",E16)</f>
        <v>Vyplň údaj</v>
      </c>
      <c r="G73" s="37"/>
      <c r="H73" s="37"/>
      <c r="I73" s="30" t="s">
        <v>32</v>
      </c>
      <c r="J73" s="33" t="str">
        <f>E22</f>
        <v xml:space="preserve"> </v>
      </c>
      <c r="K73" s="37"/>
      <c r="L73" s="106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65" s="2" customFormat="1" ht="10.3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6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65" s="11" customFormat="1" ht="29.25" customHeight="1">
      <c r="A75" s="146"/>
      <c r="B75" s="147"/>
      <c r="C75" s="148" t="s">
        <v>92</v>
      </c>
      <c r="D75" s="149" t="s">
        <v>54</v>
      </c>
      <c r="E75" s="149" t="s">
        <v>50</v>
      </c>
      <c r="F75" s="149" t="s">
        <v>51</v>
      </c>
      <c r="G75" s="149" t="s">
        <v>93</v>
      </c>
      <c r="H75" s="149" t="s">
        <v>94</v>
      </c>
      <c r="I75" s="149" t="s">
        <v>95</v>
      </c>
      <c r="J75" s="149" t="s">
        <v>86</v>
      </c>
      <c r="K75" s="150" t="s">
        <v>96</v>
      </c>
      <c r="L75" s="151"/>
      <c r="M75" s="69" t="s">
        <v>19</v>
      </c>
      <c r="N75" s="70" t="s">
        <v>39</v>
      </c>
      <c r="O75" s="70" t="s">
        <v>97</v>
      </c>
      <c r="P75" s="70" t="s">
        <v>98</v>
      </c>
      <c r="Q75" s="70" t="s">
        <v>99</v>
      </c>
      <c r="R75" s="70" t="s">
        <v>100</v>
      </c>
      <c r="S75" s="70" t="s">
        <v>101</v>
      </c>
      <c r="T75" s="71" t="s">
        <v>102</v>
      </c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</row>
    <row r="76" spans="1:65" s="2" customFormat="1" ht="22.9" customHeight="1">
      <c r="A76" s="35"/>
      <c r="B76" s="36"/>
      <c r="C76" s="76" t="s">
        <v>103</v>
      </c>
      <c r="D76" s="37"/>
      <c r="E76" s="37"/>
      <c r="F76" s="37"/>
      <c r="G76" s="37"/>
      <c r="H76" s="37"/>
      <c r="I76" s="37"/>
      <c r="J76" s="152">
        <f>BK76</f>
        <v>0</v>
      </c>
      <c r="K76" s="37"/>
      <c r="L76" s="40"/>
      <c r="M76" s="72"/>
      <c r="N76" s="153"/>
      <c r="O76" s="73"/>
      <c r="P76" s="154">
        <f>P77</f>
        <v>0</v>
      </c>
      <c r="Q76" s="73"/>
      <c r="R76" s="154">
        <f>R77</f>
        <v>0</v>
      </c>
      <c r="S76" s="73"/>
      <c r="T76" s="155">
        <f>T77</f>
        <v>0</v>
      </c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T76" s="18" t="s">
        <v>68</v>
      </c>
      <c r="AU76" s="18" t="s">
        <v>87</v>
      </c>
      <c r="BK76" s="156">
        <f>BK77</f>
        <v>0</v>
      </c>
    </row>
    <row r="77" spans="1:65" s="12" customFormat="1" ht="25.9" customHeight="1">
      <c r="B77" s="157"/>
      <c r="C77" s="158"/>
      <c r="D77" s="159" t="s">
        <v>68</v>
      </c>
      <c r="E77" s="160" t="s">
        <v>104</v>
      </c>
      <c r="F77" s="160" t="s">
        <v>105</v>
      </c>
      <c r="G77" s="158"/>
      <c r="H77" s="158"/>
      <c r="I77" s="161"/>
      <c r="J77" s="162">
        <f>BK77</f>
        <v>0</v>
      </c>
      <c r="K77" s="158"/>
      <c r="L77" s="163"/>
      <c r="M77" s="164"/>
      <c r="N77" s="165"/>
      <c r="O77" s="165"/>
      <c r="P77" s="166">
        <f>P78+P87</f>
        <v>0</v>
      </c>
      <c r="Q77" s="165"/>
      <c r="R77" s="166">
        <f>R78+R87</f>
        <v>0</v>
      </c>
      <c r="S77" s="165"/>
      <c r="T77" s="167">
        <f>T78+T87</f>
        <v>0</v>
      </c>
      <c r="AR77" s="168" t="s">
        <v>106</v>
      </c>
      <c r="AT77" s="169" t="s">
        <v>68</v>
      </c>
      <c r="AU77" s="169" t="s">
        <v>69</v>
      </c>
      <c r="AY77" s="168" t="s">
        <v>107</v>
      </c>
      <c r="BK77" s="170">
        <f>BK78+BK87</f>
        <v>0</v>
      </c>
    </row>
    <row r="78" spans="1:65" s="12" customFormat="1" ht="22.9" customHeight="1">
      <c r="B78" s="157"/>
      <c r="C78" s="158"/>
      <c r="D78" s="159" t="s">
        <v>68</v>
      </c>
      <c r="E78" s="171" t="s">
        <v>108</v>
      </c>
      <c r="F78" s="171" t="s">
        <v>109</v>
      </c>
      <c r="G78" s="158"/>
      <c r="H78" s="158"/>
      <c r="I78" s="161"/>
      <c r="J78" s="172">
        <f>BK78</f>
        <v>0</v>
      </c>
      <c r="K78" s="158"/>
      <c r="L78" s="163"/>
      <c r="M78" s="164"/>
      <c r="N78" s="165"/>
      <c r="O78" s="165"/>
      <c r="P78" s="166">
        <f>SUM(P79:P86)</f>
        <v>0</v>
      </c>
      <c r="Q78" s="165"/>
      <c r="R78" s="166">
        <f>SUM(R79:R86)</f>
        <v>0</v>
      </c>
      <c r="S78" s="165"/>
      <c r="T78" s="167">
        <f>SUM(T79:T86)</f>
        <v>0</v>
      </c>
      <c r="AR78" s="168" t="s">
        <v>106</v>
      </c>
      <c r="AT78" s="169" t="s">
        <v>68</v>
      </c>
      <c r="AU78" s="169" t="s">
        <v>74</v>
      </c>
      <c r="AY78" s="168" t="s">
        <v>107</v>
      </c>
      <c r="BK78" s="170">
        <f>SUM(BK79:BK86)</f>
        <v>0</v>
      </c>
    </row>
    <row r="79" spans="1:65" s="2" customFormat="1" ht="16.5" customHeight="1">
      <c r="A79" s="35"/>
      <c r="B79" s="36"/>
      <c r="C79" s="173" t="s">
        <v>74</v>
      </c>
      <c r="D79" s="173" t="s">
        <v>110</v>
      </c>
      <c r="E79" s="174" t="s">
        <v>111</v>
      </c>
      <c r="F79" s="175" t="s">
        <v>112</v>
      </c>
      <c r="G79" s="176" t="s">
        <v>113</v>
      </c>
      <c r="H79" s="177">
        <v>1</v>
      </c>
      <c r="I79" s="178"/>
      <c r="J79" s="179">
        <f>ROUND(I79*H79,2)</f>
        <v>0</v>
      </c>
      <c r="K79" s="175" t="s">
        <v>114</v>
      </c>
      <c r="L79" s="40"/>
      <c r="M79" s="180" t="s">
        <v>19</v>
      </c>
      <c r="N79" s="181" t="s">
        <v>40</v>
      </c>
      <c r="O79" s="65"/>
      <c r="P79" s="182">
        <f>O79*H79</f>
        <v>0</v>
      </c>
      <c r="Q79" s="182">
        <v>0</v>
      </c>
      <c r="R79" s="182">
        <f>Q79*H79</f>
        <v>0</v>
      </c>
      <c r="S79" s="182">
        <v>0</v>
      </c>
      <c r="T79" s="183">
        <f>S79*H79</f>
        <v>0</v>
      </c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R79" s="184" t="s">
        <v>115</v>
      </c>
      <c r="AT79" s="184" t="s">
        <v>110</v>
      </c>
      <c r="AU79" s="184" t="s">
        <v>79</v>
      </c>
      <c r="AY79" s="18" t="s">
        <v>107</v>
      </c>
      <c r="BE79" s="185">
        <f>IF(N79="základní",J79,0)</f>
        <v>0</v>
      </c>
      <c r="BF79" s="185">
        <f>IF(N79="snížená",J79,0)</f>
        <v>0</v>
      </c>
      <c r="BG79" s="185">
        <f>IF(N79="zákl. přenesená",J79,0)</f>
        <v>0</v>
      </c>
      <c r="BH79" s="185">
        <f>IF(N79="sníž. přenesená",J79,0)</f>
        <v>0</v>
      </c>
      <c r="BI79" s="185">
        <f>IF(N79="nulová",J79,0)</f>
        <v>0</v>
      </c>
      <c r="BJ79" s="18" t="s">
        <v>74</v>
      </c>
      <c r="BK79" s="185">
        <f>ROUND(I79*H79,2)</f>
        <v>0</v>
      </c>
      <c r="BL79" s="18" t="s">
        <v>115</v>
      </c>
      <c r="BM79" s="184" t="s">
        <v>116</v>
      </c>
    </row>
    <row r="80" spans="1:65" s="2" customFormat="1" ht="11.25">
      <c r="A80" s="35"/>
      <c r="B80" s="36"/>
      <c r="C80" s="37"/>
      <c r="D80" s="186" t="s">
        <v>117</v>
      </c>
      <c r="E80" s="37"/>
      <c r="F80" s="187" t="s">
        <v>118</v>
      </c>
      <c r="G80" s="37"/>
      <c r="H80" s="37"/>
      <c r="I80" s="188"/>
      <c r="J80" s="37"/>
      <c r="K80" s="37"/>
      <c r="L80" s="40"/>
      <c r="M80" s="189"/>
      <c r="N80" s="190"/>
      <c r="O80" s="65"/>
      <c r="P80" s="65"/>
      <c r="Q80" s="65"/>
      <c r="R80" s="65"/>
      <c r="S80" s="65"/>
      <c r="T80" s="66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T80" s="18" t="s">
        <v>117</v>
      </c>
      <c r="AU80" s="18" t="s">
        <v>79</v>
      </c>
    </row>
    <row r="81" spans="1:65" s="2" customFormat="1" ht="16.5" customHeight="1">
      <c r="A81" s="35"/>
      <c r="B81" s="36"/>
      <c r="C81" s="173" t="s">
        <v>79</v>
      </c>
      <c r="D81" s="173" t="s">
        <v>110</v>
      </c>
      <c r="E81" s="174" t="s">
        <v>119</v>
      </c>
      <c r="F81" s="175" t="s">
        <v>120</v>
      </c>
      <c r="G81" s="176" t="s">
        <v>113</v>
      </c>
      <c r="H81" s="177">
        <v>1</v>
      </c>
      <c r="I81" s="178"/>
      <c r="J81" s="179">
        <f>ROUND(I81*H81,2)</f>
        <v>0</v>
      </c>
      <c r="K81" s="175" t="s">
        <v>114</v>
      </c>
      <c r="L81" s="40"/>
      <c r="M81" s="180" t="s">
        <v>19</v>
      </c>
      <c r="N81" s="181" t="s">
        <v>40</v>
      </c>
      <c r="O81" s="65"/>
      <c r="P81" s="182">
        <f>O81*H81</f>
        <v>0</v>
      </c>
      <c r="Q81" s="182">
        <v>0</v>
      </c>
      <c r="R81" s="182">
        <f>Q81*H81</f>
        <v>0</v>
      </c>
      <c r="S81" s="182">
        <v>0</v>
      </c>
      <c r="T81" s="183">
        <f>S81*H81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R81" s="184" t="s">
        <v>115</v>
      </c>
      <c r="AT81" s="184" t="s">
        <v>110</v>
      </c>
      <c r="AU81" s="184" t="s">
        <v>79</v>
      </c>
      <c r="AY81" s="18" t="s">
        <v>107</v>
      </c>
      <c r="BE81" s="185">
        <f>IF(N81="základní",J81,0)</f>
        <v>0</v>
      </c>
      <c r="BF81" s="185">
        <f>IF(N81="snížená",J81,0)</f>
        <v>0</v>
      </c>
      <c r="BG81" s="185">
        <f>IF(N81="zákl. přenesená",J81,0)</f>
        <v>0</v>
      </c>
      <c r="BH81" s="185">
        <f>IF(N81="sníž. přenesená",J81,0)</f>
        <v>0</v>
      </c>
      <c r="BI81" s="185">
        <f>IF(N81="nulová",J81,0)</f>
        <v>0</v>
      </c>
      <c r="BJ81" s="18" t="s">
        <v>74</v>
      </c>
      <c r="BK81" s="185">
        <f>ROUND(I81*H81,2)</f>
        <v>0</v>
      </c>
      <c r="BL81" s="18" t="s">
        <v>115</v>
      </c>
      <c r="BM81" s="184" t="s">
        <v>121</v>
      </c>
    </row>
    <row r="82" spans="1:65" s="2" customFormat="1" ht="11.25">
      <c r="A82" s="35"/>
      <c r="B82" s="36"/>
      <c r="C82" s="37"/>
      <c r="D82" s="186" t="s">
        <v>117</v>
      </c>
      <c r="E82" s="37"/>
      <c r="F82" s="187" t="s">
        <v>122</v>
      </c>
      <c r="G82" s="37"/>
      <c r="H82" s="37"/>
      <c r="I82" s="188"/>
      <c r="J82" s="37"/>
      <c r="K82" s="37"/>
      <c r="L82" s="40"/>
      <c r="M82" s="189"/>
      <c r="N82" s="190"/>
      <c r="O82" s="65"/>
      <c r="P82" s="65"/>
      <c r="Q82" s="65"/>
      <c r="R82" s="65"/>
      <c r="S82" s="65"/>
      <c r="T82" s="66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117</v>
      </c>
      <c r="AU82" s="18" t="s">
        <v>79</v>
      </c>
    </row>
    <row r="83" spans="1:65" s="2" customFormat="1" ht="16.5" customHeight="1">
      <c r="A83" s="35"/>
      <c r="B83" s="36"/>
      <c r="C83" s="173" t="s">
        <v>123</v>
      </c>
      <c r="D83" s="173" t="s">
        <v>110</v>
      </c>
      <c r="E83" s="174" t="s">
        <v>124</v>
      </c>
      <c r="F83" s="175" t="s">
        <v>125</v>
      </c>
      <c r="G83" s="176" t="s">
        <v>113</v>
      </c>
      <c r="H83" s="177">
        <v>1</v>
      </c>
      <c r="I83" s="178"/>
      <c r="J83" s="179">
        <f>ROUND(I83*H83,2)</f>
        <v>0</v>
      </c>
      <c r="K83" s="175" t="s">
        <v>114</v>
      </c>
      <c r="L83" s="40"/>
      <c r="M83" s="180" t="s">
        <v>19</v>
      </c>
      <c r="N83" s="181" t="s">
        <v>40</v>
      </c>
      <c r="O83" s="65"/>
      <c r="P83" s="182">
        <f>O83*H83</f>
        <v>0</v>
      </c>
      <c r="Q83" s="182">
        <v>0</v>
      </c>
      <c r="R83" s="182">
        <f>Q83*H83</f>
        <v>0</v>
      </c>
      <c r="S83" s="182">
        <v>0</v>
      </c>
      <c r="T83" s="183">
        <f>S83*H83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84" t="s">
        <v>115</v>
      </c>
      <c r="AT83" s="184" t="s">
        <v>110</v>
      </c>
      <c r="AU83" s="184" t="s">
        <v>79</v>
      </c>
      <c r="AY83" s="18" t="s">
        <v>107</v>
      </c>
      <c r="BE83" s="185">
        <f>IF(N83="základní",J83,0)</f>
        <v>0</v>
      </c>
      <c r="BF83" s="185">
        <f>IF(N83="snížená",J83,0)</f>
        <v>0</v>
      </c>
      <c r="BG83" s="185">
        <f>IF(N83="zákl. přenesená",J83,0)</f>
        <v>0</v>
      </c>
      <c r="BH83" s="185">
        <f>IF(N83="sníž. přenesená",J83,0)</f>
        <v>0</v>
      </c>
      <c r="BI83" s="185">
        <f>IF(N83="nulová",J83,0)</f>
        <v>0</v>
      </c>
      <c r="BJ83" s="18" t="s">
        <v>74</v>
      </c>
      <c r="BK83" s="185">
        <f>ROUND(I83*H83,2)</f>
        <v>0</v>
      </c>
      <c r="BL83" s="18" t="s">
        <v>115</v>
      </c>
      <c r="BM83" s="184" t="s">
        <v>126</v>
      </c>
    </row>
    <row r="84" spans="1:65" s="2" customFormat="1" ht="11.25">
      <c r="A84" s="35"/>
      <c r="B84" s="36"/>
      <c r="C84" s="37"/>
      <c r="D84" s="186" t="s">
        <v>117</v>
      </c>
      <c r="E84" s="37"/>
      <c r="F84" s="187" t="s">
        <v>127</v>
      </c>
      <c r="G84" s="37"/>
      <c r="H84" s="37"/>
      <c r="I84" s="188"/>
      <c r="J84" s="37"/>
      <c r="K84" s="37"/>
      <c r="L84" s="40"/>
      <c r="M84" s="189"/>
      <c r="N84" s="190"/>
      <c r="O84" s="65"/>
      <c r="P84" s="65"/>
      <c r="Q84" s="65"/>
      <c r="R84" s="65"/>
      <c r="S84" s="65"/>
      <c r="T84" s="66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117</v>
      </c>
      <c r="AU84" s="18" t="s">
        <v>79</v>
      </c>
    </row>
    <row r="85" spans="1:65" s="2" customFormat="1" ht="16.5" customHeight="1">
      <c r="A85" s="35"/>
      <c r="B85" s="36"/>
      <c r="C85" s="173" t="s">
        <v>128</v>
      </c>
      <c r="D85" s="173" t="s">
        <v>110</v>
      </c>
      <c r="E85" s="174" t="s">
        <v>129</v>
      </c>
      <c r="F85" s="175" t="s">
        <v>130</v>
      </c>
      <c r="G85" s="176" t="s">
        <v>113</v>
      </c>
      <c r="H85" s="177">
        <v>1</v>
      </c>
      <c r="I85" s="178"/>
      <c r="J85" s="179">
        <f>ROUND(I85*H85,2)</f>
        <v>0</v>
      </c>
      <c r="K85" s="175" t="s">
        <v>114</v>
      </c>
      <c r="L85" s="40"/>
      <c r="M85" s="180" t="s">
        <v>19</v>
      </c>
      <c r="N85" s="181" t="s">
        <v>40</v>
      </c>
      <c r="O85" s="65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4" t="s">
        <v>115</v>
      </c>
      <c r="AT85" s="184" t="s">
        <v>110</v>
      </c>
      <c r="AU85" s="184" t="s">
        <v>79</v>
      </c>
      <c r="AY85" s="18" t="s">
        <v>107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8" t="s">
        <v>74</v>
      </c>
      <c r="BK85" s="185">
        <f>ROUND(I85*H85,2)</f>
        <v>0</v>
      </c>
      <c r="BL85" s="18" t="s">
        <v>115</v>
      </c>
      <c r="BM85" s="184" t="s">
        <v>131</v>
      </c>
    </row>
    <row r="86" spans="1:65" s="2" customFormat="1" ht="11.25">
      <c r="A86" s="35"/>
      <c r="B86" s="36"/>
      <c r="C86" s="37"/>
      <c r="D86" s="186" t="s">
        <v>117</v>
      </c>
      <c r="E86" s="37"/>
      <c r="F86" s="187" t="s">
        <v>130</v>
      </c>
      <c r="G86" s="37"/>
      <c r="H86" s="37"/>
      <c r="I86" s="188"/>
      <c r="J86" s="37"/>
      <c r="K86" s="37"/>
      <c r="L86" s="40"/>
      <c r="M86" s="189"/>
      <c r="N86" s="190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117</v>
      </c>
      <c r="AU86" s="18" t="s">
        <v>79</v>
      </c>
    </row>
    <row r="87" spans="1:65" s="12" customFormat="1" ht="22.9" customHeight="1">
      <c r="B87" s="157"/>
      <c r="C87" s="158"/>
      <c r="D87" s="159" t="s">
        <v>68</v>
      </c>
      <c r="E87" s="171" t="s">
        <v>132</v>
      </c>
      <c r="F87" s="171" t="s">
        <v>133</v>
      </c>
      <c r="G87" s="158"/>
      <c r="H87" s="158"/>
      <c r="I87" s="161"/>
      <c r="J87" s="172">
        <f>BK87</f>
        <v>0</v>
      </c>
      <c r="K87" s="158"/>
      <c r="L87" s="163"/>
      <c r="M87" s="164"/>
      <c r="N87" s="165"/>
      <c r="O87" s="165"/>
      <c r="P87" s="166">
        <f>SUM(P88:P91)</f>
        <v>0</v>
      </c>
      <c r="Q87" s="165"/>
      <c r="R87" s="166">
        <f>SUM(R88:R91)</f>
        <v>0</v>
      </c>
      <c r="S87" s="165"/>
      <c r="T87" s="167">
        <f>SUM(T88:T91)</f>
        <v>0</v>
      </c>
      <c r="AR87" s="168" t="s">
        <v>106</v>
      </c>
      <c r="AT87" s="169" t="s">
        <v>68</v>
      </c>
      <c r="AU87" s="169" t="s">
        <v>74</v>
      </c>
      <c r="AY87" s="168" t="s">
        <v>107</v>
      </c>
      <c r="BK87" s="170">
        <f>SUM(BK88:BK91)</f>
        <v>0</v>
      </c>
    </row>
    <row r="88" spans="1:65" s="2" customFormat="1" ht="16.5" customHeight="1">
      <c r="A88" s="35"/>
      <c r="B88" s="36"/>
      <c r="C88" s="173" t="s">
        <v>106</v>
      </c>
      <c r="D88" s="173" t="s">
        <v>110</v>
      </c>
      <c r="E88" s="174" t="s">
        <v>134</v>
      </c>
      <c r="F88" s="175" t="s">
        <v>135</v>
      </c>
      <c r="G88" s="176" t="s">
        <v>113</v>
      </c>
      <c r="H88" s="177">
        <v>1</v>
      </c>
      <c r="I88" s="178"/>
      <c r="J88" s="179">
        <f>ROUND(I88*H88,2)</f>
        <v>0</v>
      </c>
      <c r="K88" s="175" t="s">
        <v>19</v>
      </c>
      <c r="L88" s="40"/>
      <c r="M88" s="180" t="s">
        <v>19</v>
      </c>
      <c r="N88" s="181" t="s">
        <v>40</v>
      </c>
      <c r="O88" s="65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4" t="s">
        <v>115</v>
      </c>
      <c r="AT88" s="184" t="s">
        <v>110</v>
      </c>
      <c r="AU88" s="184" t="s">
        <v>79</v>
      </c>
      <c r="AY88" s="18" t="s">
        <v>107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8" t="s">
        <v>74</v>
      </c>
      <c r="BK88" s="185">
        <f>ROUND(I88*H88,2)</f>
        <v>0</v>
      </c>
      <c r="BL88" s="18" t="s">
        <v>115</v>
      </c>
      <c r="BM88" s="184" t="s">
        <v>136</v>
      </c>
    </row>
    <row r="89" spans="1:65" s="2" customFormat="1" ht="11.25">
      <c r="A89" s="35"/>
      <c r="B89" s="36"/>
      <c r="C89" s="37"/>
      <c r="D89" s="186" t="s">
        <v>117</v>
      </c>
      <c r="E89" s="37"/>
      <c r="F89" s="187" t="s">
        <v>137</v>
      </c>
      <c r="G89" s="37"/>
      <c r="H89" s="37"/>
      <c r="I89" s="188"/>
      <c r="J89" s="37"/>
      <c r="K89" s="37"/>
      <c r="L89" s="40"/>
      <c r="M89" s="189"/>
      <c r="N89" s="190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117</v>
      </c>
      <c r="AU89" s="18" t="s">
        <v>79</v>
      </c>
    </row>
    <row r="90" spans="1:65" s="2" customFormat="1" ht="16.5" customHeight="1">
      <c r="A90" s="35"/>
      <c r="B90" s="36"/>
      <c r="C90" s="173" t="s">
        <v>138</v>
      </c>
      <c r="D90" s="173" t="s">
        <v>110</v>
      </c>
      <c r="E90" s="174" t="s">
        <v>139</v>
      </c>
      <c r="F90" s="175" t="s">
        <v>135</v>
      </c>
      <c r="G90" s="176" t="s">
        <v>113</v>
      </c>
      <c r="H90" s="177">
        <v>1</v>
      </c>
      <c r="I90" s="178"/>
      <c r="J90" s="179">
        <f>ROUND(I90*H90,2)</f>
        <v>0</v>
      </c>
      <c r="K90" s="175" t="s">
        <v>19</v>
      </c>
      <c r="L90" s="40"/>
      <c r="M90" s="180" t="s">
        <v>19</v>
      </c>
      <c r="N90" s="181" t="s">
        <v>40</v>
      </c>
      <c r="O90" s="65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4" t="s">
        <v>115</v>
      </c>
      <c r="AT90" s="184" t="s">
        <v>110</v>
      </c>
      <c r="AU90" s="184" t="s">
        <v>79</v>
      </c>
      <c r="AY90" s="18" t="s">
        <v>107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8" t="s">
        <v>74</v>
      </c>
      <c r="BK90" s="185">
        <f>ROUND(I90*H90,2)</f>
        <v>0</v>
      </c>
      <c r="BL90" s="18" t="s">
        <v>115</v>
      </c>
      <c r="BM90" s="184" t="s">
        <v>140</v>
      </c>
    </row>
    <row r="91" spans="1:65" s="2" customFormat="1" ht="11.25">
      <c r="A91" s="35"/>
      <c r="B91" s="36"/>
      <c r="C91" s="37"/>
      <c r="D91" s="186" t="s">
        <v>117</v>
      </c>
      <c r="E91" s="37"/>
      <c r="F91" s="187" t="s">
        <v>141</v>
      </c>
      <c r="G91" s="37"/>
      <c r="H91" s="37"/>
      <c r="I91" s="188"/>
      <c r="J91" s="37"/>
      <c r="K91" s="37"/>
      <c r="L91" s="40"/>
      <c r="M91" s="191"/>
      <c r="N91" s="192"/>
      <c r="O91" s="193"/>
      <c r="P91" s="193"/>
      <c r="Q91" s="193"/>
      <c r="R91" s="193"/>
      <c r="S91" s="193"/>
      <c r="T91" s="194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117</v>
      </c>
      <c r="AU91" s="18" t="s">
        <v>79</v>
      </c>
    </row>
    <row r="92" spans="1:65" s="2" customFormat="1" ht="6.95" customHeight="1">
      <c r="A92" s="35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0"/>
      <c r="M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</sheetData>
  <sheetProtection algorithmName="SHA-512" hashValue="pLDFtcCVkKiFmWofeoCsneMz6YlXdSAm3JCTzusp0yek3c7yWptE7mVrwLKgMI53fdH3GRWj4jfY9GJ77rzNUQ==" saltValue="CL35+I8pfPD2J5/iOv9HnD2LnYbn1Yr7ZeQLrIKpzvgG6q3a5vU845iCsjWAYkIMdy85etnclTFhg1I+JUCxug==" spinCount="100000" sheet="1" objects="1" scenarios="1" formatColumns="0" formatRows="0" autoFilter="0"/>
  <autoFilter ref="C75:K91"/>
  <mergeCells count="6">
    <mergeCell ref="L2:V2"/>
    <mergeCell ref="E7:H7"/>
    <mergeCell ref="E16:H16"/>
    <mergeCell ref="E25:H25"/>
    <mergeCell ref="E46:H46"/>
    <mergeCell ref="E68:H6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78</v>
      </c>
    </row>
    <row r="3" spans="1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1"/>
      <c r="AT3" s="18" t="s">
        <v>79</v>
      </c>
    </row>
    <row r="4" spans="1:46" s="1" customFormat="1" ht="24.95" customHeight="1">
      <c r="B4" s="21"/>
      <c r="D4" s="103" t="s">
        <v>83</v>
      </c>
      <c r="L4" s="21"/>
      <c r="M4" s="104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5" t="s">
        <v>16</v>
      </c>
      <c r="L6" s="21"/>
    </row>
    <row r="7" spans="1:46" s="1" customFormat="1" ht="16.5" customHeight="1">
      <c r="B7" s="21"/>
      <c r="E7" s="368" t="str">
        <f>'Rekapitulace stavby'!K6</f>
        <v>III/18017 VJEZDOVÁ BRÁNA EJPOVICKÁ UL., KYŠICE</v>
      </c>
      <c r="F7" s="369"/>
      <c r="G7" s="369"/>
      <c r="H7" s="369"/>
      <c r="L7" s="21"/>
    </row>
    <row r="8" spans="1:46" s="2" customFormat="1" ht="12" customHeight="1">
      <c r="A8" s="35"/>
      <c r="B8" s="40"/>
      <c r="C8" s="35"/>
      <c r="D8" s="105" t="s">
        <v>142</v>
      </c>
      <c r="E8" s="35"/>
      <c r="F8" s="35"/>
      <c r="G8" s="35"/>
      <c r="H8" s="35"/>
      <c r="I8" s="35"/>
      <c r="J8" s="35"/>
      <c r="K8" s="35"/>
      <c r="L8" s="10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62" t="s">
        <v>143</v>
      </c>
      <c r="F9" s="363"/>
      <c r="G9" s="363"/>
      <c r="H9" s="363"/>
      <c r="I9" s="35"/>
      <c r="J9" s="35"/>
      <c r="K9" s="35"/>
      <c r="L9" s="10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5" t="s">
        <v>18</v>
      </c>
      <c r="E11" s="35"/>
      <c r="F11" s="107" t="s">
        <v>19</v>
      </c>
      <c r="G11" s="35"/>
      <c r="H11" s="35"/>
      <c r="I11" s="105" t="s">
        <v>20</v>
      </c>
      <c r="J11" s="107" t="s">
        <v>19</v>
      </c>
      <c r="K11" s="35"/>
      <c r="L11" s="10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5" t="s">
        <v>21</v>
      </c>
      <c r="E12" s="35"/>
      <c r="F12" s="107" t="s">
        <v>22</v>
      </c>
      <c r="G12" s="35"/>
      <c r="H12" s="35"/>
      <c r="I12" s="105" t="s">
        <v>23</v>
      </c>
      <c r="J12" s="108" t="str">
        <f>'Rekapitulace stavby'!AN8</f>
        <v>26. 11. 2020</v>
      </c>
      <c r="K12" s="35"/>
      <c r="L12" s="10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5" t="s">
        <v>25</v>
      </c>
      <c r="E14" s="35"/>
      <c r="F14" s="35"/>
      <c r="G14" s="35"/>
      <c r="H14" s="35"/>
      <c r="I14" s="105" t="s">
        <v>26</v>
      </c>
      <c r="J14" s="107" t="str">
        <f>IF('Rekapitulace stavby'!AN10="","",'Rekapitulace stavby'!AN10)</f>
        <v/>
      </c>
      <c r="K14" s="35"/>
      <c r="L14" s="10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7" t="str">
        <f>IF('Rekapitulace stavby'!E11="","",'Rekapitulace stavby'!E11)</f>
        <v xml:space="preserve"> </v>
      </c>
      <c r="F15" s="35"/>
      <c r="G15" s="35"/>
      <c r="H15" s="35"/>
      <c r="I15" s="105" t="s">
        <v>27</v>
      </c>
      <c r="J15" s="107" t="str">
        <f>IF('Rekapitulace stavby'!AN11="","",'Rekapitulace stavby'!AN11)</f>
        <v/>
      </c>
      <c r="K15" s="35"/>
      <c r="L15" s="10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5" t="s">
        <v>28</v>
      </c>
      <c r="E17" s="35"/>
      <c r="F17" s="35"/>
      <c r="G17" s="35"/>
      <c r="H17" s="35"/>
      <c r="I17" s="105" t="s">
        <v>26</v>
      </c>
      <c r="J17" s="31" t="str">
        <f>'Rekapitulace stavby'!AN13</f>
        <v>Vyplň údaj</v>
      </c>
      <c r="K17" s="35"/>
      <c r="L17" s="10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4" t="str">
        <f>'Rekapitulace stavby'!E14</f>
        <v>Vyplň údaj</v>
      </c>
      <c r="F18" s="365"/>
      <c r="G18" s="365"/>
      <c r="H18" s="365"/>
      <c r="I18" s="105" t="s">
        <v>27</v>
      </c>
      <c r="J18" s="31" t="str">
        <f>'Rekapitulace stavby'!AN14</f>
        <v>Vyplň údaj</v>
      </c>
      <c r="K18" s="35"/>
      <c r="L18" s="10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5" t="s">
        <v>30</v>
      </c>
      <c r="E20" s="35"/>
      <c r="F20" s="35"/>
      <c r="G20" s="35"/>
      <c r="H20" s="35"/>
      <c r="I20" s="105" t="s">
        <v>26</v>
      </c>
      <c r="J20" s="107" t="str">
        <f>IF('Rekapitulace stavby'!AN16="","",'Rekapitulace stavby'!AN16)</f>
        <v/>
      </c>
      <c r="K20" s="35"/>
      <c r="L20" s="10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7" t="str">
        <f>IF('Rekapitulace stavby'!E17="","",'Rekapitulace stavby'!E17)</f>
        <v xml:space="preserve"> </v>
      </c>
      <c r="F21" s="35"/>
      <c r="G21" s="35"/>
      <c r="H21" s="35"/>
      <c r="I21" s="105" t="s">
        <v>27</v>
      </c>
      <c r="J21" s="107" t="str">
        <f>IF('Rekapitulace stavby'!AN17="","",'Rekapitulace stavby'!AN17)</f>
        <v/>
      </c>
      <c r="K21" s="35"/>
      <c r="L21" s="10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5" t="s">
        <v>32</v>
      </c>
      <c r="E23" s="35"/>
      <c r="F23" s="35"/>
      <c r="G23" s="35"/>
      <c r="H23" s="35"/>
      <c r="I23" s="105" t="s">
        <v>26</v>
      </c>
      <c r="J23" s="107" t="str">
        <f>IF('Rekapitulace stavby'!AN19="","",'Rekapitulace stavby'!AN19)</f>
        <v/>
      </c>
      <c r="K23" s="35"/>
      <c r="L23" s="10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7" t="str">
        <f>IF('Rekapitulace stavby'!E20="","",'Rekapitulace stavby'!E20)</f>
        <v xml:space="preserve"> </v>
      </c>
      <c r="F24" s="35"/>
      <c r="G24" s="35"/>
      <c r="H24" s="35"/>
      <c r="I24" s="105" t="s">
        <v>27</v>
      </c>
      <c r="J24" s="107" t="str">
        <f>IF('Rekapitulace stavby'!AN20="","",'Rekapitulace stavby'!AN20)</f>
        <v/>
      </c>
      <c r="K24" s="35"/>
      <c r="L24" s="10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5" t="s">
        <v>33</v>
      </c>
      <c r="E26" s="35"/>
      <c r="F26" s="35"/>
      <c r="G26" s="35"/>
      <c r="H26" s="35"/>
      <c r="I26" s="35"/>
      <c r="J26" s="35"/>
      <c r="K26" s="35"/>
      <c r="L26" s="10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366" t="s">
        <v>19</v>
      </c>
      <c r="F27" s="366"/>
      <c r="G27" s="366"/>
      <c r="H27" s="36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2"/>
      <c r="E29" s="112"/>
      <c r="F29" s="112"/>
      <c r="G29" s="112"/>
      <c r="H29" s="112"/>
      <c r="I29" s="112"/>
      <c r="J29" s="112"/>
      <c r="K29" s="112"/>
      <c r="L29" s="10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3" t="s">
        <v>35</v>
      </c>
      <c r="E30" s="35"/>
      <c r="F30" s="35"/>
      <c r="G30" s="35"/>
      <c r="H30" s="35"/>
      <c r="I30" s="35"/>
      <c r="J30" s="114">
        <f>ROUND(J84, 2)</f>
        <v>0</v>
      </c>
      <c r="K30" s="35"/>
      <c r="L30" s="10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2"/>
      <c r="E31" s="112"/>
      <c r="F31" s="112"/>
      <c r="G31" s="112"/>
      <c r="H31" s="112"/>
      <c r="I31" s="112"/>
      <c r="J31" s="112"/>
      <c r="K31" s="112"/>
      <c r="L31" s="10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5" t="s">
        <v>37</v>
      </c>
      <c r="G32" s="35"/>
      <c r="H32" s="35"/>
      <c r="I32" s="115" t="s">
        <v>36</v>
      </c>
      <c r="J32" s="115" t="s">
        <v>38</v>
      </c>
      <c r="K32" s="35"/>
      <c r="L32" s="10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6" t="s">
        <v>39</v>
      </c>
      <c r="E33" s="105" t="s">
        <v>40</v>
      </c>
      <c r="F33" s="117">
        <f>ROUND((SUM(BE84:BE333)),  2)</f>
        <v>0</v>
      </c>
      <c r="G33" s="35"/>
      <c r="H33" s="35"/>
      <c r="I33" s="118">
        <v>0.21</v>
      </c>
      <c r="J33" s="117">
        <f>ROUND(((SUM(BE84:BE333))*I33),  2)</f>
        <v>0</v>
      </c>
      <c r="K33" s="35"/>
      <c r="L33" s="10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5" t="s">
        <v>41</v>
      </c>
      <c r="F34" s="117">
        <f>ROUND((SUM(BF84:BF333)),  2)</f>
        <v>0</v>
      </c>
      <c r="G34" s="35"/>
      <c r="H34" s="35"/>
      <c r="I34" s="118">
        <v>0.15</v>
      </c>
      <c r="J34" s="117">
        <f>ROUND(((SUM(BF84:BF333))*I34),  2)</f>
        <v>0</v>
      </c>
      <c r="K34" s="35"/>
      <c r="L34" s="10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5" t="s">
        <v>42</v>
      </c>
      <c r="F35" s="117">
        <f>ROUND((SUM(BG84:BG333)),  2)</f>
        <v>0</v>
      </c>
      <c r="G35" s="35"/>
      <c r="H35" s="35"/>
      <c r="I35" s="118">
        <v>0.21</v>
      </c>
      <c r="J35" s="117">
        <f>0</f>
        <v>0</v>
      </c>
      <c r="K35" s="35"/>
      <c r="L35" s="10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5" t="s">
        <v>43</v>
      </c>
      <c r="F36" s="117">
        <f>ROUND((SUM(BH84:BH333)),  2)</f>
        <v>0</v>
      </c>
      <c r="G36" s="35"/>
      <c r="H36" s="35"/>
      <c r="I36" s="118">
        <v>0.15</v>
      </c>
      <c r="J36" s="117">
        <f>0</f>
        <v>0</v>
      </c>
      <c r="K36" s="35"/>
      <c r="L36" s="10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5" t="s">
        <v>44</v>
      </c>
      <c r="F37" s="117">
        <f>ROUND((SUM(BI84:BI333)),  2)</f>
        <v>0</v>
      </c>
      <c r="G37" s="35"/>
      <c r="H37" s="35"/>
      <c r="I37" s="118">
        <v>0</v>
      </c>
      <c r="J37" s="117">
        <f>0</f>
        <v>0</v>
      </c>
      <c r="K37" s="35"/>
      <c r="L37" s="10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84</v>
      </c>
      <c r="D45" s="37"/>
      <c r="E45" s="37"/>
      <c r="F45" s="37"/>
      <c r="G45" s="37"/>
      <c r="H45" s="37"/>
      <c r="I45" s="37"/>
      <c r="J45" s="37"/>
      <c r="K45" s="37"/>
      <c r="L45" s="106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6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0" t="str">
        <f>E7</f>
        <v>III/18017 VJEZDOVÁ BRÁNA EJPOVICKÁ UL., KYŠICE</v>
      </c>
      <c r="F48" s="371"/>
      <c r="G48" s="371"/>
      <c r="H48" s="371"/>
      <c r="I48" s="37"/>
      <c r="J48" s="37"/>
      <c r="K48" s="37"/>
      <c r="L48" s="106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142</v>
      </c>
      <c r="D49" s="37"/>
      <c r="E49" s="37"/>
      <c r="F49" s="37"/>
      <c r="G49" s="37"/>
      <c r="H49" s="37"/>
      <c r="I49" s="37"/>
      <c r="J49" s="37"/>
      <c r="K49" s="37"/>
      <c r="L49" s="106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41" t="str">
        <f>E9</f>
        <v>SO 101 - KOMUNIKACE</v>
      </c>
      <c r="F50" s="367"/>
      <c r="G50" s="367"/>
      <c r="H50" s="367"/>
      <c r="I50" s="37"/>
      <c r="J50" s="37"/>
      <c r="K50" s="37"/>
      <c r="L50" s="106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6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26. 11. 2020</v>
      </c>
      <c r="K52" s="37"/>
      <c r="L52" s="10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6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30</v>
      </c>
      <c r="J54" s="33" t="str">
        <f>E21</f>
        <v xml:space="preserve"> </v>
      </c>
      <c r="K54" s="37"/>
      <c r="L54" s="106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6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6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0" t="s">
        <v>85</v>
      </c>
      <c r="D57" s="131"/>
      <c r="E57" s="131"/>
      <c r="F57" s="131"/>
      <c r="G57" s="131"/>
      <c r="H57" s="131"/>
      <c r="I57" s="131"/>
      <c r="J57" s="132" t="s">
        <v>86</v>
      </c>
      <c r="K57" s="131"/>
      <c r="L57" s="10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3" t="s">
        <v>67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6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87</v>
      </c>
    </row>
    <row r="60" spans="1:47" s="9" customFormat="1" ht="24.95" customHeight="1">
      <c r="B60" s="134"/>
      <c r="C60" s="135"/>
      <c r="D60" s="136" t="s">
        <v>144</v>
      </c>
      <c r="E60" s="137"/>
      <c r="F60" s="137"/>
      <c r="G60" s="137"/>
      <c r="H60" s="137"/>
      <c r="I60" s="137"/>
      <c r="J60" s="138">
        <f>J85</f>
        <v>0</v>
      </c>
      <c r="K60" s="135"/>
      <c r="L60" s="139"/>
    </row>
    <row r="61" spans="1:47" s="10" customFormat="1" ht="19.899999999999999" customHeight="1">
      <c r="B61" s="140"/>
      <c r="C61" s="141"/>
      <c r="D61" s="142" t="s">
        <v>145</v>
      </c>
      <c r="E61" s="143"/>
      <c r="F61" s="143"/>
      <c r="G61" s="143"/>
      <c r="H61" s="143"/>
      <c r="I61" s="143"/>
      <c r="J61" s="144">
        <f>J86</f>
        <v>0</v>
      </c>
      <c r="K61" s="141"/>
      <c r="L61" s="145"/>
    </row>
    <row r="62" spans="1:47" s="10" customFormat="1" ht="19.899999999999999" customHeight="1">
      <c r="B62" s="140"/>
      <c r="C62" s="141"/>
      <c r="D62" s="142" t="s">
        <v>146</v>
      </c>
      <c r="E62" s="143"/>
      <c r="F62" s="143"/>
      <c r="G62" s="143"/>
      <c r="H62" s="143"/>
      <c r="I62" s="143"/>
      <c r="J62" s="144">
        <f>J175</f>
        <v>0</v>
      </c>
      <c r="K62" s="141"/>
      <c r="L62" s="145"/>
    </row>
    <row r="63" spans="1:47" s="10" customFormat="1" ht="19.899999999999999" customHeight="1">
      <c r="B63" s="140"/>
      <c r="C63" s="141"/>
      <c r="D63" s="142" t="s">
        <v>147</v>
      </c>
      <c r="E63" s="143"/>
      <c r="F63" s="143"/>
      <c r="G63" s="143"/>
      <c r="H63" s="143"/>
      <c r="I63" s="143"/>
      <c r="J63" s="144">
        <f>J214</f>
        <v>0</v>
      </c>
      <c r="K63" s="141"/>
      <c r="L63" s="145"/>
    </row>
    <row r="64" spans="1:47" s="10" customFormat="1" ht="19.899999999999999" customHeight="1">
      <c r="B64" s="140"/>
      <c r="C64" s="141"/>
      <c r="D64" s="142" t="s">
        <v>148</v>
      </c>
      <c r="E64" s="143"/>
      <c r="F64" s="143"/>
      <c r="G64" s="143"/>
      <c r="H64" s="143"/>
      <c r="I64" s="143"/>
      <c r="J64" s="144">
        <f>J320</f>
        <v>0</v>
      </c>
      <c r="K64" s="141"/>
      <c r="L64" s="145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6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6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91</v>
      </c>
      <c r="D71" s="37"/>
      <c r="E71" s="37"/>
      <c r="F71" s="37"/>
      <c r="G71" s="37"/>
      <c r="H71" s="37"/>
      <c r="I71" s="37"/>
      <c r="J71" s="37"/>
      <c r="K71" s="37"/>
      <c r="L71" s="106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6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6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0" t="str">
        <f>E7</f>
        <v>III/18017 VJEZDOVÁ BRÁNA EJPOVICKÁ UL., KYŠICE</v>
      </c>
      <c r="F74" s="371"/>
      <c r="G74" s="371"/>
      <c r="H74" s="371"/>
      <c r="I74" s="37"/>
      <c r="J74" s="37"/>
      <c r="K74" s="37"/>
      <c r="L74" s="106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142</v>
      </c>
      <c r="D75" s="37"/>
      <c r="E75" s="37"/>
      <c r="F75" s="37"/>
      <c r="G75" s="37"/>
      <c r="H75" s="37"/>
      <c r="I75" s="37"/>
      <c r="J75" s="37"/>
      <c r="K75" s="37"/>
      <c r="L75" s="106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41" t="str">
        <f>E9</f>
        <v>SO 101 - KOMUNIKACE</v>
      </c>
      <c r="F76" s="367"/>
      <c r="G76" s="367"/>
      <c r="H76" s="367"/>
      <c r="I76" s="37"/>
      <c r="J76" s="37"/>
      <c r="K76" s="37"/>
      <c r="L76" s="10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 xml:space="preserve"> </v>
      </c>
      <c r="G78" s="37"/>
      <c r="H78" s="37"/>
      <c r="I78" s="30" t="s">
        <v>23</v>
      </c>
      <c r="J78" s="60" t="str">
        <f>IF(J12="","",J12)</f>
        <v>26. 11. 2020</v>
      </c>
      <c r="K78" s="37"/>
      <c r="L78" s="106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6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 xml:space="preserve"> </v>
      </c>
      <c r="G80" s="37"/>
      <c r="H80" s="37"/>
      <c r="I80" s="30" t="s">
        <v>30</v>
      </c>
      <c r="J80" s="33" t="str">
        <f>E21</f>
        <v xml:space="preserve"> </v>
      </c>
      <c r="K80" s="37"/>
      <c r="L80" s="106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5.2" customHeight="1">
      <c r="A81" s="35"/>
      <c r="B81" s="36"/>
      <c r="C81" s="30" t="s">
        <v>28</v>
      </c>
      <c r="D81" s="37"/>
      <c r="E81" s="37"/>
      <c r="F81" s="28" t="str">
        <f>IF(E18="","",E18)</f>
        <v>Vyplň údaj</v>
      </c>
      <c r="G81" s="37"/>
      <c r="H81" s="37"/>
      <c r="I81" s="30" t="s">
        <v>32</v>
      </c>
      <c r="J81" s="33" t="str">
        <f>E24</f>
        <v xml:space="preserve"> </v>
      </c>
      <c r="K81" s="37"/>
      <c r="L81" s="10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11" customFormat="1" ht="29.25" customHeight="1">
      <c r="A83" s="146"/>
      <c r="B83" s="147"/>
      <c r="C83" s="148" t="s">
        <v>92</v>
      </c>
      <c r="D83" s="149" t="s">
        <v>54</v>
      </c>
      <c r="E83" s="149" t="s">
        <v>50</v>
      </c>
      <c r="F83" s="149" t="s">
        <v>51</v>
      </c>
      <c r="G83" s="149" t="s">
        <v>93</v>
      </c>
      <c r="H83" s="149" t="s">
        <v>94</v>
      </c>
      <c r="I83" s="149" t="s">
        <v>95</v>
      </c>
      <c r="J83" s="149" t="s">
        <v>86</v>
      </c>
      <c r="K83" s="150" t="s">
        <v>96</v>
      </c>
      <c r="L83" s="151"/>
      <c r="M83" s="69" t="s">
        <v>19</v>
      </c>
      <c r="N83" s="70" t="s">
        <v>39</v>
      </c>
      <c r="O83" s="70" t="s">
        <v>97</v>
      </c>
      <c r="P83" s="70" t="s">
        <v>98</v>
      </c>
      <c r="Q83" s="70" t="s">
        <v>99</v>
      </c>
      <c r="R83" s="70" t="s">
        <v>100</v>
      </c>
      <c r="S83" s="70" t="s">
        <v>101</v>
      </c>
      <c r="T83" s="71" t="s">
        <v>102</v>
      </c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</row>
    <row r="84" spans="1:65" s="2" customFormat="1" ht="22.9" customHeight="1">
      <c r="A84" s="35"/>
      <c r="B84" s="36"/>
      <c r="C84" s="76" t="s">
        <v>103</v>
      </c>
      <c r="D84" s="37"/>
      <c r="E84" s="37"/>
      <c r="F84" s="37"/>
      <c r="G84" s="37"/>
      <c r="H84" s="37"/>
      <c r="I84" s="37"/>
      <c r="J84" s="152">
        <f>BK84</f>
        <v>0</v>
      </c>
      <c r="K84" s="37"/>
      <c r="L84" s="40"/>
      <c r="M84" s="72"/>
      <c r="N84" s="153"/>
      <c r="O84" s="73"/>
      <c r="P84" s="154">
        <f>P85</f>
        <v>0</v>
      </c>
      <c r="Q84" s="73"/>
      <c r="R84" s="154">
        <f>R85</f>
        <v>449.02455499999996</v>
      </c>
      <c r="S84" s="73"/>
      <c r="T84" s="155">
        <f>T85</f>
        <v>228.94400000000002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68</v>
      </c>
      <c r="AU84" s="18" t="s">
        <v>87</v>
      </c>
      <c r="BK84" s="156">
        <f>BK85</f>
        <v>0</v>
      </c>
    </row>
    <row r="85" spans="1:65" s="12" customFormat="1" ht="25.9" customHeight="1">
      <c r="B85" s="157"/>
      <c r="C85" s="158"/>
      <c r="D85" s="159" t="s">
        <v>68</v>
      </c>
      <c r="E85" s="160" t="s">
        <v>149</v>
      </c>
      <c r="F85" s="160" t="s">
        <v>150</v>
      </c>
      <c r="G85" s="158"/>
      <c r="H85" s="158"/>
      <c r="I85" s="161"/>
      <c r="J85" s="162">
        <f>BK85</f>
        <v>0</v>
      </c>
      <c r="K85" s="158"/>
      <c r="L85" s="163"/>
      <c r="M85" s="164"/>
      <c r="N85" s="165"/>
      <c r="O85" s="165"/>
      <c r="P85" s="166">
        <f>P86+P175+P214+P320</f>
        <v>0</v>
      </c>
      <c r="Q85" s="165"/>
      <c r="R85" s="166">
        <f>R86+R175+R214+R320</f>
        <v>449.02455499999996</v>
      </c>
      <c r="S85" s="165"/>
      <c r="T85" s="167">
        <f>T86+T175+T214+T320</f>
        <v>228.94400000000002</v>
      </c>
      <c r="AR85" s="168" t="s">
        <v>74</v>
      </c>
      <c r="AT85" s="169" t="s">
        <v>68</v>
      </c>
      <c r="AU85" s="169" t="s">
        <v>69</v>
      </c>
      <c r="AY85" s="168" t="s">
        <v>107</v>
      </c>
      <c r="BK85" s="170">
        <f>BK86+BK175+BK214+BK320</f>
        <v>0</v>
      </c>
    </row>
    <row r="86" spans="1:65" s="12" customFormat="1" ht="22.9" customHeight="1">
      <c r="B86" s="157"/>
      <c r="C86" s="158"/>
      <c r="D86" s="159" t="s">
        <v>68</v>
      </c>
      <c r="E86" s="171" t="s">
        <v>74</v>
      </c>
      <c r="F86" s="171" t="s">
        <v>151</v>
      </c>
      <c r="G86" s="158"/>
      <c r="H86" s="158"/>
      <c r="I86" s="161"/>
      <c r="J86" s="172">
        <f>BK86</f>
        <v>0</v>
      </c>
      <c r="K86" s="158"/>
      <c r="L86" s="163"/>
      <c r="M86" s="164"/>
      <c r="N86" s="165"/>
      <c r="O86" s="165"/>
      <c r="P86" s="166">
        <f>SUM(P87:P174)</f>
        <v>0</v>
      </c>
      <c r="Q86" s="165"/>
      <c r="R86" s="166">
        <f>SUM(R87:R174)</f>
        <v>342.46615500000001</v>
      </c>
      <c r="S86" s="165"/>
      <c r="T86" s="167">
        <f>SUM(T87:T174)</f>
        <v>172.416</v>
      </c>
      <c r="AR86" s="168" t="s">
        <v>74</v>
      </c>
      <c r="AT86" s="169" t="s">
        <v>68</v>
      </c>
      <c r="AU86" s="169" t="s">
        <v>74</v>
      </c>
      <c r="AY86" s="168" t="s">
        <v>107</v>
      </c>
      <c r="BK86" s="170">
        <f>SUM(BK87:BK174)</f>
        <v>0</v>
      </c>
    </row>
    <row r="87" spans="1:65" s="2" customFormat="1" ht="16.5" customHeight="1">
      <c r="A87" s="35"/>
      <c r="B87" s="36"/>
      <c r="C87" s="173" t="s">
        <v>74</v>
      </c>
      <c r="D87" s="173" t="s">
        <v>110</v>
      </c>
      <c r="E87" s="174" t="s">
        <v>152</v>
      </c>
      <c r="F87" s="175" t="s">
        <v>153</v>
      </c>
      <c r="G87" s="176" t="s">
        <v>154</v>
      </c>
      <c r="H87" s="177">
        <v>160</v>
      </c>
      <c r="I87" s="178"/>
      <c r="J87" s="179">
        <f>ROUND(I87*H87,2)</f>
        <v>0</v>
      </c>
      <c r="K87" s="175" t="s">
        <v>114</v>
      </c>
      <c r="L87" s="40"/>
      <c r="M87" s="180" t="s">
        <v>19</v>
      </c>
      <c r="N87" s="181" t="s">
        <v>40</v>
      </c>
      <c r="O87" s="65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4" t="s">
        <v>128</v>
      </c>
      <c r="AT87" s="184" t="s">
        <v>110</v>
      </c>
      <c r="AU87" s="184" t="s">
        <v>79</v>
      </c>
      <c r="AY87" s="18" t="s">
        <v>107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8" t="s">
        <v>74</v>
      </c>
      <c r="BK87" s="185">
        <f>ROUND(I87*H87,2)</f>
        <v>0</v>
      </c>
      <c r="BL87" s="18" t="s">
        <v>128</v>
      </c>
      <c r="BM87" s="184" t="s">
        <v>155</v>
      </c>
    </row>
    <row r="88" spans="1:65" s="2" customFormat="1" ht="11.25">
      <c r="A88" s="35"/>
      <c r="B88" s="36"/>
      <c r="C88" s="37"/>
      <c r="D88" s="186" t="s">
        <v>117</v>
      </c>
      <c r="E88" s="37"/>
      <c r="F88" s="187" t="s">
        <v>156</v>
      </c>
      <c r="G88" s="37"/>
      <c r="H88" s="37"/>
      <c r="I88" s="188"/>
      <c r="J88" s="37"/>
      <c r="K88" s="37"/>
      <c r="L88" s="40"/>
      <c r="M88" s="189"/>
      <c r="N88" s="190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117</v>
      </c>
      <c r="AU88" s="18" t="s">
        <v>79</v>
      </c>
    </row>
    <row r="89" spans="1:65" s="2" customFormat="1" ht="19.5">
      <c r="A89" s="35"/>
      <c r="B89" s="36"/>
      <c r="C89" s="37"/>
      <c r="D89" s="186" t="s">
        <v>157</v>
      </c>
      <c r="E89" s="37"/>
      <c r="F89" s="195" t="s">
        <v>158</v>
      </c>
      <c r="G89" s="37"/>
      <c r="H89" s="37"/>
      <c r="I89" s="188"/>
      <c r="J89" s="37"/>
      <c r="K89" s="37"/>
      <c r="L89" s="40"/>
      <c r="M89" s="189"/>
      <c r="N89" s="190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157</v>
      </c>
      <c r="AU89" s="18" t="s">
        <v>79</v>
      </c>
    </row>
    <row r="90" spans="1:65" s="2" customFormat="1" ht="16.5" customHeight="1">
      <c r="A90" s="35"/>
      <c r="B90" s="36"/>
      <c r="C90" s="173" t="s">
        <v>79</v>
      </c>
      <c r="D90" s="173" t="s">
        <v>110</v>
      </c>
      <c r="E90" s="174" t="s">
        <v>159</v>
      </c>
      <c r="F90" s="175" t="s">
        <v>160</v>
      </c>
      <c r="G90" s="176" t="s">
        <v>154</v>
      </c>
      <c r="H90" s="177">
        <v>281</v>
      </c>
      <c r="I90" s="178"/>
      <c r="J90" s="179">
        <f>ROUND(I90*H90,2)</f>
        <v>0</v>
      </c>
      <c r="K90" s="175" t="s">
        <v>114</v>
      </c>
      <c r="L90" s="40"/>
      <c r="M90" s="180" t="s">
        <v>19</v>
      </c>
      <c r="N90" s="181" t="s">
        <v>40</v>
      </c>
      <c r="O90" s="65"/>
      <c r="P90" s="182">
        <f>O90*H90</f>
        <v>0</v>
      </c>
      <c r="Q90" s="182">
        <v>9.0000000000000006E-5</v>
      </c>
      <c r="R90" s="182">
        <f>Q90*H90</f>
        <v>2.529E-2</v>
      </c>
      <c r="S90" s="182">
        <v>0.25600000000000001</v>
      </c>
      <c r="T90" s="183">
        <f>S90*H90</f>
        <v>71.936000000000007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4" t="s">
        <v>128</v>
      </c>
      <c r="AT90" s="184" t="s">
        <v>110</v>
      </c>
      <c r="AU90" s="184" t="s">
        <v>79</v>
      </c>
      <c r="AY90" s="18" t="s">
        <v>107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8" t="s">
        <v>74</v>
      </c>
      <c r="BK90" s="185">
        <f>ROUND(I90*H90,2)</f>
        <v>0</v>
      </c>
      <c r="BL90" s="18" t="s">
        <v>128</v>
      </c>
      <c r="BM90" s="184" t="s">
        <v>161</v>
      </c>
    </row>
    <row r="91" spans="1:65" s="2" customFormat="1" ht="19.5">
      <c r="A91" s="35"/>
      <c r="B91" s="36"/>
      <c r="C91" s="37"/>
      <c r="D91" s="186" t="s">
        <v>117</v>
      </c>
      <c r="E91" s="37"/>
      <c r="F91" s="187" t="s">
        <v>162</v>
      </c>
      <c r="G91" s="37"/>
      <c r="H91" s="37"/>
      <c r="I91" s="188"/>
      <c r="J91" s="37"/>
      <c r="K91" s="37"/>
      <c r="L91" s="40"/>
      <c r="M91" s="189"/>
      <c r="N91" s="190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117</v>
      </c>
      <c r="AU91" s="18" t="s">
        <v>79</v>
      </c>
    </row>
    <row r="92" spans="1:65" s="13" customFormat="1" ht="11.25">
      <c r="B92" s="196"/>
      <c r="C92" s="197"/>
      <c r="D92" s="186" t="s">
        <v>163</v>
      </c>
      <c r="E92" s="198" t="s">
        <v>19</v>
      </c>
      <c r="F92" s="199" t="s">
        <v>164</v>
      </c>
      <c r="G92" s="197"/>
      <c r="H92" s="198" t="s">
        <v>19</v>
      </c>
      <c r="I92" s="200"/>
      <c r="J92" s="197"/>
      <c r="K92" s="197"/>
      <c r="L92" s="201"/>
      <c r="M92" s="202"/>
      <c r="N92" s="203"/>
      <c r="O92" s="203"/>
      <c r="P92" s="203"/>
      <c r="Q92" s="203"/>
      <c r="R92" s="203"/>
      <c r="S92" s="203"/>
      <c r="T92" s="204"/>
      <c r="AT92" s="205" t="s">
        <v>163</v>
      </c>
      <c r="AU92" s="205" t="s">
        <v>79</v>
      </c>
      <c r="AV92" s="13" t="s">
        <v>74</v>
      </c>
      <c r="AW92" s="13" t="s">
        <v>31</v>
      </c>
      <c r="AX92" s="13" t="s">
        <v>69</v>
      </c>
      <c r="AY92" s="205" t="s">
        <v>107</v>
      </c>
    </row>
    <row r="93" spans="1:65" s="14" customFormat="1" ht="11.25">
      <c r="B93" s="206"/>
      <c r="C93" s="207"/>
      <c r="D93" s="186" t="s">
        <v>163</v>
      </c>
      <c r="E93" s="208" t="s">
        <v>19</v>
      </c>
      <c r="F93" s="209" t="s">
        <v>165</v>
      </c>
      <c r="G93" s="207"/>
      <c r="H93" s="210">
        <v>216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163</v>
      </c>
      <c r="AU93" s="216" t="s">
        <v>79</v>
      </c>
      <c r="AV93" s="14" t="s">
        <v>79</v>
      </c>
      <c r="AW93" s="14" t="s">
        <v>31</v>
      </c>
      <c r="AX93" s="14" t="s">
        <v>69</v>
      </c>
      <c r="AY93" s="216" t="s">
        <v>107</v>
      </c>
    </row>
    <row r="94" spans="1:65" s="13" customFormat="1" ht="11.25">
      <c r="B94" s="196"/>
      <c r="C94" s="197"/>
      <c r="D94" s="186" t="s">
        <v>163</v>
      </c>
      <c r="E94" s="198" t="s">
        <v>19</v>
      </c>
      <c r="F94" s="199" t="s">
        <v>166</v>
      </c>
      <c r="G94" s="197"/>
      <c r="H94" s="198" t="s">
        <v>19</v>
      </c>
      <c r="I94" s="200"/>
      <c r="J94" s="197"/>
      <c r="K94" s="197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163</v>
      </c>
      <c r="AU94" s="205" t="s">
        <v>79</v>
      </c>
      <c r="AV94" s="13" t="s">
        <v>74</v>
      </c>
      <c r="AW94" s="13" t="s">
        <v>31</v>
      </c>
      <c r="AX94" s="13" t="s">
        <v>69</v>
      </c>
      <c r="AY94" s="205" t="s">
        <v>107</v>
      </c>
    </row>
    <row r="95" spans="1:65" s="14" customFormat="1" ht="11.25">
      <c r="B95" s="206"/>
      <c r="C95" s="207"/>
      <c r="D95" s="186" t="s">
        <v>163</v>
      </c>
      <c r="E95" s="208" t="s">
        <v>19</v>
      </c>
      <c r="F95" s="209" t="s">
        <v>167</v>
      </c>
      <c r="G95" s="207"/>
      <c r="H95" s="210">
        <v>65</v>
      </c>
      <c r="I95" s="211"/>
      <c r="J95" s="207"/>
      <c r="K95" s="207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163</v>
      </c>
      <c r="AU95" s="216" t="s">
        <v>79</v>
      </c>
      <c r="AV95" s="14" t="s">
        <v>79</v>
      </c>
      <c r="AW95" s="14" t="s">
        <v>31</v>
      </c>
      <c r="AX95" s="14" t="s">
        <v>69</v>
      </c>
      <c r="AY95" s="216" t="s">
        <v>107</v>
      </c>
    </row>
    <row r="96" spans="1:65" s="15" customFormat="1" ht="11.25">
      <c r="B96" s="217"/>
      <c r="C96" s="218"/>
      <c r="D96" s="186" t="s">
        <v>163</v>
      </c>
      <c r="E96" s="219" t="s">
        <v>19</v>
      </c>
      <c r="F96" s="220" t="s">
        <v>168</v>
      </c>
      <c r="G96" s="218"/>
      <c r="H96" s="221">
        <v>281</v>
      </c>
      <c r="I96" s="222"/>
      <c r="J96" s="218"/>
      <c r="K96" s="218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163</v>
      </c>
      <c r="AU96" s="227" t="s">
        <v>79</v>
      </c>
      <c r="AV96" s="15" t="s">
        <v>128</v>
      </c>
      <c r="AW96" s="15" t="s">
        <v>31</v>
      </c>
      <c r="AX96" s="15" t="s">
        <v>74</v>
      </c>
      <c r="AY96" s="227" t="s">
        <v>107</v>
      </c>
    </row>
    <row r="97" spans="1:65" s="2" customFormat="1" ht="16.5" customHeight="1">
      <c r="A97" s="35"/>
      <c r="B97" s="36"/>
      <c r="C97" s="173" t="s">
        <v>123</v>
      </c>
      <c r="D97" s="173" t="s">
        <v>110</v>
      </c>
      <c r="E97" s="174" t="s">
        <v>169</v>
      </c>
      <c r="F97" s="175" t="s">
        <v>170</v>
      </c>
      <c r="G97" s="176" t="s">
        <v>154</v>
      </c>
      <c r="H97" s="177">
        <v>785</v>
      </c>
      <c r="I97" s="178"/>
      <c r="J97" s="179">
        <f>ROUND(I97*H97,2)</f>
        <v>0</v>
      </c>
      <c r="K97" s="175" t="s">
        <v>114</v>
      </c>
      <c r="L97" s="40"/>
      <c r="M97" s="180" t="s">
        <v>19</v>
      </c>
      <c r="N97" s="181" t="s">
        <v>40</v>
      </c>
      <c r="O97" s="65"/>
      <c r="P97" s="182">
        <f>O97*H97</f>
        <v>0</v>
      </c>
      <c r="Q97" s="182">
        <v>5.0000000000000002E-5</v>
      </c>
      <c r="R97" s="182">
        <f>Q97*H97</f>
        <v>3.925E-2</v>
      </c>
      <c r="S97" s="182">
        <v>0.128</v>
      </c>
      <c r="T97" s="183">
        <f>S97*H97</f>
        <v>100.48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4" t="s">
        <v>128</v>
      </c>
      <c r="AT97" s="184" t="s">
        <v>110</v>
      </c>
      <c r="AU97" s="184" t="s">
        <v>79</v>
      </c>
      <c r="AY97" s="18" t="s">
        <v>107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8" t="s">
        <v>74</v>
      </c>
      <c r="BK97" s="185">
        <f>ROUND(I97*H97,2)</f>
        <v>0</v>
      </c>
      <c r="BL97" s="18" t="s">
        <v>128</v>
      </c>
      <c r="BM97" s="184" t="s">
        <v>171</v>
      </c>
    </row>
    <row r="98" spans="1:65" s="2" customFormat="1" ht="19.5">
      <c r="A98" s="35"/>
      <c r="B98" s="36"/>
      <c r="C98" s="37"/>
      <c r="D98" s="186" t="s">
        <v>117</v>
      </c>
      <c r="E98" s="37"/>
      <c r="F98" s="187" t="s">
        <v>172</v>
      </c>
      <c r="G98" s="37"/>
      <c r="H98" s="37"/>
      <c r="I98" s="188"/>
      <c r="J98" s="37"/>
      <c r="K98" s="37"/>
      <c r="L98" s="40"/>
      <c r="M98" s="189"/>
      <c r="N98" s="190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117</v>
      </c>
      <c r="AU98" s="18" t="s">
        <v>79</v>
      </c>
    </row>
    <row r="99" spans="1:65" s="13" customFormat="1" ht="11.25">
      <c r="B99" s="196"/>
      <c r="C99" s="197"/>
      <c r="D99" s="186" t="s">
        <v>163</v>
      </c>
      <c r="E99" s="198" t="s">
        <v>19</v>
      </c>
      <c r="F99" s="199" t="s">
        <v>173</v>
      </c>
      <c r="G99" s="197"/>
      <c r="H99" s="198" t="s">
        <v>19</v>
      </c>
      <c r="I99" s="200"/>
      <c r="J99" s="197"/>
      <c r="K99" s="197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163</v>
      </c>
      <c r="AU99" s="205" t="s">
        <v>79</v>
      </c>
      <c r="AV99" s="13" t="s">
        <v>74</v>
      </c>
      <c r="AW99" s="13" t="s">
        <v>31</v>
      </c>
      <c r="AX99" s="13" t="s">
        <v>69</v>
      </c>
      <c r="AY99" s="205" t="s">
        <v>107</v>
      </c>
    </row>
    <row r="100" spans="1:65" s="14" customFormat="1" ht="11.25">
      <c r="B100" s="206"/>
      <c r="C100" s="207"/>
      <c r="D100" s="186" t="s">
        <v>163</v>
      </c>
      <c r="E100" s="208" t="s">
        <v>19</v>
      </c>
      <c r="F100" s="209" t="s">
        <v>174</v>
      </c>
      <c r="G100" s="207"/>
      <c r="H100" s="210">
        <v>720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163</v>
      </c>
      <c r="AU100" s="216" t="s">
        <v>79</v>
      </c>
      <c r="AV100" s="14" t="s">
        <v>79</v>
      </c>
      <c r="AW100" s="14" t="s">
        <v>31</v>
      </c>
      <c r="AX100" s="14" t="s">
        <v>69</v>
      </c>
      <c r="AY100" s="216" t="s">
        <v>107</v>
      </c>
    </row>
    <row r="101" spans="1:65" s="13" customFormat="1" ht="11.25">
      <c r="B101" s="196"/>
      <c r="C101" s="197"/>
      <c r="D101" s="186" t="s">
        <v>163</v>
      </c>
      <c r="E101" s="198" t="s">
        <v>19</v>
      </c>
      <c r="F101" s="199" t="s">
        <v>175</v>
      </c>
      <c r="G101" s="197"/>
      <c r="H101" s="198" t="s">
        <v>19</v>
      </c>
      <c r="I101" s="200"/>
      <c r="J101" s="197"/>
      <c r="K101" s="197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163</v>
      </c>
      <c r="AU101" s="205" t="s">
        <v>79</v>
      </c>
      <c r="AV101" s="13" t="s">
        <v>74</v>
      </c>
      <c r="AW101" s="13" t="s">
        <v>31</v>
      </c>
      <c r="AX101" s="13" t="s">
        <v>69</v>
      </c>
      <c r="AY101" s="205" t="s">
        <v>107</v>
      </c>
    </row>
    <row r="102" spans="1:65" s="14" customFormat="1" ht="11.25">
      <c r="B102" s="206"/>
      <c r="C102" s="207"/>
      <c r="D102" s="186" t="s">
        <v>163</v>
      </c>
      <c r="E102" s="208" t="s">
        <v>19</v>
      </c>
      <c r="F102" s="209" t="s">
        <v>167</v>
      </c>
      <c r="G102" s="207"/>
      <c r="H102" s="210">
        <v>65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163</v>
      </c>
      <c r="AU102" s="216" t="s">
        <v>79</v>
      </c>
      <c r="AV102" s="14" t="s">
        <v>79</v>
      </c>
      <c r="AW102" s="14" t="s">
        <v>31</v>
      </c>
      <c r="AX102" s="14" t="s">
        <v>69</v>
      </c>
      <c r="AY102" s="216" t="s">
        <v>107</v>
      </c>
    </row>
    <row r="103" spans="1:65" s="15" customFormat="1" ht="11.25">
      <c r="B103" s="217"/>
      <c r="C103" s="218"/>
      <c r="D103" s="186" t="s">
        <v>163</v>
      </c>
      <c r="E103" s="219" t="s">
        <v>19</v>
      </c>
      <c r="F103" s="220" t="s">
        <v>168</v>
      </c>
      <c r="G103" s="218"/>
      <c r="H103" s="221">
        <v>785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163</v>
      </c>
      <c r="AU103" s="227" t="s">
        <v>79</v>
      </c>
      <c r="AV103" s="15" t="s">
        <v>128</v>
      </c>
      <c r="AW103" s="15" t="s">
        <v>31</v>
      </c>
      <c r="AX103" s="15" t="s">
        <v>74</v>
      </c>
      <c r="AY103" s="227" t="s">
        <v>107</v>
      </c>
    </row>
    <row r="104" spans="1:65" s="2" customFormat="1" ht="21.75" customHeight="1">
      <c r="A104" s="35"/>
      <c r="B104" s="36"/>
      <c r="C104" s="173" t="s">
        <v>128</v>
      </c>
      <c r="D104" s="173" t="s">
        <v>110</v>
      </c>
      <c r="E104" s="174" t="s">
        <v>176</v>
      </c>
      <c r="F104" s="175" t="s">
        <v>177</v>
      </c>
      <c r="G104" s="176" t="s">
        <v>178</v>
      </c>
      <c r="H104" s="177">
        <v>71.3</v>
      </c>
      <c r="I104" s="178"/>
      <c r="J104" s="179">
        <f>ROUND(I104*H104,2)</f>
        <v>0</v>
      </c>
      <c r="K104" s="175" t="s">
        <v>114</v>
      </c>
      <c r="L104" s="40"/>
      <c r="M104" s="180" t="s">
        <v>19</v>
      </c>
      <c r="N104" s="181" t="s">
        <v>40</v>
      </c>
      <c r="O104" s="65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4" t="s">
        <v>128</v>
      </c>
      <c r="AT104" s="184" t="s">
        <v>110</v>
      </c>
      <c r="AU104" s="184" t="s">
        <v>79</v>
      </c>
      <c r="AY104" s="18" t="s">
        <v>107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8" t="s">
        <v>74</v>
      </c>
      <c r="BK104" s="185">
        <f>ROUND(I104*H104,2)</f>
        <v>0</v>
      </c>
      <c r="BL104" s="18" t="s">
        <v>128</v>
      </c>
      <c r="BM104" s="184" t="s">
        <v>179</v>
      </c>
    </row>
    <row r="105" spans="1:65" s="2" customFormat="1" ht="11.25">
      <c r="A105" s="35"/>
      <c r="B105" s="36"/>
      <c r="C105" s="37"/>
      <c r="D105" s="186" t="s">
        <v>117</v>
      </c>
      <c r="E105" s="37"/>
      <c r="F105" s="187" t="s">
        <v>180</v>
      </c>
      <c r="G105" s="37"/>
      <c r="H105" s="37"/>
      <c r="I105" s="188"/>
      <c r="J105" s="37"/>
      <c r="K105" s="37"/>
      <c r="L105" s="40"/>
      <c r="M105" s="189"/>
      <c r="N105" s="190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117</v>
      </c>
      <c r="AU105" s="18" t="s">
        <v>79</v>
      </c>
    </row>
    <row r="106" spans="1:65" s="13" customFormat="1" ht="11.25">
      <c r="B106" s="196"/>
      <c r="C106" s="197"/>
      <c r="D106" s="186" t="s">
        <v>163</v>
      </c>
      <c r="E106" s="198" t="s">
        <v>19</v>
      </c>
      <c r="F106" s="199" t="s">
        <v>181</v>
      </c>
      <c r="G106" s="197"/>
      <c r="H106" s="198" t="s">
        <v>19</v>
      </c>
      <c r="I106" s="200"/>
      <c r="J106" s="197"/>
      <c r="K106" s="197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163</v>
      </c>
      <c r="AU106" s="205" t="s">
        <v>79</v>
      </c>
      <c r="AV106" s="13" t="s">
        <v>74</v>
      </c>
      <c r="AW106" s="13" t="s">
        <v>31</v>
      </c>
      <c r="AX106" s="13" t="s">
        <v>69</v>
      </c>
      <c r="AY106" s="205" t="s">
        <v>107</v>
      </c>
    </row>
    <row r="107" spans="1:65" s="14" customFormat="1" ht="11.25">
      <c r="B107" s="206"/>
      <c r="C107" s="207"/>
      <c r="D107" s="186" t="s">
        <v>163</v>
      </c>
      <c r="E107" s="208" t="s">
        <v>19</v>
      </c>
      <c r="F107" s="209" t="s">
        <v>182</v>
      </c>
      <c r="G107" s="207"/>
      <c r="H107" s="210">
        <v>20.100000000000001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163</v>
      </c>
      <c r="AU107" s="216" t="s">
        <v>79</v>
      </c>
      <c r="AV107" s="14" t="s">
        <v>79</v>
      </c>
      <c r="AW107" s="14" t="s">
        <v>31</v>
      </c>
      <c r="AX107" s="14" t="s">
        <v>69</v>
      </c>
      <c r="AY107" s="216" t="s">
        <v>107</v>
      </c>
    </row>
    <row r="108" spans="1:65" s="13" customFormat="1" ht="11.25">
      <c r="B108" s="196"/>
      <c r="C108" s="197"/>
      <c r="D108" s="186" t="s">
        <v>163</v>
      </c>
      <c r="E108" s="198" t="s">
        <v>19</v>
      </c>
      <c r="F108" s="199" t="s">
        <v>183</v>
      </c>
      <c r="G108" s="197"/>
      <c r="H108" s="198" t="s">
        <v>19</v>
      </c>
      <c r="I108" s="200"/>
      <c r="J108" s="197"/>
      <c r="K108" s="197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163</v>
      </c>
      <c r="AU108" s="205" t="s">
        <v>79</v>
      </c>
      <c r="AV108" s="13" t="s">
        <v>74</v>
      </c>
      <c r="AW108" s="13" t="s">
        <v>31</v>
      </c>
      <c r="AX108" s="13" t="s">
        <v>69</v>
      </c>
      <c r="AY108" s="205" t="s">
        <v>107</v>
      </c>
    </row>
    <row r="109" spans="1:65" s="14" customFormat="1" ht="11.25">
      <c r="B109" s="206"/>
      <c r="C109" s="207"/>
      <c r="D109" s="186" t="s">
        <v>163</v>
      </c>
      <c r="E109" s="208" t="s">
        <v>19</v>
      </c>
      <c r="F109" s="209" t="s">
        <v>184</v>
      </c>
      <c r="G109" s="207"/>
      <c r="H109" s="210">
        <v>35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163</v>
      </c>
      <c r="AU109" s="216" t="s">
        <v>79</v>
      </c>
      <c r="AV109" s="14" t="s">
        <v>79</v>
      </c>
      <c r="AW109" s="14" t="s">
        <v>31</v>
      </c>
      <c r="AX109" s="14" t="s">
        <v>69</v>
      </c>
      <c r="AY109" s="216" t="s">
        <v>107</v>
      </c>
    </row>
    <row r="110" spans="1:65" s="13" customFormat="1" ht="11.25">
      <c r="B110" s="196"/>
      <c r="C110" s="197"/>
      <c r="D110" s="186" t="s">
        <v>163</v>
      </c>
      <c r="E110" s="198" t="s">
        <v>19</v>
      </c>
      <c r="F110" s="199" t="s">
        <v>185</v>
      </c>
      <c r="G110" s="197"/>
      <c r="H110" s="198" t="s">
        <v>19</v>
      </c>
      <c r="I110" s="200"/>
      <c r="J110" s="197"/>
      <c r="K110" s="197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163</v>
      </c>
      <c r="AU110" s="205" t="s">
        <v>79</v>
      </c>
      <c r="AV110" s="13" t="s">
        <v>74</v>
      </c>
      <c r="AW110" s="13" t="s">
        <v>31</v>
      </c>
      <c r="AX110" s="13" t="s">
        <v>69</v>
      </c>
      <c r="AY110" s="205" t="s">
        <v>107</v>
      </c>
    </row>
    <row r="111" spans="1:65" s="14" customFormat="1" ht="11.25">
      <c r="B111" s="206"/>
      <c r="C111" s="207"/>
      <c r="D111" s="186" t="s">
        <v>163</v>
      </c>
      <c r="E111" s="208" t="s">
        <v>19</v>
      </c>
      <c r="F111" s="209" t="s">
        <v>186</v>
      </c>
      <c r="G111" s="207"/>
      <c r="H111" s="210">
        <v>16.2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163</v>
      </c>
      <c r="AU111" s="216" t="s">
        <v>79</v>
      </c>
      <c r="AV111" s="14" t="s">
        <v>79</v>
      </c>
      <c r="AW111" s="14" t="s">
        <v>31</v>
      </c>
      <c r="AX111" s="14" t="s">
        <v>69</v>
      </c>
      <c r="AY111" s="216" t="s">
        <v>107</v>
      </c>
    </row>
    <row r="112" spans="1:65" s="15" customFormat="1" ht="11.25">
      <c r="B112" s="217"/>
      <c r="C112" s="218"/>
      <c r="D112" s="186" t="s">
        <v>163</v>
      </c>
      <c r="E112" s="219" t="s">
        <v>19</v>
      </c>
      <c r="F112" s="220" t="s">
        <v>168</v>
      </c>
      <c r="G112" s="218"/>
      <c r="H112" s="221">
        <v>71.3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163</v>
      </c>
      <c r="AU112" s="227" t="s">
        <v>79</v>
      </c>
      <c r="AV112" s="15" t="s">
        <v>128</v>
      </c>
      <c r="AW112" s="15" t="s">
        <v>31</v>
      </c>
      <c r="AX112" s="15" t="s">
        <v>74</v>
      </c>
      <c r="AY112" s="227" t="s">
        <v>107</v>
      </c>
    </row>
    <row r="113" spans="1:65" s="2" customFormat="1" ht="16.5" customHeight="1">
      <c r="A113" s="35"/>
      <c r="B113" s="36"/>
      <c r="C113" s="173" t="s">
        <v>106</v>
      </c>
      <c r="D113" s="173" t="s">
        <v>110</v>
      </c>
      <c r="E113" s="174" t="s">
        <v>187</v>
      </c>
      <c r="F113" s="175" t="s">
        <v>188</v>
      </c>
      <c r="G113" s="176" t="s">
        <v>178</v>
      </c>
      <c r="H113" s="177">
        <v>127.84</v>
      </c>
      <c r="I113" s="178"/>
      <c r="J113" s="179">
        <f>ROUND(I113*H113,2)</f>
        <v>0</v>
      </c>
      <c r="K113" s="175" t="s">
        <v>114</v>
      </c>
      <c r="L113" s="40"/>
      <c r="M113" s="180" t="s">
        <v>19</v>
      </c>
      <c r="N113" s="181" t="s">
        <v>40</v>
      </c>
      <c r="O113" s="65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4" t="s">
        <v>128</v>
      </c>
      <c r="AT113" s="184" t="s">
        <v>110</v>
      </c>
      <c r="AU113" s="184" t="s">
        <v>79</v>
      </c>
      <c r="AY113" s="18" t="s">
        <v>107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8" t="s">
        <v>74</v>
      </c>
      <c r="BK113" s="185">
        <f>ROUND(I113*H113,2)</f>
        <v>0</v>
      </c>
      <c r="BL113" s="18" t="s">
        <v>128</v>
      </c>
      <c r="BM113" s="184" t="s">
        <v>189</v>
      </c>
    </row>
    <row r="114" spans="1:65" s="2" customFormat="1" ht="19.5">
      <c r="A114" s="35"/>
      <c r="B114" s="36"/>
      <c r="C114" s="37"/>
      <c r="D114" s="186" t="s">
        <v>117</v>
      </c>
      <c r="E114" s="37"/>
      <c r="F114" s="187" t="s">
        <v>190</v>
      </c>
      <c r="G114" s="37"/>
      <c r="H114" s="37"/>
      <c r="I114" s="188"/>
      <c r="J114" s="37"/>
      <c r="K114" s="37"/>
      <c r="L114" s="40"/>
      <c r="M114" s="189"/>
      <c r="N114" s="190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117</v>
      </c>
      <c r="AU114" s="18" t="s">
        <v>79</v>
      </c>
    </row>
    <row r="115" spans="1:65" s="13" customFormat="1" ht="11.25">
      <c r="B115" s="196"/>
      <c r="C115" s="197"/>
      <c r="D115" s="186" t="s">
        <v>163</v>
      </c>
      <c r="E115" s="198" t="s">
        <v>19</v>
      </c>
      <c r="F115" s="199" t="s">
        <v>191</v>
      </c>
      <c r="G115" s="197"/>
      <c r="H115" s="198" t="s">
        <v>19</v>
      </c>
      <c r="I115" s="200"/>
      <c r="J115" s="197"/>
      <c r="K115" s="197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163</v>
      </c>
      <c r="AU115" s="205" t="s">
        <v>79</v>
      </c>
      <c r="AV115" s="13" t="s">
        <v>74</v>
      </c>
      <c r="AW115" s="13" t="s">
        <v>31</v>
      </c>
      <c r="AX115" s="13" t="s">
        <v>69</v>
      </c>
      <c r="AY115" s="205" t="s">
        <v>107</v>
      </c>
    </row>
    <row r="116" spans="1:65" s="14" customFormat="1" ht="11.25">
      <c r="B116" s="206"/>
      <c r="C116" s="207"/>
      <c r="D116" s="186" t="s">
        <v>163</v>
      </c>
      <c r="E116" s="208" t="s">
        <v>19</v>
      </c>
      <c r="F116" s="209" t="s">
        <v>192</v>
      </c>
      <c r="G116" s="207"/>
      <c r="H116" s="210">
        <v>71.3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163</v>
      </c>
      <c r="AU116" s="216" t="s">
        <v>79</v>
      </c>
      <c r="AV116" s="14" t="s">
        <v>79</v>
      </c>
      <c r="AW116" s="14" t="s">
        <v>31</v>
      </c>
      <c r="AX116" s="14" t="s">
        <v>69</v>
      </c>
      <c r="AY116" s="216" t="s">
        <v>107</v>
      </c>
    </row>
    <row r="117" spans="1:65" s="13" customFormat="1" ht="11.25">
      <c r="B117" s="196"/>
      <c r="C117" s="197"/>
      <c r="D117" s="186" t="s">
        <v>163</v>
      </c>
      <c r="E117" s="198" t="s">
        <v>19</v>
      </c>
      <c r="F117" s="199" t="s">
        <v>193</v>
      </c>
      <c r="G117" s="197"/>
      <c r="H117" s="198" t="s">
        <v>19</v>
      </c>
      <c r="I117" s="200"/>
      <c r="J117" s="197"/>
      <c r="K117" s="197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163</v>
      </c>
      <c r="AU117" s="205" t="s">
        <v>79</v>
      </c>
      <c r="AV117" s="13" t="s">
        <v>74</v>
      </c>
      <c r="AW117" s="13" t="s">
        <v>31</v>
      </c>
      <c r="AX117" s="13" t="s">
        <v>69</v>
      </c>
      <c r="AY117" s="205" t="s">
        <v>107</v>
      </c>
    </row>
    <row r="118" spans="1:65" s="14" customFormat="1" ht="11.25">
      <c r="B118" s="206"/>
      <c r="C118" s="207"/>
      <c r="D118" s="186" t="s">
        <v>163</v>
      </c>
      <c r="E118" s="208" t="s">
        <v>19</v>
      </c>
      <c r="F118" s="209" t="s">
        <v>194</v>
      </c>
      <c r="G118" s="207"/>
      <c r="H118" s="210">
        <v>14.4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163</v>
      </c>
      <c r="AU118" s="216" t="s">
        <v>79</v>
      </c>
      <c r="AV118" s="14" t="s">
        <v>79</v>
      </c>
      <c r="AW118" s="14" t="s">
        <v>31</v>
      </c>
      <c r="AX118" s="14" t="s">
        <v>69</v>
      </c>
      <c r="AY118" s="216" t="s">
        <v>107</v>
      </c>
    </row>
    <row r="119" spans="1:65" s="13" customFormat="1" ht="11.25">
      <c r="B119" s="196"/>
      <c r="C119" s="197"/>
      <c r="D119" s="186" t="s">
        <v>163</v>
      </c>
      <c r="E119" s="198" t="s">
        <v>19</v>
      </c>
      <c r="F119" s="199" t="s">
        <v>195</v>
      </c>
      <c r="G119" s="197"/>
      <c r="H119" s="198" t="s">
        <v>19</v>
      </c>
      <c r="I119" s="200"/>
      <c r="J119" s="197"/>
      <c r="K119" s="197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163</v>
      </c>
      <c r="AU119" s="205" t="s">
        <v>79</v>
      </c>
      <c r="AV119" s="13" t="s">
        <v>74</v>
      </c>
      <c r="AW119" s="13" t="s">
        <v>31</v>
      </c>
      <c r="AX119" s="13" t="s">
        <v>69</v>
      </c>
      <c r="AY119" s="205" t="s">
        <v>107</v>
      </c>
    </row>
    <row r="120" spans="1:65" s="14" customFormat="1" ht="11.25">
      <c r="B120" s="206"/>
      <c r="C120" s="207"/>
      <c r="D120" s="186" t="s">
        <v>163</v>
      </c>
      <c r="E120" s="208" t="s">
        <v>19</v>
      </c>
      <c r="F120" s="209" t="s">
        <v>196</v>
      </c>
      <c r="G120" s="207"/>
      <c r="H120" s="210">
        <v>42.14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163</v>
      </c>
      <c r="AU120" s="216" t="s">
        <v>79</v>
      </c>
      <c r="AV120" s="14" t="s">
        <v>79</v>
      </c>
      <c r="AW120" s="14" t="s">
        <v>31</v>
      </c>
      <c r="AX120" s="14" t="s">
        <v>69</v>
      </c>
      <c r="AY120" s="216" t="s">
        <v>107</v>
      </c>
    </row>
    <row r="121" spans="1:65" s="15" customFormat="1" ht="11.25">
      <c r="B121" s="217"/>
      <c r="C121" s="218"/>
      <c r="D121" s="186" t="s">
        <v>163</v>
      </c>
      <c r="E121" s="219" t="s">
        <v>19</v>
      </c>
      <c r="F121" s="220" t="s">
        <v>168</v>
      </c>
      <c r="G121" s="218"/>
      <c r="H121" s="221">
        <v>127.84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163</v>
      </c>
      <c r="AU121" s="227" t="s">
        <v>79</v>
      </c>
      <c r="AV121" s="15" t="s">
        <v>128</v>
      </c>
      <c r="AW121" s="15" t="s">
        <v>31</v>
      </c>
      <c r="AX121" s="15" t="s">
        <v>74</v>
      </c>
      <c r="AY121" s="227" t="s">
        <v>107</v>
      </c>
    </row>
    <row r="122" spans="1:65" s="2" customFormat="1" ht="24">
      <c r="A122" s="35"/>
      <c r="B122" s="36"/>
      <c r="C122" s="173" t="s">
        <v>138</v>
      </c>
      <c r="D122" s="173" t="s">
        <v>110</v>
      </c>
      <c r="E122" s="174" t="s">
        <v>197</v>
      </c>
      <c r="F122" s="175" t="s">
        <v>198</v>
      </c>
      <c r="G122" s="176" t="s">
        <v>178</v>
      </c>
      <c r="H122" s="177">
        <v>1278.4000000000001</v>
      </c>
      <c r="I122" s="178"/>
      <c r="J122" s="179">
        <f>ROUND(I122*H122,2)</f>
        <v>0</v>
      </c>
      <c r="K122" s="175" t="s">
        <v>114</v>
      </c>
      <c r="L122" s="40"/>
      <c r="M122" s="180" t="s">
        <v>19</v>
      </c>
      <c r="N122" s="181" t="s">
        <v>40</v>
      </c>
      <c r="O122" s="65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4" t="s">
        <v>128</v>
      </c>
      <c r="AT122" s="184" t="s">
        <v>110</v>
      </c>
      <c r="AU122" s="184" t="s">
        <v>79</v>
      </c>
      <c r="AY122" s="18" t="s">
        <v>107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8" t="s">
        <v>74</v>
      </c>
      <c r="BK122" s="185">
        <f>ROUND(I122*H122,2)</f>
        <v>0</v>
      </c>
      <c r="BL122" s="18" t="s">
        <v>128</v>
      </c>
      <c r="BM122" s="184" t="s">
        <v>199</v>
      </c>
    </row>
    <row r="123" spans="1:65" s="2" customFormat="1" ht="19.5">
      <c r="A123" s="35"/>
      <c r="B123" s="36"/>
      <c r="C123" s="37"/>
      <c r="D123" s="186" t="s">
        <v>117</v>
      </c>
      <c r="E123" s="37"/>
      <c r="F123" s="187" t="s">
        <v>200</v>
      </c>
      <c r="G123" s="37"/>
      <c r="H123" s="37"/>
      <c r="I123" s="188"/>
      <c r="J123" s="37"/>
      <c r="K123" s="37"/>
      <c r="L123" s="40"/>
      <c r="M123" s="189"/>
      <c r="N123" s="190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117</v>
      </c>
      <c r="AU123" s="18" t="s">
        <v>79</v>
      </c>
    </row>
    <row r="124" spans="1:65" s="2" customFormat="1" ht="19.5">
      <c r="A124" s="35"/>
      <c r="B124" s="36"/>
      <c r="C124" s="37"/>
      <c r="D124" s="186" t="s">
        <v>157</v>
      </c>
      <c r="E124" s="37"/>
      <c r="F124" s="195" t="s">
        <v>201</v>
      </c>
      <c r="G124" s="37"/>
      <c r="H124" s="37"/>
      <c r="I124" s="188"/>
      <c r="J124" s="37"/>
      <c r="K124" s="37"/>
      <c r="L124" s="40"/>
      <c r="M124" s="189"/>
      <c r="N124" s="190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157</v>
      </c>
      <c r="AU124" s="18" t="s">
        <v>79</v>
      </c>
    </row>
    <row r="125" spans="1:65" s="14" customFormat="1" ht="11.25">
      <c r="B125" s="206"/>
      <c r="C125" s="207"/>
      <c r="D125" s="186" t="s">
        <v>163</v>
      </c>
      <c r="E125" s="207"/>
      <c r="F125" s="209" t="s">
        <v>202</v>
      </c>
      <c r="G125" s="207"/>
      <c r="H125" s="210">
        <v>1278.4000000000001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163</v>
      </c>
      <c r="AU125" s="216" t="s">
        <v>79</v>
      </c>
      <c r="AV125" s="14" t="s">
        <v>79</v>
      </c>
      <c r="AW125" s="14" t="s">
        <v>4</v>
      </c>
      <c r="AX125" s="14" t="s">
        <v>74</v>
      </c>
      <c r="AY125" s="216" t="s">
        <v>107</v>
      </c>
    </row>
    <row r="126" spans="1:65" s="2" customFormat="1" ht="16.5" customHeight="1">
      <c r="A126" s="35"/>
      <c r="B126" s="36"/>
      <c r="C126" s="173" t="s">
        <v>203</v>
      </c>
      <c r="D126" s="173" t="s">
        <v>110</v>
      </c>
      <c r="E126" s="174" t="s">
        <v>204</v>
      </c>
      <c r="F126" s="175" t="s">
        <v>205</v>
      </c>
      <c r="G126" s="176" t="s">
        <v>178</v>
      </c>
      <c r="H126" s="177">
        <v>136</v>
      </c>
      <c r="I126" s="178"/>
      <c r="J126" s="179">
        <f>ROUND(I126*H126,2)</f>
        <v>0</v>
      </c>
      <c r="K126" s="175" t="s">
        <v>114</v>
      </c>
      <c r="L126" s="40"/>
      <c r="M126" s="180" t="s">
        <v>19</v>
      </c>
      <c r="N126" s="181" t="s">
        <v>40</v>
      </c>
      <c r="O126" s="65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4" t="s">
        <v>128</v>
      </c>
      <c r="AT126" s="184" t="s">
        <v>110</v>
      </c>
      <c r="AU126" s="184" t="s">
        <v>79</v>
      </c>
      <c r="AY126" s="18" t="s">
        <v>107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8" t="s">
        <v>74</v>
      </c>
      <c r="BK126" s="185">
        <f>ROUND(I126*H126,2)</f>
        <v>0</v>
      </c>
      <c r="BL126" s="18" t="s">
        <v>128</v>
      </c>
      <c r="BM126" s="184" t="s">
        <v>206</v>
      </c>
    </row>
    <row r="127" spans="1:65" s="2" customFormat="1" ht="19.5">
      <c r="A127" s="35"/>
      <c r="B127" s="36"/>
      <c r="C127" s="37"/>
      <c r="D127" s="186" t="s">
        <v>117</v>
      </c>
      <c r="E127" s="37"/>
      <c r="F127" s="187" t="s">
        <v>207</v>
      </c>
      <c r="G127" s="37"/>
      <c r="H127" s="37"/>
      <c r="I127" s="188"/>
      <c r="J127" s="37"/>
      <c r="K127" s="37"/>
      <c r="L127" s="40"/>
      <c r="M127" s="189"/>
      <c r="N127" s="190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117</v>
      </c>
      <c r="AU127" s="18" t="s">
        <v>79</v>
      </c>
    </row>
    <row r="128" spans="1:65" s="2" customFormat="1" ht="16.5" customHeight="1">
      <c r="A128" s="35"/>
      <c r="B128" s="36"/>
      <c r="C128" s="228" t="s">
        <v>208</v>
      </c>
      <c r="D128" s="228" t="s">
        <v>209</v>
      </c>
      <c r="E128" s="229" t="s">
        <v>210</v>
      </c>
      <c r="F128" s="230" t="s">
        <v>211</v>
      </c>
      <c r="G128" s="231" t="s">
        <v>212</v>
      </c>
      <c r="H128" s="232">
        <v>244.8</v>
      </c>
      <c r="I128" s="233"/>
      <c r="J128" s="234">
        <f>ROUND(I128*H128,2)</f>
        <v>0</v>
      </c>
      <c r="K128" s="230" t="s">
        <v>114</v>
      </c>
      <c r="L128" s="235"/>
      <c r="M128" s="236" t="s">
        <v>19</v>
      </c>
      <c r="N128" s="237" t="s">
        <v>40</v>
      </c>
      <c r="O128" s="65"/>
      <c r="P128" s="182">
        <f>O128*H128</f>
        <v>0</v>
      </c>
      <c r="Q128" s="182">
        <v>1</v>
      </c>
      <c r="R128" s="182">
        <f>Q128*H128</f>
        <v>244.8</v>
      </c>
      <c r="S128" s="182">
        <v>0</v>
      </c>
      <c r="T128" s="18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4" t="s">
        <v>208</v>
      </c>
      <c r="AT128" s="184" t="s">
        <v>209</v>
      </c>
      <c r="AU128" s="184" t="s">
        <v>79</v>
      </c>
      <c r="AY128" s="18" t="s">
        <v>107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8" t="s">
        <v>74</v>
      </c>
      <c r="BK128" s="185">
        <f>ROUND(I128*H128,2)</f>
        <v>0</v>
      </c>
      <c r="BL128" s="18" t="s">
        <v>128</v>
      </c>
      <c r="BM128" s="184" t="s">
        <v>213</v>
      </c>
    </row>
    <row r="129" spans="1:65" s="2" customFormat="1" ht="11.25">
      <c r="A129" s="35"/>
      <c r="B129" s="36"/>
      <c r="C129" s="37"/>
      <c r="D129" s="186" t="s">
        <v>117</v>
      </c>
      <c r="E129" s="37"/>
      <c r="F129" s="187" t="s">
        <v>214</v>
      </c>
      <c r="G129" s="37"/>
      <c r="H129" s="37"/>
      <c r="I129" s="188"/>
      <c r="J129" s="37"/>
      <c r="K129" s="37"/>
      <c r="L129" s="40"/>
      <c r="M129" s="189"/>
      <c r="N129" s="190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117</v>
      </c>
      <c r="AU129" s="18" t="s">
        <v>79</v>
      </c>
    </row>
    <row r="130" spans="1:65" s="14" customFormat="1" ht="11.25">
      <c r="B130" s="206"/>
      <c r="C130" s="207"/>
      <c r="D130" s="186" t="s">
        <v>163</v>
      </c>
      <c r="E130" s="207"/>
      <c r="F130" s="209" t="s">
        <v>215</v>
      </c>
      <c r="G130" s="207"/>
      <c r="H130" s="210">
        <v>244.8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163</v>
      </c>
      <c r="AU130" s="216" t="s">
        <v>79</v>
      </c>
      <c r="AV130" s="14" t="s">
        <v>79</v>
      </c>
      <c r="AW130" s="14" t="s">
        <v>4</v>
      </c>
      <c r="AX130" s="14" t="s">
        <v>74</v>
      </c>
      <c r="AY130" s="216" t="s">
        <v>107</v>
      </c>
    </row>
    <row r="131" spans="1:65" s="2" customFormat="1" ht="16.5" customHeight="1">
      <c r="A131" s="35"/>
      <c r="B131" s="36"/>
      <c r="C131" s="173" t="s">
        <v>216</v>
      </c>
      <c r="D131" s="173" t="s">
        <v>110</v>
      </c>
      <c r="E131" s="174" t="s">
        <v>217</v>
      </c>
      <c r="F131" s="175" t="s">
        <v>218</v>
      </c>
      <c r="G131" s="176" t="s">
        <v>178</v>
      </c>
      <c r="H131" s="177">
        <v>16.75</v>
      </c>
      <c r="I131" s="178"/>
      <c r="J131" s="179">
        <f>ROUND(I131*H131,2)</f>
        <v>0</v>
      </c>
      <c r="K131" s="175" t="s">
        <v>114</v>
      </c>
      <c r="L131" s="40"/>
      <c r="M131" s="180" t="s">
        <v>19</v>
      </c>
      <c r="N131" s="181" t="s">
        <v>40</v>
      </c>
      <c r="O131" s="65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4" t="s">
        <v>128</v>
      </c>
      <c r="AT131" s="184" t="s">
        <v>110</v>
      </c>
      <c r="AU131" s="184" t="s">
        <v>79</v>
      </c>
      <c r="AY131" s="18" t="s">
        <v>107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8" t="s">
        <v>74</v>
      </c>
      <c r="BK131" s="185">
        <f>ROUND(I131*H131,2)</f>
        <v>0</v>
      </c>
      <c r="BL131" s="18" t="s">
        <v>128</v>
      </c>
      <c r="BM131" s="184" t="s">
        <v>219</v>
      </c>
    </row>
    <row r="132" spans="1:65" s="2" customFormat="1" ht="19.5">
      <c r="A132" s="35"/>
      <c r="B132" s="36"/>
      <c r="C132" s="37"/>
      <c r="D132" s="186" t="s">
        <v>117</v>
      </c>
      <c r="E132" s="37"/>
      <c r="F132" s="187" t="s">
        <v>220</v>
      </c>
      <c r="G132" s="37"/>
      <c r="H132" s="37"/>
      <c r="I132" s="188"/>
      <c r="J132" s="37"/>
      <c r="K132" s="37"/>
      <c r="L132" s="40"/>
      <c r="M132" s="189"/>
      <c r="N132" s="190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117</v>
      </c>
      <c r="AU132" s="18" t="s">
        <v>79</v>
      </c>
    </row>
    <row r="133" spans="1:65" s="13" customFormat="1" ht="11.25">
      <c r="B133" s="196"/>
      <c r="C133" s="197"/>
      <c r="D133" s="186" t="s">
        <v>163</v>
      </c>
      <c r="E133" s="198" t="s">
        <v>19</v>
      </c>
      <c r="F133" s="199" t="s">
        <v>221</v>
      </c>
      <c r="G133" s="197"/>
      <c r="H133" s="198" t="s">
        <v>19</v>
      </c>
      <c r="I133" s="200"/>
      <c r="J133" s="197"/>
      <c r="K133" s="197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163</v>
      </c>
      <c r="AU133" s="205" t="s">
        <v>79</v>
      </c>
      <c r="AV133" s="13" t="s">
        <v>74</v>
      </c>
      <c r="AW133" s="13" t="s">
        <v>31</v>
      </c>
      <c r="AX133" s="13" t="s">
        <v>69</v>
      </c>
      <c r="AY133" s="205" t="s">
        <v>107</v>
      </c>
    </row>
    <row r="134" spans="1:65" s="14" customFormat="1" ht="11.25">
      <c r="B134" s="206"/>
      <c r="C134" s="207"/>
      <c r="D134" s="186" t="s">
        <v>163</v>
      </c>
      <c r="E134" s="208" t="s">
        <v>19</v>
      </c>
      <c r="F134" s="209" t="s">
        <v>222</v>
      </c>
      <c r="G134" s="207"/>
      <c r="H134" s="210">
        <v>16.75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163</v>
      </c>
      <c r="AU134" s="216" t="s">
        <v>79</v>
      </c>
      <c r="AV134" s="14" t="s">
        <v>79</v>
      </c>
      <c r="AW134" s="14" t="s">
        <v>31</v>
      </c>
      <c r="AX134" s="14" t="s">
        <v>74</v>
      </c>
      <c r="AY134" s="216" t="s">
        <v>107</v>
      </c>
    </row>
    <row r="135" spans="1:65" s="2" customFormat="1" ht="16.5" customHeight="1">
      <c r="A135" s="35"/>
      <c r="B135" s="36"/>
      <c r="C135" s="173" t="s">
        <v>223</v>
      </c>
      <c r="D135" s="173" t="s">
        <v>110</v>
      </c>
      <c r="E135" s="174" t="s">
        <v>224</v>
      </c>
      <c r="F135" s="175" t="s">
        <v>225</v>
      </c>
      <c r="G135" s="176" t="s">
        <v>154</v>
      </c>
      <c r="H135" s="177">
        <v>127</v>
      </c>
      <c r="I135" s="178"/>
      <c r="J135" s="179">
        <f>ROUND(I135*H135,2)</f>
        <v>0</v>
      </c>
      <c r="K135" s="175" t="s">
        <v>114</v>
      </c>
      <c r="L135" s="40"/>
      <c r="M135" s="180" t="s">
        <v>19</v>
      </c>
      <c r="N135" s="181" t="s">
        <v>40</v>
      </c>
      <c r="O135" s="65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4" t="s">
        <v>128</v>
      </c>
      <c r="AT135" s="184" t="s">
        <v>110</v>
      </c>
      <c r="AU135" s="184" t="s">
        <v>79</v>
      </c>
      <c r="AY135" s="18" t="s">
        <v>107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8" t="s">
        <v>74</v>
      </c>
      <c r="BK135" s="185">
        <f>ROUND(I135*H135,2)</f>
        <v>0</v>
      </c>
      <c r="BL135" s="18" t="s">
        <v>128</v>
      </c>
      <c r="BM135" s="184" t="s">
        <v>226</v>
      </c>
    </row>
    <row r="136" spans="1:65" s="2" customFormat="1" ht="11.25">
      <c r="A136" s="35"/>
      <c r="B136" s="36"/>
      <c r="C136" s="37"/>
      <c r="D136" s="186" t="s">
        <v>117</v>
      </c>
      <c r="E136" s="37"/>
      <c r="F136" s="187" t="s">
        <v>227</v>
      </c>
      <c r="G136" s="37"/>
      <c r="H136" s="37"/>
      <c r="I136" s="188"/>
      <c r="J136" s="37"/>
      <c r="K136" s="37"/>
      <c r="L136" s="40"/>
      <c r="M136" s="189"/>
      <c r="N136" s="190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117</v>
      </c>
      <c r="AU136" s="18" t="s">
        <v>79</v>
      </c>
    </row>
    <row r="137" spans="1:65" s="2" customFormat="1" ht="16.5" customHeight="1">
      <c r="A137" s="35"/>
      <c r="B137" s="36"/>
      <c r="C137" s="173" t="s">
        <v>228</v>
      </c>
      <c r="D137" s="173" t="s">
        <v>110</v>
      </c>
      <c r="E137" s="174" t="s">
        <v>229</v>
      </c>
      <c r="F137" s="175" t="s">
        <v>230</v>
      </c>
      <c r="G137" s="176" t="s">
        <v>154</v>
      </c>
      <c r="H137" s="177">
        <v>333</v>
      </c>
      <c r="I137" s="178"/>
      <c r="J137" s="179">
        <f>ROUND(I137*H137,2)</f>
        <v>0</v>
      </c>
      <c r="K137" s="175" t="s">
        <v>114</v>
      </c>
      <c r="L137" s="40"/>
      <c r="M137" s="180" t="s">
        <v>19</v>
      </c>
      <c r="N137" s="181" t="s">
        <v>40</v>
      </c>
      <c r="O137" s="65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4" t="s">
        <v>128</v>
      </c>
      <c r="AT137" s="184" t="s">
        <v>110</v>
      </c>
      <c r="AU137" s="184" t="s">
        <v>79</v>
      </c>
      <c r="AY137" s="18" t="s">
        <v>107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8" t="s">
        <v>74</v>
      </c>
      <c r="BK137" s="185">
        <f>ROUND(I137*H137,2)</f>
        <v>0</v>
      </c>
      <c r="BL137" s="18" t="s">
        <v>128</v>
      </c>
      <c r="BM137" s="184" t="s">
        <v>231</v>
      </c>
    </row>
    <row r="138" spans="1:65" s="2" customFormat="1" ht="11.25">
      <c r="A138" s="35"/>
      <c r="B138" s="36"/>
      <c r="C138" s="37"/>
      <c r="D138" s="186" t="s">
        <v>117</v>
      </c>
      <c r="E138" s="37"/>
      <c r="F138" s="187" t="s">
        <v>232</v>
      </c>
      <c r="G138" s="37"/>
      <c r="H138" s="37"/>
      <c r="I138" s="188"/>
      <c r="J138" s="37"/>
      <c r="K138" s="37"/>
      <c r="L138" s="40"/>
      <c r="M138" s="189"/>
      <c r="N138" s="190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117</v>
      </c>
      <c r="AU138" s="18" t="s">
        <v>79</v>
      </c>
    </row>
    <row r="139" spans="1:65" s="13" customFormat="1" ht="11.25">
      <c r="B139" s="196"/>
      <c r="C139" s="197"/>
      <c r="D139" s="186" t="s">
        <v>163</v>
      </c>
      <c r="E139" s="198" t="s">
        <v>19</v>
      </c>
      <c r="F139" s="199" t="s">
        <v>233</v>
      </c>
      <c r="G139" s="197"/>
      <c r="H139" s="198" t="s">
        <v>19</v>
      </c>
      <c r="I139" s="200"/>
      <c r="J139" s="197"/>
      <c r="K139" s="197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163</v>
      </c>
      <c r="AU139" s="205" t="s">
        <v>79</v>
      </c>
      <c r="AV139" s="13" t="s">
        <v>74</v>
      </c>
      <c r="AW139" s="13" t="s">
        <v>31</v>
      </c>
      <c r="AX139" s="13" t="s">
        <v>69</v>
      </c>
      <c r="AY139" s="205" t="s">
        <v>107</v>
      </c>
    </row>
    <row r="140" spans="1:65" s="14" customFormat="1" ht="11.25">
      <c r="B140" s="206"/>
      <c r="C140" s="207"/>
      <c r="D140" s="186" t="s">
        <v>163</v>
      </c>
      <c r="E140" s="208" t="s">
        <v>19</v>
      </c>
      <c r="F140" s="209" t="s">
        <v>234</v>
      </c>
      <c r="G140" s="207"/>
      <c r="H140" s="210">
        <v>225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163</v>
      </c>
      <c r="AU140" s="216" t="s">
        <v>79</v>
      </c>
      <c r="AV140" s="14" t="s">
        <v>79</v>
      </c>
      <c r="AW140" s="14" t="s">
        <v>31</v>
      </c>
      <c r="AX140" s="14" t="s">
        <v>69</v>
      </c>
      <c r="AY140" s="216" t="s">
        <v>107</v>
      </c>
    </row>
    <row r="141" spans="1:65" s="13" customFormat="1" ht="11.25">
      <c r="B141" s="196"/>
      <c r="C141" s="197"/>
      <c r="D141" s="186" t="s">
        <v>163</v>
      </c>
      <c r="E141" s="198" t="s">
        <v>19</v>
      </c>
      <c r="F141" s="199" t="s">
        <v>235</v>
      </c>
      <c r="G141" s="197"/>
      <c r="H141" s="198" t="s">
        <v>19</v>
      </c>
      <c r="I141" s="200"/>
      <c r="J141" s="197"/>
      <c r="K141" s="197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163</v>
      </c>
      <c r="AU141" s="205" t="s">
        <v>79</v>
      </c>
      <c r="AV141" s="13" t="s">
        <v>74</v>
      </c>
      <c r="AW141" s="13" t="s">
        <v>31</v>
      </c>
      <c r="AX141" s="13" t="s">
        <v>69</v>
      </c>
      <c r="AY141" s="205" t="s">
        <v>107</v>
      </c>
    </row>
    <row r="142" spans="1:65" s="14" customFormat="1" ht="11.25">
      <c r="B142" s="206"/>
      <c r="C142" s="207"/>
      <c r="D142" s="186" t="s">
        <v>163</v>
      </c>
      <c r="E142" s="208" t="s">
        <v>19</v>
      </c>
      <c r="F142" s="209" t="s">
        <v>236</v>
      </c>
      <c r="G142" s="207"/>
      <c r="H142" s="210">
        <v>108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163</v>
      </c>
      <c r="AU142" s="216" t="s">
        <v>79</v>
      </c>
      <c r="AV142" s="14" t="s">
        <v>79</v>
      </c>
      <c r="AW142" s="14" t="s">
        <v>31</v>
      </c>
      <c r="AX142" s="14" t="s">
        <v>69</v>
      </c>
      <c r="AY142" s="216" t="s">
        <v>107</v>
      </c>
    </row>
    <row r="143" spans="1:65" s="15" customFormat="1" ht="11.25">
      <c r="B143" s="217"/>
      <c r="C143" s="218"/>
      <c r="D143" s="186" t="s">
        <v>163</v>
      </c>
      <c r="E143" s="219" t="s">
        <v>19</v>
      </c>
      <c r="F143" s="220" t="s">
        <v>168</v>
      </c>
      <c r="G143" s="218"/>
      <c r="H143" s="221">
        <v>333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163</v>
      </c>
      <c r="AU143" s="227" t="s">
        <v>79</v>
      </c>
      <c r="AV143" s="15" t="s">
        <v>128</v>
      </c>
      <c r="AW143" s="15" t="s">
        <v>31</v>
      </c>
      <c r="AX143" s="15" t="s">
        <v>74</v>
      </c>
      <c r="AY143" s="227" t="s">
        <v>107</v>
      </c>
    </row>
    <row r="144" spans="1:65" s="2" customFormat="1" ht="16.5" customHeight="1">
      <c r="A144" s="35"/>
      <c r="B144" s="36"/>
      <c r="C144" s="173" t="s">
        <v>237</v>
      </c>
      <c r="D144" s="173" t="s">
        <v>110</v>
      </c>
      <c r="E144" s="174" t="s">
        <v>238</v>
      </c>
      <c r="F144" s="175" t="s">
        <v>239</v>
      </c>
      <c r="G144" s="176" t="s">
        <v>154</v>
      </c>
      <c r="H144" s="177">
        <v>127</v>
      </c>
      <c r="I144" s="178"/>
      <c r="J144" s="179">
        <f>ROUND(I144*H144,2)</f>
        <v>0</v>
      </c>
      <c r="K144" s="175" t="s">
        <v>114</v>
      </c>
      <c r="L144" s="40"/>
      <c r="M144" s="180" t="s">
        <v>19</v>
      </c>
      <c r="N144" s="181" t="s">
        <v>40</v>
      </c>
      <c r="O144" s="65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4" t="s">
        <v>128</v>
      </c>
      <c r="AT144" s="184" t="s">
        <v>110</v>
      </c>
      <c r="AU144" s="184" t="s">
        <v>79</v>
      </c>
      <c r="AY144" s="18" t="s">
        <v>107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8" t="s">
        <v>74</v>
      </c>
      <c r="BK144" s="185">
        <f>ROUND(I144*H144,2)</f>
        <v>0</v>
      </c>
      <c r="BL144" s="18" t="s">
        <v>128</v>
      </c>
      <c r="BM144" s="184" t="s">
        <v>240</v>
      </c>
    </row>
    <row r="145" spans="1:65" s="2" customFormat="1" ht="19.5">
      <c r="A145" s="35"/>
      <c r="B145" s="36"/>
      <c r="C145" s="37"/>
      <c r="D145" s="186" t="s">
        <v>117</v>
      </c>
      <c r="E145" s="37"/>
      <c r="F145" s="187" t="s">
        <v>241</v>
      </c>
      <c r="G145" s="37"/>
      <c r="H145" s="37"/>
      <c r="I145" s="188"/>
      <c r="J145" s="37"/>
      <c r="K145" s="37"/>
      <c r="L145" s="40"/>
      <c r="M145" s="189"/>
      <c r="N145" s="190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117</v>
      </c>
      <c r="AU145" s="18" t="s">
        <v>79</v>
      </c>
    </row>
    <row r="146" spans="1:65" s="2" customFormat="1" ht="16.5" customHeight="1">
      <c r="A146" s="35"/>
      <c r="B146" s="36"/>
      <c r="C146" s="173" t="s">
        <v>242</v>
      </c>
      <c r="D146" s="173" t="s">
        <v>110</v>
      </c>
      <c r="E146" s="174" t="s">
        <v>243</v>
      </c>
      <c r="F146" s="175" t="s">
        <v>244</v>
      </c>
      <c r="G146" s="176" t="s">
        <v>154</v>
      </c>
      <c r="H146" s="177">
        <v>127</v>
      </c>
      <c r="I146" s="178"/>
      <c r="J146" s="179">
        <f>ROUND(I146*H146,2)</f>
        <v>0</v>
      </c>
      <c r="K146" s="175" t="s">
        <v>114</v>
      </c>
      <c r="L146" s="40"/>
      <c r="M146" s="180" t="s">
        <v>19</v>
      </c>
      <c r="N146" s="181" t="s">
        <v>40</v>
      </c>
      <c r="O146" s="65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4" t="s">
        <v>128</v>
      </c>
      <c r="AT146" s="184" t="s">
        <v>110</v>
      </c>
      <c r="AU146" s="184" t="s">
        <v>79</v>
      </c>
      <c r="AY146" s="18" t="s">
        <v>107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8" t="s">
        <v>74</v>
      </c>
      <c r="BK146" s="185">
        <f>ROUND(I146*H146,2)</f>
        <v>0</v>
      </c>
      <c r="BL146" s="18" t="s">
        <v>128</v>
      </c>
      <c r="BM146" s="184" t="s">
        <v>245</v>
      </c>
    </row>
    <row r="147" spans="1:65" s="2" customFormat="1" ht="11.25">
      <c r="A147" s="35"/>
      <c r="B147" s="36"/>
      <c r="C147" s="37"/>
      <c r="D147" s="186" t="s">
        <v>117</v>
      </c>
      <c r="E147" s="37"/>
      <c r="F147" s="187" t="s">
        <v>246</v>
      </c>
      <c r="G147" s="37"/>
      <c r="H147" s="37"/>
      <c r="I147" s="188"/>
      <c r="J147" s="37"/>
      <c r="K147" s="37"/>
      <c r="L147" s="40"/>
      <c r="M147" s="189"/>
      <c r="N147" s="190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117</v>
      </c>
      <c r="AU147" s="18" t="s">
        <v>79</v>
      </c>
    </row>
    <row r="148" spans="1:65" s="2" customFormat="1" ht="16.5" customHeight="1">
      <c r="A148" s="35"/>
      <c r="B148" s="36"/>
      <c r="C148" s="228" t="s">
        <v>247</v>
      </c>
      <c r="D148" s="228" t="s">
        <v>209</v>
      </c>
      <c r="E148" s="229" t="s">
        <v>248</v>
      </c>
      <c r="F148" s="230" t="s">
        <v>249</v>
      </c>
      <c r="G148" s="231" t="s">
        <v>250</v>
      </c>
      <c r="H148" s="232">
        <v>8.1150000000000002</v>
      </c>
      <c r="I148" s="233"/>
      <c r="J148" s="234">
        <f>ROUND(I148*H148,2)</f>
        <v>0</v>
      </c>
      <c r="K148" s="230" t="s">
        <v>114</v>
      </c>
      <c r="L148" s="235"/>
      <c r="M148" s="236" t="s">
        <v>19</v>
      </c>
      <c r="N148" s="237" t="s">
        <v>40</v>
      </c>
      <c r="O148" s="65"/>
      <c r="P148" s="182">
        <f>O148*H148</f>
        <v>0</v>
      </c>
      <c r="Q148" s="182">
        <v>1E-3</v>
      </c>
      <c r="R148" s="182">
        <f>Q148*H148</f>
        <v>8.1150000000000007E-3</v>
      </c>
      <c r="S148" s="182">
        <v>0</v>
      </c>
      <c r="T148" s="18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4" t="s">
        <v>208</v>
      </c>
      <c r="AT148" s="184" t="s">
        <v>209</v>
      </c>
      <c r="AU148" s="184" t="s">
        <v>79</v>
      </c>
      <c r="AY148" s="18" t="s">
        <v>107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8" t="s">
        <v>74</v>
      </c>
      <c r="BK148" s="185">
        <f>ROUND(I148*H148,2)</f>
        <v>0</v>
      </c>
      <c r="BL148" s="18" t="s">
        <v>128</v>
      </c>
      <c r="BM148" s="184" t="s">
        <v>251</v>
      </c>
    </row>
    <row r="149" spans="1:65" s="2" customFormat="1" ht="11.25">
      <c r="A149" s="35"/>
      <c r="B149" s="36"/>
      <c r="C149" s="37"/>
      <c r="D149" s="186" t="s">
        <v>117</v>
      </c>
      <c r="E149" s="37"/>
      <c r="F149" s="187" t="s">
        <v>249</v>
      </c>
      <c r="G149" s="37"/>
      <c r="H149" s="37"/>
      <c r="I149" s="188"/>
      <c r="J149" s="37"/>
      <c r="K149" s="37"/>
      <c r="L149" s="40"/>
      <c r="M149" s="189"/>
      <c r="N149" s="190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117</v>
      </c>
      <c r="AU149" s="18" t="s">
        <v>79</v>
      </c>
    </row>
    <row r="150" spans="1:65" s="13" customFormat="1" ht="11.25">
      <c r="B150" s="196"/>
      <c r="C150" s="197"/>
      <c r="D150" s="186" t="s">
        <v>163</v>
      </c>
      <c r="E150" s="198" t="s">
        <v>19</v>
      </c>
      <c r="F150" s="199" t="s">
        <v>252</v>
      </c>
      <c r="G150" s="197"/>
      <c r="H150" s="198" t="s">
        <v>19</v>
      </c>
      <c r="I150" s="200"/>
      <c r="J150" s="197"/>
      <c r="K150" s="197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163</v>
      </c>
      <c r="AU150" s="205" t="s">
        <v>79</v>
      </c>
      <c r="AV150" s="13" t="s">
        <v>74</v>
      </c>
      <c r="AW150" s="13" t="s">
        <v>31</v>
      </c>
      <c r="AX150" s="13" t="s">
        <v>69</v>
      </c>
      <c r="AY150" s="205" t="s">
        <v>107</v>
      </c>
    </row>
    <row r="151" spans="1:65" s="14" customFormat="1" ht="11.25">
      <c r="B151" s="206"/>
      <c r="C151" s="207"/>
      <c r="D151" s="186" t="s">
        <v>163</v>
      </c>
      <c r="E151" s="208" t="s">
        <v>19</v>
      </c>
      <c r="F151" s="209" t="s">
        <v>253</v>
      </c>
      <c r="G151" s="207"/>
      <c r="H151" s="210">
        <v>127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163</v>
      </c>
      <c r="AU151" s="216" t="s">
        <v>79</v>
      </c>
      <c r="AV151" s="14" t="s">
        <v>79</v>
      </c>
      <c r="AW151" s="14" t="s">
        <v>31</v>
      </c>
      <c r="AX151" s="14" t="s">
        <v>69</v>
      </c>
      <c r="AY151" s="216" t="s">
        <v>107</v>
      </c>
    </row>
    <row r="152" spans="1:65" s="13" customFormat="1" ht="11.25">
      <c r="B152" s="196"/>
      <c r="C152" s="197"/>
      <c r="D152" s="186" t="s">
        <v>163</v>
      </c>
      <c r="E152" s="198" t="s">
        <v>19</v>
      </c>
      <c r="F152" s="199" t="s">
        <v>254</v>
      </c>
      <c r="G152" s="197"/>
      <c r="H152" s="198" t="s">
        <v>19</v>
      </c>
      <c r="I152" s="200"/>
      <c r="J152" s="197"/>
      <c r="K152" s="197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163</v>
      </c>
      <c r="AU152" s="205" t="s">
        <v>79</v>
      </c>
      <c r="AV152" s="13" t="s">
        <v>74</v>
      </c>
      <c r="AW152" s="13" t="s">
        <v>31</v>
      </c>
      <c r="AX152" s="13" t="s">
        <v>69</v>
      </c>
      <c r="AY152" s="205" t="s">
        <v>107</v>
      </c>
    </row>
    <row r="153" spans="1:65" s="14" customFormat="1" ht="11.25">
      <c r="B153" s="206"/>
      <c r="C153" s="207"/>
      <c r="D153" s="186" t="s">
        <v>163</v>
      </c>
      <c r="E153" s="208" t="s">
        <v>19</v>
      </c>
      <c r="F153" s="209" t="s">
        <v>255</v>
      </c>
      <c r="G153" s="207"/>
      <c r="H153" s="210">
        <v>414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163</v>
      </c>
      <c r="AU153" s="216" t="s">
        <v>79</v>
      </c>
      <c r="AV153" s="14" t="s">
        <v>79</v>
      </c>
      <c r="AW153" s="14" t="s">
        <v>31</v>
      </c>
      <c r="AX153" s="14" t="s">
        <v>69</v>
      </c>
      <c r="AY153" s="216" t="s">
        <v>107</v>
      </c>
    </row>
    <row r="154" spans="1:65" s="15" customFormat="1" ht="11.25">
      <c r="B154" s="217"/>
      <c r="C154" s="218"/>
      <c r="D154" s="186" t="s">
        <v>163</v>
      </c>
      <c r="E154" s="219" t="s">
        <v>19</v>
      </c>
      <c r="F154" s="220" t="s">
        <v>168</v>
      </c>
      <c r="G154" s="218"/>
      <c r="H154" s="221">
        <v>541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163</v>
      </c>
      <c r="AU154" s="227" t="s">
        <v>79</v>
      </c>
      <c r="AV154" s="15" t="s">
        <v>128</v>
      </c>
      <c r="AW154" s="15" t="s">
        <v>31</v>
      </c>
      <c r="AX154" s="15" t="s">
        <v>74</v>
      </c>
      <c r="AY154" s="227" t="s">
        <v>107</v>
      </c>
    </row>
    <row r="155" spans="1:65" s="14" customFormat="1" ht="11.25">
      <c r="B155" s="206"/>
      <c r="C155" s="207"/>
      <c r="D155" s="186" t="s">
        <v>163</v>
      </c>
      <c r="E155" s="207"/>
      <c r="F155" s="209" t="s">
        <v>256</v>
      </c>
      <c r="G155" s="207"/>
      <c r="H155" s="210">
        <v>8.1150000000000002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163</v>
      </c>
      <c r="AU155" s="216" t="s">
        <v>79</v>
      </c>
      <c r="AV155" s="14" t="s">
        <v>79</v>
      </c>
      <c r="AW155" s="14" t="s">
        <v>4</v>
      </c>
      <c r="AX155" s="14" t="s">
        <v>74</v>
      </c>
      <c r="AY155" s="216" t="s">
        <v>107</v>
      </c>
    </row>
    <row r="156" spans="1:65" s="2" customFormat="1" ht="16.5" customHeight="1">
      <c r="A156" s="35"/>
      <c r="B156" s="36"/>
      <c r="C156" s="173" t="s">
        <v>8</v>
      </c>
      <c r="D156" s="173" t="s">
        <v>110</v>
      </c>
      <c r="E156" s="174" t="s">
        <v>257</v>
      </c>
      <c r="F156" s="175" t="s">
        <v>258</v>
      </c>
      <c r="G156" s="176" t="s">
        <v>154</v>
      </c>
      <c r="H156" s="177">
        <v>414</v>
      </c>
      <c r="I156" s="178"/>
      <c r="J156" s="179">
        <f>ROUND(I156*H156,2)</f>
        <v>0</v>
      </c>
      <c r="K156" s="175" t="s">
        <v>114</v>
      </c>
      <c r="L156" s="40"/>
      <c r="M156" s="180" t="s">
        <v>19</v>
      </c>
      <c r="N156" s="181" t="s">
        <v>40</v>
      </c>
      <c r="O156" s="65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4" t="s">
        <v>128</v>
      </c>
      <c r="AT156" s="184" t="s">
        <v>110</v>
      </c>
      <c r="AU156" s="184" t="s">
        <v>79</v>
      </c>
      <c r="AY156" s="18" t="s">
        <v>107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8" t="s">
        <v>74</v>
      </c>
      <c r="BK156" s="185">
        <f>ROUND(I156*H156,2)</f>
        <v>0</v>
      </c>
      <c r="BL156" s="18" t="s">
        <v>128</v>
      </c>
      <c r="BM156" s="184" t="s">
        <v>259</v>
      </c>
    </row>
    <row r="157" spans="1:65" s="2" customFormat="1" ht="11.25">
      <c r="A157" s="35"/>
      <c r="B157" s="36"/>
      <c r="C157" s="37"/>
      <c r="D157" s="186" t="s">
        <v>117</v>
      </c>
      <c r="E157" s="37"/>
      <c r="F157" s="187" t="s">
        <v>260</v>
      </c>
      <c r="G157" s="37"/>
      <c r="H157" s="37"/>
      <c r="I157" s="188"/>
      <c r="J157" s="37"/>
      <c r="K157" s="37"/>
      <c r="L157" s="40"/>
      <c r="M157" s="189"/>
      <c r="N157" s="190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117</v>
      </c>
      <c r="AU157" s="18" t="s">
        <v>79</v>
      </c>
    </row>
    <row r="158" spans="1:65" s="13" customFormat="1" ht="11.25">
      <c r="B158" s="196"/>
      <c r="C158" s="197"/>
      <c r="D158" s="186" t="s">
        <v>163</v>
      </c>
      <c r="E158" s="198" t="s">
        <v>19</v>
      </c>
      <c r="F158" s="199" t="s">
        <v>261</v>
      </c>
      <c r="G158" s="197"/>
      <c r="H158" s="198" t="s">
        <v>19</v>
      </c>
      <c r="I158" s="200"/>
      <c r="J158" s="197"/>
      <c r="K158" s="197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163</v>
      </c>
      <c r="AU158" s="205" t="s">
        <v>79</v>
      </c>
      <c r="AV158" s="13" t="s">
        <v>74</v>
      </c>
      <c r="AW158" s="13" t="s">
        <v>31</v>
      </c>
      <c r="AX158" s="13" t="s">
        <v>69</v>
      </c>
      <c r="AY158" s="205" t="s">
        <v>107</v>
      </c>
    </row>
    <row r="159" spans="1:65" s="14" customFormat="1" ht="11.25">
      <c r="B159" s="206"/>
      <c r="C159" s="207"/>
      <c r="D159" s="186" t="s">
        <v>163</v>
      </c>
      <c r="E159" s="208" t="s">
        <v>19</v>
      </c>
      <c r="F159" s="209" t="s">
        <v>255</v>
      </c>
      <c r="G159" s="207"/>
      <c r="H159" s="210">
        <v>414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163</v>
      </c>
      <c r="AU159" s="216" t="s">
        <v>79</v>
      </c>
      <c r="AV159" s="14" t="s">
        <v>79</v>
      </c>
      <c r="AW159" s="14" t="s">
        <v>31</v>
      </c>
      <c r="AX159" s="14" t="s">
        <v>74</v>
      </c>
      <c r="AY159" s="216" t="s">
        <v>107</v>
      </c>
    </row>
    <row r="160" spans="1:65" s="2" customFormat="1" ht="16.5" customHeight="1">
      <c r="A160" s="35"/>
      <c r="B160" s="36"/>
      <c r="C160" s="173" t="s">
        <v>262</v>
      </c>
      <c r="D160" s="173" t="s">
        <v>110</v>
      </c>
      <c r="E160" s="174" t="s">
        <v>263</v>
      </c>
      <c r="F160" s="175" t="s">
        <v>264</v>
      </c>
      <c r="G160" s="176" t="s">
        <v>154</v>
      </c>
      <c r="H160" s="177">
        <v>160</v>
      </c>
      <c r="I160" s="178"/>
      <c r="J160" s="179">
        <f>ROUND(I160*H160,2)</f>
        <v>0</v>
      </c>
      <c r="K160" s="175" t="s">
        <v>114</v>
      </c>
      <c r="L160" s="40"/>
      <c r="M160" s="180" t="s">
        <v>19</v>
      </c>
      <c r="N160" s="181" t="s">
        <v>40</v>
      </c>
      <c r="O160" s="65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4" t="s">
        <v>128</v>
      </c>
      <c r="AT160" s="184" t="s">
        <v>110</v>
      </c>
      <c r="AU160" s="184" t="s">
        <v>79</v>
      </c>
      <c r="AY160" s="18" t="s">
        <v>107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8" t="s">
        <v>74</v>
      </c>
      <c r="BK160" s="185">
        <f>ROUND(I160*H160,2)</f>
        <v>0</v>
      </c>
      <c r="BL160" s="18" t="s">
        <v>128</v>
      </c>
      <c r="BM160" s="184" t="s">
        <v>265</v>
      </c>
    </row>
    <row r="161" spans="1:65" s="2" customFormat="1" ht="19.5">
      <c r="A161" s="35"/>
      <c r="B161" s="36"/>
      <c r="C161" s="37"/>
      <c r="D161" s="186" t="s">
        <v>117</v>
      </c>
      <c r="E161" s="37"/>
      <c r="F161" s="187" t="s">
        <v>266</v>
      </c>
      <c r="G161" s="37"/>
      <c r="H161" s="37"/>
      <c r="I161" s="188"/>
      <c r="J161" s="37"/>
      <c r="K161" s="37"/>
      <c r="L161" s="40"/>
      <c r="M161" s="189"/>
      <c r="N161" s="190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117</v>
      </c>
      <c r="AU161" s="18" t="s">
        <v>79</v>
      </c>
    </row>
    <row r="162" spans="1:65" s="2" customFormat="1" ht="16.5" customHeight="1">
      <c r="A162" s="35"/>
      <c r="B162" s="36"/>
      <c r="C162" s="173" t="s">
        <v>267</v>
      </c>
      <c r="D162" s="173" t="s">
        <v>110</v>
      </c>
      <c r="E162" s="174" t="s">
        <v>268</v>
      </c>
      <c r="F162" s="175" t="s">
        <v>269</v>
      </c>
      <c r="G162" s="176" t="s">
        <v>154</v>
      </c>
      <c r="H162" s="177">
        <v>414</v>
      </c>
      <c r="I162" s="178"/>
      <c r="J162" s="179">
        <f>ROUND(I162*H162,2)</f>
        <v>0</v>
      </c>
      <c r="K162" s="175" t="s">
        <v>114</v>
      </c>
      <c r="L162" s="40"/>
      <c r="M162" s="180" t="s">
        <v>19</v>
      </c>
      <c r="N162" s="181" t="s">
        <v>40</v>
      </c>
      <c r="O162" s="65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4" t="s">
        <v>128</v>
      </c>
      <c r="AT162" s="184" t="s">
        <v>110</v>
      </c>
      <c r="AU162" s="184" t="s">
        <v>79</v>
      </c>
      <c r="AY162" s="18" t="s">
        <v>107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8" t="s">
        <v>74</v>
      </c>
      <c r="BK162" s="185">
        <f>ROUND(I162*H162,2)</f>
        <v>0</v>
      </c>
      <c r="BL162" s="18" t="s">
        <v>128</v>
      </c>
      <c r="BM162" s="184" t="s">
        <v>270</v>
      </c>
    </row>
    <row r="163" spans="1:65" s="2" customFormat="1" ht="11.25">
      <c r="A163" s="35"/>
      <c r="B163" s="36"/>
      <c r="C163" s="37"/>
      <c r="D163" s="186" t="s">
        <v>117</v>
      </c>
      <c r="E163" s="37"/>
      <c r="F163" s="187" t="s">
        <v>271</v>
      </c>
      <c r="G163" s="37"/>
      <c r="H163" s="37"/>
      <c r="I163" s="188"/>
      <c r="J163" s="37"/>
      <c r="K163" s="37"/>
      <c r="L163" s="40"/>
      <c r="M163" s="189"/>
      <c r="N163" s="190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117</v>
      </c>
      <c r="AU163" s="18" t="s">
        <v>79</v>
      </c>
    </row>
    <row r="164" spans="1:65" s="13" customFormat="1" ht="11.25">
      <c r="B164" s="196"/>
      <c r="C164" s="197"/>
      <c r="D164" s="186" t="s">
        <v>163</v>
      </c>
      <c r="E164" s="198" t="s">
        <v>19</v>
      </c>
      <c r="F164" s="199" t="s">
        <v>272</v>
      </c>
      <c r="G164" s="197"/>
      <c r="H164" s="198" t="s">
        <v>19</v>
      </c>
      <c r="I164" s="200"/>
      <c r="J164" s="197"/>
      <c r="K164" s="197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163</v>
      </c>
      <c r="AU164" s="205" t="s">
        <v>79</v>
      </c>
      <c r="AV164" s="13" t="s">
        <v>74</v>
      </c>
      <c r="AW164" s="13" t="s">
        <v>31</v>
      </c>
      <c r="AX164" s="13" t="s">
        <v>69</v>
      </c>
      <c r="AY164" s="205" t="s">
        <v>107</v>
      </c>
    </row>
    <row r="165" spans="1:65" s="14" customFormat="1" ht="11.25">
      <c r="B165" s="206"/>
      <c r="C165" s="207"/>
      <c r="D165" s="186" t="s">
        <v>163</v>
      </c>
      <c r="E165" s="208" t="s">
        <v>19</v>
      </c>
      <c r="F165" s="209" t="s">
        <v>273</v>
      </c>
      <c r="G165" s="207"/>
      <c r="H165" s="210">
        <v>160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163</v>
      </c>
      <c r="AU165" s="216" t="s">
        <v>79</v>
      </c>
      <c r="AV165" s="14" t="s">
        <v>79</v>
      </c>
      <c r="AW165" s="14" t="s">
        <v>31</v>
      </c>
      <c r="AX165" s="14" t="s">
        <v>69</v>
      </c>
      <c r="AY165" s="216" t="s">
        <v>107</v>
      </c>
    </row>
    <row r="166" spans="1:65" s="13" customFormat="1" ht="11.25">
      <c r="B166" s="196"/>
      <c r="C166" s="197"/>
      <c r="D166" s="186" t="s">
        <v>163</v>
      </c>
      <c r="E166" s="198" t="s">
        <v>19</v>
      </c>
      <c r="F166" s="199" t="s">
        <v>274</v>
      </c>
      <c r="G166" s="197"/>
      <c r="H166" s="198" t="s">
        <v>19</v>
      </c>
      <c r="I166" s="200"/>
      <c r="J166" s="197"/>
      <c r="K166" s="197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163</v>
      </c>
      <c r="AU166" s="205" t="s">
        <v>79</v>
      </c>
      <c r="AV166" s="13" t="s">
        <v>74</v>
      </c>
      <c r="AW166" s="13" t="s">
        <v>31</v>
      </c>
      <c r="AX166" s="13" t="s">
        <v>69</v>
      </c>
      <c r="AY166" s="205" t="s">
        <v>107</v>
      </c>
    </row>
    <row r="167" spans="1:65" s="14" customFormat="1" ht="11.25">
      <c r="B167" s="206"/>
      <c r="C167" s="207"/>
      <c r="D167" s="186" t="s">
        <v>163</v>
      </c>
      <c r="E167" s="208" t="s">
        <v>19</v>
      </c>
      <c r="F167" s="209" t="s">
        <v>275</v>
      </c>
      <c r="G167" s="207"/>
      <c r="H167" s="210">
        <v>254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163</v>
      </c>
      <c r="AU167" s="216" t="s">
        <v>79</v>
      </c>
      <c r="AV167" s="14" t="s">
        <v>79</v>
      </c>
      <c r="AW167" s="14" t="s">
        <v>31</v>
      </c>
      <c r="AX167" s="14" t="s">
        <v>69</v>
      </c>
      <c r="AY167" s="216" t="s">
        <v>107</v>
      </c>
    </row>
    <row r="168" spans="1:65" s="15" customFormat="1" ht="11.25">
      <c r="B168" s="217"/>
      <c r="C168" s="218"/>
      <c r="D168" s="186" t="s">
        <v>163</v>
      </c>
      <c r="E168" s="219" t="s">
        <v>19</v>
      </c>
      <c r="F168" s="220" t="s">
        <v>168</v>
      </c>
      <c r="G168" s="218"/>
      <c r="H168" s="221">
        <v>414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163</v>
      </c>
      <c r="AU168" s="227" t="s">
        <v>79</v>
      </c>
      <c r="AV168" s="15" t="s">
        <v>128</v>
      </c>
      <c r="AW168" s="15" t="s">
        <v>31</v>
      </c>
      <c r="AX168" s="15" t="s">
        <v>74</v>
      </c>
      <c r="AY168" s="227" t="s">
        <v>107</v>
      </c>
    </row>
    <row r="169" spans="1:65" s="2" customFormat="1" ht="16.5" customHeight="1">
      <c r="A169" s="35"/>
      <c r="B169" s="36"/>
      <c r="C169" s="228" t="s">
        <v>276</v>
      </c>
      <c r="D169" s="228" t="s">
        <v>209</v>
      </c>
      <c r="E169" s="229" t="s">
        <v>277</v>
      </c>
      <c r="F169" s="230" t="s">
        <v>278</v>
      </c>
      <c r="G169" s="231" t="s">
        <v>212</v>
      </c>
      <c r="H169" s="232">
        <v>97.38</v>
      </c>
      <c r="I169" s="233"/>
      <c r="J169" s="234">
        <f>ROUND(I169*H169,2)</f>
        <v>0</v>
      </c>
      <c r="K169" s="230" t="s">
        <v>114</v>
      </c>
      <c r="L169" s="235"/>
      <c r="M169" s="236" t="s">
        <v>19</v>
      </c>
      <c r="N169" s="237" t="s">
        <v>40</v>
      </c>
      <c r="O169" s="65"/>
      <c r="P169" s="182">
        <f>O169*H169</f>
        <v>0</v>
      </c>
      <c r="Q169" s="182">
        <v>1</v>
      </c>
      <c r="R169" s="182">
        <f>Q169*H169</f>
        <v>97.38</v>
      </c>
      <c r="S169" s="182">
        <v>0</v>
      </c>
      <c r="T169" s="18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4" t="s">
        <v>208</v>
      </c>
      <c r="AT169" s="184" t="s">
        <v>209</v>
      </c>
      <c r="AU169" s="184" t="s">
        <v>79</v>
      </c>
      <c r="AY169" s="18" t="s">
        <v>107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8" t="s">
        <v>74</v>
      </c>
      <c r="BK169" s="185">
        <f>ROUND(I169*H169,2)</f>
        <v>0</v>
      </c>
      <c r="BL169" s="18" t="s">
        <v>128</v>
      </c>
      <c r="BM169" s="184" t="s">
        <v>279</v>
      </c>
    </row>
    <row r="170" spans="1:65" s="2" customFormat="1" ht="11.25">
      <c r="A170" s="35"/>
      <c r="B170" s="36"/>
      <c r="C170" s="37"/>
      <c r="D170" s="186" t="s">
        <v>117</v>
      </c>
      <c r="E170" s="37"/>
      <c r="F170" s="187" t="s">
        <v>278</v>
      </c>
      <c r="G170" s="37"/>
      <c r="H170" s="37"/>
      <c r="I170" s="188"/>
      <c r="J170" s="37"/>
      <c r="K170" s="37"/>
      <c r="L170" s="40"/>
      <c r="M170" s="189"/>
      <c r="N170" s="190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117</v>
      </c>
      <c r="AU170" s="18" t="s">
        <v>79</v>
      </c>
    </row>
    <row r="171" spans="1:65" s="14" customFormat="1" ht="11.25">
      <c r="B171" s="206"/>
      <c r="C171" s="207"/>
      <c r="D171" s="186" t="s">
        <v>163</v>
      </c>
      <c r="E171" s="208" t="s">
        <v>19</v>
      </c>
      <c r="F171" s="209" t="s">
        <v>280</v>
      </c>
      <c r="G171" s="207"/>
      <c r="H171" s="210">
        <v>54.1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163</v>
      </c>
      <c r="AU171" s="216" t="s">
        <v>79</v>
      </c>
      <c r="AV171" s="14" t="s">
        <v>79</v>
      </c>
      <c r="AW171" s="14" t="s">
        <v>31</v>
      </c>
      <c r="AX171" s="14" t="s">
        <v>74</v>
      </c>
      <c r="AY171" s="216" t="s">
        <v>107</v>
      </c>
    </row>
    <row r="172" spans="1:65" s="14" customFormat="1" ht="11.25">
      <c r="B172" s="206"/>
      <c r="C172" s="207"/>
      <c r="D172" s="186" t="s">
        <v>163</v>
      </c>
      <c r="E172" s="207"/>
      <c r="F172" s="209" t="s">
        <v>281</v>
      </c>
      <c r="G172" s="207"/>
      <c r="H172" s="210">
        <v>97.38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163</v>
      </c>
      <c r="AU172" s="216" t="s">
        <v>79</v>
      </c>
      <c r="AV172" s="14" t="s">
        <v>79</v>
      </c>
      <c r="AW172" s="14" t="s">
        <v>4</v>
      </c>
      <c r="AX172" s="14" t="s">
        <v>74</v>
      </c>
      <c r="AY172" s="216" t="s">
        <v>107</v>
      </c>
    </row>
    <row r="173" spans="1:65" s="2" customFormat="1" ht="16.5" customHeight="1">
      <c r="A173" s="35"/>
      <c r="B173" s="36"/>
      <c r="C173" s="173" t="s">
        <v>282</v>
      </c>
      <c r="D173" s="173" t="s">
        <v>110</v>
      </c>
      <c r="E173" s="174" t="s">
        <v>283</v>
      </c>
      <c r="F173" s="175" t="s">
        <v>284</v>
      </c>
      <c r="G173" s="176" t="s">
        <v>285</v>
      </c>
      <c r="H173" s="177">
        <v>10</v>
      </c>
      <c r="I173" s="178"/>
      <c r="J173" s="179">
        <f>ROUND(I173*H173,2)</f>
        <v>0</v>
      </c>
      <c r="K173" s="175" t="s">
        <v>114</v>
      </c>
      <c r="L173" s="40"/>
      <c r="M173" s="180" t="s">
        <v>19</v>
      </c>
      <c r="N173" s="181" t="s">
        <v>40</v>
      </c>
      <c r="O173" s="65"/>
      <c r="P173" s="182">
        <f>O173*H173</f>
        <v>0</v>
      </c>
      <c r="Q173" s="182">
        <v>2.1350000000000001E-2</v>
      </c>
      <c r="R173" s="182">
        <f>Q173*H173</f>
        <v>0.21350000000000002</v>
      </c>
      <c r="S173" s="182">
        <v>0</v>
      </c>
      <c r="T173" s="18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4" t="s">
        <v>128</v>
      </c>
      <c r="AT173" s="184" t="s">
        <v>110</v>
      </c>
      <c r="AU173" s="184" t="s">
        <v>79</v>
      </c>
      <c r="AY173" s="18" t="s">
        <v>107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8" t="s">
        <v>74</v>
      </c>
      <c r="BK173" s="185">
        <f>ROUND(I173*H173,2)</f>
        <v>0</v>
      </c>
      <c r="BL173" s="18" t="s">
        <v>128</v>
      </c>
      <c r="BM173" s="184" t="s">
        <v>286</v>
      </c>
    </row>
    <row r="174" spans="1:65" s="2" customFormat="1" ht="19.5">
      <c r="A174" s="35"/>
      <c r="B174" s="36"/>
      <c r="C174" s="37"/>
      <c r="D174" s="186" t="s">
        <v>117</v>
      </c>
      <c r="E174" s="37"/>
      <c r="F174" s="187" t="s">
        <v>287</v>
      </c>
      <c r="G174" s="37"/>
      <c r="H174" s="37"/>
      <c r="I174" s="188"/>
      <c r="J174" s="37"/>
      <c r="K174" s="37"/>
      <c r="L174" s="40"/>
      <c r="M174" s="189"/>
      <c r="N174" s="190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117</v>
      </c>
      <c r="AU174" s="18" t="s">
        <v>79</v>
      </c>
    </row>
    <row r="175" spans="1:65" s="12" customFormat="1" ht="22.9" customHeight="1">
      <c r="B175" s="157"/>
      <c r="C175" s="158"/>
      <c r="D175" s="159" t="s">
        <v>68</v>
      </c>
      <c r="E175" s="171" t="s">
        <v>106</v>
      </c>
      <c r="F175" s="171" t="s">
        <v>288</v>
      </c>
      <c r="G175" s="158"/>
      <c r="H175" s="158"/>
      <c r="I175" s="161"/>
      <c r="J175" s="172">
        <f>BK175</f>
        <v>0</v>
      </c>
      <c r="K175" s="158"/>
      <c r="L175" s="163"/>
      <c r="M175" s="164"/>
      <c r="N175" s="165"/>
      <c r="O175" s="165"/>
      <c r="P175" s="166">
        <f>SUM(P176:P213)</f>
        <v>0</v>
      </c>
      <c r="Q175" s="165"/>
      <c r="R175" s="166">
        <f>SUM(R176:R213)</f>
        <v>21.489000000000001</v>
      </c>
      <c r="S175" s="165"/>
      <c r="T175" s="167">
        <f>SUM(T176:T213)</f>
        <v>0</v>
      </c>
      <c r="AR175" s="168" t="s">
        <v>74</v>
      </c>
      <c r="AT175" s="169" t="s">
        <v>68</v>
      </c>
      <c r="AU175" s="169" t="s">
        <v>74</v>
      </c>
      <c r="AY175" s="168" t="s">
        <v>107</v>
      </c>
      <c r="BK175" s="170">
        <f>SUM(BK176:BK213)</f>
        <v>0</v>
      </c>
    </row>
    <row r="176" spans="1:65" s="2" customFormat="1" ht="16.5" customHeight="1">
      <c r="A176" s="35"/>
      <c r="B176" s="36"/>
      <c r="C176" s="173" t="s">
        <v>289</v>
      </c>
      <c r="D176" s="173" t="s">
        <v>110</v>
      </c>
      <c r="E176" s="174" t="s">
        <v>290</v>
      </c>
      <c r="F176" s="175" t="s">
        <v>291</v>
      </c>
      <c r="G176" s="176" t="s">
        <v>154</v>
      </c>
      <c r="H176" s="177">
        <v>108</v>
      </c>
      <c r="I176" s="178"/>
      <c r="J176" s="179">
        <f>ROUND(I176*H176,2)</f>
        <v>0</v>
      </c>
      <c r="K176" s="175" t="s">
        <v>114</v>
      </c>
      <c r="L176" s="40"/>
      <c r="M176" s="180" t="s">
        <v>19</v>
      </c>
      <c r="N176" s="181" t="s">
        <v>40</v>
      </c>
      <c r="O176" s="65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4" t="s">
        <v>128</v>
      </c>
      <c r="AT176" s="184" t="s">
        <v>110</v>
      </c>
      <c r="AU176" s="184" t="s">
        <v>79</v>
      </c>
      <c r="AY176" s="18" t="s">
        <v>107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8" t="s">
        <v>74</v>
      </c>
      <c r="BK176" s="185">
        <f>ROUND(I176*H176,2)</f>
        <v>0</v>
      </c>
      <c r="BL176" s="18" t="s">
        <v>128</v>
      </c>
      <c r="BM176" s="184" t="s">
        <v>292</v>
      </c>
    </row>
    <row r="177" spans="1:65" s="2" customFormat="1" ht="19.5">
      <c r="A177" s="35"/>
      <c r="B177" s="36"/>
      <c r="C177" s="37"/>
      <c r="D177" s="186" t="s">
        <v>117</v>
      </c>
      <c r="E177" s="37"/>
      <c r="F177" s="187" t="s">
        <v>293</v>
      </c>
      <c r="G177" s="37"/>
      <c r="H177" s="37"/>
      <c r="I177" s="188"/>
      <c r="J177" s="37"/>
      <c r="K177" s="37"/>
      <c r="L177" s="40"/>
      <c r="M177" s="189"/>
      <c r="N177" s="190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117</v>
      </c>
      <c r="AU177" s="18" t="s">
        <v>79</v>
      </c>
    </row>
    <row r="178" spans="1:65" s="13" customFormat="1" ht="11.25">
      <c r="B178" s="196"/>
      <c r="C178" s="197"/>
      <c r="D178" s="186" t="s">
        <v>163</v>
      </c>
      <c r="E178" s="198" t="s">
        <v>19</v>
      </c>
      <c r="F178" s="199" t="s">
        <v>294</v>
      </c>
      <c r="G178" s="197"/>
      <c r="H178" s="198" t="s">
        <v>19</v>
      </c>
      <c r="I178" s="200"/>
      <c r="J178" s="197"/>
      <c r="K178" s="197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163</v>
      </c>
      <c r="AU178" s="205" t="s">
        <v>79</v>
      </c>
      <c r="AV178" s="13" t="s">
        <v>74</v>
      </c>
      <c r="AW178" s="13" t="s">
        <v>31</v>
      </c>
      <c r="AX178" s="13" t="s">
        <v>69</v>
      </c>
      <c r="AY178" s="205" t="s">
        <v>107</v>
      </c>
    </row>
    <row r="179" spans="1:65" s="14" customFormat="1" ht="11.25">
      <c r="B179" s="206"/>
      <c r="C179" s="207"/>
      <c r="D179" s="186" t="s">
        <v>163</v>
      </c>
      <c r="E179" s="208" t="s">
        <v>19</v>
      </c>
      <c r="F179" s="209" t="s">
        <v>236</v>
      </c>
      <c r="G179" s="207"/>
      <c r="H179" s="210">
        <v>108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163</v>
      </c>
      <c r="AU179" s="216" t="s">
        <v>79</v>
      </c>
      <c r="AV179" s="14" t="s">
        <v>79</v>
      </c>
      <c r="AW179" s="14" t="s">
        <v>31</v>
      </c>
      <c r="AX179" s="14" t="s">
        <v>74</v>
      </c>
      <c r="AY179" s="216" t="s">
        <v>107</v>
      </c>
    </row>
    <row r="180" spans="1:65" s="2" customFormat="1" ht="16.5" customHeight="1">
      <c r="A180" s="35"/>
      <c r="B180" s="36"/>
      <c r="C180" s="173" t="s">
        <v>7</v>
      </c>
      <c r="D180" s="173" t="s">
        <v>110</v>
      </c>
      <c r="E180" s="174" t="s">
        <v>295</v>
      </c>
      <c r="F180" s="175" t="s">
        <v>296</v>
      </c>
      <c r="G180" s="176" t="s">
        <v>154</v>
      </c>
      <c r="H180" s="177">
        <v>945</v>
      </c>
      <c r="I180" s="178"/>
      <c r="J180" s="179">
        <f>ROUND(I180*H180,2)</f>
        <v>0</v>
      </c>
      <c r="K180" s="175" t="s">
        <v>114</v>
      </c>
      <c r="L180" s="40"/>
      <c r="M180" s="180" t="s">
        <v>19</v>
      </c>
      <c r="N180" s="181" t="s">
        <v>40</v>
      </c>
      <c r="O180" s="65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4" t="s">
        <v>128</v>
      </c>
      <c r="AT180" s="184" t="s">
        <v>110</v>
      </c>
      <c r="AU180" s="184" t="s">
        <v>79</v>
      </c>
      <c r="AY180" s="18" t="s">
        <v>107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8" t="s">
        <v>74</v>
      </c>
      <c r="BK180" s="185">
        <f>ROUND(I180*H180,2)</f>
        <v>0</v>
      </c>
      <c r="BL180" s="18" t="s">
        <v>128</v>
      </c>
      <c r="BM180" s="184" t="s">
        <v>297</v>
      </c>
    </row>
    <row r="181" spans="1:65" s="2" customFormat="1" ht="19.5">
      <c r="A181" s="35"/>
      <c r="B181" s="36"/>
      <c r="C181" s="37"/>
      <c r="D181" s="186" t="s">
        <v>117</v>
      </c>
      <c r="E181" s="37"/>
      <c r="F181" s="187" t="s">
        <v>298</v>
      </c>
      <c r="G181" s="37"/>
      <c r="H181" s="37"/>
      <c r="I181" s="188"/>
      <c r="J181" s="37"/>
      <c r="K181" s="37"/>
      <c r="L181" s="40"/>
      <c r="M181" s="189"/>
      <c r="N181" s="190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117</v>
      </c>
      <c r="AU181" s="18" t="s">
        <v>79</v>
      </c>
    </row>
    <row r="182" spans="1:65" s="13" customFormat="1" ht="11.25">
      <c r="B182" s="196"/>
      <c r="C182" s="197"/>
      <c r="D182" s="186" t="s">
        <v>163</v>
      </c>
      <c r="E182" s="198" t="s">
        <v>19</v>
      </c>
      <c r="F182" s="199" t="s">
        <v>299</v>
      </c>
      <c r="G182" s="197"/>
      <c r="H182" s="198" t="s">
        <v>19</v>
      </c>
      <c r="I182" s="200"/>
      <c r="J182" s="197"/>
      <c r="K182" s="197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163</v>
      </c>
      <c r="AU182" s="205" t="s">
        <v>79</v>
      </c>
      <c r="AV182" s="13" t="s">
        <v>74</v>
      </c>
      <c r="AW182" s="13" t="s">
        <v>31</v>
      </c>
      <c r="AX182" s="13" t="s">
        <v>69</v>
      </c>
      <c r="AY182" s="205" t="s">
        <v>107</v>
      </c>
    </row>
    <row r="183" spans="1:65" s="14" customFormat="1" ht="11.25">
      <c r="B183" s="206"/>
      <c r="C183" s="207"/>
      <c r="D183" s="186" t="s">
        <v>163</v>
      </c>
      <c r="E183" s="208" t="s">
        <v>19</v>
      </c>
      <c r="F183" s="209" t="s">
        <v>174</v>
      </c>
      <c r="G183" s="207"/>
      <c r="H183" s="210">
        <v>720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163</v>
      </c>
      <c r="AU183" s="216" t="s">
        <v>79</v>
      </c>
      <c r="AV183" s="14" t="s">
        <v>79</v>
      </c>
      <c r="AW183" s="14" t="s">
        <v>31</v>
      </c>
      <c r="AX183" s="14" t="s">
        <v>69</v>
      </c>
      <c r="AY183" s="216" t="s">
        <v>107</v>
      </c>
    </row>
    <row r="184" spans="1:65" s="13" customFormat="1" ht="11.25">
      <c r="B184" s="196"/>
      <c r="C184" s="197"/>
      <c r="D184" s="186" t="s">
        <v>163</v>
      </c>
      <c r="E184" s="198" t="s">
        <v>19</v>
      </c>
      <c r="F184" s="199" t="s">
        <v>300</v>
      </c>
      <c r="G184" s="197"/>
      <c r="H184" s="198" t="s">
        <v>19</v>
      </c>
      <c r="I184" s="200"/>
      <c r="J184" s="197"/>
      <c r="K184" s="197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163</v>
      </c>
      <c r="AU184" s="205" t="s">
        <v>79</v>
      </c>
      <c r="AV184" s="13" t="s">
        <v>74</v>
      </c>
      <c r="AW184" s="13" t="s">
        <v>31</v>
      </c>
      <c r="AX184" s="13" t="s">
        <v>69</v>
      </c>
      <c r="AY184" s="205" t="s">
        <v>107</v>
      </c>
    </row>
    <row r="185" spans="1:65" s="14" customFormat="1" ht="11.25">
      <c r="B185" s="206"/>
      <c r="C185" s="207"/>
      <c r="D185" s="186" t="s">
        <v>163</v>
      </c>
      <c r="E185" s="208" t="s">
        <v>19</v>
      </c>
      <c r="F185" s="209" t="s">
        <v>234</v>
      </c>
      <c r="G185" s="207"/>
      <c r="H185" s="210">
        <v>225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163</v>
      </c>
      <c r="AU185" s="216" t="s">
        <v>79</v>
      </c>
      <c r="AV185" s="14" t="s">
        <v>79</v>
      </c>
      <c r="AW185" s="14" t="s">
        <v>31</v>
      </c>
      <c r="AX185" s="14" t="s">
        <v>69</v>
      </c>
      <c r="AY185" s="216" t="s">
        <v>107</v>
      </c>
    </row>
    <row r="186" spans="1:65" s="15" customFormat="1" ht="11.25">
      <c r="B186" s="217"/>
      <c r="C186" s="218"/>
      <c r="D186" s="186" t="s">
        <v>163</v>
      </c>
      <c r="E186" s="219" t="s">
        <v>19</v>
      </c>
      <c r="F186" s="220" t="s">
        <v>168</v>
      </c>
      <c r="G186" s="218"/>
      <c r="H186" s="221">
        <v>945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163</v>
      </c>
      <c r="AU186" s="227" t="s">
        <v>79</v>
      </c>
      <c r="AV186" s="15" t="s">
        <v>128</v>
      </c>
      <c r="AW186" s="15" t="s">
        <v>31</v>
      </c>
      <c r="AX186" s="15" t="s">
        <v>74</v>
      </c>
      <c r="AY186" s="227" t="s">
        <v>107</v>
      </c>
    </row>
    <row r="187" spans="1:65" s="2" customFormat="1" ht="16.5" customHeight="1">
      <c r="A187" s="35"/>
      <c r="B187" s="36"/>
      <c r="C187" s="173" t="s">
        <v>301</v>
      </c>
      <c r="D187" s="173" t="s">
        <v>110</v>
      </c>
      <c r="E187" s="174" t="s">
        <v>302</v>
      </c>
      <c r="F187" s="175" t="s">
        <v>303</v>
      </c>
      <c r="G187" s="176" t="s">
        <v>154</v>
      </c>
      <c r="H187" s="177">
        <v>333</v>
      </c>
      <c r="I187" s="178"/>
      <c r="J187" s="179">
        <f>ROUND(I187*H187,2)</f>
        <v>0</v>
      </c>
      <c r="K187" s="175" t="s">
        <v>114</v>
      </c>
      <c r="L187" s="40"/>
      <c r="M187" s="180" t="s">
        <v>19</v>
      </c>
      <c r="N187" s="181" t="s">
        <v>40</v>
      </c>
      <c r="O187" s="65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4" t="s">
        <v>128</v>
      </c>
      <c r="AT187" s="184" t="s">
        <v>110</v>
      </c>
      <c r="AU187" s="184" t="s">
        <v>79</v>
      </c>
      <c r="AY187" s="18" t="s">
        <v>107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8" t="s">
        <v>74</v>
      </c>
      <c r="BK187" s="185">
        <f>ROUND(I187*H187,2)</f>
        <v>0</v>
      </c>
      <c r="BL187" s="18" t="s">
        <v>128</v>
      </c>
      <c r="BM187" s="184" t="s">
        <v>304</v>
      </c>
    </row>
    <row r="188" spans="1:65" s="2" customFormat="1" ht="11.25">
      <c r="A188" s="35"/>
      <c r="B188" s="36"/>
      <c r="C188" s="37"/>
      <c r="D188" s="186" t="s">
        <v>117</v>
      </c>
      <c r="E188" s="37"/>
      <c r="F188" s="187" t="s">
        <v>305</v>
      </c>
      <c r="G188" s="37"/>
      <c r="H188" s="37"/>
      <c r="I188" s="188"/>
      <c r="J188" s="37"/>
      <c r="K188" s="37"/>
      <c r="L188" s="40"/>
      <c r="M188" s="189"/>
      <c r="N188" s="190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117</v>
      </c>
      <c r="AU188" s="18" t="s">
        <v>79</v>
      </c>
    </row>
    <row r="189" spans="1:65" s="13" customFormat="1" ht="11.25">
      <c r="B189" s="196"/>
      <c r="C189" s="197"/>
      <c r="D189" s="186" t="s">
        <v>163</v>
      </c>
      <c r="E189" s="198" t="s">
        <v>19</v>
      </c>
      <c r="F189" s="199" t="s">
        <v>306</v>
      </c>
      <c r="G189" s="197"/>
      <c r="H189" s="198" t="s">
        <v>19</v>
      </c>
      <c r="I189" s="200"/>
      <c r="J189" s="197"/>
      <c r="K189" s="197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163</v>
      </c>
      <c r="AU189" s="205" t="s">
        <v>79</v>
      </c>
      <c r="AV189" s="13" t="s">
        <v>74</v>
      </c>
      <c r="AW189" s="13" t="s">
        <v>31</v>
      </c>
      <c r="AX189" s="13" t="s">
        <v>69</v>
      </c>
      <c r="AY189" s="205" t="s">
        <v>107</v>
      </c>
    </row>
    <row r="190" spans="1:65" s="14" customFormat="1" ht="11.25">
      <c r="B190" s="206"/>
      <c r="C190" s="207"/>
      <c r="D190" s="186" t="s">
        <v>163</v>
      </c>
      <c r="E190" s="208" t="s">
        <v>19</v>
      </c>
      <c r="F190" s="209" t="s">
        <v>234</v>
      </c>
      <c r="G190" s="207"/>
      <c r="H190" s="210">
        <v>225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163</v>
      </c>
      <c r="AU190" s="216" t="s">
        <v>79</v>
      </c>
      <c r="AV190" s="14" t="s">
        <v>79</v>
      </c>
      <c r="AW190" s="14" t="s">
        <v>31</v>
      </c>
      <c r="AX190" s="14" t="s">
        <v>69</v>
      </c>
      <c r="AY190" s="216" t="s">
        <v>107</v>
      </c>
    </row>
    <row r="191" spans="1:65" s="13" customFormat="1" ht="11.25">
      <c r="B191" s="196"/>
      <c r="C191" s="197"/>
      <c r="D191" s="186" t="s">
        <v>163</v>
      </c>
      <c r="E191" s="198" t="s">
        <v>19</v>
      </c>
      <c r="F191" s="199" t="s">
        <v>307</v>
      </c>
      <c r="G191" s="197"/>
      <c r="H191" s="198" t="s">
        <v>19</v>
      </c>
      <c r="I191" s="200"/>
      <c r="J191" s="197"/>
      <c r="K191" s="197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163</v>
      </c>
      <c r="AU191" s="205" t="s">
        <v>79</v>
      </c>
      <c r="AV191" s="13" t="s">
        <v>74</v>
      </c>
      <c r="AW191" s="13" t="s">
        <v>31</v>
      </c>
      <c r="AX191" s="13" t="s">
        <v>69</v>
      </c>
      <c r="AY191" s="205" t="s">
        <v>107</v>
      </c>
    </row>
    <row r="192" spans="1:65" s="14" customFormat="1" ht="11.25">
      <c r="B192" s="206"/>
      <c r="C192" s="207"/>
      <c r="D192" s="186" t="s">
        <v>163</v>
      </c>
      <c r="E192" s="208" t="s">
        <v>19</v>
      </c>
      <c r="F192" s="209" t="s">
        <v>236</v>
      </c>
      <c r="G192" s="207"/>
      <c r="H192" s="210">
        <v>108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163</v>
      </c>
      <c r="AU192" s="216" t="s">
        <v>79</v>
      </c>
      <c r="AV192" s="14" t="s">
        <v>79</v>
      </c>
      <c r="AW192" s="14" t="s">
        <v>31</v>
      </c>
      <c r="AX192" s="14" t="s">
        <v>69</v>
      </c>
      <c r="AY192" s="216" t="s">
        <v>107</v>
      </c>
    </row>
    <row r="193" spans="1:65" s="15" customFormat="1" ht="11.25">
      <c r="B193" s="217"/>
      <c r="C193" s="218"/>
      <c r="D193" s="186" t="s">
        <v>163</v>
      </c>
      <c r="E193" s="219" t="s">
        <v>19</v>
      </c>
      <c r="F193" s="220" t="s">
        <v>168</v>
      </c>
      <c r="G193" s="218"/>
      <c r="H193" s="221">
        <v>333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163</v>
      </c>
      <c r="AU193" s="227" t="s">
        <v>79</v>
      </c>
      <c r="AV193" s="15" t="s">
        <v>128</v>
      </c>
      <c r="AW193" s="15" t="s">
        <v>31</v>
      </c>
      <c r="AX193" s="15" t="s">
        <v>74</v>
      </c>
      <c r="AY193" s="227" t="s">
        <v>107</v>
      </c>
    </row>
    <row r="194" spans="1:65" s="2" customFormat="1" ht="16.5" customHeight="1">
      <c r="A194" s="35"/>
      <c r="B194" s="36"/>
      <c r="C194" s="173" t="s">
        <v>308</v>
      </c>
      <c r="D194" s="173" t="s">
        <v>110</v>
      </c>
      <c r="E194" s="174" t="s">
        <v>309</v>
      </c>
      <c r="F194" s="175" t="s">
        <v>310</v>
      </c>
      <c r="G194" s="176" t="s">
        <v>154</v>
      </c>
      <c r="H194" s="177">
        <v>40</v>
      </c>
      <c r="I194" s="178"/>
      <c r="J194" s="179">
        <f>ROUND(I194*H194,2)</f>
        <v>0</v>
      </c>
      <c r="K194" s="175" t="s">
        <v>114</v>
      </c>
      <c r="L194" s="40"/>
      <c r="M194" s="180" t="s">
        <v>19</v>
      </c>
      <c r="N194" s="181" t="s">
        <v>40</v>
      </c>
      <c r="O194" s="65"/>
      <c r="P194" s="182">
        <f>O194*H194</f>
        <v>0</v>
      </c>
      <c r="Q194" s="182">
        <v>0.216</v>
      </c>
      <c r="R194" s="182">
        <f>Q194*H194</f>
        <v>8.64</v>
      </c>
      <c r="S194" s="182">
        <v>0</v>
      </c>
      <c r="T194" s="18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4" t="s">
        <v>128</v>
      </c>
      <c r="AT194" s="184" t="s">
        <v>110</v>
      </c>
      <c r="AU194" s="184" t="s">
        <v>79</v>
      </c>
      <c r="AY194" s="18" t="s">
        <v>107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8" t="s">
        <v>74</v>
      </c>
      <c r="BK194" s="185">
        <f>ROUND(I194*H194,2)</f>
        <v>0</v>
      </c>
      <c r="BL194" s="18" t="s">
        <v>128</v>
      </c>
      <c r="BM194" s="184" t="s">
        <v>311</v>
      </c>
    </row>
    <row r="195" spans="1:65" s="2" customFormat="1" ht="11.25">
      <c r="A195" s="35"/>
      <c r="B195" s="36"/>
      <c r="C195" s="37"/>
      <c r="D195" s="186" t="s">
        <v>117</v>
      </c>
      <c r="E195" s="37"/>
      <c r="F195" s="187" t="s">
        <v>312</v>
      </c>
      <c r="G195" s="37"/>
      <c r="H195" s="37"/>
      <c r="I195" s="188"/>
      <c r="J195" s="37"/>
      <c r="K195" s="37"/>
      <c r="L195" s="40"/>
      <c r="M195" s="189"/>
      <c r="N195" s="190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117</v>
      </c>
      <c r="AU195" s="18" t="s">
        <v>79</v>
      </c>
    </row>
    <row r="196" spans="1:65" s="2" customFormat="1" ht="16.5" customHeight="1">
      <c r="A196" s="35"/>
      <c r="B196" s="36"/>
      <c r="C196" s="173" t="s">
        <v>313</v>
      </c>
      <c r="D196" s="173" t="s">
        <v>110</v>
      </c>
      <c r="E196" s="174" t="s">
        <v>314</v>
      </c>
      <c r="F196" s="175" t="s">
        <v>315</v>
      </c>
      <c r="G196" s="176" t="s">
        <v>154</v>
      </c>
      <c r="H196" s="177">
        <v>945</v>
      </c>
      <c r="I196" s="178"/>
      <c r="J196" s="179">
        <f>ROUND(I196*H196,2)</f>
        <v>0</v>
      </c>
      <c r="K196" s="175" t="s">
        <v>114</v>
      </c>
      <c r="L196" s="40"/>
      <c r="M196" s="180" t="s">
        <v>19</v>
      </c>
      <c r="N196" s="181" t="s">
        <v>40</v>
      </c>
      <c r="O196" s="65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4" t="s">
        <v>128</v>
      </c>
      <c r="AT196" s="184" t="s">
        <v>110</v>
      </c>
      <c r="AU196" s="184" t="s">
        <v>79</v>
      </c>
      <c r="AY196" s="18" t="s">
        <v>107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8" t="s">
        <v>74</v>
      </c>
      <c r="BK196" s="185">
        <f>ROUND(I196*H196,2)</f>
        <v>0</v>
      </c>
      <c r="BL196" s="18" t="s">
        <v>128</v>
      </c>
      <c r="BM196" s="184" t="s">
        <v>316</v>
      </c>
    </row>
    <row r="197" spans="1:65" s="2" customFormat="1" ht="11.25">
      <c r="A197" s="35"/>
      <c r="B197" s="36"/>
      <c r="C197" s="37"/>
      <c r="D197" s="186" t="s">
        <v>117</v>
      </c>
      <c r="E197" s="37"/>
      <c r="F197" s="187" t="s">
        <v>317</v>
      </c>
      <c r="G197" s="37"/>
      <c r="H197" s="37"/>
      <c r="I197" s="188"/>
      <c r="J197" s="37"/>
      <c r="K197" s="37"/>
      <c r="L197" s="40"/>
      <c r="M197" s="189"/>
      <c r="N197" s="190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117</v>
      </c>
      <c r="AU197" s="18" t="s">
        <v>79</v>
      </c>
    </row>
    <row r="198" spans="1:65" s="13" customFormat="1" ht="11.25">
      <c r="B198" s="196"/>
      <c r="C198" s="197"/>
      <c r="D198" s="186" t="s">
        <v>163</v>
      </c>
      <c r="E198" s="198" t="s">
        <v>19</v>
      </c>
      <c r="F198" s="199" t="s">
        <v>299</v>
      </c>
      <c r="G198" s="197"/>
      <c r="H198" s="198" t="s">
        <v>19</v>
      </c>
      <c r="I198" s="200"/>
      <c r="J198" s="197"/>
      <c r="K198" s="197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163</v>
      </c>
      <c r="AU198" s="205" t="s">
        <v>79</v>
      </c>
      <c r="AV198" s="13" t="s">
        <v>74</v>
      </c>
      <c r="AW198" s="13" t="s">
        <v>31</v>
      </c>
      <c r="AX198" s="13" t="s">
        <v>69</v>
      </c>
      <c r="AY198" s="205" t="s">
        <v>107</v>
      </c>
    </row>
    <row r="199" spans="1:65" s="14" customFormat="1" ht="11.25">
      <c r="B199" s="206"/>
      <c r="C199" s="207"/>
      <c r="D199" s="186" t="s">
        <v>163</v>
      </c>
      <c r="E199" s="208" t="s">
        <v>19</v>
      </c>
      <c r="F199" s="209" t="s">
        <v>174</v>
      </c>
      <c r="G199" s="207"/>
      <c r="H199" s="210">
        <v>720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163</v>
      </c>
      <c r="AU199" s="216" t="s">
        <v>79</v>
      </c>
      <c r="AV199" s="14" t="s">
        <v>79</v>
      </c>
      <c r="AW199" s="14" t="s">
        <v>31</v>
      </c>
      <c r="AX199" s="14" t="s">
        <v>69</v>
      </c>
      <c r="AY199" s="216" t="s">
        <v>107</v>
      </c>
    </row>
    <row r="200" spans="1:65" s="13" customFormat="1" ht="11.25">
      <c r="B200" s="196"/>
      <c r="C200" s="197"/>
      <c r="D200" s="186" t="s">
        <v>163</v>
      </c>
      <c r="E200" s="198" t="s">
        <v>19</v>
      </c>
      <c r="F200" s="199" t="s">
        <v>300</v>
      </c>
      <c r="G200" s="197"/>
      <c r="H200" s="198" t="s">
        <v>19</v>
      </c>
      <c r="I200" s="200"/>
      <c r="J200" s="197"/>
      <c r="K200" s="197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163</v>
      </c>
      <c r="AU200" s="205" t="s">
        <v>79</v>
      </c>
      <c r="AV200" s="13" t="s">
        <v>74</v>
      </c>
      <c r="AW200" s="13" t="s">
        <v>31</v>
      </c>
      <c r="AX200" s="13" t="s">
        <v>69</v>
      </c>
      <c r="AY200" s="205" t="s">
        <v>107</v>
      </c>
    </row>
    <row r="201" spans="1:65" s="14" customFormat="1" ht="11.25">
      <c r="B201" s="206"/>
      <c r="C201" s="207"/>
      <c r="D201" s="186" t="s">
        <v>163</v>
      </c>
      <c r="E201" s="208" t="s">
        <v>19</v>
      </c>
      <c r="F201" s="209" t="s">
        <v>234</v>
      </c>
      <c r="G201" s="207"/>
      <c r="H201" s="210">
        <v>225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163</v>
      </c>
      <c r="AU201" s="216" t="s">
        <v>79</v>
      </c>
      <c r="AV201" s="14" t="s">
        <v>79</v>
      </c>
      <c r="AW201" s="14" t="s">
        <v>31</v>
      </c>
      <c r="AX201" s="14" t="s">
        <v>69</v>
      </c>
      <c r="AY201" s="216" t="s">
        <v>107</v>
      </c>
    </row>
    <row r="202" spans="1:65" s="15" customFormat="1" ht="11.25">
      <c r="B202" s="217"/>
      <c r="C202" s="218"/>
      <c r="D202" s="186" t="s">
        <v>163</v>
      </c>
      <c r="E202" s="219" t="s">
        <v>19</v>
      </c>
      <c r="F202" s="220" t="s">
        <v>168</v>
      </c>
      <c r="G202" s="218"/>
      <c r="H202" s="221">
        <v>945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163</v>
      </c>
      <c r="AU202" s="227" t="s">
        <v>79</v>
      </c>
      <c r="AV202" s="15" t="s">
        <v>128</v>
      </c>
      <c r="AW202" s="15" t="s">
        <v>31</v>
      </c>
      <c r="AX202" s="15" t="s">
        <v>74</v>
      </c>
      <c r="AY202" s="227" t="s">
        <v>107</v>
      </c>
    </row>
    <row r="203" spans="1:65" s="2" customFormat="1" ht="16.5" customHeight="1">
      <c r="A203" s="35"/>
      <c r="B203" s="36"/>
      <c r="C203" s="173" t="s">
        <v>318</v>
      </c>
      <c r="D203" s="173" t="s">
        <v>110</v>
      </c>
      <c r="E203" s="174" t="s">
        <v>319</v>
      </c>
      <c r="F203" s="175" t="s">
        <v>320</v>
      </c>
      <c r="G203" s="176" t="s">
        <v>154</v>
      </c>
      <c r="H203" s="177">
        <v>720</v>
      </c>
      <c r="I203" s="178"/>
      <c r="J203" s="179">
        <f>ROUND(I203*H203,2)</f>
        <v>0</v>
      </c>
      <c r="K203" s="175" t="s">
        <v>114</v>
      </c>
      <c r="L203" s="40"/>
      <c r="M203" s="180" t="s">
        <v>19</v>
      </c>
      <c r="N203" s="181" t="s">
        <v>40</v>
      </c>
      <c r="O203" s="65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4" t="s">
        <v>128</v>
      </c>
      <c r="AT203" s="184" t="s">
        <v>110</v>
      </c>
      <c r="AU203" s="184" t="s">
        <v>79</v>
      </c>
      <c r="AY203" s="18" t="s">
        <v>107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8" t="s">
        <v>74</v>
      </c>
      <c r="BK203" s="185">
        <f>ROUND(I203*H203,2)</f>
        <v>0</v>
      </c>
      <c r="BL203" s="18" t="s">
        <v>128</v>
      </c>
      <c r="BM203" s="184" t="s">
        <v>321</v>
      </c>
    </row>
    <row r="204" spans="1:65" s="2" customFormat="1" ht="11.25">
      <c r="A204" s="35"/>
      <c r="B204" s="36"/>
      <c r="C204" s="37"/>
      <c r="D204" s="186" t="s">
        <v>117</v>
      </c>
      <c r="E204" s="37"/>
      <c r="F204" s="187" t="s">
        <v>322</v>
      </c>
      <c r="G204" s="37"/>
      <c r="H204" s="37"/>
      <c r="I204" s="188"/>
      <c r="J204" s="37"/>
      <c r="K204" s="37"/>
      <c r="L204" s="40"/>
      <c r="M204" s="189"/>
      <c r="N204" s="190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117</v>
      </c>
      <c r="AU204" s="18" t="s">
        <v>79</v>
      </c>
    </row>
    <row r="205" spans="1:65" s="2" customFormat="1" ht="21.75" customHeight="1">
      <c r="A205" s="35"/>
      <c r="B205" s="36"/>
      <c r="C205" s="173" t="s">
        <v>323</v>
      </c>
      <c r="D205" s="173" t="s">
        <v>110</v>
      </c>
      <c r="E205" s="174" t="s">
        <v>324</v>
      </c>
      <c r="F205" s="175" t="s">
        <v>325</v>
      </c>
      <c r="G205" s="176" t="s">
        <v>154</v>
      </c>
      <c r="H205" s="177">
        <v>945</v>
      </c>
      <c r="I205" s="178"/>
      <c r="J205" s="179">
        <f>ROUND(I205*H205,2)</f>
        <v>0</v>
      </c>
      <c r="K205" s="175" t="s">
        <v>114</v>
      </c>
      <c r="L205" s="40"/>
      <c r="M205" s="180" t="s">
        <v>19</v>
      </c>
      <c r="N205" s="181" t="s">
        <v>40</v>
      </c>
      <c r="O205" s="65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4" t="s">
        <v>128</v>
      </c>
      <c r="AT205" s="184" t="s">
        <v>110</v>
      </c>
      <c r="AU205" s="184" t="s">
        <v>79</v>
      </c>
      <c r="AY205" s="18" t="s">
        <v>107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8" t="s">
        <v>74</v>
      </c>
      <c r="BK205" s="185">
        <f>ROUND(I205*H205,2)</f>
        <v>0</v>
      </c>
      <c r="BL205" s="18" t="s">
        <v>128</v>
      </c>
      <c r="BM205" s="184" t="s">
        <v>326</v>
      </c>
    </row>
    <row r="206" spans="1:65" s="2" customFormat="1" ht="19.5">
      <c r="A206" s="35"/>
      <c r="B206" s="36"/>
      <c r="C206" s="37"/>
      <c r="D206" s="186" t="s">
        <v>117</v>
      </c>
      <c r="E206" s="37"/>
      <c r="F206" s="187" t="s">
        <v>327</v>
      </c>
      <c r="G206" s="37"/>
      <c r="H206" s="37"/>
      <c r="I206" s="188"/>
      <c r="J206" s="37"/>
      <c r="K206" s="37"/>
      <c r="L206" s="40"/>
      <c r="M206" s="189"/>
      <c r="N206" s="190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117</v>
      </c>
      <c r="AU206" s="18" t="s">
        <v>79</v>
      </c>
    </row>
    <row r="207" spans="1:65" s="13" customFormat="1" ht="11.25">
      <c r="B207" s="196"/>
      <c r="C207" s="197"/>
      <c r="D207" s="186" t="s">
        <v>163</v>
      </c>
      <c r="E207" s="198" t="s">
        <v>19</v>
      </c>
      <c r="F207" s="199" t="s">
        <v>299</v>
      </c>
      <c r="G207" s="197"/>
      <c r="H207" s="198" t="s">
        <v>19</v>
      </c>
      <c r="I207" s="200"/>
      <c r="J207" s="197"/>
      <c r="K207" s="197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163</v>
      </c>
      <c r="AU207" s="205" t="s">
        <v>79</v>
      </c>
      <c r="AV207" s="13" t="s">
        <v>74</v>
      </c>
      <c r="AW207" s="13" t="s">
        <v>31</v>
      </c>
      <c r="AX207" s="13" t="s">
        <v>69</v>
      </c>
      <c r="AY207" s="205" t="s">
        <v>107</v>
      </c>
    </row>
    <row r="208" spans="1:65" s="14" customFormat="1" ht="11.25">
      <c r="B208" s="206"/>
      <c r="C208" s="207"/>
      <c r="D208" s="186" t="s">
        <v>163</v>
      </c>
      <c r="E208" s="208" t="s">
        <v>19</v>
      </c>
      <c r="F208" s="209" t="s">
        <v>174</v>
      </c>
      <c r="G208" s="207"/>
      <c r="H208" s="210">
        <v>720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163</v>
      </c>
      <c r="AU208" s="216" t="s">
        <v>79</v>
      </c>
      <c r="AV208" s="14" t="s">
        <v>79</v>
      </c>
      <c r="AW208" s="14" t="s">
        <v>31</v>
      </c>
      <c r="AX208" s="14" t="s">
        <v>69</v>
      </c>
      <c r="AY208" s="216" t="s">
        <v>107</v>
      </c>
    </row>
    <row r="209" spans="1:65" s="13" customFormat="1" ht="11.25">
      <c r="B209" s="196"/>
      <c r="C209" s="197"/>
      <c r="D209" s="186" t="s">
        <v>163</v>
      </c>
      <c r="E209" s="198" t="s">
        <v>19</v>
      </c>
      <c r="F209" s="199" t="s">
        <v>300</v>
      </c>
      <c r="G209" s="197"/>
      <c r="H209" s="198" t="s">
        <v>19</v>
      </c>
      <c r="I209" s="200"/>
      <c r="J209" s="197"/>
      <c r="K209" s="197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163</v>
      </c>
      <c r="AU209" s="205" t="s">
        <v>79</v>
      </c>
      <c r="AV209" s="13" t="s">
        <v>74</v>
      </c>
      <c r="AW209" s="13" t="s">
        <v>31</v>
      </c>
      <c r="AX209" s="13" t="s">
        <v>69</v>
      </c>
      <c r="AY209" s="205" t="s">
        <v>107</v>
      </c>
    </row>
    <row r="210" spans="1:65" s="14" customFormat="1" ht="11.25">
      <c r="B210" s="206"/>
      <c r="C210" s="207"/>
      <c r="D210" s="186" t="s">
        <v>163</v>
      </c>
      <c r="E210" s="208" t="s">
        <v>19</v>
      </c>
      <c r="F210" s="209" t="s">
        <v>234</v>
      </c>
      <c r="G210" s="207"/>
      <c r="H210" s="210">
        <v>225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163</v>
      </c>
      <c r="AU210" s="216" t="s">
        <v>79</v>
      </c>
      <c r="AV210" s="14" t="s">
        <v>79</v>
      </c>
      <c r="AW210" s="14" t="s">
        <v>31</v>
      </c>
      <c r="AX210" s="14" t="s">
        <v>69</v>
      </c>
      <c r="AY210" s="216" t="s">
        <v>107</v>
      </c>
    </row>
    <row r="211" spans="1:65" s="15" customFormat="1" ht="11.25">
      <c r="B211" s="217"/>
      <c r="C211" s="218"/>
      <c r="D211" s="186" t="s">
        <v>163</v>
      </c>
      <c r="E211" s="219" t="s">
        <v>19</v>
      </c>
      <c r="F211" s="220" t="s">
        <v>168</v>
      </c>
      <c r="G211" s="218"/>
      <c r="H211" s="221">
        <v>945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163</v>
      </c>
      <c r="AU211" s="227" t="s">
        <v>79</v>
      </c>
      <c r="AV211" s="15" t="s">
        <v>128</v>
      </c>
      <c r="AW211" s="15" t="s">
        <v>31</v>
      </c>
      <c r="AX211" s="15" t="s">
        <v>74</v>
      </c>
      <c r="AY211" s="227" t="s">
        <v>107</v>
      </c>
    </row>
    <row r="212" spans="1:65" s="2" customFormat="1" ht="16.5" customHeight="1">
      <c r="A212" s="35"/>
      <c r="B212" s="36"/>
      <c r="C212" s="173" t="s">
        <v>328</v>
      </c>
      <c r="D212" s="173" t="s">
        <v>110</v>
      </c>
      <c r="E212" s="174" t="s">
        <v>329</v>
      </c>
      <c r="F212" s="175" t="s">
        <v>330</v>
      </c>
      <c r="G212" s="176" t="s">
        <v>154</v>
      </c>
      <c r="H212" s="177">
        <v>15</v>
      </c>
      <c r="I212" s="178"/>
      <c r="J212" s="179">
        <f>ROUND(I212*H212,2)</f>
        <v>0</v>
      </c>
      <c r="K212" s="175" t="s">
        <v>114</v>
      </c>
      <c r="L212" s="40"/>
      <c r="M212" s="180" t="s">
        <v>19</v>
      </c>
      <c r="N212" s="181" t="s">
        <v>40</v>
      </c>
      <c r="O212" s="65"/>
      <c r="P212" s="182">
        <f>O212*H212</f>
        <v>0</v>
      </c>
      <c r="Q212" s="182">
        <v>0.85660000000000003</v>
      </c>
      <c r="R212" s="182">
        <f>Q212*H212</f>
        <v>12.849</v>
      </c>
      <c r="S212" s="182">
        <v>0</v>
      </c>
      <c r="T212" s="18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4" t="s">
        <v>128</v>
      </c>
      <c r="AT212" s="184" t="s">
        <v>110</v>
      </c>
      <c r="AU212" s="184" t="s">
        <v>79</v>
      </c>
      <c r="AY212" s="18" t="s">
        <v>107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18" t="s">
        <v>74</v>
      </c>
      <c r="BK212" s="185">
        <f>ROUND(I212*H212,2)</f>
        <v>0</v>
      </c>
      <c r="BL212" s="18" t="s">
        <v>128</v>
      </c>
      <c r="BM212" s="184" t="s">
        <v>331</v>
      </c>
    </row>
    <row r="213" spans="1:65" s="2" customFormat="1" ht="19.5">
      <c r="A213" s="35"/>
      <c r="B213" s="36"/>
      <c r="C213" s="37"/>
      <c r="D213" s="186" t="s">
        <v>117</v>
      </c>
      <c r="E213" s="37"/>
      <c r="F213" s="187" t="s">
        <v>332</v>
      </c>
      <c r="G213" s="37"/>
      <c r="H213" s="37"/>
      <c r="I213" s="188"/>
      <c r="J213" s="37"/>
      <c r="K213" s="37"/>
      <c r="L213" s="40"/>
      <c r="M213" s="189"/>
      <c r="N213" s="190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117</v>
      </c>
      <c r="AU213" s="18" t="s">
        <v>79</v>
      </c>
    </row>
    <row r="214" spans="1:65" s="12" customFormat="1" ht="22.9" customHeight="1">
      <c r="B214" s="157"/>
      <c r="C214" s="158"/>
      <c r="D214" s="159" t="s">
        <v>68</v>
      </c>
      <c r="E214" s="171" t="s">
        <v>216</v>
      </c>
      <c r="F214" s="171" t="s">
        <v>333</v>
      </c>
      <c r="G214" s="158"/>
      <c r="H214" s="158"/>
      <c r="I214" s="161"/>
      <c r="J214" s="172">
        <f>BK214</f>
        <v>0</v>
      </c>
      <c r="K214" s="158"/>
      <c r="L214" s="163"/>
      <c r="M214" s="164"/>
      <c r="N214" s="165"/>
      <c r="O214" s="165"/>
      <c r="P214" s="166">
        <f>SUM(P215:P319)</f>
        <v>0</v>
      </c>
      <c r="Q214" s="165"/>
      <c r="R214" s="166">
        <f>SUM(R215:R319)</f>
        <v>85.069399999999987</v>
      </c>
      <c r="S214" s="165"/>
      <c r="T214" s="167">
        <f>SUM(T215:T319)</f>
        <v>56.528000000000006</v>
      </c>
      <c r="AR214" s="168" t="s">
        <v>74</v>
      </c>
      <c r="AT214" s="169" t="s">
        <v>68</v>
      </c>
      <c r="AU214" s="169" t="s">
        <v>74</v>
      </c>
      <c r="AY214" s="168" t="s">
        <v>107</v>
      </c>
      <c r="BK214" s="170">
        <f>SUM(BK215:BK319)</f>
        <v>0</v>
      </c>
    </row>
    <row r="215" spans="1:65" s="2" customFormat="1" ht="16.5" customHeight="1">
      <c r="A215" s="35"/>
      <c r="B215" s="36"/>
      <c r="C215" s="173" t="s">
        <v>334</v>
      </c>
      <c r="D215" s="173" t="s">
        <v>110</v>
      </c>
      <c r="E215" s="174" t="s">
        <v>335</v>
      </c>
      <c r="F215" s="175" t="s">
        <v>336</v>
      </c>
      <c r="G215" s="176" t="s">
        <v>285</v>
      </c>
      <c r="H215" s="177">
        <v>8</v>
      </c>
      <c r="I215" s="178"/>
      <c r="J215" s="179">
        <f>ROUND(I215*H215,2)</f>
        <v>0</v>
      </c>
      <c r="K215" s="175" t="s">
        <v>114</v>
      </c>
      <c r="L215" s="40"/>
      <c r="M215" s="180" t="s">
        <v>19</v>
      </c>
      <c r="N215" s="181" t="s">
        <v>40</v>
      </c>
      <c r="O215" s="65"/>
      <c r="P215" s="182">
        <f>O215*H215</f>
        <v>0</v>
      </c>
      <c r="Q215" s="182">
        <v>6.9999999999999999E-4</v>
      </c>
      <c r="R215" s="182">
        <f>Q215*H215</f>
        <v>5.5999999999999999E-3</v>
      </c>
      <c r="S215" s="182">
        <v>0</v>
      </c>
      <c r="T215" s="18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4" t="s">
        <v>128</v>
      </c>
      <c r="AT215" s="184" t="s">
        <v>110</v>
      </c>
      <c r="AU215" s="184" t="s">
        <v>79</v>
      </c>
      <c r="AY215" s="18" t="s">
        <v>107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8" t="s">
        <v>74</v>
      </c>
      <c r="BK215" s="185">
        <f>ROUND(I215*H215,2)</f>
        <v>0</v>
      </c>
      <c r="BL215" s="18" t="s">
        <v>128</v>
      </c>
      <c r="BM215" s="184" t="s">
        <v>337</v>
      </c>
    </row>
    <row r="216" spans="1:65" s="2" customFormat="1" ht="11.25">
      <c r="A216" s="35"/>
      <c r="B216" s="36"/>
      <c r="C216" s="37"/>
      <c r="D216" s="186" t="s">
        <v>117</v>
      </c>
      <c r="E216" s="37"/>
      <c r="F216" s="187" t="s">
        <v>338</v>
      </c>
      <c r="G216" s="37"/>
      <c r="H216" s="37"/>
      <c r="I216" s="188"/>
      <c r="J216" s="37"/>
      <c r="K216" s="37"/>
      <c r="L216" s="40"/>
      <c r="M216" s="189"/>
      <c r="N216" s="190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117</v>
      </c>
      <c r="AU216" s="18" t="s">
        <v>79</v>
      </c>
    </row>
    <row r="217" spans="1:65" s="13" customFormat="1" ht="11.25">
      <c r="B217" s="196"/>
      <c r="C217" s="197"/>
      <c r="D217" s="186" t="s">
        <v>163</v>
      </c>
      <c r="E217" s="198" t="s">
        <v>19</v>
      </c>
      <c r="F217" s="199" t="s">
        <v>339</v>
      </c>
      <c r="G217" s="197"/>
      <c r="H217" s="198" t="s">
        <v>19</v>
      </c>
      <c r="I217" s="200"/>
      <c r="J217" s="197"/>
      <c r="K217" s="197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163</v>
      </c>
      <c r="AU217" s="205" t="s">
        <v>79</v>
      </c>
      <c r="AV217" s="13" t="s">
        <v>74</v>
      </c>
      <c r="AW217" s="13" t="s">
        <v>31</v>
      </c>
      <c r="AX217" s="13" t="s">
        <v>69</v>
      </c>
      <c r="AY217" s="205" t="s">
        <v>107</v>
      </c>
    </row>
    <row r="218" spans="1:65" s="14" customFormat="1" ht="11.25">
      <c r="B218" s="206"/>
      <c r="C218" s="207"/>
      <c r="D218" s="186" t="s">
        <v>163</v>
      </c>
      <c r="E218" s="208" t="s">
        <v>19</v>
      </c>
      <c r="F218" s="209" t="s">
        <v>79</v>
      </c>
      <c r="G218" s="207"/>
      <c r="H218" s="210">
        <v>2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163</v>
      </c>
      <c r="AU218" s="216" t="s">
        <v>79</v>
      </c>
      <c r="AV218" s="14" t="s">
        <v>79</v>
      </c>
      <c r="AW218" s="14" t="s">
        <v>31</v>
      </c>
      <c r="AX218" s="14" t="s">
        <v>69</v>
      </c>
      <c r="AY218" s="216" t="s">
        <v>107</v>
      </c>
    </row>
    <row r="219" spans="1:65" s="13" customFormat="1" ht="11.25">
      <c r="B219" s="196"/>
      <c r="C219" s="197"/>
      <c r="D219" s="186" t="s">
        <v>163</v>
      </c>
      <c r="E219" s="198" t="s">
        <v>19</v>
      </c>
      <c r="F219" s="199" t="s">
        <v>340</v>
      </c>
      <c r="G219" s="197"/>
      <c r="H219" s="198" t="s">
        <v>19</v>
      </c>
      <c r="I219" s="200"/>
      <c r="J219" s="197"/>
      <c r="K219" s="197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163</v>
      </c>
      <c r="AU219" s="205" t="s">
        <v>79</v>
      </c>
      <c r="AV219" s="13" t="s">
        <v>74</v>
      </c>
      <c r="AW219" s="13" t="s">
        <v>31</v>
      </c>
      <c r="AX219" s="13" t="s">
        <v>69</v>
      </c>
      <c r="AY219" s="205" t="s">
        <v>107</v>
      </c>
    </row>
    <row r="220" spans="1:65" s="14" customFormat="1" ht="11.25">
      <c r="B220" s="206"/>
      <c r="C220" s="207"/>
      <c r="D220" s="186" t="s">
        <v>163</v>
      </c>
      <c r="E220" s="208" t="s">
        <v>19</v>
      </c>
      <c r="F220" s="209" t="s">
        <v>128</v>
      </c>
      <c r="G220" s="207"/>
      <c r="H220" s="210">
        <v>4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163</v>
      </c>
      <c r="AU220" s="216" t="s">
        <v>79</v>
      </c>
      <c r="AV220" s="14" t="s">
        <v>79</v>
      </c>
      <c r="AW220" s="14" t="s">
        <v>31</v>
      </c>
      <c r="AX220" s="14" t="s">
        <v>69</v>
      </c>
      <c r="AY220" s="216" t="s">
        <v>107</v>
      </c>
    </row>
    <row r="221" spans="1:65" s="13" customFormat="1" ht="11.25">
      <c r="B221" s="196"/>
      <c r="C221" s="197"/>
      <c r="D221" s="186" t="s">
        <v>163</v>
      </c>
      <c r="E221" s="198" t="s">
        <v>19</v>
      </c>
      <c r="F221" s="199" t="s">
        <v>341</v>
      </c>
      <c r="G221" s="197"/>
      <c r="H221" s="198" t="s">
        <v>19</v>
      </c>
      <c r="I221" s="200"/>
      <c r="J221" s="197"/>
      <c r="K221" s="197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163</v>
      </c>
      <c r="AU221" s="205" t="s">
        <v>79</v>
      </c>
      <c r="AV221" s="13" t="s">
        <v>74</v>
      </c>
      <c r="AW221" s="13" t="s">
        <v>31</v>
      </c>
      <c r="AX221" s="13" t="s">
        <v>69</v>
      </c>
      <c r="AY221" s="205" t="s">
        <v>107</v>
      </c>
    </row>
    <row r="222" spans="1:65" s="14" customFormat="1" ht="11.25">
      <c r="B222" s="206"/>
      <c r="C222" s="207"/>
      <c r="D222" s="186" t="s">
        <v>163</v>
      </c>
      <c r="E222" s="208" t="s">
        <v>19</v>
      </c>
      <c r="F222" s="209" t="s">
        <v>79</v>
      </c>
      <c r="G222" s="207"/>
      <c r="H222" s="210">
        <v>2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163</v>
      </c>
      <c r="AU222" s="216" t="s">
        <v>79</v>
      </c>
      <c r="AV222" s="14" t="s">
        <v>79</v>
      </c>
      <c r="AW222" s="14" t="s">
        <v>31</v>
      </c>
      <c r="AX222" s="14" t="s">
        <v>69</v>
      </c>
      <c r="AY222" s="216" t="s">
        <v>107</v>
      </c>
    </row>
    <row r="223" spans="1:65" s="15" customFormat="1" ht="11.25">
      <c r="B223" s="217"/>
      <c r="C223" s="218"/>
      <c r="D223" s="186" t="s">
        <v>163</v>
      </c>
      <c r="E223" s="219" t="s">
        <v>19</v>
      </c>
      <c r="F223" s="220" t="s">
        <v>168</v>
      </c>
      <c r="G223" s="218"/>
      <c r="H223" s="221">
        <v>8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163</v>
      </c>
      <c r="AU223" s="227" t="s">
        <v>79</v>
      </c>
      <c r="AV223" s="15" t="s">
        <v>128</v>
      </c>
      <c r="AW223" s="15" t="s">
        <v>31</v>
      </c>
      <c r="AX223" s="15" t="s">
        <v>74</v>
      </c>
      <c r="AY223" s="227" t="s">
        <v>107</v>
      </c>
    </row>
    <row r="224" spans="1:65" s="2" customFormat="1" ht="16.5" customHeight="1">
      <c r="A224" s="35"/>
      <c r="B224" s="36"/>
      <c r="C224" s="228" t="s">
        <v>342</v>
      </c>
      <c r="D224" s="228" t="s">
        <v>209</v>
      </c>
      <c r="E224" s="229" t="s">
        <v>343</v>
      </c>
      <c r="F224" s="230" t="s">
        <v>344</v>
      </c>
      <c r="G224" s="231" t="s">
        <v>285</v>
      </c>
      <c r="H224" s="232">
        <v>1</v>
      </c>
      <c r="I224" s="233"/>
      <c r="J224" s="234">
        <f>ROUND(I224*H224,2)</f>
        <v>0</v>
      </c>
      <c r="K224" s="230" t="s">
        <v>114</v>
      </c>
      <c r="L224" s="235"/>
      <c r="M224" s="236" t="s">
        <v>19</v>
      </c>
      <c r="N224" s="237" t="s">
        <v>40</v>
      </c>
      <c r="O224" s="65"/>
      <c r="P224" s="182">
        <f>O224*H224</f>
        <v>0</v>
      </c>
      <c r="Q224" s="182">
        <v>4.0000000000000001E-3</v>
      </c>
      <c r="R224" s="182">
        <f>Q224*H224</f>
        <v>4.0000000000000001E-3</v>
      </c>
      <c r="S224" s="182">
        <v>0</v>
      </c>
      <c r="T224" s="18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4" t="s">
        <v>208</v>
      </c>
      <c r="AT224" s="184" t="s">
        <v>209</v>
      </c>
      <c r="AU224" s="184" t="s">
        <v>79</v>
      </c>
      <c r="AY224" s="18" t="s">
        <v>107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8" t="s">
        <v>74</v>
      </c>
      <c r="BK224" s="185">
        <f>ROUND(I224*H224,2)</f>
        <v>0</v>
      </c>
      <c r="BL224" s="18" t="s">
        <v>128</v>
      </c>
      <c r="BM224" s="184" t="s">
        <v>345</v>
      </c>
    </row>
    <row r="225" spans="1:65" s="2" customFormat="1" ht="11.25">
      <c r="A225" s="35"/>
      <c r="B225" s="36"/>
      <c r="C225" s="37"/>
      <c r="D225" s="186" t="s">
        <v>117</v>
      </c>
      <c r="E225" s="37"/>
      <c r="F225" s="187" t="s">
        <v>346</v>
      </c>
      <c r="G225" s="37"/>
      <c r="H225" s="37"/>
      <c r="I225" s="188"/>
      <c r="J225" s="37"/>
      <c r="K225" s="37"/>
      <c r="L225" s="40"/>
      <c r="M225" s="189"/>
      <c r="N225" s="190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117</v>
      </c>
      <c r="AU225" s="18" t="s">
        <v>79</v>
      </c>
    </row>
    <row r="226" spans="1:65" s="2" customFormat="1" ht="16.5" customHeight="1">
      <c r="A226" s="35"/>
      <c r="B226" s="36"/>
      <c r="C226" s="228" t="s">
        <v>347</v>
      </c>
      <c r="D226" s="228" t="s">
        <v>209</v>
      </c>
      <c r="E226" s="229" t="s">
        <v>348</v>
      </c>
      <c r="F226" s="230" t="s">
        <v>349</v>
      </c>
      <c r="G226" s="231" t="s">
        <v>285</v>
      </c>
      <c r="H226" s="232">
        <v>1</v>
      </c>
      <c r="I226" s="233"/>
      <c r="J226" s="234">
        <f>ROUND(I226*H226,2)</f>
        <v>0</v>
      </c>
      <c r="K226" s="230" t="s">
        <v>114</v>
      </c>
      <c r="L226" s="235"/>
      <c r="M226" s="236" t="s">
        <v>19</v>
      </c>
      <c r="N226" s="237" t="s">
        <v>40</v>
      </c>
      <c r="O226" s="65"/>
      <c r="P226" s="182">
        <f>O226*H226</f>
        <v>0</v>
      </c>
      <c r="Q226" s="182">
        <v>2.5000000000000001E-3</v>
      </c>
      <c r="R226" s="182">
        <f>Q226*H226</f>
        <v>2.5000000000000001E-3</v>
      </c>
      <c r="S226" s="182">
        <v>0</v>
      </c>
      <c r="T226" s="18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4" t="s">
        <v>208</v>
      </c>
      <c r="AT226" s="184" t="s">
        <v>209</v>
      </c>
      <c r="AU226" s="184" t="s">
        <v>79</v>
      </c>
      <c r="AY226" s="18" t="s">
        <v>107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8" t="s">
        <v>74</v>
      </c>
      <c r="BK226" s="185">
        <f>ROUND(I226*H226,2)</f>
        <v>0</v>
      </c>
      <c r="BL226" s="18" t="s">
        <v>128</v>
      </c>
      <c r="BM226" s="184" t="s">
        <v>350</v>
      </c>
    </row>
    <row r="227" spans="1:65" s="2" customFormat="1" ht="11.25">
      <c r="A227" s="35"/>
      <c r="B227" s="36"/>
      <c r="C227" s="37"/>
      <c r="D227" s="186" t="s">
        <v>117</v>
      </c>
      <c r="E227" s="37"/>
      <c r="F227" s="187" t="s">
        <v>351</v>
      </c>
      <c r="G227" s="37"/>
      <c r="H227" s="37"/>
      <c r="I227" s="188"/>
      <c r="J227" s="37"/>
      <c r="K227" s="37"/>
      <c r="L227" s="40"/>
      <c r="M227" s="189"/>
      <c r="N227" s="190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117</v>
      </c>
      <c r="AU227" s="18" t="s">
        <v>79</v>
      </c>
    </row>
    <row r="228" spans="1:65" s="2" customFormat="1" ht="16.5" customHeight="1">
      <c r="A228" s="35"/>
      <c r="B228" s="36"/>
      <c r="C228" s="228" t="s">
        <v>352</v>
      </c>
      <c r="D228" s="228" t="s">
        <v>209</v>
      </c>
      <c r="E228" s="229" t="s">
        <v>353</v>
      </c>
      <c r="F228" s="230" t="s">
        <v>354</v>
      </c>
      <c r="G228" s="231" t="s">
        <v>285</v>
      </c>
      <c r="H228" s="232">
        <v>2</v>
      </c>
      <c r="I228" s="233"/>
      <c r="J228" s="234">
        <f>ROUND(I228*H228,2)</f>
        <v>0</v>
      </c>
      <c r="K228" s="230" t="s">
        <v>114</v>
      </c>
      <c r="L228" s="235"/>
      <c r="M228" s="236" t="s">
        <v>19</v>
      </c>
      <c r="N228" s="237" t="s">
        <v>40</v>
      </c>
      <c r="O228" s="65"/>
      <c r="P228" s="182">
        <f>O228*H228</f>
        <v>0</v>
      </c>
      <c r="Q228" s="182">
        <v>1.2999999999999999E-3</v>
      </c>
      <c r="R228" s="182">
        <f>Q228*H228</f>
        <v>2.5999999999999999E-3</v>
      </c>
      <c r="S228" s="182">
        <v>0</v>
      </c>
      <c r="T228" s="18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4" t="s">
        <v>208</v>
      </c>
      <c r="AT228" s="184" t="s">
        <v>209</v>
      </c>
      <c r="AU228" s="184" t="s">
        <v>79</v>
      </c>
      <c r="AY228" s="18" t="s">
        <v>107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8" t="s">
        <v>74</v>
      </c>
      <c r="BK228" s="185">
        <f>ROUND(I228*H228,2)</f>
        <v>0</v>
      </c>
      <c r="BL228" s="18" t="s">
        <v>128</v>
      </c>
      <c r="BM228" s="184" t="s">
        <v>355</v>
      </c>
    </row>
    <row r="229" spans="1:65" s="2" customFormat="1" ht="11.25">
      <c r="A229" s="35"/>
      <c r="B229" s="36"/>
      <c r="C229" s="37"/>
      <c r="D229" s="186" t="s">
        <v>117</v>
      </c>
      <c r="E229" s="37"/>
      <c r="F229" s="187" t="s">
        <v>356</v>
      </c>
      <c r="G229" s="37"/>
      <c r="H229" s="37"/>
      <c r="I229" s="188"/>
      <c r="J229" s="37"/>
      <c r="K229" s="37"/>
      <c r="L229" s="40"/>
      <c r="M229" s="189"/>
      <c r="N229" s="190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117</v>
      </c>
      <c r="AU229" s="18" t="s">
        <v>79</v>
      </c>
    </row>
    <row r="230" spans="1:65" s="2" customFormat="1" ht="16.5" customHeight="1">
      <c r="A230" s="35"/>
      <c r="B230" s="36"/>
      <c r="C230" s="228" t="s">
        <v>357</v>
      </c>
      <c r="D230" s="228" t="s">
        <v>209</v>
      </c>
      <c r="E230" s="229" t="s">
        <v>358</v>
      </c>
      <c r="F230" s="230" t="s">
        <v>359</v>
      </c>
      <c r="G230" s="231" t="s">
        <v>285</v>
      </c>
      <c r="H230" s="232">
        <v>2</v>
      </c>
      <c r="I230" s="233"/>
      <c r="J230" s="234">
        <f>ROUND(I230*H230,2)</f>
        <v>0</v>
      </c>
      <c r="K230" s="230" t="s">
        <v>114</v>
      </c>
      <c r="L230" s="235"/>
      <c r="M230" s="236" t="s">
        <v>19</v>
      </c>
      <c r="N230" s="237" t="s">
        <v>40</v>
      </c>
      <c r="O230" s="65"/>
      <c r="P230" s="182">
        <f>O230*H230</f>
        <v>0</v>
      </c>
      <c r="Q230" s="182">
        <v>2.5999999999999999E-3</v>
      </c>
      <c r="R230" s="182">
        <f>Q230*H230</f>
        <v>5.1999999999999998E-3</v>
      </c>
      <c r="S230" s="182">
        <v>0</v>
      </c>
      <c r="T230" s="18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4" t="s">
        <v>208</v>
      </c>
      <c r="AT230" s="184" t="s">
        <v>209</v>
      </c>
      <c r="AU230" s="184" t="s">
        <v>79</v>
      </c>
      <c r="AY230" s="18" t="s">
        <v>107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8" t="s">
        <v>74</v>
      </c>
      <c r="BK230" s="185">
        <f>ROUND(I230*H230,2)</f>
        <v>0</v>
      </c>
      <c r="BL230" s="18" t="s">
        <v>128</v>
      </c>
      <c r="BM230" s="184" t="s">
        <v>360</v>
      </c>
    </row>
    <row r="231" spans="1:65" s="2" customFormat="1" ht="11.25">
      <c r="A231" s="35"/>
      <c r="B231" s="36"/>
      <c r="C231" s="37"/>
      <c r="D231" s="186" t="s">
        <v>117</v>
      </c>
      <c r="E231" s="37"/>
      <c r="F231" s="187" t="s">
        <v>361</v>
      </c>
      <c r="G231" s="37"/>
      <c r="H231" s="37"/>
      <c r="I231" s="188"/>
      <c r="J231" s="37"/>
      <c r="K231" s="37"/>
      <c r="L231" s="40"/>
      <c r="M231" s="189"/>
      <c r="N231" s="190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117</v>
      </c>
      <c r="AU231" s="18" t="s">
        <v>79</v>
      </c>
    </row>
    <row r="232" spans="1:65" s="2" customFormat="1" ht="16.5" customHeight="1">
      <c r="A232" s="35"/>
      <c r="B232" s="36"/>
      <c r="C232" s="173" t="s">
        <v>362</v>
      </c>
      <c r="D232" s="173" t="s">
        <v>110</v>
      </c>
      <c r="E232" s="174" t="s">
        <v>363</v>
      </c>
      <c r="F232" s="175" t="s">
        <v>364</v>
      </c>
      <c r="G232" s="176" t="s">
        <v>285</v>
      </c>
      <c r="H232" s="177">
        <v>6</v>
      </c>
      <c r="I232" s="178"/>
      <c r="J232" s="179">
        <f>ROUND(I232*H232,2)</f>
        <v>0</v>
      </c>
      <c r="K232" s="175" t="s">
        <v>114</v>
      </c>
      <c r="L232" s="40"/>
      <c r="M232" s="180" t="s">
        <v>19</v>
      </c>
      <c r="N232" s="181" t="s">
        <v>40</v>
      </c>
      <c r="O232" s="65"/>
      <c r="P232" s="182">
        <f>O232*H232</f>
        <v>0</v>
      </c>
      <c r="Q232" s="182">
        <v>0.11241</v>
      </c>
      <c r="R232" s="182">
        <f>Q232*H232</f>
        <v>0.67445999999999995</v>
      </c>
      <c r="S232" s="182">
        <v>0</v>
      </c>
      <c r="T232" s="18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4" t="s">
        <v>128</v>
      </c>
      <c r="AT232" s="184" t="s">
        <v>110</v>
      </c>
      <c r="AU232" s="184" t="s">
        <v>79</v>
      </c>
      <c r="AY232" s="18" t="s">
        <v>107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18" t="s">
        <v>74</v>
      </c>
      <c r="BK232" s="185">
        <f>ROUND(I232*H232,2)</f>
        <v>0</v>
      </c>
      <c r="BL232" s="18" t="s">
        <v>128</v>
      </c>
      <c r="BM232" s="184" t="s">
        <v>365</v>
      </c>
    </row>
    <row r="233" spans="1:65" s="2" customFormat="1" ht="11.25">
      <c r="A233" s="35"/>
      <c r="B233" s="36"/>
      <c r="C233" s="37"/>
      <c r="D233" s="186" t="s">
        <v>117</v>
      </c>
      <c r="E233" s="37"/>
      <c r="F233" s="187" t="s">
        <v>366</v>
      </c>
      <c r="G233" s="37"/>
      <c r="H233" s="37"/>
      <c r="I233" s="188"/>
      <c r="J233" s="37"/>
      <c r="K233" s="37"/>
      <c r="L233" s="40"/>
      <c r="M233" s="189"/>
      <c r="N233" s="190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117</v>
      </c>
      <c r="AU233" s="18" t="s">
        <v>79</v>
      </c>
    </row>
    <row r="234" spans="1:65" s="2" customFormat="1" ht="16.5" customHeight="1">
      <c r="A234" s="35"/>
      <c r="B234" s="36"/>
      <c r="C234" s="228" t="s">
        <v>367</v>
      </c>
      <c r="D234" s="228" t="s">
        <v>209</v>
      </c>
      <c r="E234" s="229" t="s">
        <v>368</v>
      </c>
      <c r="F234" s="230" t="s">
        <v>369</v>
      </c>
      <c r="G234" s="231" t="s">
        <v>285</v>
      </c>
      <c r="H234" s="232">
        <v>6</v>
      </c>
      <c r="I234" s="233"/>
      <c r="J234" s="234">
        <f>ROUND(I234*H234,2)</f>
        <v>0</v>
      </c>
      <c r="K234" s="230" t="s">
        <v>114</v>
      </c>
      <c r="L234" s="235"/>
      <c r="M234" s="236" t="s">
        <v>19</v>
      </c>
      <c r="N234" s="237" t="s">
        <v>40</v>
      </c>
      <c r="O234" s="65"/>
      <c r="P234" s="182">
        <f>O234*H234</f>
        <v>0</v>
      </c>
      <c r="Q234" s="182">
        <v>6.1000000000000004E-3</v>
      </c>
      <c r="R234" s="182">
        <f>Q234*H234</f>
        <v>3.6600000000000001E-2</v>
      </c>
      <c r="S234" s="182">
        <v>0</v>
      </c>
      <c r="T234" s="18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4" t="s">
        <v>208</v>
      </c>
      <c r="AT234" s="184" t="s">
        <v>209</v>
      </c>
      <c r="AU234" s="184" t="s">
        <v>79</v>
      </c>
      <c r="AY234" s="18" t="s">
        <v>107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8" t="s">
        <v>74</v>
      </c>
      <c r="BK234" s="185">
        <f>ROUND(I234*H234,2)</f>
        <v>0</v>
      </c>
      <c r="BL234" s="18" t="s">
        <v>128</v>
      </c>
      <c r="BM234" s="184" t="s">
        <v>370</v>
      </c>
    </row>
    <row r="235" spans="1:65" s="2" customFormat="1" ht="11.25">
      <c r="A235" s="35"/>
      <c r="B235" s="36"/>
      <c r="C235" s="37"/>
      <c r="D235" s="186" t="s">
        <v>117</v>
      </c>
      <c r="E235" s="37"/>
      <c r="F235" s="187" t="s">
        <v>369</v>
      </c>
      <c r="G235" s="37"/>
      <c r="H235" s="37"/>
      <c r="I235" s="188"/>
      <c r="J235" s="37"/>
      <c r="K235" s="37"/>
      <c r="L235" s="40"/>
      <c r="M235" s="189"/>
      <c r="N235" s="190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117</v>
      </c>
      <c r="AU235" s="18" t="s">
        <v>79</v>
      </c>
    </row>
    <row r="236" spans="1:65" s="2" customFormat="1" ht="16.5" customHeight="1">
      <c r="A236" s="35"/>
      <c r="B236" s="36"/>
      <c r="C236" s="228" t="s">
        <v>184</v>
      </c>
      <c r="D236" s="228" t="s">
        <v>209</v>
      </c>
      <c r="E236" s="229" t="s">
        <v>371</v>
      </c>
      <c r="F236" s="230" t="s">
        <v>372</v>
      </c>
      <c r="G236" s="231" t="s">
        <v>285</v>
      </c>
      <c r="H236" s="232">
        <v>6</v>
      </c>
      <c r="I236" s="233"/>
      <c r="J236" s="234">
        <f>ROUND(I236*H236,2)</f>
        <v>0</v>
      </c>
      <c r="K236" s="230" t="s">
        <v>114</v>
      </c>
      <c r="L236" s="235"/>
      <c r="M236" s="236" t="s">
        <v>19</v>
      </c>
      <c r="N236" s="237" t="s">
        <v>40</v>
      </c>
      <c r="O236" s="65"/>
      <c r="P236" s="182">
        <f>O236*H236</f>
        <v>0</v>
      </c>
      <c r="Q236" s="182">
        <v>3.0000000000000001E-3</v>
      </c>
      <c r="R236" s="182">
        <f>Q236*H236</f>
        <v>1.8000000000000002E-2</v>
      </c>
      <c r="S236" s="182">
        <v>0</v>
      </c>
      <c r="T236" s="18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4" t="s">
        <v>208</v>
      </c>
      <c r="AT236" s="184" t="s">
        <v>209</v>
      </c>
      <c r="AU236" s="184" t="s">
        <v>79</v>
      </c>
      <c r="AY236" s="18" t="s">
        <v>107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18" t="s">
        <v>74</v>
      </c>
      <c r="BK236" s="185">
        <f>ROUND(I236*H236,2)</f>
        <v>0</v>
      </c>
      <c r="BL236" s="18" t="s">
        <v>128</v>
      </c>
      <c r="BM236" s="184" t="s">
        <v>373</v>
      </c>
    </row>
    <row r="237" spans="1:65" s="2" customFormat="1" ht="11.25">
      <c r="A237" s="35"/>
      <c r="B237" s="36"/>
      <c r="C237" s="37"/>
      <c r="D237" s="186" t="s">
        <v>117</v>
      </c>
      <c r="E237" s="37"/>
      <c r="F237" s="187" t="s">
        <v>372</v>
      </c>
      <c r="G237" s="37"/>
      <c r="H237" s="37"/>
      <c r="I237" s="188"/>
      <c r="J237" s="37"/>
      <c r="K237" s="37"/>
      <c r="L237" s="40"/>
      <c r="M237" s="189"/>
      <c r="N237" s="190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117</v>
      </c>
      <c r="AU237" s="18" t="s">
        <v>79</v>
      </c>
    </row>
    <row r="238" spans="1:65" s="2" customFormat="1" ht="16.5" customHeight="1">
      <c r="A238" s="35"/>
      <c r="B238" s="36"/>
      <c r="C238" s="173" t="s">
        <v>374</v>
      </c>
      <c r="D238" s="173" t="s">
        <v>110</v>
      </c>
      <c r="E238" s="174" t="s">
        <v>375</v>
      </c>
      <c r="F238" s="175" t="s">
        <v>376</v>
      </c>
      <c r="G238" s="176" t="s">
        <v>377</v>
      </c>
      <c r="H238" s="177">
        <v>50</v>
      </c>
      <c r="I238" s="178"/>
      <c r="J238" s="179">
        <f>ROUND(I238*H238,2)</f>
        <v>0</v>
      </c>
      <c r="K238" s="175" t="s">
        <v>114</v>
      </c>
      <c r="L238" s="40"/>
      <c r="M238" s="180" t="s">
        <v>19</v>
      </c>
      <c r="N238" s="181" t="s">
        <v>40</v>
      </c>
      <c r="O238" s="65"/>
      <c r="P238" s="182">
        <f>O238*H238</f>
        <v>0</v>
      </c>
      <c r="Q238" s="182">
        <v>3.3E-4</v>
      </c>
      <c r="R238" s="182">
        <f>Q238*H238</f>
        <v>1.6500000000000001E-2</v>
      </c>
      <c r="S238" s="182">
        <v>0</v>
      </c>
      <c r="T238" s="18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4" t="s">
        <v>128</v>
      </c>
      <c r="AT238" s="184" t="s">
        <v>110</v>
      </c>
      <c r="AU238" s="184" t="s">
        <v>79</v>
      </c>
      <c r="AY238" s="18" t="s">
        <v>107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8" t="s">
        <v>74</v>
      </c>
      <c r="BK238" s="185">
        <f>ROUND(I238*H238,2)</f>
        <v>0</v>
      </c>
      <c r="BL238" s="18" t="s">
        <v>128</v>
      </c>
      <c r="BM238" s="184" t="s">
        <v>378</v>
      </c>
    </row>
    <row r="239" spans="1:65" s="2" customFormat="1" ht="11.25">
      <c r="A239" s="35"/>
      <c r="B239" s="36"/>
      <c r="C239" s="37"/>
      <c r="D239" s="186" t="s">
        <v>117</v>
      </c>
      <c r="E239" s="37"/>
      <c r="F239" s="187" t="s">
        <v>379</v>
      </c>
      <c r="G239" s="37"/>
      <c r="H239" s="37"/>
      <c r="I239" s="188"/>
      <c r="J239" s="37"/>
      <c r="K239" s="37"/>
      <c r="L239" s="40"/>
      <c r="M239" s="189"/>
      <c r="N239" s="190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117</v>
      </c>
      <c r="AU239" s="18" t="s">
        <v>79</v>
      </c>
    </row>
    <row r="240" spans="1:65" s="13" customFormat="1" ht="11.25">
      <c r="B240" s="196"/>
      <c r="C240" s="197"/>
      <c r="D240" s="186" t="s">
        <v>163</v>
      </c>
      <c r="E240" s="198" t="s">
        <v>19</v>
      </c>
      <c r="F240" s="199" t="s">
        <v>380</v>
      </c>
      <c r="G240" s="197"/>
      <c r="H240" s="198" t="s">
        <v>19</v>
      </c>
      <c r="I240" s="200"/>
      <c r="J240" s="197"/>
      <c r="K240" s="197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163</v>
      </c>
      <c r="AU240" s="205" t="s">
        <v>79</v>
      </c>
      <c r="AV240" s="13" t="s">
        <v>74</v>
      </c>
      <c r="AW240" s="13" t="s">
        <v>31</v>
      </c>
      <c r="AX240" s="13" t="s">
        <v>69</v>
      </c>
      <c r="AY240" s="205" t="s">
        <v>107</v>
      </c>
    </row>
    <row r="241" spans="1:65" s="14" customFormat="1" ht="11.25">
      <c r="B241" s="206"/>
      <c r="C241" s="207"/>
      <c r="D241" s="186" t="s">
        <v>163</v>
      </c>
      <c r="E241" s="208" t="s">
        <v>19</v>
      </c>
      <c r="F241" s="209" t="s">
        <v>381</v>
      </c>
      <c r="G241" s="207"/>
      <c r="H241" s="210">
        <v>50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163</v>
      </c>
      <c r="AU241" s="216" t="s">
        <v>79</v>
      </c>
      <c r="AV241" s="14" t="s">
        <v>79</v>
      </c>
      <c r="AW241" s="14" t="s">
        <v>31</v>
      </c>
      <c r="AX241" s="14" t="s">
        <v>74</v>
      </c>
      <c r="AY241" s="216" t="s">
        <v>107</v>
      </c>
    </row>
    <row r="242" spans="1:65" s="2" customFormat="1" ht="16.5" customHeight="1">
      <c r="A242" s="35"/>
      <c r="B242" s="36"/>
      <c r="C242" s="173" t="s">
        <v>382</v>
      </c>
      <c r="D242" s="173" t="s">
        <v>110</v>
      </c>
      <c r="E242" s="174" t="s">
        <v>383</v>
      </c>
      <c r="F242" s="175" t="s">
        <v>384</v>
      </c>
      <c r="G242" s="176" t="s">
        <v>377</v>
      </c>
      <c r="H242" s="177">
        <v>310</v>
      </c>
      <c r="I242" s="178"/>
      <c r="J242" s="179">
        <f>ROUND(I242*H242,2)</f>
        <v>0</v>
      </c>
      <c r="K242" s="175" t="s">
        <v>114</v>
      </c>
      <c r="L242" s="40"/>
      <c r="M242" s="180" t="s">
        <v>19</v>
      </c>
      <c r="N242" s="181" t="s">
        <v>40</v>
      </c>
      <c r="O242" s="65"/>
      <c r="P242" s="182">
        <f>O242*H242</f>
        <v>0</v>
      </c>
      <c r="Q242" s="182">
        <v>6.4999999999999997E-4</v>
      </c>
      <c r="R242" s="182">
        <f>Q242*H242</f>
        <v>0.20149999999999998</v>
      </c>
      <c r="S242" s="182">
        <v>0</v>
      </c>
      <c r="T242" s="18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4" t="s">
        <v>128</v>
      </c>
      <c r="AT242" s="184" t="s">
        <v>110</v>
      </c>
      <c r="AU242" s="184" t="s">
        <v>79</v>
      </c>
      <c r="AY242" s="18" t="s">
        <v>107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8" t="s">
        <v>74</v>
      </c>
      <c r="BK242" s="185">
        <f>ROUND(I242*H242,2)</f>
        <v>0</v>
      </c>
      <c r="BL242" s="18" t="s">
        <v>128</v>
      </c>
      <c r="BM242" s="184" t="s">
        <v>385</v>
      </c>
    </row>
    <row r="243" spans="1:65" s="2" customFormat="1" ht="11.25">
      <c r="A243" s="35"/>
      <c r="B243" s="36"/>
      <c r="C243" s="37"/>
      <c r="D243" s="186" t="s">
        <v>117</v>
      </c>
      <c r="E243" s="37"/>
      <c r="F243" s="187" t="s">
        <v>386</v>
      </c>
      <c r="G243" s="37"/>
      <c r="H243" s="37"/>
      <c r="I243" s="188"/>
      <c r="J243" s="37"/>
      <c r="K243" s="37"/>
      <c r="L243" s="40"/>
      <c r="M243" s="189"/>
      <c r="N243" s="190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117</v>
      </c>
      <c r="AU243" s="18" t="s">
        <v>79</v>
      </c>
    </row>
    <row r="244" spans="1:65" s="13" customFormat="1" ht="11.25">
      <c r="B244" s="196"/>
      <c r="C244" s="197"/>
      <c r="D244" s="186" t="s">
        <v>163</v>
      </c>
      <c r="E244" s="198" t="s">
        <v>19</v>
      </c>
      <c r="F244" s="199" t="s">
        <v>387</v>
      </c>
      <c r="G244" s="197"/>
      <c r="H244" s="198" t="s">
        <v>19</v>
      </c>
      <c r="I244" s="200"/>
      <c r="J244" s="197"/>
      <c r="K244" s="197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163</v>
      </c>
      <c r="AU244" s="205" t="s">
        <v>79</v>
      </c>
      <c r="AV244" s="13" t="s">
        <v>74</v>
      </c>
      <c r="AW244" s="13" t="s">
        <v>31</v>
      </c>
      <c r="AX244" s="13" t="s">
        <v>69</v>
      </c>
      <c r="AY244" s="205" t="s">
        <v>107</v>
      </c>
    </row>
    <row r="245" spans="1:65" s="14" customFormat="1" ht="11.25">
      <c r="B245" s="206"/>
      <c r="C245" s="207"/>
      <c r="D245" s="186" t="s">
        <v>163</v>
      </c>
      <c r="E245" s="208" t="s">
        <v>19</v>
      </c>
      <c r="F245" s="209" t="s">
        <v>388</v>
      </c>
      <c r="G245" s="207"/>
      <c r="H245" s="210">
        <v>310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163</v>
      </c>
      <c r="AU245" s="216" t="s">
        <v>79</v>
      </c>
      <c r="AV245" s="14" t="s">
        <v>79</v>
      </c>
      <c r="AW245" s="14" t="s">
        <v>31</v>
      </c>
      <c r="AX245" s="14" t="s">
        <v>74</v>
      </c>
      <c r="AY245" s="216" t="s">
        <v>107</v>
      </c>
    </row>
    <row r="246" spans="1:65" s="2" customFormat="1" ht="16.5" customHeight="1">
      <c r="A246" s="35"/>
      <c r="B246" s="36"/>
      <c r="C246" s="173" t="s">
        <v>389</v>
      </c>
      <c r="D246" s="173" t="s">
        <v>110</v>
      </c>
      <c r="E246" s="174" t="s">
        <v>390</v>
      </c>
      <c r="F246" s="175" t="s">
        <v>391</v>
      </c>
      <c r="G246" s="176" t="s">
        <v>154</v>
      </c>
      <c r="H246" s="177">
        <v>25</v>
      </c>
      <c r="I246" s="178"/>
      <c r="J246" s="179">
        <f>ROUND(I246*H246,2)</f>
        <v>0</v>
      </c>
      <c r="K246" s="175" t="s">
        <v>114</v>
      </c>
      <c r="L246" s="40"/>
      <c r="M246" s="180" t="s">
        <v>19</v>
      </c>
      <c r="N246" s="181" t="s">
        <v>40</v>
      </c>
      <c r="O246" s="65"/>
      <c r="P246" s="182">
        <f>O246*H246</f>
        <v>0</v>
      </c>
      <c r="Q246" s="182">
        <v>2.5999999999999999E-3</v>
      </c>
      <c r="R246" s="182">
        <f>Q246*H246</f>
        <v>6.5000000000000002E-2</v>
      </c>
      <c r="S246" s="182">
        <v>0</v>
      </c>
      <c r="T246" s="18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4" t="s">
        <v>128</v>
      </c>
      <c r="AT246" s="184" t="s">
        <v>110</v>
      </c>
      <c r="AU246" s="184" t="s">
        <v>79</v>
      </c>
      <c r="AY246" s="18" t="s">
        <v>107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8" t="s">
        <v>74</v>
      </c>
      <c r="BK246" s="185">
        <f>ROUND(I246*H246,2)</f>
        <v>0</v>
      </c>
      <c r="BL246" s="18" t="s">
        <v>128</v>
      </c>
      <c r="BM246" s="184" t="s">
        <v>392</v>
      </c>
    </row>
    <row r="247" spans="1:65" s="2" customFormat="1" ht="11.25">
      <c r="A247" s="35"/>
      <c r="B247" s="36"/>
      <c r="C247" s="37"/>
      <c r="D247" s="186" t="s">
        <v>117</v>
      </c>
      <c r="E247" s="37"/>
      <c r="F247" s="187" t="s">
        <v>393</v>
      </c>
      <c r="G247" s="37"/>
      <c r="H247" s="37"/>
      <c r="I247" s="188"/>
      <c r="J247" s="37"/>
      <c r="K247" s="37"/>
      <c r="L247" s="40"/>
      <c r="M247" s="189"/>
      <c r="N247" s="190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117</v>
      </c>
      <c r="AU247" s="18" t="s">
        <v>79</v>
      </c>
    </row>
    <row r="248" spans="1:65" s="13" customFormat="1" ht="11.25">
      <c r="B248" s="196"/>
      <c r="C248" s="197"/>
      <c r="D248" s="186" t="s">
        <v>163</v>
      </c>
      <c r="E248" s="198" t="s">
        <v>19</v>
      </c>
      <c r="F248" s="199" t="s">
        <v>394</v>
      </c>
      <c r="G248" s="197"/>
      <c r="H248" s="198" t="s">
        <v>19</v>
      </c>
      <c r="I248" s="200"/>
      <c r="J248" s="197"/>
      <c r="K248" s="197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163</v>
      </c>
      <c r="AU248" s="205" t="s">
        <v>79</v>
      </c>
      <c r="AV248" s="13" t="s">
        <v>74</v>
      </c>
      <c r="AW248" s="13" t="s">
        <v>31</v>
      </c>
      <c r="AX248" s="13" t="s">
        <v>69</v>
      </c>
      <c r="AY248" s="205" t="s">
        <v>107</v>
      </c>
    </row>
    <row r="249" spans="1:65" s="14" customFormat="1" ht="11.25">
      <c r="B249" s="206"/>
      <c r="C249" s="207"/>
      <c r="D249" s="186" t="s">
        <v>163</v>
      </c>
      <c r="E249" s="208" t="s">
        <v>19</v>
      </c>
      <c r="F249" s="209" t="s">
        <v>318</v>
      </c>
      <c r="G249" s="207"/>
      <c r="H249" s="210">
        <v>25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163</v>
      </c>
      <c r="AU249" s="216" t="s">
        <v>79</v>
      </c>
      <c r="AV249" s="14" t="s">
        <v>79</v>
      </c>
      <c r="AW249" s="14" t="s">
        <v>31</v>
      </c>
      <c r="AX249" s="14" t="s">
        <v>74</v>
      </c>
      <c r="AY249" s="216" t="s">
        <v>107</v>
      </c>
    </row>
    <row r="250" spans="1:65" s="2" customFormat="1" ht="16.5" customHeight="1">
      <c r="A250" s="35"/>
      <c r="B250" s="36"/>
      <c r="C250" s="173" t="s">
        <v>395</v>
      </c>
      <c r="D250" s="173" t="s">
        <v>110</v>
      </c>
      <c r="E250" s="174" t="s">
        <v>396</v>
      </c>
      <c r="F250" s="175" t="s">
        <v>397</v>
      </c>
      <c r="G250" s="176" t="s">
        <v>377</v>
      </c>
      <c r="H250" s="177">
        <v>360</v>
      </c>
      <c r="I250" s="178"/>
      <c r="J250" s="179">
        <f>ROUND(I250*H250,2)</f>
        <v>0</v>
      </c>
      <c r="K250" s="175" t="s">
        <v>114</v>
      </c>
      <c r="L250" s="40"/>
      <c r="M250" s="180" t="s">
        <v>19</v>
      </c>
      <c r="N250" s="181" t="s">
        <v>40</v>
      </c>
      <c r="O250" s="65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4" t="s">
        <v>128</v>
      </c>
      <c r="AT250" s="184" t="s">
        <v>110</v>
      </c>
      <c r="AU250" s="184" t="s">
        <v>79</v>
      </c>
      <c r="AY250" s="18" t="s">
        <v>107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8" t="s">
        <v>74</v>
      </c>
      <c r="BK250" s="185">
        <f>ROUND(I250*H250,2)</f>
        <v>0</v>
      </c>
      <c r="BL250" s="18" t="s">
        <v>128</v>
      </c>
      <c r="BM250" s="184" t="s">
        <v>398</v>
      </c>
    </row>
    <row r="251" spans="1:65" s="2" customFormat="1" ht="11.25">
      <c r="A251" s="35"/>
      <c r="B251" s="36"/>
      <c r="C251" s="37"/>
      <c r="D251" s="186" t="s">
        <v>117</v>
      </c>
      <c r="E251" s="37"/>
      <c r="F251" s="187" t="s">
        <v>399</v>
      </c>
      <c r="G251" s="37"/>
      <c r="H251" s="37"/>
      <c r="I251" s="188"/>
      <c r="J251" s="37"/>
      <c r="K251" s="37"/>
      <c r="L251" s="40"/>
      <c r="M251" s="189"/>
      <c r="N251" s="190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117</v>
      </c>
      <c r="AU251" s="18" t="s">
        <v>79</v>
      </c>
    </row>
    <row r="252" spans="1:65" s="13" customFormat="1" ht="11.25">
      <c r="B252" s="196"/>
      <c r="C252" s="197"/>
      <c r="D252" s="186" t="s">
        <v>163</v>
      </c>
      <c r="E252" s="198" t="s">
        <v>19</v>
      </c>
      <c r="F252" s="199" t="s">
        <v>387</v>
      </c>
      <c r="G252" s="197"/>
      <c r="H252" s="198" t="s">
        <v>19</v>
      </c>
      <c r="I252" s="200"/>
      <c r="J252" s="197"/>
      <c r="K252" s="197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163</v>
      </c>
      <c r="AU252" s="205" t="s">
        <v>79</v>
      </c>
      <c r="AV252" s="13" t="s">
        <v>74</v>
      </c>
      <c r="AW252" s="13" t="s">
        <v>31</v>
      </c>
      <c r="AX252" s="13" t="s">
        <v>69</v>
      </c>
      <c r="AY252" s="205" t="s">
        <v>107</v>
      </c>
    </row>
    <row r="253" spans="1:65" s="14" customFormat="1" ht="11.25">
      <c r="B253" s="206"/>
      <c r="C253" s="207"/>
      <c r="D253" s="186" t="s">
        <v>163</v>
      </c>
      <c r="E253" s="208" t="s">
        <v>19</v>
      </c>
      <c r="F253" s="209" t="s">
        <v>388</v>
      </c>
      <c r="G253" s="207"/>
      <c r="H253" s="210">
        <v>310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163</v>
      </c>
      <c r="AU253" s="216" t="s">
        <v>79</v>
      </c>
      <c r="AV253" s="14" t="s">
        <v>79</v>
      </c>
      <c r="AW253" s="14" t="s">
        <v>31</v>
      </c>
      <c r="AX253" s="14" t="s">
        <v>69</v>
      </c>
      <c r="AY253" s="216" t="s">
        <v>107</v>
      </c>
    </row>
    <row r="254" spans="1:65" s="13" customFormat="1" ht="11.25">
      <c r="B254" s="196"/>
      <c r="C254" s="197"/>
      <c r="D254" s="186" t="s">
        <v>163</v>
      </c>
      <c r="E254" s="198" t="s">
        <v>19</v>
      </c>
      <c r="F254" s="199" t="s">
        <v>400</v>
      </c>
      <c r="G254" s="197"/>
      <c r="H254" s="198" t="s">
        <v>19</v>
      </c>
      <c r="I254" s="200"/>
      <c r="J254" s="197"/>
      <c r="K254" s="197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163</v>
      </c>
      <c r="AU254" s="205" t="s">
        <v>79</v>
      </c>
      <c r="AV254" s="13" t="s">
        <v>74</v>
      </c>
      <c r="AW254" s="13" t="s">
        <v>31</v>
      </c>
      <c r="AX254" s="13" t="s">
        <v>69</v>
      </c>
      <c r="AY254" s="205" t="s">
        <v>107</v>
      </c>
    </row>
    <row r="255" spans="1:65" s="14" customFormat="1" ht="11.25">
      <c r="B255" s="206"/>
      <c r="C255" s="207"/>
      <c r="D255" s="186" t="s">
        <v>163</v>
      </c>
      <c r="E255" s="208" t="s">
        <v>19</v>
      </c>
      <c r="F255" s="209" t="s">
        <v>381</v>
      </c>
      <c r="G255" s="207"/>
      <c r="H255" s="210">
        <v>50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163</v>
      </c>
      <c r="AU255" s="216" t="s">
        <v>79</v>
      </c>
      <c r="AV255" s="14" t="s">
        <v>79</v>
      </c>
      <c r="AW255" s="14" t="s">
        <v>31</v>
      </c>
      <c r="AX255" s="14" t="s">
        <v>69</v>
      </c>
      <c r="AY255" s="216" t="s">
        <v>107</v>
      </c>
    </row>
    <row r="256" spans="1:65" s="15" customFormat="1" ht="11.25">
      <c r="B256" s="217"/>
      <c r="C256" s="218"/>
      <c r="D256" s="186" t="s">
        <v>163</v>
      </c>
      <c r="E256" s="219" t="s">
        <v>19</v>
      </c>
      <c r="F256" s="220" t="s">
        <v>168</v>
      </c>
      <c r="G256" s="218"/>
      <c r="H256" s="221">
        <v>360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163</v>
      </c>
      <c r="AU256" s="227" t="s">
        <v>79</v>
      </c>
      <c r="AV256" s="15" t="s">
        <v>128</v>
      </c>
      <c r="AW256" s="15" t="s">
        <v>31</v>
      </c>
      <c r="AX256" s="15" t="s">
        <v>74</v>
      </c>
      <c r="AY256" s="227" t="s">
        <v>107</v>
      </c>
    </row>
    <row r="257" spans="1:65" s="2" customFormat="1" ht="16.5" customHeight="1">
      <c r="A257" s="35"/>
      <c r="B257" s="36"/>
      <c r="C257" s="173" t="s">
        <v>401</v>
      </c>
      <c r="D257" s="173" t="s">
        <v>110</v>
      </c>
      <c r="E257" s="174" t="s">
        <v>402</v>
      </c>
      <c r="F257" s="175" t="s">
        <v>403</v>
      </c>
      <c r="G257" s="176" t="s">
        <v>154</v>
      </c>
      <c r="H257" s="177">
        <v>25</v>
      </c>
      <c r="I257" s="178"/>
      <c r="J257" s="179">
        <f>ROUND(I257*H257,2)</f>
        <v>0</v>
      </c>
      <c r="K257" s="175" t="s">
        <v>114</v>
      </c>
      <c r="L257" s="40"/>
      <c r="M257" s="180" t="s">
        <v>19</v>
      </c>
      <c r="N257" s="181" t="s">
        <v>40</v>
      </c>
      <c r="O257" s="65"/>
      <c r="P257" s="182">
        <f>O257*H257</f>
        <v>0</v>
      </c>
      <c r="Q257" s="182">
        <v>1.0000000000000001E-5</v>
      </c>
      <c r="R257" s="182">
        <f>Q257*H257</f>
        <v>2.5000000000000001E-4</v>
      </c>
      <c r="S257" s="182">
        <v>0</v>
      </c>
      <c r="T257" s="18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4" t="s">
        <v>128</v>
      </c>
      <c r="AT257" s="184" t="s">
        <v>110</v>
      </c>
      <c r="AU257" s="184" t="s">
        <v>79</v>
      </c>
      <c r="AY257" s="18" t="s">
        <v>107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8" t="s">
        <v>74</v>
      </c>
      <c r="BK257" s="185">
        <f>ROUND(I257*H257,2)</f>
        <v>0</v>
      </c>
      <c r="BL257" s="18" t="s">
        <v>128</v>
      </c>
      <c r="BM257" s="184" t="s">
        <v>404</v>
      </c>
    </row>
    <row r="258" spans="1:65" s="2" customFormat="1" ht="11.25">
      <c r="A258" s="35"/>
      <c r="B258" s="36"/>
      <c r="C258" s="37"/>
      <c r="D258" s="186" t="s">
        <v>117</v>
      </c>
      <c r="E258" s="37"/>
      <c r="F258" s="187" t="s">
        <v>405</v>
      </c>
      <c r="G258" s="37"/>
      <c r="H258" s="37"/>
      <c r="I258" s="188"/>
      <c r="J258" s="37"/>
      <c r="K258" s="37"/>
      <c r="L258" s="40"/>
      <c r="M258" s="189"/>
      <c r="N258" s="190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117</v>
      </c>
      <c r="AU258" s="18" t="s">
        <v>79</v>
      </c>
    </row>
    <row r="259" spans="1:65" s="13" customFormat="1" ht="11.25">
      <c r="B259" s="196"/>
      <c r="C259" s="197"/>
      <c r="D259" s="186" t="s">
        <v>163</v>
      </c>
      <c r="E259" s="198" t="s">
        <v>19</v>
      </c>
      <c r="F259" s="199" t="s">
        <v>394</v>
      </c>
      <c r="G259" s="197"/>
      <c r="H259" s="198" t="s">
        <v>19</v>
      </c>
      <c r="I259" s="200"/>
      <c r="J259" s="197"/>
      <c r="K259" s="197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163</v>
      </c>
      <c r="AU259" s="205" t="s">
        <v>79</v>
      </c>
      <c r="AV259" s="13" t="s">
        <v>74</v>
      </c>
      <c r="AW259" s="13" t="s">
        <v>31</v>
      </c>
      <c r="AX259" s="13" t="s">
        <v>69</v>
      </c>
      <c r="AY259" s="205" t="s">
        <v>107</v>
      </c>
    </row>
    <row r="260" spans="1:65" s="14" customFormat="1" ht="11.25">
      <c r="B260" s="206"/>
      <c r="C260" s="207"/>
      <c r="D260" s="186" t="s">
        <v>163</v>
      </c>
      <c r="E260" s="208" t="s">
        <v>19</v>
      </c>
      <c r="F260" s="209" t="s">
        <v>318</v>
      </c>
      <c r="G260" s="207"/>
      <c r="H260" s="210">
        <v>25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163</v>
      </c>
      <c r="AU260" s="216" t="s">
        <v>79</v>
      </c>
      <c r="AV260" s="14" t="s">
        <v>79</v>
      </c>
      <c r="AW260" s="14" t="s">
        <v>31</v>
      </c>
      <c r="AX260" s="14" t="s">
        <v>74</v>
      </c>
      <c r="AY260" s="216" t="s">
        <v>107</v>
      </c>
    </row>
    <row r="261" spans="1:65" s="2" customFormat="1" ht="16.5" customHeight="1">
      <c r="A261" s="35"/>
      <c r="B261" s="36"/>
      <c r="C261" s="173" t="s">
        <v>406</v>
      </c>
      <c r="D261" s="173" t="s">
        <v>110</v>
      </c>
      <c r="E261" s="174" t="s">
        <v>407</v>
      </c>
      <c r="F261" s="175" t="s">
        <v>408</v>
      </c>
      <c r="G261" s="176" t="s">
        <v>377</v>
      </c>
      <c r="H261" s="177">
        <v>242</v>
      </c>
      <c r="I261" s="178"/>
      <c r="J261" s="179">
        <f>ROUND(I261*H261,2)</f>
        <v>0</v>
      </c>
      <c r="K261" s="175" t="s">
        <v>114</v>
      </c>
      <c r="L261" s="40"/>
      <c r="M261" s="180" t="s">
        <v>19</v>
      </c>
      <c r="N261" s="181" t="s">
        <v>40</v>
      </c>
      <c r="O261" s="65"/>
      <c r="P261" s="182">
        <f>O261*H261</f>
        <v>0</v>
      </c>
      <c r="Q261" s="182">
        <v>8.9779999999999999E-2</v>
      </c>
      <c r="R261" s="182">
        <f>Q261*H261</f>
        <v>21.726759999999999</v>
      </c>
      <c r="S261" s="182">
        <v>0</v>
      </c>
      <c r="T261" s="18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4" t="s">
        <v>128</v>
      </c>
      <c r="AT261" s="184" t="s">
        <v>110</v>
      </c>
      <c r="AU261" s="184" t="s">
        <v>79</v>
      </c>
      <c r="AY261" s="18" t="s">
        <v>107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8" t="s">
        <v>74</v>
      </c>
      <c r="BK261" s="185">
        <f>ROUND(I261*H261,2)</f>
        <v>0</v>
      </c>
      <c r="BL261" s="18" t="s">
        <v>128</v>
      </c>
      <c r="BM261" s="184" t="s">
        <v>409</v>
      </c>
    </row>
    <row r="262" spans="1:65" s="2" customFormat="1" ht="29.25">
      <c r="A262" s="35"/>
      <c r="B262" s="36"/>
      <c r="C262" s="37"/>
      <c r="D262" s="186" t="s">
        <v>117</v>
      </c>
      <c r="E262" s="37"/>
      <c r="F262" s="187" t="s">
        <v>410</v>
      </c>
      <c r="G262" s="37"/>
      <c r="H262" s="37"/>
      <c r="I262" s="188"/>
      <c r="J262" s="37"/>
      <c r="K262" s="37"/>
      <c r="L262" s="40"/>
      <c r="M262" s="189"/>
      <c r="N262" s="190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117</v>
      </c>
      <c r="AU262" s="18" t="s">
        <v>79</v>
      </c>
    </row>
    <row r="263" spans="1:65" s="13" customFormat="1" ht="11.25">
      <c r="B263" s="196"/>
      <c r="C263" s="197"/>
      <c r="D263" s="186" t="s">
        <v>163</v>
      </c>
      <c r="E263" s="198" t="s">
        <v>19</v>
      </c>
      <c r="F263" s="199" t="s">
        <v>411</v>
      </c>
      <c r="G263" s="197"/>
      <c r="H263" s="198" t="s">
        <v>19</v>
      </c>
      <c r="I263" s="200"/>
      <c r="J263" s="197"/>
      <c r="K263" s="197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163</v>
      </c>
      <c r="AU263" s="205" t="s">
        <v>79</v>
      </c>
      <c r="AV263" s="13" t="s">
        <v>74</v>
      </c>
      <c r="AW263" s="13" t="s">
        <v>31</v>
      </c>
      <c r="AX263" s="13" t="s">
        <v>69</v>
      </c>
      <c r="AY263" s="205" t="s">
        <v>107</v>
      </c>
    </row>
    <row r="264" spans="1:65" s="14" customFormat="1" ht="11.25">
      <c r="B264" s="206"/>
      <c r="C264" s="207"/>
      <c r="D264" s="186" t="s">
        <v>163</v>
      </c>
      <c r="E264" s="208" t="s">
        <v>19</v>
      </c>
      <c r="F264" s="209" t="s">
        <v>412</v>
      </c>
      <c r="G264" s="207"/>
      <c r="H264" s="210">
        <v>55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163</v>
      </c>
      <c r="AU264" s="216" t="s">
        <v>79</v>
      </c>
      <c r="AV264" s="14" t="s">
        <v>79</v>
      </c>
      <c r="AW264" s="14" t="s">
        <v>31</v>
      </c>
      <c r="AX264" s="14" t="s">
        <v>69</v>
      </c>
      <c r="AY264" s="216" t="s">
        <v>107</v>
      </c>
    </row>
    <row r="265" spans="1:65" s="13" customFormat="1" ht="11.25">
      <c r="B265" s="196"/>
      <c r="C265" s="197"/>
      <c r="D265" s="186" t="s">
        <v>163</v>
      </c>
      <c r="E265" s="198" t="s">
        <v>19</v>
      </c>
      <c r="F265" s="199" t="s">
        <v>413</v>
      </c>
      <c r="G265" s="197"/>
      <c r="H265" s="198" t="s">
        <v>19</v>
      </c>
      <c r="I265" s="200"/>
      <c r="J265" s="197"/>
      <c r="K265" s="197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163</v>
      </c>
      <c r="AU265" s="205" t="s">
        <v>79</v>
      </c>
      <c r="AV265" s="13" t="s">
        <v>74</v>
      </c>
      <c r="AW265" s="13" t="s">
        <v>31</v>
      </c>
      <c r="AX265" s="13" t="s">
        <v>69</v>
      </c>
      <c r="AY265" s="205" t="s">
        <v>107</v>
      </c>
    </row>
    <row r="266" spans="1:65" s="14" customFormat="1" ht="11.25">
      <c r="B266" s="206"/>
      <c r="C266" s="207"/>
      <c r="D266" s="186" t="s">
        <v>163</v>
      </c>
      <c r="E266" s="208" t="s">
        <v>19</v>
      </c>
      <c r="F266" s="209" t="s">
        <v>138</v>
      </c>
      <c r="G266" s="207"/>
      <c r="H266" s="210">
        <v>6</v>
      </c>
      <c r="I266" s="211"/>
      <c r="J266" s="207"/>
      <c r="K266" s="207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163</v>
      </c>
      <c r="AU266" s="216" t="s">
        <v>79</v>
      </c>
      <c r="AV266" s="14" t="s">
        <v>79</v>
      </c>
      <c r="AW266" s="14" t="s">
        <v>31</v>
      </c>
      <c r="AX266" s="14" t="s">
        <v>69</v>
      </c>
      <c r="AY266" s="216" t="s">
        <v>107</v>
      </c>
    </row>
    <row r="267" spans="1:65" s="13" customFormat="1" ht="11.25">
      <c r="B267" s="196"/>
      <c r="C267" s="197"/>
      <c r="D267" s="186" t="s">
        <v>163</v>
      </c>
      <c r="E267" s="198" t="s">
        <v>19</v>
      </c>
      <c r="F267" s="199" t="s">
        <v>414</v>
      </c>
      <c r="G267" s="197"/>
      <c r="H267" s="198" t="s">
        <v>19</v>
      </c>
      <c r="I267" s="200"/>
      <c r="J267" s="197"/>
      <c r="K267" s="197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163</v>
      </c>
      <c r="AU267" s="205" t="s">
        <v>79</v>
      </c>
      <c r="AV267" s="13" t="s">
        <v>74</v>
      </c>
      <c r="AW267" s="13" t="s">
        <v>31</v>
      </c>
      <c r="AX267" s="13" t="s">
        <v>69</v>
      </c>
      <c r="AY267" s="205" t="s">
        <v>107</v>
      </c>
    </row>
    <row r="268" spans="1:65" s="14" customFormat="1" ht="11.25">
      <c r="B268" s="206"/>
      <c r="C268" s="207"/>
      <c r="D268" s="186" t="s">
        <v>163</v>
      </c>
      <c r="E268" s="208" t="s">
        <v>19</v>
      </c>
      <c r="F268" s="209" t="s">
        <v>415</v>
      </c>
      <c r="G268" s="207"/>
      <c r="H268" s="210">
        <v>175</v>
      </c>
      <c r="I268" s="211"/>
      <c r="J268" s="207"/>
      <c r="K268" s="207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163</v>
      </c>
      <c r="AU268" s="216" t="s">
        <v>79</v>
      </c>
      <c r="AV268" s="14" t="s">
        <v>79</v>
      </c>
      <c r="AW268" s="14" t="s">
        <v>31</v>
      </c>
      <c r="AX268" s="14" t="s">
        <v>69</v>
      </c>
      <c r="AY268" s="216" t="s">
        <v>107</v>
      </c>
    </row>
    <row r="269" spans="1:65" s="13" customFormat="1" ht="11.25">
      <c r="B269" s="196"/>
      <c r="C269" s="197"/>
      <c r="D269" s="186" t="s">
        <v>163</v>
      </c>
      <c r="E269" s="198" t="s">
        <v>19</v>
      </c>
      <c r="F269" s="199" t="s">
        <v>416</v>
      </c>
      <c r="G269" s="197"/>
      <c r="H269" s="198" t="s">
        <v>19</v>
      </c>
      <c r="I269" s="200"/>
      <c r="J269" s="197"/>
      <c r="K269" s="197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163</v>
      </c>
      <c r="AU269" s="205" t="s">
        <v>79</v>
      </c>
      <c r="AV269" s="13" t="s">
        <v>74</v>
      </c>
      <c r="AW269" s="13" t="s">
        <v>31</v>
      </c>
      <c r="AX269" s="13" t="s">
        <v>69</v>
      </c>
      <c r="AY269" s="205" t="s">
        <v>107</v>
      </c>
    </row>
    <row r="270" spans="1:65" s="14" customFormat="1" ht="11.25">
      <c r="B270" s="206"/>
      <c r="C270" s="207"/>
      <c r="D270" s="186" t="s">
        <v>163</v>
      </c>
      <c r="E270" s="208" t="s">
        <v>19</v>
      </c>
      <c r="F270" s="209" t="s">
        <v>79</v>
      </c>
      <c r="G270" s="207"/>
      <c r="H270" s="210">
        <v>2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163</v>
      </c>
      <c r="AU270" s="216" t="s">
        <v>79</v>
      </c>
      <c r="AV270" s="14" t="s">
        <v>79</v>
      </c>
      <c r="AW270" s="14" t="s">
        <v>31</v>
      </c>
      <c r="AX270" s="14" t="s">
        <v>69</v>
      </c>
      <c r="AY270" s="216" t="s">
        <v>107</v>
      </c>
    </row>
    <row r="271" spans="1:65" s="13" customFormat="1" ht="11.25">
      <c r="B271" s="196"/>
      <c r="C271" s="197"/>
      <c r="D271" s="186" t="s">
        <v>163</v>
      </c>
      <c r="E271" s="198" t="s">
        <v>19</v>
      </c>
      <c r="F271" s="199" t="s">
        <v>417</v>
      </c>
      <c r="G271" s="197"/>
      <c r="H271" s="198" t="s">
        <v>19</v>
      </c>
      <c r="I271" s="200"/>
      <c r="J271" s="197"/>
      <c r="K271" s="197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163</v>
      </c>
      <c r="AU271" s="205" t="s">
        <v>79</v>
      </c>
      <c r="AV271" s="13" t="s">
        <v>74</v>
      </c>
      <c r="AW271" s="13" t="s">
        <v>31</v>
      </c>
      <c r="AX271" s="13" t="s">
        <v>69</v>
      </c>
      <c r="AY271" s="205" t="s">
        <v>107</v>
      </c>
    </row>
    <row r="272" spans="1:65" s="14" customFormat="1" ht="11.25">
      <c r="B272" s="206"/>
      <c r="C272" s="207"/>
      <c r="D272" s="186" t="s">
        <v>163</v>
      </c>
      <c r="E272" s="208" t="s">
        <v>19</v>
      </c>
      <c r="F272" s="209" t="s">
        <v>128</v>
      </c>
      <c r="G272" s="207"/>
      <c r="H272" s="210">
        <v>4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163</v>
      </c>
      <c r="AU272" s="216" t="s">
        <v>79</v>
      </c>
      <c r="AV272" s="14" t="s">
        <v>79</v>
      </c>
      <c r="AW272" s="14" t="s">
        <v>31</v>
      </c>
      <c r="AX272" s="14" t="s">
        <v>69</v>
      </c>
      <c r="AY272" s="216" t="s">
        <v>107</v>
      </c>
    </row>
    <row r="273" spans="1:65" s="15" customFormat="1" ht="11.25">
      <c r="B273" s="217"/>
      <c r="C273" s="218"/>
      <c r="D273" s="186" t="s">
        <v>163</v>
      </c>
      <c r="E273" s="219" t="s">
        <v>19</v>
      </c>
      <c r="F273" s="220" t="s">
        <v>168</v>
      </c>
      <c r="G273" s="218"/>
      <c r="H273" s="221">
        <v>242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163</v>
      </c>
      <c r="AU273" s="227" t="s">
        <v>79</v>
      </c>
      <c r="AV273" s="15" t="s">
        <v>128</v>
      </c>
      <c r="AW273" s="15" t="s">
        <v>31</v>
      </c>
      <c r="AX273" s="15" t="s">
        <v>74</v>
      </c>
      <c r="AY273" s="227" t="s">
        <v>107</v>
      </c>
    </row>
    <row r="274" spans="1:65" s="2" customFormat="1" ht="16.5" customHeight="1">
      <c r="A274" s="35"/>
      <c r="B274" s="36"/>
      <c r="C274" s="228" t="s">
        <v>418</v>
      </c>
      <c r="D274" s="228" t="s">
        <v>209</v>
      </c>
      <c r="E274" s="229" t="s">
        <v>419</v>
      </c>
      <c r="F274" s="230" t="s">
        <v>420</v>
      </c>
      <c r="G274" s="231" t="s">
        <v>154</v>
      </c>
      <c r="H274" s="232">
        <v>24.2</v>
      </c>
      <c r="I274" s="233"/>
      <c r="J274" s="234">
        <f>ROUND(I274*H274,2)</f>
        <v>0</v>
      </c>
      <c r="K274" s="230" t="s">
        <v>114</v>
      </c>
      <c r="L274" s="235"/>
      <c r="M274" s="236" t="s">
        <v>19</v>
      </c>
      <c r="N274" s="237" t="s">
        <v>40</v>
      </c>
      <c r="O274" s="65"/>
      <c r="P274" s="182">
        <f>O274*H274</f>
        <v>0</v>
      </c>
      <c r="Q274" s="182">
        <v>0.17599999999999999</v>
      </c>
      <c r="R274" s="182">
        <f>Q274*H274</f>
        <v>4.2591999999999999</v>
      </c>
      <c r="S274" s="182">
        <v>0</v>
      </c>
      <c r="T274" s="18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4" t="s">
        <v>208</v>
      </c>
      <c r="AT274" s="184" t="s">
        <v>209</v>
      </c>
      <c r="AU274" s="184" t="s">
        <v>79</v>
      </c>
      <c r="AY274" s="18" t="s">
        <v>107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8" t="s">
        <v>74</v>
      </c>
      <c r="BK274" s="185">
        <f>ROUND(I274*H274,2)</f>
        <v>0</v>
      </c>
      <c r="BL274" s="18" t="s">
        <v>128</v>
      </c>
      <c r="BM274" s="184" t="s">
        <v>421</v>
      </c>
    </row>
    <row r="275" spans="1:65" s="2" customFormat="1" ht="11.25">
      <c r="A275" s="35"/>
      <c r="B275" s="36"/>
      <c r="C275" s="37"/>
      <c r="D275" s="186" t="s">
        <v>117</v>
      </c>
      <c r="E275" s="37"/>
      <c r="F275" s="187" t="s">
        <v>420</v>
      </c>
      <c r="G275" s="37"/>
      <c r="H275" s="37"/>
      <c r="I275" s="188"/>
      <c r="J275" s="37"/>
      <c r="K275" s="37"/>
      <c r="L275" s="40"/>
      <c r="M275" s="189"/>
      <c r="N275" s="190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117</v>
      </c>
      <c r="AU275" s="18" t="s">
        <v>79</v>
      </c>
    </row>
    <row r="276" spans="1:65" s="14" customFormat="1" ht="11.25">
      <c r="B276" s="206"/>
      <c r="C276" s="207"/>
      <c r="D276" s="186" t="s">
        <v>163</v>
      </c>
      <c r="E276" s="207"/>
      <c r="F276" s="209" t="s">
        <v>422</v>
      </c>
      <c r="G276" s="207"/>
      <c r="H276" s="210">
        <v>24.2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163</v>
      </c>
      <c r="AU276" s="216" t="s">
        <v>79</v>
      </c>
      <c r="AV276" s="14" t="s">
        <v>79</v>
      </c>
      <c r="AW276" s="14" t="s">
        <v>4</v>
      </c>
      <c r="AX276" s="14" t="s">
        <v>74</v>
      </c>
      <c r="AY276" s="216" t="s">
        <v>107</v>
      </c>
    </row>
    <row r="277" spans="1:65" s="2" customFormat="1" ht="16.5" customHeight="1">
      <c r="A277" s="35"/>
      <c r="B277" s="36"/>
      <c r="C277" s="173" t="s">
        <v>423</v>
      </c>
      <c r="D277" s="173" t="s">
        <v>110</v>
      </c>
      <c r="E277" s="174" t="s">
        <v>424</v>
      </c>
      <c r="F277" s="175" t="s">
        <v>425</v>
      </c>
      <c r="G277" s="176" t="s">
        <v>377</v>
      </c>
      <c r="H277" s="177">
        <v>242</v>
      </c>
      <c r="I277" s="178"/>
      <c r="J277" s="179">
        <f>ROUND(I277*H277,2)</f>
        <v>0</v>
      </c>
      <c r="K277" s="175" t="s">
        <v>114</v>
      </c>
      <c r="L277" s="40"/>
      <c r="M277" s="180" t="s">
        <v>19</v>
      </c>
      <c r="N277" s="181" t="s">
        <v>40</v>
      </c>
      <c r="O277" s="65"/>
      <c r="P277" s="182">
        <f>O277*H277</f>
        <v>0</v>
      </c>
      <c r="Q277" s="182">
        <v>0.15540000000000001</v>
      </c>
      <c r="R277" s="182">
        <f>Q277*H277</f>
        <v>37.6068</v>
      </c>
      <c r="S277" s="182">
        <v>0</v>
      </c>
      <c r="T277" s="18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4" t="s">
        <v>128</v>
      </c>
      <c r="AT277" s="184" t="s">
        <v>110</v>
      </c>
      <c r="AU277" s="184" t="s">
        <v>79</v>
      </c>
      <c r="AY277" s="18" t="s">
        <v>107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8" t="s">
        <v>74</v>
      </c>
      <c r="BK277" s="185">
        <f>ROUND(I277*H277,2)</f>
        <v>0</v>
      </c>
      <c r="BL277" s="18" t="s">
        <v>128</v>
      </c>
      <c r="BM277" s="184" t="s">
        <v>426</v>
      </c>
    </row>
    <row r="278" spans="1:65" s="2" customFormat="1" ht="19.5">
      <c r="A278" s="35"/>
      <c r="B278" s="36"/>
      <c r="C278" s="37"/>
      <c r="D278" s="186" t="s">
        <v>117</v>
      </c>
      <c r="E278" s="37"/>
      <c r="F278" s="187" t="s">
        <v>427</v>
      </c>
      <c r="G278" s="37"/>
      <c r="H278" s="37"/>
      <c r="I278" s="188"/>
      <c r="J278" s="37"/>
      <c r="K278" s="37"/>
      <c r="L278" s="40"/>
      <c r="M278" s="189"/>
      <c r="N278" s="190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117</v>
      </c>
      <c r="AU278" s="18" t="s">
        <v>79</v>
      </c>
    </row>
    <row r="279" spans="1:65" s="13" customFormat="1" ht="11.25">
      <c r="B279" s="196"/>
      <c r="C279" s="197"/>
      <c r="D279" s="186" t="s">
        <v>163</v>
      </c>
      <c r="E279" s="198" t="s">
        <v>19</v>
      </c>
      <c r="F279" s="199" t="s">
        <v>411</v>
      </c>
      <c r="G279" s="197"/>
      <c r="H279" s="198" t="s">
        <v>19</v>
      </c>
      <c r="I279" s="200"/>
      <c r="J279" s="197"/>
      <c r="K279" s="197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163</v>
      </c>
      <c r="AU279" s="205" t="s">
        <v>79</v>
      </c>
      <c r="AV279" s="13" t="s">
        <v>74</v>
      </c>
      <c r="AW279" s="13" t="s">
        <v>31</v>
      </c>
      <c r="AX279" s="13" t="s">
        <v>69</v>
      </c>
      <c r="AY279" s="205" t="s">
        <v>107</v>
      </c>
    </row>
    <row r="280" spans="1:65" s="14" customFormat="1" ht="11.25">
      <c r="B280" s="206"/>
      <c r="C280" s="207"/>
      <c r="D280" s="186" t="s">
        <v>163</v>
      </c>
      <c r="E280" s="208" t="s">
        <v>19</v>
      </c>
      <c r="F280" s="209" t="s">
        <v>412</v>
      </c>
      <c r="G280" s="207"/>
      <c r="H280" s="210">
        <v>55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163</v>
      </c>
      <c r="AU280" s="216" t="s">
        <v>79</v>
      </c>
      <c r="AV280" s="14" t="s">
        <v>79</v>
      </c>
      <c r="AW280" s="14" t="s">
        <v>31</v>
      </c>
      <c r="AX280" s="14" t="s">
        <v>69</v>
      </c>
      <c r="AY280" s="216" t="s">
        <v>107</v>
      </c>
    </row>
    <row r="281" spans="1:65" s="13" customFormat="1" ht="11.25">
      <c r="B281" s="196"/>
      <c r="C281" s="197"/>
      <c r="D281" s="186" t="s">
        <v>163</v>
      </c>
      <c r="E281" s="198" t="s">
        <v>19</v>
      </c>
      <c r="F281" s="199" t="s">
        <v>413</v>
      </c>
      <c r="G281" s="197"/>
      <c r="H281" s="198" t="s">
        <v>19</v>
      </c>
      <c r="I281" s="200"/>
      <c r="J281" s="197"/>
      <c r="K281" s="197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163</v>
      </c>
      <c r="AU281" s="205" t="s">
        <v>79</v>
      </c>
      <c r="AV281" s="13" t="s">
        <v>74</v>
      </c>
      <c r="AW281" s="13" t="s">
        <v>31</v>
      </c>
      <c r="AX281" s="13" t="s">
        <v>69</v>
      </c>
      <c r="AY281" s="205" t="s">
        <v>107</v>
      </c>
    </row>
    <row r="282" spans="1:65" s="14" customFormat="1" ht="11.25">
      <c r="B282" s="206"/>
      <c r="C282" s="207"/>
      <c r="D282" s="186" t="s">
        <v>163</v>
      </c>
      <c r="E282" s="208" t="s">
        <v>19</v>
      </c>
      <c r="F282" s="209" t="s">
        <v>138</v>
      </c>
      <c r="G282" s="207"/>
      <c r="H282" s="210">
        <v>6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163</v>
      </c>
      <c r="AU282" s="216" t="s">
        <v>79</v>
      </c>
      <c r="AV282" s="14" t="s">
        <v>79</v>
      </c>
      <c r="AW282" s="14" t="s">
        <v>31</v>
      </c>
      <c r="AX282" s="14" t="s">
        <v>69</v>
      </c>
      <c r="AY282" s="216" t="s">
        <v>107</v>
      </c>
    </row>
    <row r="283" spans="1:65" s="13" customFormat="1" ht="11.25">
      <c r="B283" s="196"/>
      <c r="C283" s="197"/>
      <c r="D283" s="186" t="s">
        <v>163</v>
      </c>
      <c r="E283" s="198" t="s">
        <v>19</v>
      </c>
      <c r="F283" s="199" t="s">
        <v>414</v>
      </c>
      <c r="G283" s="197"/>
      <c r="H283" s="198" t="s">
        <v>19</v>
      </c>
      <c r="I283" s="200"/>
      <c r="J283" s="197"/>
      <c r="K283" s="197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163</v>
      </c>
      <c r="AU283" s="205" t="s">
        <v>79</v>
      </c>
      <c r="AV283" s="13" t="s">
        <v>74</v>
      </c>
      <c r="AW283" s="13" t="s">
        <v>31</v>
      </c>
      <c r="AX283" s="13" t="s">
        <v>69</v>
      </c>
      <c r="AY283" s="205" t="s">
        <v>107</v>
      </c>
    </row>
    <row r="284" spans="1:65" s="14" customFormat="1" ht="11.25">
      <c r="B284" s="206"/>
      <c r="C284" s="207"/>
      <c r="D284" s="186" t="s">
        <v>163</v>
      </c>
      <c r="E284" s="208" t="s">
        <v>19</v>
      </c>
      <c r="F284" s="209" t="s">
        <v>415</v>
      </c>
      <c r="G284" s="207"/>
      <c r="H284" s="210">
        <v>175</v>
      </c>
      <c r="I284" s="211"/>
      <c r="J284" s="207"/>
      <c r="K284" s="207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163</v>
      </c>
      <c r="AU284" s="216" t="s">
        <v>79</v>
      </c>
      <c r="AV284" s="14" t="s">
        <v>79</v>
      </c>
      <c r="AW284" s="14" t="s">
        <v>31</v>
      </c>
      <c r="AX284" s="14" t="s">
        <v>69</v>
      </c>
      <c r="AY284" s="216" t="s">
        <v>107</v>
      </c>
    </row>
    <row r="285" spans="1:65" s="13" customFormat="1" ht="11.25">
      <c r="B285" s="196"/>
      <c r="C285" s="197"/>
      <c r="D285" s="186" t="s">
        <v>163</v>
      </c>
      <c r="E285" s="198" t="s">
        <v>19</v>
      </c>
      <c r="F285" s="199" t="s">
        <v>416</v>
      </c>
      <c r="G285" s="197"/>
      <c r="H285" s="198" t="s">
        <v>19</v>
      </c>
      <c r="I285" s="200"/>
      <c r="J285" s="197"/>
      <c r="K285" s="197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163</v>
      </c>
      <c r="AU285" s="205" t="s">
        <v>79</v>
      </c>
      <c r="AV285" s="13" t="s">
        <v>74</v>
      </c>
      <c r="AW285" s="13" t="s">
        <v>31</v>
      </c>
      <c r="AX285" s="13" t="s">
        <v>69</v>
      </c>
      <c r="AY285" s="205" t="s">
        <v>107</v>
      </c>
    </row>
    <row r="286" spans="1:65" s="14" customFormat="1" ht="11.25">
      <c r="B286" s="206"/>
      <c r="C286" s="207"/>
      <c r="D286" s="186" t="s">
        <v>163</v>
      </c>
      <c r="E286" s="208" t="s">
        <v>19</v>
      </c>
      <c r="F286" s="209" t="s">
        <v>79</v>
      </c>
      <c r="G286" s="207"/>
      <c r="H286" s="210">
        <v>2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163</v>
      </c>
      <c r="AU286" s="216" t="s">
        <v>79</v>
      </c>
      <c r="AV286" s="14" t="s">
        <v>79</v>
      </c>
      <c r="AW286" s="14" t="s">
        <v>31</v>
      </c>
      <c r="AX286" s="14" t="s">
        <v>69</v>
      </c>
      <c r="AY286" s="216" t="s">
        <v>107</v>
      </c>
    </row>
    <row r="287" spans="1:65" s="13" customFormat="1" ht="11.25">
      <c r="B287" s="196"/>
      <c r="C287" s="197"/>
      <c r="D287" s="186" t="s">
        <v>163</v>
      </c>
      <c r="E287" s="198" t="s">
        <v>19</v>
      </c>
      <c r="F287" s="199" t="s">
        <v>417</v>
      </c>
      <c r="G287" s="197"/>
      <c r="H287" s="198" t="s">
        <v>19</v>
      </c>
      <c r="I287" s="200"/>
      <c r="J287" s="197"/>
      <c r="K287" s="197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163</v>
      </c>
      <c r="AU287" s="205" t="s">
        <v>79</v>
      </c>
      <c r="AV287" s="13" t="s">
        <v>74</v>
      </c>
      <c r="AW287" s="13" t="s">
        <v>31</v>
      </c>
      <c r="AX287" s="13" t="s">
        <v>69</v>
      </c>
      <c r="AY287" s="205" t="s">
        <v>107</v>
      </c>
    </row>
    <row r="288" spans="1:65" s="14" customFormat="1" ht="11.25">
      <c r="B288" s="206"/>
      <c r="C288" s="207"/>
      <c r="D288" s="186" t="s">
        <v>163</v>
      </c>
      <c r="E288" s="208" t="s">
        <v>19</v>
      </c>
      <c r="F288" s="209" t="s">
        <v>128</v>
      </c>
      <c r="G288" s="207"/>
      <c r="H288" s="210">
        <v>4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163</v>
      </c>
      <c r="AU288" s="216" t="s">
        <v>79</v>
      </c>
      <c r="AV288" s="14" t="s">
        <v>79</v>
      </c>
      <c r="AW288" s="14" t="s">
        <v>31</v>
      </c>
      <c r="AX288" s="14" t="s">
        <v>69</v>
      </c>
      <c r="AY288" s="216" t="s">
        <v>107</v>
      </c>
    </row>
    <row r="289" spans="1:65" s="15" customFormat="1" ht="11.25">
      <c r="B289" s="217"/>
      <c r="C289" s="218"/>
      <c r="D289" s="186" t="s">
        <v>163</v>
      </c>
      <c r="E289" s="219" t="s">
        <v>19</v>
      </c>
      <c r="F289" s="220" t="s">
        <v>168</v>
      </c>
      <c r="G289" s="218"/>
      <c r="H289" s="221">
        <v>242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163</v>
      </c>
      <c r="AU289" s="227" t="s">
        <v>79</v>
      </c>
      <c r="AV289" s="15" t="s">
        <v>128</v>
      </c>
      <c r="AW289" s="15" t="s">
        <v>31</v>
      </c>
      <c r="AX289" s="15" t="s">
        <v>74</v>
      </c>
      <c r="AY289" s="227" t="s">
        <v>107</v>
      </c>
    </row>
    <row r="290" spans="1:65" s="2" customFormat="1" ht="16.5" customHeight="1">
      <c r="A290" s="35"/>
      <c r="B290" s="36"/>
      <c r="C290" s="228" t="s">
        <v>428</v>
      </c>
      <c r="D290" s="228" t="s">
        <v>209</v>
      </c>
      <c r="E290" s="229" t="s">
        <v>429</v>
      </c>
      <c r="F290" s="230" t="s">
        <v>430</v>
      </c>
      <c r="G290" s="231" t="s">
        <v>377</v>
      </c>
      <c r="H290" s="232">
        <v>55</v>
      </c>
      <c r="I290" s="233"/>
      <c r="J290" s="234">
        <f>ROUND(I290*H290,2)</f>
        <v>0</v>
      </c>
      <c r="K290" s="230" t="s">
        <v>114</v>
      </c>
      <c r="L290" s="235"/>
      <c r="M290" s="236" t="s">
        <v>19</v>
      </c>
      <c r="N290" s="237" t="s">
        <v>40</v>
      </c>
      <c r="O290" s="65"/>
      <c r="P290" s="182">
        <f>O290*H290</f>
        <v>0</v>
      </c>
      <c r="Q290" s="182">
        <v>0.10199999999999999</v>
      </c>
      <c r="R290" s="182">
        <f>Q290*H290</f>
        <v>5.6099999999999994</v>
      </c>
      <c r="S290" s="182">
        <v>0</v>
      </c>
      <c r="T290" s="18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4" t="s">
        <v>208</v>
      </c>
      <c r="AT290" s="184" t="s">
        <v>209</v>
      </c>
      <c r="AU290" s="184" t="s">
        <v>79</v>
      </c>
      <c r="AY290" s="18" t="s">
        <v>107</v>
      </c>
      <c r="BE290" s="185">
        <f>IF(N290="základní",J290,0)</f>
        <v>0</v>
      </c>
      <c r="BF290" s="185">
        <f>IF(N290="snížená",J290,0)</f>
        <v>0</v>
      </c>
      <c r="BG290" s="185">
        <f>IF(N290="zákl. přenesená",J290,0)</f>
        <v>0</v>
      </c>
      <c r="BH290" s="185">
        <f>IF(N290="sníž. přenesená",J290,0)</f>
        <v>0</v>
      </c>
      <c r="BI290" s="185">
        <f>IF(N290="nulová",J290,0)</f>
        <v>0</v>
      </c>
      <c r="BJ290" s="18" t="s">
        <v>74</v>
      </c>
      <c r="BK290" s="185">
        <f>ROUND(I290*H290,2)</f>
        <v>0</v>
      </c>
      <c r="BL290" s="18" t="s">
        <v>128</v>
      </c>
      <c r="BM290" s="184" t="s">
        <v>431</v>
      </c>
    </row>
    <row r="291" spans="1:65" s="2" customFormat="1" ht="11.25">
      <c r="A291" s="35"/>
      <c r="B291" s="36"/>
      <c r="C291" s="37"/>
      <c r="D291" s="186" t="s">
        <v>117</v>
      </c>
      <c r="E291" s="37"/>
      <c r="F291" s="187" t="s">
        <v>430</v>
      </c>
      <c r="G291" s="37"/>
      <c r="H291" s="37"/>
      <c r="I291" s="188"/>
      <c r="J291" s="37"/>
      <c r="K291" s="37"/>
      <c r="L291" s="40"/>
      <c r="M291" s="189"/>
      <c r="N291" s="190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117</v>
      </c>
      <c r="AU291" s="18" t="s">
        <v>79</v>
      </c>
    </row>
    <row r="292" spans="1:65" s="2" customFormat="1" ht="16.5" customHeight="1">
      <c r="A292" s="35"/>
      <c r="B292" s="36"/>
      <c r="C292" s="228" t="s">
        <v>432</v>
      </c>
      <c r="D292" s="228" t="s">
        <v>209</v>
      </c>
      <c r="E292" s="229" t="s">
        <v>433</v>
      </c>
      <c r="F292" s="230" t="s">
        <v>434</v>
      </c>
      <c r="G292" s="231" t="s">
        <v>377</v>
      </c>
      <c r="H292" s="232">
        <v>2</v>
      </c>
      <c r="I292" s="233"/>
      <c r="J292" s="234">
        <f>ROUND(I292*H292,2)</f>
        <v>0</v>
      </c>
      <c r="K292" s="230" t="s">
        <v>114</v>
      </c>
      <c r="L292" s="235"/>
      <c r="M292" s="236" t="s">
        <v>19</v>
      </c>
      <c r="N292" s="237" t="s">
        <v>40</v>
      </c>
      <c r="O292" s="65"/>
      <c r="P292" s="182">
        <f>O292*H292</f>
        <v>0</v>
      </c>
      <c r="Q292" s="182">
        <v>4.8300000000000003E-2</v>
      </c>
      <c r="R292" s="182">
        <f>Q292*H292</f>
        <v>9.6600000000000005E-2</v>
      </c>
      <c r="S292" s="182">
        <v>0</v>
      </c>
      <c r="T292" s="18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4" t="s">
        <v>208</v>
      </c>
      <c r="AT292" s="184" t="s">
        <v>209</v>
      </c>
      <c r="AU292" s="184" t="s">
        <v>79</v>
      </c>
      <c r="AY292" s="18" t="s">
        <v>107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8" t="s">
        <v>74</v>
      </c>
      <c r="BK292" s="185">
        <f>ROUND(I292*H292,2)</f>
        <v>0</v>
      </c>
      <c r="BL292" s="18" t="s">
        <v>128</v>
      </c>
      <c r="BM292" s="184" t="s">
        <v>435</v>
      </c>
    </row>
    <row r="293" spans="1:65" s="2" customFormat="1" ht="11.25">
      <c r="A293" s="35"/>
      <c r="B293" s="36"/>
      <c r="C293" s="37"/>
      <c r="D293" s="186" t="s">
        <v>117</v>
      </c>
      <c r="E293" s="37"/>
      <c r="F293" s="187" t="s">
        <v>434</v>
      </c>
      <c r="G293" s="37"/>
      <c r="H293" s="37"/>
      <c r="I293" s="188"/>
      <c r="J293" s="37"/>
      <c r="K293" s="37"/>
      <c r="L293" s="40"/>
      <c r="M293" s="189"/>
      <c r="N293" s="190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117</v>
      </c>
      <c r="AU293" s="18" t="s">
        <v>79</v>
      </c>
    </row>
    <row r="294" spans="1:65" s="2" customFormat="1" ht="16.5" customHeight="1">
      <c r="A294" s="35"/>
      <c r="B294" s="36"/>
      <c r="C294" s="228" t="s">
        <v>436</v>
      </c>
      <c r="D294" s="228" t="s">
        <v>209</v>
      </c>
      <c r="E294" s="229" t="s">
        <v>437</v>
      </c>
      <c r="F294" s="230" t="s">
        <v>438</v>
      </c>
      <c r="G294" s="231" t="s">
        <v>377</v>
      </c>
      <c r="H294" s="232">
        <v>4</v>
      </c>
      <c r="I294" s="233"/>
      <c r="J294" s="234">
        <f>ROUND(I294*H294,2)</f>
        <v>0</v>
      </c>
      <c r="K294" s="230" t="s">
        <v>114</v>
      </c>
      <c r="L294" s="235"/>
      <c r="M294" s="236" t="s">
        <v>19</v>
      </c>
      <c r="N294" s="237" t="s">
        <v>40</v>
      </c>
      <c r="O294" s="65"/>
      <c r="P294" s="182">
        <f>O294*H294</f>
        <v>0</v>
      </c>
      <c r="Q294" s="182">
        <v>6.5670000000000006E-2</v>
      </c>
      <c r="R294" s="182">
        <f>Q294*H294</f>
        <v>0.26268000000000002</v>
      </c>
      <c r="S294" s="182">
        <v>0</v>
      </c>
      <c r="T294" s="18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4" t="s">
        <v>208</v>
      </c>
      <c r="AT294" s="184" t="s">
        <v>209</v>
      </c>
      <c r="AU294" s="184" t="s">
        <v>79</v>
      </c>
      <c r="AY294" s="18" t="s">
        <v>107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8" t="s">
        <v>74</v>
      </c>
      <c r="BK294" s="185">
        <f>ROUND(I294*H294,2)</f>
        <v>0</v>
      </c>
      <c r="BL294" s="18" t="s">
        <v>128</v>
      </c>
      <c r="BM294" s="184" t="s">
        <v>439</v>
      </c>
    </row>
    <row r="295" spans="1:65" s="2" customFormat="1" ht="11.25">
      <c r="A295" s="35"/>
      <c r="B295" s="36"/>
      <c r="C295" s="37"/>
      <c r="D295" s="186" t="s">
        <v>117</v>
      </c>
      <c r="E295" s="37"/>
      <c r="F295" s="187" t="s">
        <v>438</v>
      </c>
      <c r="G295" s="37"/>
      <c r="H295" s="37"/>
      <c r="I295" s="188"/>
      <c r="J295" s="37"/>
      <c r="K295" s="37"/>
      <c r="L295" s="40"/>
      <c r="M295" s="189"/>
      <c r="N295" s="190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117</v>
      </c>
      <c r="AU295" s="18" t="s">
        <v>79</v>
      </c>
    </row>
    <row r="296" spans="1:65" s="2" customFormat="1" ht="16.5" customHeight="1">
      <c r="A296" s="35"/>
      <c r="B296" s="36"/>
      <c r="C296" s="228" t="s">
        <v>440</v>
      </c>
      <c r="D296" s="228" t="s">
        <v>209</v>
      </c>
      <c r="E296" s="229" t="s">
        <v>441</v>
      </c>
      <c r="F296" s="230" t="s">
        <v>442</v>
      </c>
      <c r="G296" s="231" t="s">
        <v>377</v>
      </c>
      <c r="H296" s="232">
        <v>175</v>
      </c>
      <c r="I296" s="233"/>
      <c r="J296" s="234">
        <f>ROUND(I296*H296,2)</f>
        <v>0</v>
      </c>
      <c r="K296" s="230" t="s">
        <v>114</v>
      </c>
      <c r="L296" s="235"/>
      <c r="M296" s="236" t="s">
        <v>19</v>
      </c>
      <c r="N296" s="237" t="s">
        <v>40</v>
      </c>
      <c r="O296" s="65"/>
      <c r="P296" s="182">
        <f>O296*H296</f>
        <v>0</v>
      </c>
      <c r="Q296" s="182">
        <v>0.08</v>
      </c>
      <c r="R296" s="182">
        <f>Q296*H296</f>
        <v>14</v>
      </c>
      <c r="S296" s="182">
        <v>0</v>
      </c>
      <c r="T296" s="18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4" t="s">
        <v>208</v>
      </c>
      <c r="AT296" s="184" t="s">
        <v>209</v>
      </c>
      <c r="AU296" s="184" t="s">
        <v>79</v>
      </c>
      <c r="AY296" s="18" t="s">
        <v>107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18" t="s">
        <v>74</v>
      </c>
      <c r="BK296" s="185">
        <f>ROUND(I296*H296,2)</f>
        <v>0</v>
      </c>
      <c r="BL296" s="18" t="s">
        <v>128</v>
      </c>
      <c r="BM296" s="184" t="s">
        <v>443</v>
      </c>
    </row>
    <row r="297" spans="1:65" s="2" customFormat="1" ht="11.25">
      <c r="A297" s="35"/>
      <c r="B297" s="36"/>
      <c r="C297" s="37"/>
      <c r="D297" s="186" t="s">
        <v>117</v>
      </c>
      <c r="E297" s="37"/>
      <c r="F297" s="187" t="s">
        <v>442</v>
      </c>
      <c r="G297" s="37"/>
      <c r="H297" s="37"/>
      <c r="I297" s="188"/>
      <c r="J297" s="37"/>
      <c r="K297" s="37"/>
      <c r="L297" s="40"/>
      <c r="M297" s="189"/>
      <c r="N297" s="190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117</v>
      </c>
      <c r="AU297" s="18" t="s">
        <v>79</v>
      </c>
    </row>
    <row r="298" spans="1:65" s="2" customFormat="1" ht="16.5" customHeight="1">
      <c r="A298" s="35"/>
      <c r="B298" s="36"/>
      <c r="C298" s="228" t="s">
        <v>444</v>
      </c>
      <c r="D298" s="228" t="s">
        <v>209</v>
      </c>
      <c r="E298" s="229" t="s">
        <v>445</v>
      </c>
      <c r="F298" s="230" t="s">
        <v>446</v>
      </c>
      <c r="G298" s="231" t="s">
        <v>377</v>
      </c>
      <c r="H298" s="232">
        <v>6</v>
      </c>
      <c r="I298" s="233"/>
      <c r="J298" s="234">
        <f>ROUND(I298*H298,2)</f>
        <v>0</v>
      </c>
      <c r="K298" s="230" t="s">
        <v>114</v>
      </c>
      <c r="L298" s="235"/>
      <c r="M298" s="236" t="s">
        <v>19</v>
      </c>
      <c r="N298" s="237" t="s">
        <v>40</v>
      </c>
      <c r="O298" s="65"/>
      <c r="P298" s="182">
        <f>O298*H298</f>
        <v>0</v>
      </c>
      <c r="Q298" s="182">
        <v>6.0999999999999999E-2</v>
      </c>
      <c r="R298" s="182">
        <f>Q298*H298</f>
        <v>0.36599999999999999</v>
      </c>
      <c r="S298" s="182">
        <v>0</v>
      </c>
      <c r="T298" s="183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4" t="s">
        <v>208</v>
      </c>
      <c r="AT298" s="184" t="s">
        <v>209</v>
      </c>
      <c r="AU298" s="184" t="s">
        <v>79</v>
      </c>
      <c r="AY298" s="18" t="s">
        <v>107</v>
      </c>
      <c r="BE298" s="185">
        <f>IF(N298="základní",J298,0)</f>
        <v>0</v>
      </c>
      <c r="BF298" s="185">
        <f>IF(N298="snížená",J298,0)</f>
        <v>0</v>
      </c>
      <c r="BG298" s="185">
        <f>IF(N298="zákl. přenesená",J298,0)</f>
        <v>0</v>
      </c>
      <c r="BH298" s="185">
        <f>IF(N298="sníž. přenesená",J298,0)</f>
        <v>0</v>
      </c>
      <c r="BI298" s="185">
        <f>IF(N298="nulová",J298,0)</f>
        <v>0</v>
      </c>
      <c r="BJ298" s="18" t="s">
        <v>74</v>
      </c>
      <c r="BK298" s="185">
        <f>ROUND(I298*H298,2)</f>
        <v>0</v>
      </c>
      <c r="BL298" s="18" t="s">
        <v>128</v>
      </c>
      <c r="BM298" s="184" t="s">
        <v>447</v>
      </c>
    </row>
    <row r="299" spans="1:65" s="2" customFormat="1" ht="11.25">
      <c r="A299" s="35"/>
      <c r="B299" s="36"/>
      <c r="C299" s="37"/>
      <c r="D299" s="186" t="s">
        <v>117</v>
      </c>
      <c r="E299" s="37"/>
      <c r="F299" s="187" t="s">
        <v>446</v>
      </c>
      <c r="G299" s="37"/>
      <c r="H299" s="37"/>
      <c r="I299" s="188"/>
      <c r="J299" s="37"/>
      <c r="K299" s="37"/>
      <c r="L299" s="40"/>
      <c r="M299" s="189"/>
      <c r="N299" s="190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117</v>
      </c>
      <c r="AU299" s="18" t="s">
        <v>79</v>
      </c>
    </row>
    <row r="300" spans="1:65" s="13" customFormat="1" ht="11.25">
      <c r="B300" s="196"/>
      <c r="C300" s="197"/>
      <c r="D300" s="186" t="s">
        <v>163</v>
      </c>
      <c r="E300" s="198" t="s">
        <v>19</v>
      </c>
      <c r="F300" s="199" t="s">
        <v>448</v>
      </c>
      <c r="G300" s="197"/>
      <c r="H300" s="198" t="s">
        <v>19</v>
      </c>
      <c r="I300" s="200"/>
      <c r="J300" s="197"/>
      <c r="K300" s="197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163</v>
      </c>
      <c r="AU300" s="205" t="s">
        <v>79</v>
      </c>
      <c r="AV300" s="13" t="s">
        <v>74</v>
      </c>
      <c r="AW300" s="13" t="s">
        <v>31</v>
      </c>
      <c r="AX300" s="13" t="s">
        <v>69</v>
      </c>
      <c r="AY300" s="205" t="s">
        <v>107</v>
      </c>
    </row>
    <row r="301" spans="1:65" s="14" customFormat="1" ht="11.25">
      <c r="B301" s="206"/>
      <c r="C301" s="207"/>
      <c r="D301" s="186" t="s">
        <v>163</v>
      </c>
      <c r="E301" s="208" t="s">
        <v>19</v>
      </c>
      <c r="F301" s="209" t="s">
        <v>138</v>
      </c>
      <c r="G301" s="207"/>
      <c r="H301" s="210">
        <v>6</v>
      </c>
      <c r="I301" s="211"/>
      <c r="J301" s="207"/>
      <c r="K301" s="207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163</v>
      </c>
      <c r="AU301" s="216" t="s">
        <v>79</v>
      </c>
      <c r="AV301" s="14" t="s">
        <v>79</v>
      </c>
      <c r="AW301" s="14" t="s">
        <v>31</v>
      </c>
      <c r="AX301" s="14" t="s">
        <v>74</v>
      </c>
      <c r="AY301" s="216" t="s">
        <v>107</v>
      </c>
    </row>
    <row r="302" spans="1:65" s="2" customFormat="1" ht="16.5" customHeight="1">
      <c r="A302" s="35"/>
      <c r="B302" s="36"/>
      <c r="C302" s="173" t="s">
        <v>449</v>
      </c>
      <c r="D302" s="173" t="s">
        <v>110</v>
      </c>
      <c r="E302" s="174" t="s">
        <v>450</v>
      </c>
      <c r="F302" s="175" t="s">
        <v>451</v>
      </c>
      <c r="G302" s="176" t="s">
        <v>154</v>
      </c>
      <c r="H302" s="177">
        <v>20</v>
      </c>
      <c r="I302" s="178"/>
      <c r="J302" s="179">
        <f>ROUND(I302*H302,2)</f>
        <v>0</v>
      </c>
      <c r="K302" s="175" t="s">
        <v>114</v>
      </c>
      <c r="L302" s="40"/>
      <c r="M302" s="180" t="s">
        <v>19</v>
      </c>
      <c r="N302" s="181" t="s">
        <v>40</v>
      </c>
      <c r="O302" s="65"/>
      <c r="P302" s="182">
        <f>O302*H302</f>
        <v>0</v>
      </c>
      <c r="Q302" s="182">
        <v>1.9499999999999999E-3</v>
      </c>
      <c r="R302" s="182">
        <f>Q302*H302</f>
        <v>3.9E-2</v>
      </c>
      <c r="S302" s="182">
        <v>0</v>
      </c>
      <c r="T302" s="183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4" t="s">
        <v>128</v>
      </c>
      <c r="AT302" s="184" t="s">
        <v>110</v>
      </c>
      <c r="AU302" s="184" t="s">
        <v>79</v>
      </c>
      <c r="AY302" s="18" t="s">
        <v>107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8" t="s">
        <v>74</v>
      </c>
      <c r="BK302" s="185">
        <f>ROUND(I302*H302,2)</f>
        <v>0</v>
      </c>
      <c r="BL302" s="18" t="s">
        <v>128</v>
      </c>
      <c r="BM302" s="184" t="s">
        <v>452</v>
      </c>
    </row>
    <row r="303" spans="1:65" s="2" customFormat="1" ht="11.25">
      <c r="A303" s="35"/>
      <c r="B303" s="36"/>
      <c r="C303" s="37"/>
      <c r="D303" s="186" t="s">
        <v>117</v>
      </c>
      <c r="E303" s="37"/>
      <c r="F303" s="187" t="s">
        <v>453</v>
      </c>
      <c r="G303" s="37"/>
      <c r="H303" s="37"/>
      <c r="I303" s="188"/>
      <c r="J303" s="37"/>
      <c r="K303" s="37"/>
      <c r="L303" s="40"/>
      <c r="M303" s="189"/>
      <c r="N303" s="190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117</v>
      </c>
      <c r="AU303" s="18" t="s">
        <v>79</v>
      </c>
    </row>
    <row r="304" spans="1:65" s="2" customFormat="1" ht="29.25">
      <c r="A304" s="35"/>
      <c r="B304" s="36"/>
      <c r="C304" s="37"/>
      <c r="D304" s="186" t="s">
        <v>157</v>
      </c>
      <c r="E304" s="37"/>
      <c r="F304" s="195" t="s">
        <v>454</v>
      </c>
      <c r="G304" s="37"/>
      <c r="H304" s="37"/>
      <c r="I304" s="188"/>
      <c r="J304" s="37"/>
      <c r="K304" s="37"/>
      <c r="L304" s="40"/>
      <c r="M304" s="189"/>
      <c r="N304" s="190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157</v>
      </c>
      <c r="AU304" s="18" t="s">
        <v>79</v>
      </c>
    </row>
    <row r="305" spans="1:65" s="2" customFormat="1" ht="21.75" customHeight="1">
      <c r="A305" s="35"/>
      <c r="B305" s="36"/>
      <c r="C305" s="173" t="s">
        <v>381</v>
      </c>
      <c r="D305" s="173" t="s">
        <v>110</v>
      </c>
      <c r="E305" s="174" t="s">
        <v>455</v>
      </c>
      <c r="F305" s="175" t="s">
        <v>456</v>
      </c>
      <c r="G305" s="176" t="s">
        <v>377</v>
      </c>
      <c r="H305" s="177">
        <v>115</v>
      </c>
      <c r="I305" s="178"/>
      <c r="J305" s="179">
        <f>ROUND(I305*H305,2)</f>
        <v>0</v>
      </c>
      <c r="K305" s="175" t="s">
        <v>114</v>
      </c>
      <c r="L305" s="40"/>
      <c r="M305" s="180" t="s">
        <v>19</v>
      </c>
      <c r="N305" s="181" t="s">
        <v>40</v>
      </c>
      <c r="O305" s="65"/>
      <c r="P305" s="182">
        <f>O305*H305</f>
        <v>0</v>
      </c>
      <c r="Q305" s="182">
        <v>6.0999999999999997E-4</v>
      </c>
      <c r="R305" s="182">
        <f>Q305*H305</f>
        <v>7.014999999999999E-2</v>
      </c>
      <c r="S305" s="182">
        <v>0</v>
      </c>
      <c r="T305" s="183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4" t="s">
        <v>128</v>
      </c>
      <c r="AT305" s="184" t="s">
        <v>110</v>
      </c>
      <c r="AU305" s="184" t="s">
        <v>79</v>
      </c>
      <c r="AY305" s="18" t="s">
        <v>107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8" t="s">
        <v>74</v>
      </c>
      <c r="BK305" s="185">
        <f>ROUND(I305*H305,2)</f>
        <v>0</v>
      </c>
      <c r="BL305" s="18" t="s">
        <v>128</v>
      </c>
      <c r="BM305" s="184" t="s">
        <v>457</v>
      </c>
    </row>
    <row r="306" spans="1:65" s="2" customFormat="1" ht="19.5">
      <c r="A306" s="35"/>
      <c r="B306" s="36"/>
      <c r="C306" s="37"/>
      <c r="D306" s="186" t="s">
        <v>117</v>
      </c>
      <c r="E306" s="37"/>
      <c r="F306" s="187" t="s">
        <v>458</v>
      </c>
      <c r="G306" s="37"/>
      <c r="H306" s="37"/>
      <c r="I306" s="188"/>
      <c r="J306" s="37"/>
      <c r="K306" s="37"/>
      <c r="L306" s="40"/>
      <c r="M306" s="189"/>
      <c r="N306" s="190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117</v>
      </c>
      <c r="AU306" s="18" t="s">
        <v>79</v>
      </c>
    </row>
    <row r="307" spans="1:65" s="13" customFormat="1" ht="11.25">
      <c r="B307" s="196"/>
      <c r="C307" s="197"/>
      <c r="D307" s="186" t="s">
        <v>163</v>
      </c>
      <c r="E307" s="198" t="s">
        <v>19</v>
      </c>
      <c r="F307" s="199" t="s">
        <v>459</v>
      </c>
      <c r="G307" s="197"/>
      <c r="H307" s="198" t="s">
        <v>19</v>
      </c>
      <c r="I307" s="200"/>
      <c r="J307" s="197"/>
      <c r="K307" s="197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163</v>
      </c>
      <c r="AU307" s="205" t="s">
        <v>79</v>
      </c>
      <c r="AV307" s="13" t="s">
        <v>74</v>
      </c>
      <c r="AW307" s="13" t="s">
        <v>31</v>
      </c>
      <c r="AX307" s="13" t="s">
        <v>69</v>
      </c>
      <c r="AY307" s="205" t="s">
        <v>107</v>
      </c>
    </row>
    <row r="308" spans="1:65" s="14" customFormat="1" ht="11.25">
      <c r="B308" s="206"/>
      <c r="C308" s="207"/>
      <c r="D308" s="186" t="s">
        <v>163</v>
      </c>
      <c r="E308" s="208" t="s">
        <v>19</v>
      </c>
      <c r="F308" s="209" t="s">
        <v>8</v>
      </c>
      <c r="G308" s="207"/>
      <c r="H308" s="210">
        <v>15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163</v>
      </c>
      <c r="AU308" s="216" t="s">
        <v>79</v>
      </c>
      <c r="AV308" s="14" t="s">
        <v>79</v>
      </c>
      <c r="AW308" s="14" t="s">
        <v>31</v>
      </c>
      <c r="AX308" s="14" t="s">
        <v>69</v>
      </c>
      <c r="AY308" s="216" t="s">
        <v>107</v>
      </c>
    </row>
    <row r="309" spans="1:65" s="13" customFormat="1" ht="11.25">
      <c r="B309" s="196"/>
      <c r="C309" s="197"/>
      <c r="D309" s="186" t="s">
        <v>163</v>
      </c>
      <c r="E309" s="198" t="s">
        <v>19</v>
      </c>
      <c r="F309" s="199" t="s">
        <v>460</v>
      </c>
      <c r="G309" s="197"/>
      <c r="H309" s="198" t="s">
        <v>19</v>
      </c>
      <c r="I309" s="200"/>
      <c r="J309" s="197"/>
      <c r="K309" s="197"/>
      <c r="L309" s="201"/>
      <c r="M309" s="202"/>
      <c r="N309" s="203"/>
      <c r="O309" s="203"/>
      <c r="P309" s="203"/>
      <c r="Q309" s="203"/>
      <c r="R309" s="203"/>
      <c r="S309" s="203"/>
      <c r="T309" s="204"/>
      <c r="AT309" s="205" t="s">
        <v>163</v>
      </c>
      <c r="AU309" s="205" t="s">
        <v>79</v>
      </c>
      <c r="AV309" s="13" t="s">
        <v>74</v>
      </c>
      <c r="AW309" s="13" t="s">
        <v>31</v>
      </c>
      <c r="AX309" s="13" t="s">
        <v>69</v>
      </c>
      <c r="AY309" s="205" t="s">
        <v>107</v>
      </c>
    </row>
    <row r="310" spans="1:65" s="14" customFormat="1" ht="11.25">
      <c r="B310" s="206"/>
      <c r="C310" s="207"/>
      <c r="D310" s="186" t="s">
        <v>163</v>
      </c>
      <c r="E310" s="208" t="s">
        <v>19</v>
      </c>
      <c r="F310" s="209" t="s">
        <v>461</v>
      </c>
      <c r="G310" s="207"/>
      <c r="H310" s="210">
        <v>100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163</v>
      </c>
      <c r="AU310" s="216" t="s">
        <v>79</v>
      </c>
      <c r="AV310" s="14" t="s">
        <v>79</v>
      </c>
      <c r="AW310" s="14" t="s">
        <v>31</v>
      </c>
      <c r="AX310" s="14" t="s">
        <v>69</v>
      </c>
      <c r="AY310" s="216" t="s">
        <v>107</v>
      </c>
    </row>
    <row r="311" spans="1:65" s="15" customFormat="1" ht="11.25">
      <c r="B311" s="217"/>
      <c r="C311" s="218"/>
      <c r="D311" s="186" t="s">
        <v>163</v>
      </c>
      <c r="E311" s="219" t="s">
        <v>19</v>
      </c>
      <c r="F311" s="220" t="s">
        <v>168</v>
      </c>
      <c r="G311" s="218"/>
      <c r="H311" s="221">
        <v>115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163</v>
      </c>
      <c r="AU311" s="227" t="s">
        <v>79</v>
      </c>
      <c r="AV311" s="15" t="s">
        <v>128</v>
      </c>
      <c r="AW311" s="15" t="s">
        <v>31</v>
      </c>
      <c r="AX311" s="15" t="s">
        <v>74</v>
      </c>
      <c r="AY311" s="227" t="s">
        <v>107</v>
      </c>
    </row>
    <row r="312" spans="1:65" s="2" customFormat="1" ht="16.5" customHeight="1">
      <c r="A312" s="35"/>
      <c r="B312" s="36"/>
      <c r="C312" s="173" t="s">
        <v>462</v>
      </c>
      <c r="D312" s="173" t="s">
        <v>110</v>
      </c>
      <c r="E312" s="174" t="s">
        <v>463</v>
      </c>
      <c r="F312" s="175" t="s">
        <v>464</v>
      </c>
      <c r="G312" s="176" t="s">
        <v>377</v>
      </c>
      <c r="H312" s="177">
        <v>130</v>
      </c>
      <c r="I312" s="178"/>
      <c r="J312" s="179">
        <f>ROUND(I312*H312,2)</f>
        <v>0</v>
      </c>
      <c r="K312" s="175" t="s">
        <v>114</v>
      </c>
      <c r="L312" s="40"/>
      <c r="M312" s="180" t="s">
        <v>19</v>
      </c>
      <c r="N312" s="181" t="s">
        <v>40</v>
      </c>
      <c r="O312" s="65"/>
      <c r="P312" s="182">
        <f>O312*H312</f>
        <v>0</v>
      </c>
      <c r="Q312" s="182">
        <v>0</v>
      </c>
      <c r="R312" s="182">
        <f>Q312*H312</f>
        <v>0</v>
      </c>
      <c r="S312" s="182">
        <v>0</v>
      </c>
      <c r="T312" s="183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4" t="s">
        <v>128</v>
      </c>
      <c r="AT312" s="184" t="s">
        <v>110</v>
      </c>
      <c r="AU312" s="184" t="s">
        <v>79</v>
      </c>
      <c r="AY312" s="18" t="s">
        <v>107</v>
      </c>
      <c r="BE312" s="185">
        <f>IF(N312="základní",J312,0)</f>
        <v>0</v>
      </c>
      <c r="BF312" s="185">
        <f>IF(N312="snížená",J312,0)</f>
        <v>0</v>
      </c>
      <c r="BG312" s="185">
        <f>IF(N312="zákl. přenesená",J312,0)</f>
        <v>0</v>
      </c>
      <c r="BH312" s="185">
        <f>IF(N312="sníž. přenesená",J312,0)</f>
        <v>0</v>
      </c>
      <c r="BI312" s="185">
        <f>IF(N312="nulová",J312,0)</f>
        <v>0</v>
      </c>
      <c r="BJ312" s="18" t="s">
        <v>74</v>
      </c>
      <c r="BK312" s="185">
        <f>ROUND(I312*H312,2)</f>
        <v>0</v>
      </c>
      <c r="BL312" s="18" t="s">
        <v>128</v>
      </c>
      <c r="BM312" s="184" t="s">
        <v>465</v>
      </c>
    </row>
    <row r="313" spans="1:65" s="2" customFormat="1" ht="11.25">
      <c r="A313" s="35"/>
      <c r="B313" s="36"/>
      <c r="C313" s="37"/>
      <c r="D313" s="186" t="s">
        <v>117</v>
      </c>
      <c r="E313" s="37"/>
      <c r="F313" s="187" t="s">
        <v>466</v>
      </c>
      <c r="G313" s="37"/>
      <c r="H313" s="37"/>
      <c r="I313" s="188"/>
      <c r="J313" s="37"/>
      <c r="K313" s="37"/>
      <c r="L313" s="40"/>
      <c r="M313" s="189"/>
      <c r="N313" s="190"/>
      <c r="O313" s="65"/>
      <c r="P313" s="65"/>
      <c r="Q313" s="65"/>
      <c r="R313" s="65"/>
      <c r="S313" s="65"/>
      <c r="T313" s="66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117</v>
      </c>
      <c r="AU313" s="18" t="s">
        <v>79</v>
      </c>
    </row>
    <row r="314" spans="1:65" s="2" customFormat="1" ht="16.5" customHeight="1">
      <c r="A314" s="35"/>
      <c r="B314" s="36"/>
      <c r="C314" s="173" t="s">
        <v>467</v>
      </c>
      <c r="D314" s="173" t="s">
        <v>110</v>
      </c>
      <c r="E314" s="174" t="s">
        <v>468</v>
      </c>
      <c r="F314" s="175" t="s">
        <v>469</v>
      </c>
      <c r="G314" s="176" t="s">
        <v>377</v>
      </c>
      <c r="H314" s="177">
        <v>130</v>
      </c>
      <c r="I314" s="178"/>
      <c r="J314" s="179">
        <f>ROUND(I314*H314,2)</f>
        <v>0</v>
      </c>
      <c r="K314" s="175" t="s">
        <v>114</v>
      </c>
      <c r="L314" s="40"/>
      <c r="M314" s="180" t="s">
        <v>19</v>
      </c>
      <c r="N314" s="181" t="s">
        <v>40</v>
      </c>
      <c r="O314" s="65"/>
      <c r="P314" s="182">
        <f>O314*H314</f>
        <v>0</v>
      </c>
      <c r="Q314" s="182">
        <v>0</v>
      </c>
      <c r="R314" s="182">
        <f>Q314*H314</f>
        <v>0</v>
      </c>
      <c r="S314" s="182">
        <v>0.32400000000000001</v>
      </c>
      <c r="T314" s="183">
        <f>S314*H314</f>
        <v>42.120000000000005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4" t="s">
        <v>128</v>
      </c>
      <c r="AT314" s="184" t="s">
        <v>110</v>
      </c>
      <c r="AU314" s="184" t="s">
        <v>79</v>
      </c>
      <c r="AY314" s="18" t="s">
        <v>107</v>
      </c>
      <c r="BE314" s="185">
        <f>IF(N314="základní",J314,0)</f>
        <v>0</v>
      </c>
      <c r="BF314" s="185">
        <f>IF(N314="snížená",J314,0)</f>
        <v>0</v>
      </c>
      <c r="BG314" s="185">
        <f>IF(N314="zákl. přenesená",J314,0)</f>
        <v>0</v>
      </c>
      <c r="BH314" s="185">
        <f>IF(N314="sníž. přenesená",J314,0)</f>
        <v>0</v>
      </c>
      <c r="BI314" s="185">
        <f>IF(N314="nulová",J314,0)</f>
        <v>0</v>
      </c>
      <c r="BJ314" s="18" t="s">
        <v>74</v>
      </c>
      <c r="BK314" s="185">
        <f>ROUND(I314*H314,2)</f>
        <v>0</v>
      </c>
      <c r="BL314" s="18" t="s">
        <v>128</v>
      </c>
      <c r="BM314" s="184" t="s">
        <v>470</v>
      </c>
    </row>
    <row r="315" spans="1:65" s="2" customFormat="1" ht="29.25">
      <c r="A315" s="35"/>
      <c r="B315" s="36"/>
      <c r="C315" s="37"/>
      <c r="D315" s="186" t="s">
        <v>117</v>
      </c>
      <c r="E315" s="37"/>
      <c r="F315" s="187" t="s">
        <v>471</v>
      </c>
      <c r="G315" s="37"/>
      <c r="H315" s="37"/>
      <c r="I315" s="188"/>
      <c r="J315" s="37"/>
      <c r="K315" s="37"/>
      <c r="L315" s="40"/>
      <c r="M315" s="189"/>
      <c r="N315" s="190"/>
      <c r="O315" s="65"/>
      <c r="P315" s="65"/>
      <c r="Q315" s="65"/>
      <c r="R315" s="65"/>
      <c r="S315" s="65"/>
      <c r="T315" s="66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117</v>
      </c>
      <c r="AU315" s="18" t="s">
        <v>79</v>
      </c>
    </row>
    <row r="316" spans="1:65" s="2" customFormat="1" ht="16.5" customHeight="1">
      <c r="A316" s="35"/>
      <c r="B316" s="36"/>
      <c r="C316" s="173" t="s">
        <v>472</v>
      </c>
      <c r="D316" s="173" t="s">
        <v>110</v>
      </c>
      <c r="E316" s="174" t="s">
        <v>473</v>
      </c>
      <c r="F316" s="175" t="s">
        <v>474</v>
      </c>
      <c r="G316" s="176" t="s">
        <v>154</v>
      </c>
      <c r="H316" s="177">
        <v>720</v>
      </c>
      <c r="I316" s="178"/>
      <c r="J316" s="179">
        <f>ROUND(I316*H316,2)</f>
        <v>0</v>
      </c>
      <c r="K316" s="175" t="s">
        <v>114</v>
      </c>
      <c r="L316" s="40"/>
      <c r="M316" s="180" t="s">
        <v>19</v>
      </c>
      <c r="N316" s="181" t="s">
        <v>40</v>
      </c>
      <c r="O316" s="65"/>
      <c r="P316" s="182">
        <f>O316*H316</f>
        <v>0</v>
      </c>
      <c r="Q316" s="182">
        <v>0</v>
      </c>
      <c r="R316" s="182">
        <f>Q316*H316</f>
        <v>0</v>
      </c>
      <c r="S316" s="182">
        <v>0.02</v>
      </c>
      <c r="T316" s="183">
        <f>S316*H316</f>
        <v>14.4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4" t="s">
        <v>128</v>
      </c>
      <c r="AT316" s="184" t="s">
        <v>110</v>
      </c>
      <c r="AU316" s="184" t="s">
        <v>79</v>
      </c>
      <c r="AY316" s="18" t="s">
        <v>107</v>
      </c>
      <c r="BE316" s="185">
        <f>IF(N316="základní",J316,0)</f>
        <v>0</v>
      </c>
      <c r="BF316" s="185">
        <f>IF(N316="snížená",J316,0)</f>
        <v>0</v>
      </c>
      <c r="BG316" s="185">
        <f>IF(N316="zákl. přenesená",J316,0)</f>
        <v>0</v>
      </c>
      <c r="BH316" s="185">
        <f>IF(N316="sníž. přenesená",J316,0)</f>
        <v>0</v>
      </c>
      <c r="BI316" s="185">
        <f>IF(N316="nulová",J316,0)</f>
        <v>0</v>
      </c>
      <c r="BJ316" s="18" t="s">
        <v>74</v>
      </c>
      <c r="BK316" s="185">
        <f>ROUND(I316*H316,2)</f>
        <v>0</v>
      </c>
      <c r="BL316" s="18" t="s">
        <v>128</v>
      </c>
      <c r="BM316" s="184" t="s">
        <v>475</v>
      </c>
    </row>
    <row r="317" spans="1:65" s="2" customFormat="1" ht="19.5">
      <c r="A317" s="35"/>
      <c r="B317" s="36"/>
      <c r="C317" s="37"/>
      <c r="D317" s="186" t="s">
        <v>117</v>
      </c>
      <c r="E317" s="37"/>
      <c r="F317" s="187" t="s">
        <v>476</v>
      </c>
      <c r="G317" s="37"/>
      <c r="H317" s="37"/>
      <c r="I317" s="188"/>
      <c r="J317" s="37"/>
      <c r="K317" s="37"/>
      <c r="L317" s="40"/>
      <c r="M317" s="189"/>
      <c r="N317" s="190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117</v>
      </c>
      <c r="AU317" s="18" t="s">
        <v>79</v>
      </c>
    </row>
    <row r="318" spans="1:65" s="2" customFormat="1" ht="16.5" customHeight="1">
      <c r="A318" s="35"/>
      <c r="B318" s="36"/>
      <c r="C318" s="173" t="s">
        <v>477</v>
      </c>
      <c r="D318" s="173" t="s">
        <v>110</v>
      </c>
      <c r="E318" s="174" t="s">
        <v>478</v>
      </c>
      <c r="F318" s="175" t="s">
        <v>479</v>
      </c>
      <c r="G318" s="176" t="s">
        <v>285</v>
      </c>
      <c r="H318" s="177">
        <v>2</v>
      </c>
      <c r="I318" s="178"/>
      <c r="J318" s="179">
        <f>ROUND(I318*H318,2)</f>
        <v>0</v>
      </c>
      <c r="K318" s="175" t="s">
        <v>114</v>
      </c>
      <c r="L318" s="40"/>
      <c r="M318" s="180" t="s">
        <v>19</v>
      </c>
      <c r="N318" s="181" t="s">
        <v>40</v>
      </c>
      <c r="O318" s="65"/>
      <c r="P318" s="182">
        <f>O318*H318</f>
        <v>0</v>
      </c>
      <c r="Q318" s="182">
        <v>0</v>
      </c>
      <c r="R318" s="182">
        <f>Q318*H318</f>
        <v>0</v>
      </c>
      <c r="S318" s="182">
        <v>4.0000000000000001E-3</v>
      </c>
      <c r="T318" s="183">
        <f>S318*H318</f>
        <v>8.0000000000000002E-3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4" t="s">
        <v>128</v>
      </c>
      <c r="AT318" s="184" t="s">
        <v>110</v>
      </c>
      <c r="AU318" s="184" t="s">
        <v>79</v>
      </c>
      <c r="AY318" s="18" t="s">
        <v>107</v>
      </c>
      <c r="BE318" s="185">
        <f>IF(N318="základní",J318,0)</f>
        <v>0</v>
      </c>
      <c r="BF318" s="185">
        <f>IF(N318="snížená",J318,0)</f>
        <v>0</v>
      </c>
      <c r="BG318" s="185">
        <f>IF(N318="zákl. přenesená",J318,0)</f>
        <v>0</v>
      </c>
      <c r="BH318" s="185">
        <f>IF(N318="sníž. přenesená",J318,0)</f>
        <v>0</v>
      </c>
      <c r="BI318" s="185">
        <f>IF(N318="nulová",J318,0)</f>
        <v>0</v>
      </c>
      <c r="BJ318" s="18" t="s">
        <v>74</v>
      </c>
      <c r="BK318" s="185">
        <f>ROUND(I318*H318,2)</f>
        <v>0</v>
      </c>
      <c r="BL318" s="18" t="s">
        <v>128</v>
      </c>
      <c r="BM318" s="184" t="s">
        <v>480</v>
      </c>
    </row>
    <row r="319" spans="1:65" s="2" customFormat="1" ht="19.5">
      <c r="A319" s="35"/>
      <c r="B319" s="36"/>
      <c r="C319" s="37"/>
      <c r="D319" s="186" t="s">
        <v>117</v>
      </c>
      <c r="E319" s="37"/>
      <c r="F319" s="187" t="s">
        <v>481</v>
      </c>
      <c r="G319" s="37"/>
      <c r="H319" s="37"/>
      <c r="I319" s="188"/>
      <c r="J319" s="37"/>
      <c r="K319" s="37"/>
      <c r="L319" s="40"/>
      <c r="M319" s="189"/>
      <c r="N319" s="190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117</v>
      </c>
      <c r="AU319" s="18" t="s">
        <v>79</v>
      </c>
    </row>
    <row r="320" spans="1:65" s="12" customFormat="1" ht="22.9" customHeight="1">
      <c r="B320" s="157"/>
      <c r="C320" s="158"/>
      <c r="D320" s="159" t="s">
        <v>68</v>
      </c>
      <c r="E320" s="171" t="s">
        <v>482</v>
      </c>
      <c r="F320" s="171" t="s">
        <v>483</v>
      </c>
      <c r="G320" s="158"/>
      <c r="H320" s="158"/>
      <c r="I320" s="161"/>
      <c r="J320" s="172">
        <f>BK320</f>
        <v>0</v>
      </c>
      <c r="K320" s="158"/>
      <c r="L320" s="163"/>
      <c r="M320" s="164"/>
      <c r="N320" s="165"/>
      <c r="O320" s="165"/>
      <c r="P320" s="166">
        <f>SUM(P321:P333)</f>
        <v>0</v>
      </c>
      <c r="Q320" s="165"/>
      <c r="R320" s="166">
        <f>SUM(R321:R333)</f>
        <v>0</v>
      </c>
      <c r="S320" s="165"/>
      <c r="T320" s="167">
        <f>SUM(T321:T333)</f>
        <v>0</v>
      </c>
      <c r="AR320" s="168" t="s">
        <v>74</v>
      </c>
      <c r="AT320" s="169" t="s">
        <v>68</v>
      </c>
      <c r="AU320" s="169" t="s">
        <v>74</v>
      </c>
      <c r="AY320" s="168" t="s">
        <v>107</v>
      </c>
      <c r="BK320" s="170">
        <f>SUM(BK321:BK333)</f>
        <v>0</v>
      </c>
    </row>
    <row r="321" spans="1:65" s="2" customFormat="1" ht="16.5" customHeight="1">
      <c r="A321" s="35"/>
      <c r="B321" s="36"/>
      <c r="C321" s="173" t="s">
        <v>412</v>
      </c>
      <c r="D321" s="173" t="s">
        <v>110</v>
      </c>
      <c r="E321" s="174" t="s">
        <v>484</v>
      </c>
      <c r="F321" s="175" t="s">
        <v>485</v>
      </c>
      <c r="G321" s="176" t="s">
        <v>212</v>
      </c>
      <c r="H321" s="177">
        <v>172.44</v>
      </c>
      <c r="I321" s="178"/>
      <c r="J321" s="179">
        <f>ROUND(I321*H321,2)</f>
        <v>0</v>
      </c>
      <c r="K321" s="175" t="s">
        <v>114</v>
      </c>
      <c r="L321" s="40"/>
      <c r="M321" s="180" t="s">
        <v>19</v>
      </c>
      <c r="N321" s="181" t="s">
        <v>40</v>
      </c>
      <c r="O321" s="65"/>
      <c r="P321" s="182">
        <f>O321*H321</f>
        <v>0</v>
      </c>
      <c r="Q321" s="182">
        <v>0</v>
      </c>
      <c r="R321" s="182">
        <f>Q321*H321</f>
        <v>0</v>
      </c>
      <c r="S321" s="182">
        <v>0</v>
      </c>
      <c r="T321" s="18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4" t="s">
        <v>128</v>
      </c>
      <c r="AT321" s="184" t="s">
        <v>110</v>
      </c>
      <c r="AU321" s="184" t="s">
        <v>79</v>
      </c>
      <c r="AY321" s="18" t="s">
        <v>107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18" t="s">
        <v>74</v>
      </c>
      <c r="BK321" s="185">
        <f>ROUND(I321*H321,2)</f>
        <v>0</v>
      </c>
      <c r="BL321" s="18" t="s">
        <v>128</v>
      </c>
      <c r="BM321" s="184" t="s">
        <v>486</v>
      </c>
    </row>
    <row r="322" spans="1:65" s="2" customFormat="1" ht="11.25">
      <c r="A322" s="35"/>
      <c r="B322" s="36"/>
      <c r="C322" s="37"/>
      <c r="D322" s="186" t="s">
        <v>117</v>
      </c>
      <c r="E322" s="37"/>
      <c r="F322" s="187" t="s">
        <v>487</v>
      </c>
      <c r="G322" s="37"/>
      <c r="H322" s="37"/>
      <c r="I322" s="188"/>
      <c r="J322" s="37"/>
      <c r="K322" s="37"/>
      <c r="L322" s="40"/>
      <c r="M322" s="189"/>
      <c r="N322" s="190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117</v>
      </c>
      <c r="AU322" s="18" t="s">
        <v>79</v>
      </c>
    </row>
    <row r="323" spans="1:65" s="13" customFormat="1" ht="11.25">
      <c r="B323" s="196"/>
      <c r="C323" s="197"/>
      <c r="D323" s="186" t="s">
        <v>163</v>
      </c>
      <c r="E323" s="198" t="s">
        <v>19</v>
      </c>
      <c r="F323" s="199" t="s">
        <v>488</v>
      </c>
      <c r="G323" s="197"/>
      <c r="H323" s="198" t="s">
        <v>19</v>
      </c>
      <c r="I323" s="200"/>
      <c r="J323" s="197"/>
      <c r="K323" s="197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163</v>
      </c>
      <c r="AU323" s="205" t="s">
        <v>79</v>
      </c>
      <c r="AV323" s="13" t="s">
        <v>74</v>
      </c>
      <c r="AW323" s="13" t="s">
        <v>31</v>
      </c>
      <c r="AX323" s="13" t="s">
        <v>69</v>
      </c>
      <c r="AY323" s="205" t="s">
        <v>107</v>
      </c>
    </row>
    <row r="324" spans="1:65" s="14" customFormat="1" ht="11.25">
      <c r="B324" s="206"/>
      <c r="C324" s="207"/>
      <c r="D324" s="186" t="s">
        <v>163</v>
      </c>
      <c r="E324" s="208" t="s">
        <v>19</v>
      </c>
      <c r="F324" s="209" t="s">
        <v>489</v>
      </c>
      <c r="G324" s="207"/>
      <c r="H324" s="210">
        <v>172.44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163</v>
      </c>
      <c r="AU324" s="216" t="s">
        <v>79</v>
      </c>
      <c r="AV324" s="14" t="s">
        <v>79</v>
      </c>
      <c r="AW324" s="14" t="s">
        <v>31</v>
      </c>
      <c r="AX324" s="14" t="s">
        <v>74</v>
      </c>
      <c r="AY324" s="216" t="s">
        <v>107</v>
      </c>
    </row>
    <row r="325" spans="1:65" s="2" customFormat="1" ht="16.5" customHeight="1">
      <c r="A325" s="35"/>
      <c r="B325" s="36"/>
      <c r="C325" s="173" t="s">
        <v>490</v>
      </c>
      <c r="D325" s="173" t="s">
        <v>110</v>
      </c>
      <c r="E325" s="174" t="s">
        <v>491</v>
      </c>
      <c r="F325" s="175" t="s">
        <v>492</v>
      </c>
      <c r="G325" s="176" t="s">
        <v>212</v>
      </c>
      <c r="H325" s="177">
        <v>3276.36</v>
      </c>
      <c r="I325" s="178"/>
      <c r="J325" s="179">
        <f>ROUND(I325*H325,2)</f>
        <v>0</v>
      </c>
      <c r="K325" s="175" t="s">
        <v>114</v>
      </c>
      <c r="L325" s="40"/>
      <c r="M325" s="180" t="s">
        <v>19</v>
      </c>
      <c r="N325" s="181" t="s">
        <v>40</v>
      </c>
      <c r="O325" s="65"/>
      <c r="P325" s="182">
        <f>O325*H325</f>
        <v>0</v>
      </c>
      <c r="Q325" s="182">
        <v>0</v>
      </c>
      <c r="R325" s="182">
        <f>Q325*H325</f>
        <v>0</v>
      </c>
      <c r="S325" s="182">
        <v>0</v>
      </c>
      <c r="T325" s="183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4" t="s">
        <v>128</v>
      </c>
      <c r="AT325" s="184" t="s">
        <v>110</v>
      </c>
      <c r="AU325" s="184" t="s">
        <v>79</v>
      </c>
      <c r="AY325" s="18" t="s">
        <v>107</v>
      </c>
      <c r="BE325" s="185">
        <f>IF(N325="základní",J325,0)</f>
        <v>0</v>
      </c>
      <c r="BF325" s="185">
        <f>IF(N325="snížená",J325,0)</f>
        <v>0</v>
      </c>
      <c r="BG325" s="185">
        <f>IF(N325="zákl. přenesená",J325,0)</f>
        <v>0</v>
      </c>
      <c r="BH325" s="185">
        <f>IF(N325="sníž. přenesená",J325,0)</f>
        <v>0</v>
      </c>
      <c r="BI325" s="185">
        <f>IF(N325="nulová",J325,0)</f>
        <v>0</v>
      </c>
      <c r="BJ325" s="18" t="s">
        <v>74</v>
      </c>
      <c r="BK325" s="185">
        <f>ROUND(I325*H325,2)</f>
        <v>0</v>
      </c>
      <c r="BL325" s="18" t="s">
        <v>128</v>
      </c>
      <c r="BM325" s="184" t="s">
        <v>493</v>
      </c>
    </row>
    <row r="326" spans="1:65" s="2" customFormat="1" ht="11.25">
      <c r="A326" s="35"/>
      <c r="B326" s="36"/>
      <c r="C326" s="37"/>
      <c r="D326" s="186" t="s">
        <v>117</v>
      </c>
      <c r="E326" s="37"/>
      <c r="F326" s="187" t="s">
        <v>494</v>
      </c>
      <c r="G326" s="37"/>
      <c r="H326" s="37"/>
      <c r="I326" s="188"/>
      <c r="J326" s="37"/>
      <c r="K326" s="37"/>
      <c r="L326" s="40"/>
      <c r="M326" s="189"/>
      <c r="N326" s="190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117</v>
      </c>
      <c r="AU326" s="18" t="s">
        <v>79</v>
      </c>
    </row>
    <row r="327" spans="1:65" s="2" customFormat="1" ht="29.25">
      <c r="A327" s="35"/>
      <c r="B327" s="36"/>
      <c r="C327" s="37"/>
      <c r="D327" s="186" t="s">
        <v>157</v>
      </c>
      <c r="E327" s="37"/>
      <c r="F327" s="195" t="s">
        <v>495</v>
      </c>
      <c r="G327" s="37"/>
      <c r="H327" s="37"/>
      <c r="I327" s="188"/>
      <c r="J327" s="37"/>
      <c r="K327" s="37"/>
      <c r="L327" s="40"/>
      <c r="M327" s="189"/>
      <c r="N327" s="190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157</v>
      </c>
      <c r="AU327" s="18" t="s">
        <v>79</v>
      </c>
    </row>
    <row r="328" spans="1:65" s="14" customFormat="1" ht="11.25">
      <c r="B328" s="206"/>
      <c r="C328" s="207"/>
      <c r="D328" s="186" t="s">
        <v>163</v>
      </c>
      <c r="E328" s="208" t="s">
        <v>19</v>
      </c>
      <c r="F328" s="209" t="s">
        <v>489</v>
      </c>
      <c r="G328" s="207"/>
      <c r="H328" s="210">
        <v>172.44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163</v>
      </c>
      <c r="AU328" s="216" t="s">
        <v>79</v>
      </c>
      <c r="AV328" s="14" t="s">
        <v>79</v>
      </c>
      <c r="AW328" s="14" t="s">
        <v>31</v>
      </c>
      <c r="AX328" s="14" t="s">
        <v>69</v>
      </c>
      <c r="AY328" s="216" t="s">
        <v>107</v>
      </c>
    </row>
    <row r="329" spans="1:65" s="15" customFormat="1" ht="11.25">
      <c r="B329" s="217"/>
      <c r="C329" s="218"/>
      <c r="D329" s="186" t="s">
        <v>163</v>
      </c>
      <c r="E329" s="219" t="s">
        <v>19</v>
      </c>
      <c r="F329" s="220" t="s">
        <v>168</v>
      </c>
      <c r="G329" s="218"/>
      <c r="H329" s="221">
        <v>172.44</v>
      </c>
      <c r="I329" s="222"/>
      <c r="J329" s="218"/>
      <c r="K329" s="218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163</v>
      </c>
      <c r="AU329" s="227" t="s">
        <v>79</v>
      </c>
      <c r="AV329" s="15" t="s">
        <v>128</v>
      </c>
      <c r="AW329" s="15" t="s">
        <v>31</v>
      </c>
      <c r="AX329" s="15" t="s">
        <v>74</v>
      </c>
      <c r="AY329" s="227" t="s">
        <v>107</v>
      </c>
    </row>
    <row r="330" spans="1:65" s="14" customFormat="1" ht="11.25">
      <c r="B330" s="206"/>
      <c r="C330" s="207"/>
      <c r="D330" s="186" t="s">
        <v>163</v>
      </c>
      <c r="E330" s="207"/>
      <c r="F330" s="209" t="s">
        <v>496</v>
      </c>
      <c r="G330" s="207"/>
      <c r="H330" s="210">
        <v>3276.36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163</v>
      </c>
      <c r="AU330" s="216" t="s">
        <v>79</v>
      </c>
      <c r="AV330" s="14" t="s">
        <v>79</v>
      </c>
      <c r="AW330" s="14" t="s">
        <v>4</v>
      </c>
      <c r="AX330" s="14" t="s">
        <v>74</v>
      </c>
      <c r="AY330" s="216" t="s">
        <v>107</v>
      </c>
    </row>
    <row r="331" spans="1:65" s="2" customFormat="1" ht="16.5" customHeight="1">
      <c r="A331" s="35"/>
      <c r="B331" s="36"/>
      <c r="C331" s="173" t="s">
        <v>497</v>
      </c>
      <c r="D331" s="173" t="s">
        <v>110</v>
      </c>
      <c r="E331" s="174" t="s">
        <v>498</v>
      </c>
      <c r="F331" s="175" t="s">
        <v>499</v>
      </c>
      <c r="G331" s="176" t="s">
        <v>212</v>
      </c>
      <c r="H331" s="177">
        <v>127.84</v>
      </c>
      <c r="I331" s="178"/>
      <c r="J331" s="179">
        <f>ROUND(I331*H331,2)</f>
        <v>0</v>
      </c>
      <c r="K331" s="175" t="s">
        <v>114</v>
      </c>
      <c r="L331" s="40"/>
      <c r="M331" s="180" t="s">
        <v>19</v>
      </c>
      <c r="N331" s="181" t="s">
        <v>40</v>
      </c>
      <c r="O331" s="65"/>
      <c r="P331" s="182">
        <f>O331*H331</f>
        <v>0</v>
      </c>
      <c r="Q331" s="182">
        <v>0</v>
      </c>
      <c r="R331" s="182">
        <f>Q331*H331</f>
        <v>0</v>
      </c>
      <c r="S331" s="182">
        <v>0</v>
      </c>
      <c r="T331" s="183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4" t="s">
        <v>128</v>
      </c>
      <c r="AT331" s="184" t="s">
        <v>110</v>
      </c>
      <c r="AU331" s="184" t="s">
        <v>79</v>
      </c>
      <c r="AY331" s="18" t="s">
        <v>107</v>
      </c>
      <c r="BE331" s="185">
        <f>IF(N331="základní",J331,0)</f>
        <v>0</v>
      </c>
      <c r="BF331" s="185">
        <f>IF(N331="snížená",J331,0)</f>
        <v>0</v>
      </c>
      <c r="BG331" s="185">
        <f>IF(N331="zákl. přenesená",J331,0)</f>
        <v>0</v>
      </c>
      <c r="BH331" s="185">
        <f>IF(N331="sníž. přenesená",J331,0)</f>
        <v>0</v>
      </c>
      <c r="BI331" s="185">
        <f>IF(N331="nulová",J331,0)</f>
        <v>0</v>
      </c>
      <c r="BJ331" s="18" t="s">
        <v>74</v>
      </c>
      <c r="BK331" s="185">
        <f>ROUND(I331*H331,2)</f>
        <v>0</v>
      </c>
      <c r="BL331" s="18" t="s">
        <v>128</v>
      </c>
      <c r="BM331" s="184" t="s">
        <v>500</v>
      </c>
    </row>
    <row r="332" spans="1:65" s="2" customFormat="1" ht="11.25">
      <c r="A332" s="35"/>
      <c r="B332" s="36"/>
      <c r="C332" s="37"/>
      <c r="D332" s="186" t="s">
        <v>117</v>
      </c>
      <c r="E332" s="37"/>
      <c r="F332" s="187" t="s">
        <v>501</v>
      </c>
      <c r="G332" s="37"/>
      <c r="H332" s="37"/>
      <c r="I332" s="188"/>
      <c r="J332" s="37"/>
      <c r="K332" s="37"/>
      <c r="L332" s="40"/>
      <c r="M332" s="189"/>
      <c r="N332" s="190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117</v>
      </c>
      <c r="AU332" s="18" t="s">
        <v>79</v>
      </c>
    </row>
    <row r="333" spans="1:65" s="14" customFormat="1" ht="11.25">
      <c r="B333" s="206"/>
      <c r="C333" s="207"/>
      <c r="D333" s="186" t="s">
        <v>163</v>
      </c>
      <c r="E333" s="208" t="s">
        <v>19</v>
      </c>
      <c r="F333" s="209" t="s">
        <v>502</v>
      </c>
      <c r="G333" s="207"/>
      <c r="H333" s="210">
        <v>127.84</v>
      </c>
      <c r="I333" s="211"/>
      <c r="J333" s="207"/>
      <c r="K333" s="207"/>
      <c r="L333" s="212"/>
      <c r="M333" s="238"/>
      <c r="N333" s="239"/>
      <c r="O333" s="239"/>
      <c r="P333" s="239"/>
      <c r="Q333" s="239"/>
      <c r="R333" s="239"/>
      <c r="S333" s="239"/>
      <c r="T333" s="240"/>
      <c r="AT333" s="216" t="s">
        <v>163</v>
      </c>
      <c r="AU333" s="216" t="s">
        <v>79</v>
      </c>
      <c r="AV333" s="14" t="s">
        <v>79</v>
      </c>
      <c r="AW333" s="14" t="s">
        <v>31</v>
      </c>
      <c r="AX333" s="14" t="s">
        <v>74</v>
      </c>
      <c r="AY333" s="216" t="s">
        <v>107</v>
      </c>
    </row>
    <row r="334" spans="1:65" s="2" customFormat="1" ht="6.95" customHeight="1">
      <c r="A334" s="35"/>
      <c r="B334" s="48"/>
      <c r="C334" s="49"/>
      <c r="D334" s="49"/>
      <c r="E334" s="49"/>
      <c r="F334" s="49"/>
      <c r="G334" s="49"/>
      <c r="H334" s="49"/>
      <c r="I334" s="49"/>
      <c r="J334" s="49"/>
      <c r="K334" s="49"/>
      <c r="L334" s="40"/>
      <c r="M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</row>
  </sheetData>
  <sheetProtection algorithmName="SHA-512" hashValue="9u7uLIX559SGUicdif31NToFlBOfhGHj86Td+zsyAAtEG3nebZzUYoKDQc//eS5cFU70CHAkJGJk1Zl6gORRRA==" saltValue="QR0buZcqUV8R8pW5XQrLQDmDIqbbYolKTFx/hdIYyK6TVBcfzRp0lgl5r008+D/VX0mGCBc0f4xKNfbd4AuvQA==" spinCount="100000" sheet="1" objects="1" scenarios="1" formatColumns="0" formatRows="0" autoFilter="0"/>
  <autoFilter ref="C83:K33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82</v>
      </c>
    </row>
    <row r="3" spans="1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1"/>
      <c r="AT3" s="18" t="s">
        <v>79</v>
      </c>
    </row>
    <row r="4" spans="1:46" s="1" customFormat="1" ht="24.95" customHeight="1">
      <c r="B4" s="21"/>
      <c r="D4" s="103" t="s">
        <v>83</v>
      </c>
      <c r="L4" s="21"/>
      <c r="M4" s="104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5" t="s">
        <v>16</v>
      </c>
      <c r="L6" s="21"/>
    </row>
    <row r="7" spans="1:46" s="1" customFormat="1" ht="16.5" customHeight="1">
      <c r="B7" s="21"/>
      <c r="E7" s="368" t="str">
        <f>'Rekapitulace stavby'!K6</f>
        <v>III/18017 VJEZDOVÁ BRÁNA EJPOVICKÁ UL., KYŠICE</v>
      </c>
      <c r="F7" s="369"/>
      <c r="G7" s="369"/>
      <c r="H7" s="369"/>
      <c r="L7" s="21"/>
    </row>
    <row r="8" spans="1:46" s="2" customFormat="1" ht="12" customHeight="1">
      <c r="A8" s="35"/>
      <c r="B8" s="40"/>
      <c r="C8" s="35"/>
      <c r="D8" s="105" t="s">
        <v>142</v>
      </c>
      <c r="E8" s="35"/>
      <c r="F8" s="35"/>
      <c r="G8" s="35"/>
      <c r="H8" s="35"/>
      <c r="I8" s="35"/>
      <c r="J8" s="35"/>
      <c r="K8" s="35"/>
      <c r="L8" s="10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62" t="s">
        <v>503</v>
      </c>
      <c r="F9" s="363"/>
      <c r="G9" s="363"/>
      <c r="H9" s="363"/>
      <c r="I9" s="35"/>
      <c r="J9" s="35"/>
      <c r="K9" s="35"/>
      <c r="L9" s="10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5" t="s">
        <v>18</v>
      </c>
      <c r="E11" s="35"/>
      <c r="F11" s="107" t="s">
        <v>19</v>
      </c>
      <c r="G11" s="35"/>
      <c r="H11" s="35"/>
      <c r="I11" s="105" t="s">
        <v>20</v>
      </c>
      <c r="J11" s="107" t="s">
        <v>19</v>
      </c>
      <c r="K11" s="35"/>
      <c r="L11" s="10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5" t="s">
        <v>21</v>
      </c>
      <c r="E12" s="35"/>
      <c r="F12" s="107" t="s">
        <v>22</v>
      </c>
      <c r="G12" s="35"/>
      <c r="H12" s="35"/>
      <c r="I12" s="105" t="s">
        <v>23</v>
      </c>
      <c r="J12" s="108" t="str">
        <f>'Rekapitulace stavby'!AN8</f>
        <v>26. 11. 2020</v>
      </c>
      <c r="K12" s="35"/>
      <c r="L12" s="10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5" t="s">
        <v>25</v>
      </c>
      <c r="E14" s="35"/>
      <c r="F14" s="35"/>
      <c r="G14" s="35"/>
      <c r="H14" s="35"/>
      <c r="I14" s="105" t="s">
        <v>26</v>
      </c>
      <c r="J14" s="107" t="str">
        <f>IF('Rekapitulace stavby'!AN10="","",'Rekapitulace stavby'!AN10)</f>
        <v/>
      </c>
      <c r="K14" s="35"/>
      <c r="L14" s="10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7" t="str">
        <f>IF('Rekapitulace stavby'!E11="","",'Rekapitulace stavby'!E11)</f>
        <v xml:space="preserve"> </v>
      </c>
      <c r="F15" s="35"/>
      <c r="G15" s="35"/>
      <c r="H15" s="35"/>
      <c r="I15" s="105" t="s">
        <v>27</v>
      </c>
      <c r="J15" s="107" t="str">
        <f>IF('Rekapitulace stavby'!AN11="","",'Rekapitulace stavby'!AN11)</f>
        <v/>
      </c>
      <c r="K15" s="35"/>
      <c r="L15" s="10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5" t="s">
        <v>28</v>
      </c>
      <c r="E17" s="35"/>
      <c r="F17" s="35"/>
      <c r="G17" s="35"/>
      <c r="H17" s="35"/>
      <c r="I17" s="105" t="s">
        <v>26</v>
      </c>
      <c r="J17" s="31" t="str">
        <f>'Rekapitulace stavby'!AN13</f>
        <v>Vyplň údaj</v>
      </c>
      <c r="K17" s="35"/>
      <c r="L17" s="10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4" t="str">
        <f>'Rekapitulace stavby'!E14</f>
        <v>Vyplň údaj</v>
      </c>
      <c r="F18" s="365"/>
      <c r="G18" s="365"/>
      <c r="H18" s="365"/>
      <c r="I18" s="105" t="s">
        <v>27</v>
      </c>
      <c r="J18" s="31" t="str">
        <f>'Rekapitulace stavby'!AN14</f>
        <v>Vyplň údaj</v>
      </c>
      <c r="K18" s="35"/>
      <c r="L18" s="10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5" t="s">
        <v>30</v>
      </c>
      <c r="E20" s="35"/>
      <c r="F20" s="35"/>
      <c r="G20" s="35"/>
      <c r="H20" s="35"/>
      <c r="I20" s="105" t="s">
        <v>26</v>
      </c>
      <c r="J20" s="107" t="str">
        <f>IF('Rekapitulace stavby'!AN16="","",'Rekapitulace stavby'!AN16)</f>
        <v/>
      </c>
      <c r="K20" s="35"/>
      <c r="L20" s="10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7" t="str">
        <f>IF('Rekapitulace stavby'!E17="","",'Rekapitulace stavby'!E17)</f>
        <v xml:space="preserve"> </v>
      </c>
      <c r="F21" s="35"/>
      <c r="G21" s="35"/>
      <c r="H21" s="35"/>
      <c r="I21" s="105" t="s">
        <v>27</v>
      </c>
      <c r="J21" s="107" t="str">
        <f>IF('Rekapitulace stavby'!AN17="","",'Rekapitulace stavby'!AN17)</f>
        <v/>
      </c>
      <c r="K21" s="35"/>
      <c r="L21" s="10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5" t="s">
        <v>32</v>
      </c>
      <c r="E23" s="35"/>
      <c r="F23" s="35"/>
      <c r="G23" s="35"/>
      <c r="H23" s="35"/>
      <c r="I23" s="105" t="s">
        <v>26</v>
      </c>
      <c r="J23" s="107" t="str">
        <f>IF('Rekapitulace stavby'!AN19="","",'Rekapitulace stavby'!AN19)</f>
        <v/>
      </c>
      <c r="K23" s="35"/>
      <c r="L23" s="10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7" t="str">
        <f>IF('Rekapitulace stavby'!E20="","",'Rekapitulace stavby'!E20)</f>
        <v xml:space="preserve"> </v>
      </c>
      <c r="F24" s="35"/>
      <c r="G24" s="35"/>
      <c r="H24" s="35"/>
      <c r="I24" s="105" t="s">
        <v>27</v>
      </c>
      <c r="J24" s="107" t="str">
        <f>IF('Rekapitulace stavby'!AN20="","",'Rekapitulace stavby'!AN20)</f>
        <v/>
      </c>
      <c r="K24" s="35"/>
      <c r="L24" s="10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5" t="s">
        <v>33</v>
      </c>
      <c r="E26" s="35"/>
      <c r="F26" s="35"/>
      <c r="G26" s="35"/>
      <c r="H26" s="35"/>
      <c r="I26" s="35"/>
      <c r="J26" s="35"/>
      <c r="K26" s="35"/>
      <c r="L26" s="10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366" t="s">
        <v>19</v>
      </c>
      <c r="F27" s="366"/>
      <c r="G27" s="366"/>
      <c r="H27" s="36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2"/>
      <c r="E29" s="112"/>
      <c r="F29" s="112"/>
      <c r="G29" s="112"/>
      <c r="H29" s="112"/>
      <c r="I29" s="112"/>
      <c r="J29" s="112"/>
      <c r="K29" s="112"/>
      <c r="L29" s="10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3" t="s">
        <v>35</v>
      </c>
      <c r="E30" s="35"/>
      <c r="F30" s="35"/>
      <c r="G30" s="35"/>
      <c r="H30" s="35"/>
      <c r="I30" s="35"/>
      <c r="J30" s="114">
        <f>ROUND(J83, 2)</f>
        <v>0</v>
      </c>
      <c r="K30" s="35"/>
      <c r="L30" s="10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2"/>
      <c r="E31" s="112"/>
      <c r="F31" s="112"/>
      <c r="G31" s="112"/>
      <c r="H31" s="112"/>
      <c r="I31" s="112"/>
      <c r="J31" s="112"/>
      <c r="K31" s="112"/>
      <c r="L31" s="10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5" t="s">
        <v>37</v>
      </c>
      <c r="G32" s="35"/>
      <c r="H32" s="35"/>
      <c r="I32" s="115" t="s">
        <v>36</v>
      </c>
      <c r="J32" s="115" t="s">
        <v>38</v>
      </c>
      <c r="K32" s="35"/>
      <c r="L32" s="10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6" t="s">
        <v>39</v>
      </c>
      <c r="E33" s="105" t="s">
        <v>40</v>
      </c>
      <c r="F33" s="117">
        <f>ROUND((SUM(BE83:BE181)),  2)</f>
        <v>0</v>
      </c>
      <c r="G33" s="35"/>
      <c r="H33" s="35"/>
      <c r="I33" s="118">
        <v>0.21</v>
      </c>
      <c r="J33" s="117">
        <f>ROUND(((SUM(BE83:BE181))*I33),  2)</f>
        <v>0</v>
      </c>
      <c r="K33" s="35"/>
      <c r="L33" s="10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5" t="s">
        <v>41</v>
      </c>
      <c r="F34" s="117">
        <f>ROUND((SUM(BF83:BF181)),  2)</f>
        <v>0</v>
      </c>
      <c r="G34" s="35"/>
      <c r="H34" s="35"/>
      <c r="I34" s="118">
        <v>0.15</v>
      </c>
      <c r="J34" s="117">
        <f>ROUND(((SUM(BF83:BF181))*I34),  2)</f>
        <v>0</v>
      </c>
      <c r="K34" s="35"/>
      <c r="L34" s="10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5" t="s">
        <v>42</v>
      </c>
      <c r="F35" s="117">
        <f>ROUND((SUM(BG83:BG181)),  2)</f>
        <v>0</v>
      </c>
      <c r="G35" s="35"/>
      <c r="H35" s="35"/>
      <c r="I35" s="118">
        <v>0.21</v>
      </c>
      <c r="J35" s="117">
        <f>0</f>
        <v>0</v>
      </c>
      <c r="K35" s="35"/>
      <c r="L35" s="10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5" t="s">
        <v>43</v>
      </c>
      <c r="F36" s="117">
        <f>ROUND((SUM(BH83:BH181)),  2)</f>
        <v>0</v>
      </c>
      <c r="G36" s="35"/>
      <c r="H36" s="35"/>
      <c r="I36" s="118">
        <v>0.15</v>
      </c>
      <c r="J36" s="117">
        <f>0</f>
        <v>0</v>
      </c>
      <c r="K36" s="35"/>
      <c r="L36" s="10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5" t="s">
        <v>44</v>
      </c>
      <c r="F37" s="117">
        <f>ROUND((SUM(BI83:BI181)),  2)</f>
        <v>0</v>
      </c>
      <c r="G37" s="35"/>
      <c r="H37" s="35"/>
      <c r="I37" s="118">
        <v>0</v>
      </c>
      <c r="J37" s="117">
        <f>0</f>
        <v>0</v>
      </c>
      <c r="K37" s="35"/>
      <c r="L37" s="10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84</v>
      </c>
      <c r="D45" s="37"/>
      <c r="E45" s="37"/>
      <c r="F45" s="37"/>
      <c r="G45" s="37"/>
      <c r="H45" s="37"/>
      <c r="I45" s="37"/>
      <c r="J45" s="37"/>
      <c r="K45" s="37"/>
      <c r="L45" s="106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6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0" t="str">
        <f>E7</f>
        <v>III/18017 VJEZDOVÁ BRÁNA EJPOVICKÁ UL., KYŠICE</v>
      </c>
      <c r="F48" s="371"/>
      <c r="G48" s="371"/>
      <c r="H48" s="371"/>
      <c r="I48" s="37"/>
      <c r="J48" s="37"/>
      <c r="K48" s="37"/>
      <c r="L48" s="106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142</v>
      </c>
      <c r="D49" s="37"/>
      <c r="E49" s="37"/>
      <c r="F49" s="37"/>
      <c r="G49" s="37"/>
      <c r="H49" s="37"/>
      <c r="I49" s="37"/>
      <c r="J49" s="37"/>
      <c r="K49" s="37"/>
      <c r="L49" s="106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41" t="str">
        <f>E9</f>
        <v>SO 401 - VEŘEJNÉ OSVĚTLENÍ</v>
      </c>
      <c r="F50" s="367"/>
      <c r="G50" s="367"/>
      <c r="H50" s="367"/>
      <c r="I50" s="37"/>
      <c r="J50" s="37"/>
      <c r="K50" s="37"/>
      <c r="L50" s="106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6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26. 11. 2020</v>
      </c>
      <c r="K52" s="37"/>
      <c r="L52" s="10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6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30</v>
      </c>
      <c r="J54" s="33" t="str">
        <f>E21</f>
        <v xml:space="preserve"> </v>
      </c>
      <c r="K54" s="37"/>
      <c r="L54" s="106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6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6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0" t="s">
        <v>85</v>
      </c>
      <c r="D57" s="131"/>
      <c r="E57" s="131"/>
      <c r="F57" s="131"/>
      <c r="G57" s="131"/>
      <c r="H57" s="131"/>
      <c r="I57" s="131"/>
      <c r="J57" s="132" t="s">
        <v>86</v>
      </c>
      <c r="K57" s="131"/>
      <c r="L57" s="10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3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6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87</v>
      </c>
    </row>
    <row r="60" spans="1:47" s="9" customFormat="1" ht="24.95" customHeight="1">
      <c r="B60" s="134"/>
      <c r="C60" s="135"/>
      <c r="D60" s="136" t="s">
        <v>504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1:47" s="9" customFormat="1" ht="24.95" customHeight="1">
      <c r="B61" s="134"/>
      <c r="C61" s="135"/>
      <c r="D61" s="136" t="s">
        <v>505</v>
      </c>
      <c r="E61" s="137"/>
      <c r="F61" s="137"/>
      <c r="G61" s="137"/>
      <c r="H61" s="137"/>
      <c r="I61" s="137"/>
      <c r="J61" s="138">
        <f>J137</f>
        <v>0</v>
      </c>
      <c r="K61" s="135"/>
      <c r="L61" s="139"/>
    </row>
    <row r="62" spans="1:47" s="9" customFormat="1" ht="24.95" customHeight="1">
      <c r="B62" s="134"/>
      <c r="C62" s="135"/>
      <c r="D62" s="136" t="s">
        <v>506</v>
      </c>
      <c r="E62" s="137"/>
      <c r="F62" s="137"/>
      <c r="G62" s="137"/>
      <c r="H62" s="137"/>
      <c r="I62" s="137"/>
      <c r="J62" s="138">
        <f>J148</f>
        <v>0</v>
      </c>
      <c r="K62" s="135"/>
      <c r="L62" s="139"/>
    </row>
    <row r="63" spans="1:47" s="10" customFormat="1" ht="19.899999999999999" customHeight="1">
      <c r="B63" s="140"/>
      <c r="C63" s="141"/>
      <c r="D63" s="142" t="s">
        <v>507</v>
      </c>
      <c r="E63" s="143"/>
      <c r="F63" s="143"/>
      <c r="G63" s="143"/>
      <c r="H63" s="143"/>
      <c r="I63" s="143"/>
      <c r="J63" s="144">
        <f>J149</f>
        <v>0</v>
      </c>
      <c r="K63" s="141"/>
      <c r="L63" s="145"/>
    </row>
    <row r="64" spans="1:47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6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6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91</v>
      </c>
      <c r="D70" s="37"/>
      <c r="E70" s="37"/>
      <c r="F70" s="37"/>
      <c r="G70" s="37"/>
      <c r="H70" s="37"/>
      <c r="I70" s="37"/>
      <c r="J70" s="37"/>
      <c r="K70" s="37"/>
      <c r="L70" s="106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6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6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70" t="str">
        <f>E7</f>
        <v>III/18017 VJEZDOVÁ BRÁNA EJPOVICKÁ UL., KYŠICE</v>
      </c>
      <c r="F73" s="371"/>
      <c r="G73" s="371"/>
      <c r="H73" s="371"/>
      <c r="I73" s="37"/>
      <c r="J73" s="37"/>
      <c r="K73" s="37"/>
      <c r="L73" s="106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142</v>
      </c>
      <c r="D74" s="37"/>
      <c r="E74" s="37"/>
      <c r="F74" s="37"/>
      <c r="G74" s="37"/>
      <c r="H74" s="37"/>
      <c r="I74" s="37"/>
      <c r="J74" s="37"/>
      <c r="K74" s="37"/>
      <c r="L74" s="106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41" t="str">
        <f>E9</f>
        <v>SO 401 - VEŘEJNÉ OSVĚTLENÍ</v>
      </c>
      <c r="F75" s="367"/>
      <c r="G75" s="367"/>
      <c r="H75" s="367"/>
      <c r="I75" s="37"/>
      <c r="J75" s="37"/>
      <c r="K75" s="37"/>
      <c r="L75" s="106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 xml:space="preserve"> </v>
      </c>
      <c r="G77" s="37"/>
      <c r="H77" s="37"/>
      <c r="I77" s="30" t="s">
        <v>23</v>
      </c>
      <c r="J77" s="60" t="str">
        <f>IF(J12="","",J12)</f>
        <v>26. 11. 2020</v>
      </c>
      <c r="K77" s="37"/>
      <c r="L77" s="10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6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25</v>
      </c>
      <c r="D79" s="37"/>
      <c r="E79" s="37"/>
      <c r="F79" s="28" t="str">
        <f>E15</f>
        <v xml:space="preserve"> </v>
      </c>
      <c r="G79" s="37"/>
      <c r="H79" s="37"/>
      <c r="I79" s="30" t="s">
        <v>30</v>
      </c>
      <c r="J79" s="33" t="str">
        <f>E21</f>
        <v xml:space="preserve"> </v>
      </c>
      <c r="K79" s="37"/>
      <c r="L79" s="106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6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11" customFormat="1" ht="29.25" customHeight="1">
      <c r="A82" s="146"/>
      <c r="B82" s="147"/>
      <c r="C82" s="148" t="s">
        <v>92</v>
      </c>
      <c r="D82" s="149" t="s">
        <v>54</v>
      </c>
      <c r="E82" s="149" t="s">
        <v>50</v>
      </c>
      <c r="F82" s="149" t="s">
        <v>51</v>
      </c>
      <c r="G82" s="149" t="s">
        <v>93</v>
      </c>
      <c r="H82" s="149" t="s">
        <v>94</v>
      </c>
      <c r="I82" s="149" t="s">
        <v>95</v>
      </c>
      <c r="J82" s="149" t="s">
        <v>86</v>
      </c>
      <c r="K82" s="150" t="s">
        <v>96</v>
      </c>
      <c r="L82" s="151"/>
      <c r="M82" s="69" t="s">
        <v>19</v>
      </c>
      <c r="N82" s="70" t="s">
        <v>39</v>
      </c>
      <c r="O82" s="70" t="s">
        <v>97</v>
      </c>
      <c r="P82" s="70" t="s">
        <v>98</v>
      </c>
      <c r="Q82" s="70" t="s">
        <v>99</v>
      </c>
      <c r="R82" s="70" t="s">
        <v>100</v>
      </c>
      <c r="S82" s="70" t="s">
        <v>101</v>
      </c>
      <c r="T82" s="71" t="s">
        <v>102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5" s="2" customFormat="1" ht="22.9" customHeight="1">
      <c r="A83" s="35"/>
      <c r="B83" s="36"/>
      <c r="C83" s="76" t="s">
        <v>103</v>
      </c>
      <c r="D83" s="37"/>
      <c r="E83" s="37"/>
      <c r="F83" s="37"/>
      <c r="G83" s="37"/>
      <c r="H83" s="37"/>
      <c r="I83" s="37"/>
      <c r="J83" s="152">
        <f>BK83</f>
        <v>0</v>
      </c>
      <c r="K83" s="37"/>
      <c r="L83" s="40"/>
      <c r="M83" s="72"/>
      <c r="N83" s="153"/>
      <c r="O83" s="73"/>
      <c r="P83" s="154">
        <f>P84+P137+P148</f>
        <v>0</v>
      </c>
      <c r="Q83" s="73"/>
      <c r="R83" s="154">
        <f>R84+R137+R148</f>
        <v>0</v>
      </c>
      <c r="S83" s="73"/>
      <c r="T83" s="155">
        <f>T84+T137+T148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87</v>
      </c>
      <c r="BK83" s="156">
        <f>BK84+BK137+BK148</f>
        <v>0</v>
      </c>
    </row>
    <row r="84" spans="1:65" s="12" customFormat="1" ht="25.9" customHeight="1">
      <c r="B84" s="157"/>
      <c r="C84" s="158"/>
      <c r="D84" s="159" t="s">
        <v>68</v>
      </c>
      <c r="E84" s="160" t="s">
        <v>508</v>
      </c>
      <c r="F84" s="160" t="s">
        <v>509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SUM(P85:P136)</f>
        <v>0</v>
      </c>
      <c r="Q84" s="165"/>
      <c r="R84" s="166">
        <f>SUM(R85:R136)</f>
        <v>0</v>
      </c>
      <c r="S84" s="165"/>
      <c r="T84" s="167">
        <f>SUM(T85:T136)</f>
        <v>0</v>
      </c>
      <c r="AR84" s="168" t="s">
        <v>74</v>
      </c>
      <c r="AT84" s="169" t="s">
        <v>68</v>
      </c>
      <c r="AU84" s="169" t="s">
        <v>69</v>
      </c>
      <c r="AY84" s="168" t="s">
        <v>107</v>
      </c>
      <c r="BK84" s="170">
        <f>SUM(BK85:BK136)</f>
        <v>0</v>
      </c>
    </row>
    <row r="85" spans="1:65" s="2" customFormat="1" ht="16.5" customHeight="1">
      <c r="A85" s="35"/>
      <c r="B85" s="36"/>
      <c r="C85" s="173" t="s">
        <v>74</v>
      </c>
      <c r="D85" s="173" t="s">
        <v>110</v>
      </c>
      <c r="E85" s="174" t="s">
        <v>510</v>
      </c>
      <c r="F85" s="175" t="s">
        <v>511</v>
      </c>
      <c r="G85" s="176" t="s">
        <v>512</v>
      </c>
      <c r="H85" s="177">
        <v>0.3</v>
      </c>
      <c r="I85" s="178"/>
      <c r="J85" s="179">
        <f>ROUND(I85*H85,2)</f>
        <v>0</v>
      </c>
      <c r="K85" s="175" t="s">
        <v>19</v>
      </c>
      <c r="L85" s="40"/>
      <c r="M85" s="180" t="s">
        <v>19</v>
      </c>
      <c r="N85" s="181" t="s">
        <v>40</v>
      </c>
      <c r="O85" s="65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4" t="s">
        <v>128</v>
      </c>
      <c r="AT85" s="184" t="s">
        <v>110</v>
      </c>
      <c r="AU85" s="184" t="s">
        <v>74</v>
      </c>
      <c r="AY85" s="18" t="s">
        <v>107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8" t="s">
        <v>74</v>
      </c>
      <c r="BK85" s="185">
        <f>ROUND(I85*H85,2)</f>
        <v>0</v>
      </c>
      <c r="BL85" s="18" t="s">
        <v>128</v>
      </c>
      <c r="BM85" s="184" t="s">
        <v>367</v>
      </c>
    </row>
    <row r="86" spans="1:65" s="2" customFormat="1" ht="11.25">
      <c r="A86" s="35"/>
      <c r="B86" s="36"/>
      <c r="C86" s="37"/>
      <c r="D86" s="186" t="s">
        <v>117</v>
      </c>
      <c r="E86" s="37"/>
      <c r="F86" s="187" t="s">
        <v>511</v>
      </c>
      <c r="G86" s="37"/>
      <c r="H86" s="37"/>
      <c r="I86" s="188"/>
      <c r="J86" s="37"/>
      <c r="K86" s="37"/>
      <c r="L86" s="40"/>
      <c r="M86" s="189"/>
      <c r="N86" s="190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117</v>
      </c>
      <c r="AU86" s="18" t="s">
        <v>74</v>
      </c>
    </row>
    <row r="87" spans="1:65" s="2" customFormat="1" ht="16.5" customHeight="1">
      <c r="A87" s="35"/>
      <c r="B87" s="36"/>
      <c r="C87" s="173" t="s">
        <v>79</v>
      </c>
      <c r="D87" s="173" t="s">
        <v>110</v>
      </c>
      <c r="E87" s="174" t="s">
        <v>513</v>
      </c>
      <c r="F87" s="175" t="s">
        <v>514</v>
      </c>
      <c r="G87" s="176" t="s">
        <v>512</v>
      </c>
      <c r="H87" s="177">
        <v>0.1</v>
      </c>
      <c r="I87" s="178"/>
      <c r="J87" s="179">
        <f>ROUND(I87*H87,2)</f>
        <v>0</v>
      </c>
      <c r="K87" s="175" t="s">
        <v>19</v>
      </c>
      <c r="L87" s="40"/>
      <c r="M87" s="180" t="s">
        <v>19</v>
      </c>
      <c r="N87" s="181" t="s">
        <v>40</v>
      </c>
      <c r="O87" s="65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4" t="s">
        <v>128</v>
      </c>
      <c r="AT87" s="184" t="s">
        <v>110</v>
      </c>
      <c r="AU87" s="184" t="s">
        <v>74</v>
      </c>
      <c r="AY87" s="18" t="s">
        <v>107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8" t="s">
        <v>74</v>
      </c>
      <c r="BK87" s="185">
        <f>ROUND(I87*H87,2)</f>
        <v>0</v>
      </c>
      <c r="BL87" s="18" t="s">
        <v>128</v>
      </c>
      <c r="BM87" s="184" t="s">
        <v>374</v>
      </c>
    </row>
    <row r="88" spans="1:65" s="2" customFormat="1" ht="11.25">
      <c r="A88" s="35"/>
      <c r="B88" s="36"/>
      <c r="C88" s="37"/>
      <c r="D88" s="186" t="s">
        <v>117</v>
      </c>
      <c r="E88" s="37"/>
      <c r="F88" s="187" t="s">
        <v>514</v>
      </c>
      <c r="G88" s="37"/>
      <c r="H88" s="37"/>
      <c r="I88" s="188"/>
      <c r="J88" s="37"/>
      <c r="K88" s="37"/>
      <c r="L88" s="40"/>
      <c r="M88" s="189"/>
      <c r="N88" s="190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117</v>
      </c>
      <c r="AU88" s="18" t="s">
        <v>74</v>
      </c>
    </row>
    <row r="89" spans="1:65" s="2" customFormat="1" ht="16.5" customHeight="1">
      <c r="A89" s="35"/>
      <c r="B89" s="36"/>
      <c r="C89" s="173" t="s">
        <v>123</v>
      </c>
      <c r="D89" s="173" t="s">
        <v>110</v>
      </c>
      <c r="E89" s="174" t="s">
        <v>515</v>
      </c>
      <c r="F89" s="175" t="s">
        <v>516</v>
      </c>
      <c r="G89" s="176" t="s">
        <v>377</v>
      </c>
      <c r="H89" s="177">
        <v>2</v>
      </c>
      <c r="I89" s="178"/>
      <c r="J89" s="179">
        <f>ROUND(I89*H89,2)</f>
        <v>0</v>
      </c>
      <c r="K89" s="175" t="s">
        <v>19</v>
      </c>
      <c r="L89" s="40"/>
      <c r="M89" s="180" t="s">
        <v>19</v>
      </c>
      <c r="N89" s="181" t="s">
        <v>40</v>
      </c>
      <c r="O89" s="65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4" t="s">
        <v>128</v>
      </c>
      <c r="AT89" s="184" t="s">
        <v>110</v>
      </c>
      <c r="AU89" s="184" t="s">
        <v>74</v>
      </c>
      <c r="AY89" s="18" t="s">
        <v>107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8" t="s">
        <v>74</v>
      </c>
      <c r="BK89" s="185">
        <f>ROUND(I89*H89,2)</f>
        <v>0</v>
      </c>
      <c r="BL89" s="18" t="s">
        <v>128</v>
      </c>
      <c r="BM89" s="184" t="s">
        <v>389</v>
      </c>
    </row>
    <row r="90" spans="1:65" s="2" customFormat="1" ht="11.25">
      <c r="A90" s="35"/>
      <c r="B90" s="36"/>
      <c r="C90" s="37"/>
      <c r="D90" s="186" t="s">
        <v>117</v>
      </c>
      <c r="E90" s="37"/>
      <c r="F90" s="187" t="s">
        <v>516</v>
      </c>
      <c r="G90" s="37"/>
      <c r="H90" s="37"/>
      <c r="I90" s="188"/>
      <c r="J90" s="37"/>
      <c r="K90" s="37"/>
      <c r="L90" s="40"/>
      <c r="M90" s="189"/>
      <c r="N90" s="190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117</v>
      </c>
      <c r="AU90" s="18" t="s">
        <v>74</v>
      </c>
    </row>
    <row r="91" spans="1:65" s="2" customFormat="1" ht="16.5" customHeight="1">
      <c r="A91" s="35"/>
      <c r="B91" s="36"/>
      <c r="C91" s="173" t="s">
        <v>128</v>
      </c>
      <c r="D91" s="173" t="s">
        <v>110</v>
      </c>
      <c r="E91" s="174" t="s">
        <v>517</v>
      </c>
      <c r="F91" s="175" t="s">
        <v>518</v>
      </c>
      <c r="G91" s="176" t="s">
        <v>377</v>
      </c>
      <c r="H91" s="177">
        <v>4</v>
      </c>
      <c r="I91" s="178"/>
      <c r="J91" s="179">
        <f>ROUND(I91*H91,2)</f>
        <v>0</v>
      </c>
      <c r="K91" s="175" t="s">
        <v>19</v>
      </c>
      <c r="L91" s="40"/>
      <c r="M91" s="180" t="s">
        <v>19</v>
      </c>
      <c r="N91" s="181" t="s">
        <v>40</v>
      </c>
      <c r="O91" s="65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4" t="s">
        <v>128</v>
      </c>
      <c r="AT91" s="184" t="s">
        <v>110</v>
      </c>
      <c r="AU91" s="184" t="s">
        <v>74</v>
      </c>
      <c r="AY91" s="18" t="s">
        <v>107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8" t="s">
        <v>74</v>
      </c>
      <c r="BK91" s="185">
        <f>ROUND(I91*H91,2)</f>
        <v>0</v>
      </c>
      <c r="BL91" s="18" t="s">
        <v>128</v>
      </c>
      <c r="BM91" s="184" t="s">
        <v>401</v>
      </c>
    </row>
    <row r="92" spans="1:65" s="2" customFormat="1" ht="11.25">
      <c r="A92" s="35"/>
      <c r="B92" s="36"/>
      <c r="C92" s="37"/>
      <c r="D92" s="186" t="s">
        <v>117</v>
      </c>
      <c r="E92" s="37"/>
      <c r="F92" s="187" t="s">
        <v>518</v>
      </c>
      <c r="G92" s="37"/>
      <c r="H92" s="37"/>
      <c r="I92" s="188"/>
      <c r="J92" s="37"/>
      <c r="K92" s="37"/>
      <c r="L92" s="40"/>
      <c r="M92" s="189"/>
      <c r="N92" s="190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117</v>
      </c>
      <c r="AU92" s="18" t="s">
        <v>74</v>
      </c>
    </row>
    <row r="93" spans="1:65" s="2" customFormat="1" ht="16.5" customHeight="1">
      <c r="A93" s="35"/>
      <c r="B93" s="36"/>
      <c r="C93" s="173" t="s">
        <v>106</v>
      </c>
      <c r="D93" s="173" t="s">
        <v>110</v>
      </c>
      <c r="E93" s="174" t="s">
        <v>519</v>
      </c>
      <c r="F93" s="175" t="s">
        <v>520</v>
      </c>
      <c r="G93" s="176" t="s">
        <v>154</v>
      </c>
      <c r="H93" s="177">
        <v>5</v>
      </c>
      <c r="I93" s="178"/>
      <c r="J93" s="179">
        <f>ROUND(I93*H93,2)</f>
        <v>0</v>
      </c>
      <c r="K93" s="175" t="s">
        <v>19</v>
      </c>
      <c r="L93" s="40"/>
      <c r="M93" s="180" t="s">
        <v>19</v>
      </c>
      <c r="N93" s="181" t="s">
        <v>40</v>
      </c>
      <c r="O93" s="65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4" t="s">
        <v>128</v>
      </c>
      <c r="AT93" s="184" t="s">
        <v>110</v>
      </c>
      <c r="AU93" s="184" t="s">
        <v>74</v>
      </c>
      <c r="AY93" s="18" t="s">
        <v>107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8" t="s">
        <v>74</v>
      </c>
      <c r="BK93" s="185">
        <f>ROUND(I93*H93,2)</f>
        <v>0</v>
      </c>
      <c r="BL93" s="18" t="s">
        <v>128</v>
      </c>
      <c r="BM93" s="184" t="s">
        <v>418</v>
      </c>
    </row>
    <row r="94" spans="1:65" s="2" customFormat="1" ht="11.25">
      <c r="A94" s="35"/>
      <c r="B94" s="36"/>
      <c r="C94" s="37"/>
      <c r="D94" s="186" t="s">
        <v>117</v>
      </c>
      <c r="E94" s="37"/>
      <c r="F94" s="187" t="s">
        <v>520</v>
      </c>
      <c r="G94" s="37"/>
      <c r="H94" s="37"/>
      <c r="I94" s="188"/>
      <c r="J94" s="37"/>
      <c r="K94" s="37"/>
      <c r="L94" s="40"/>
      <c r="M94" s="189"/>
      <c r="N94" s="190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117</v>
      </c>
      <c r="AU94" s="18" t="s">
        <v>74</v>
      </c>
    </row>
    <row r="95" spans="1:65" s="2" customFormat="1" ht="16.5" customHeight="1">
      <c r="A95" s="35"/>
      <c r="B95" s="36"/>
      <c r="C95" s="173" t="s">
        <v>138</v>
      </c>
      <c r="D95" s="173" t="s">
        <v>110</v>
      </c>
      <c r="E95" s="174" t="s">
        <v>521</v>
      </c>
      <c r="F95" s="175" t="s">
        <v>522</v>
      </c>
      <c r="G95" s="176" t="s">
        <v>377</v>
      </c>
      <c r="H95" s="177">
        <v>20</v>
      </c>
      <c r="I95" s="178"/>
      <c r="J95" s="179">
        <f>ROUND(I95*H95,2)</f>
        <v>0</v>
      </c>
      <c r="K95" s="175" t="s">
        <v>19</v>
      </c>
      <c r="L95" s="40"/>
      <c r="M95" s="180" t="s">
        <v>19</v>
      </c>
      <c r="N95" s="181" t="s">
        <v>40</v>
      </c>
      <c r="O95" s="65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4" t="s">
        <v>128</v>
      </c>
      <c r="AT95" s="184" t="s">
        <v>110</v>
      </c>
      <c r="AU95" s="184" t="s">
        <v>74</v>
      </c>
      <c r="AY95" s="18" t="s">
        <v>107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8" t="s">
        <v>74</v>
      </c>
      <c r="BK95" s="185">
        <f>ROUND(I95*H95,2)</f>
        <v>0</v>
      </c>
      <c r="BL95" s="18" t="s">
        <v>128</v>
      </c>
      <c r="BM95" s="184" t="s">
        <v>428</v>
      </c>
    </row>
    <row r="96" spans="1:65" s="2" customFormat="1" ht="11.25">
      <c r="A96" s="35"/>
      <c r="B96" s="36"/>
      <c r="C96" s="37"/>
      <c r="D96" s="186" t="s">
        <v>117</v>
      </c>
      <c r="E96" s="37"/>
      <c r="F96" s="187" t="s">
        <v>522</v>
      </c>
      <c r="G96" s="37"/>
      <c r="H96" s="37"/>
      <c r="I96" s="188"/>
      <c r="J96" s="37"/>
      <c r="K96" s="37"/>
      <c r="L96" s="40"/>
      <c r="M96" s="189"/>
      <c r="N96" s="190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117</v>
      </c>
      <c r="AU96" s="18" t="s">
        <v>74</v>
      </c>
    </row>
    <row r="97" spans="1:65" s="2" customFormat="1" ht="16.5" customHeight="1">
      <c r="A97" s="35"/>
      <c r="B97" s="36"/>
      <c r="C97" s="173" t="s">
        <v>203</v>
      </c>
      <c r="D97" s="173" t="s">
        <v>110</v>
      </c>
      <c r="E97" s="174" t="s">
        <v>523</v>
      </c>
      <c r="F97" s="175" t="s">
        <v>524</v>
      </c>
      <c r="G97" s="176" t="s">
        <v>377</v>
      </c>
      <c r="H97" s="177">
        <v>2</v>
      </c>
      <c r="I97" s="178"/>
      <c r="J97" s="179">
        <f>ROUND(I97*H97,2)</f>
        <v>0</v>
      </c>
      <c r="K97" s="175" t="s">
        <v>19</v>
      </c>
      <c r="L97" s="40"/>
      <c r="M97" s="180" t="s">
        <v>19</v>
      </c>
      <c r="N97" s="181" t="s">
        <v>40</v>
      </c>
      <c r="O97" s="65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4" t="s">
        <v>128</v>
      </c>
      <c r="AT97" s="184" t="s">
        <v>110</v>
      </c>
      <c r="AU97" s="184" t="s">
        <v>74</v>
      </c>
      <c r="AY97" s="18" t="s">
        <v>107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8" t="s">
        <v>74</v>
      </c>
      <c r="BK97" s="185">
        <f>ROUND(I97*H97,2)</f>
        <v>0</v>
      </c>
      <c r="BL97" s="18" t="s">
        <v>128</v>
      </c>
      <c r="BM97" s="184" t="s">
        <v>436</v>
      </c>
    </row>
    <row r="98" spans="1:65" s="2" customFormat="1" ht="11.25">
      <c r="A98" s="35"/>
      <c r="B98" s="36"/>
      <c r="C98" s="37"/>
      <c r="D98" s="186" t="s">
        <v>117</v>
      </c>
      <c r="E98" s="37"/>
      <c r="F98" s="187" t="s">
        <v>524</v>
      </c>
      <c r="G98" s="37"/>
      <c r="H98" s="37"/>
      <c r="I98" s="188"/>
      <c r="J98" s="37"/>
      <c r="K98" s="37"/>
      <c r="L98" s="40"/>
      <c r="M98" s="189"/>
      <c r="N98" s="190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117</v>
      </c>
      <c r="AU98" s="18" t="s">
        <v>74</v>
      </c>
    </row>
    <row r="99" spans="1:65" s="2" customFormat="1" ht="16.5" customHeight="1">
      <c r="A99" s="35"/>
      <c r="B99" s="36"/>
      <c r="C99" s="173" t="s">
        <v>208</v>
      </c>
      <c r="D99" s="173" t="s">
        <v>110</v>
      </c>
      <c r="E99" s="174" t="s">
        <v>525</v>
      </c>
      <c r="F99" s="175" t="s">
        <v>526</v>
      </c>
      <c r="G99" s="176" t="s">
        <v>377</v>
      </c>
      <c r="H99" s="177">
        <v>4</v>
      </c>
      <c r="I99" s="178"/>
      <c r="J99" s="179">
        <f>ROUND(I99*H99,2)</f>
        <v>0</v>
      </c>
      <c r="K99" s="175" t="s">
        <v>19</v>
      </c>
      <c r="L99" s="40"/>
      <c r="M99" s="180" t="s">
        <v>19</v>
      </c>
      <c r="N99" s="181" t="s">
        <v>40</v>
      </c>
      <c r="O99" s="65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4" t="s">
        <v>128</v>
      </c>
      <c r="AT99" s="184" t="s">
        <v>110</v>
      </c>
      <c r="AU99" s="184" t="s">
        <v>74</v>
      </c>
      <c r="AY99" s="18" t="s">
        <v>107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8" t="s">
        <v>74</v>
      </c>
      <c r="BK99" s="185">
        <f>ROUND(I99*H99,2)</f>
        <v>0</v>
      </c>
      <c r="BL99" s="18" t="s">
        <v>128</v>
      </c>
      <c r="BM99" s="184" t="s">
        <v>444</v>
      </c>
    </row>
    <row r="100" spans="1:65" s="2" customFormat="1" ht="11.25">
      <c r="A100" s="35"/>
      <c r="B100" s="36"/>
      <c r="C100" s="37"/>
      <c r="D100" s="186" t="s">
        <v>117</v>
      </c>
      <c r="E100" s="37"/>
      <c r="F100" s="187" t="s">
        <v>526</v>
      </c>
      <c r="G100" s="37"/>
      <c r="H100" s="37"/>
      <c r="I100" s="188"/>
      <c r="J100" s="37"/>
      <c r="K100" s="37"/>
      <c r="L100" s="40"/>
      <c r="M100" s="189"/>
      <c r="N100" s="190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117</v>
      </c>
      <c r="AU100" s="18" t="s">
        <v>74</v>
      </c>
    </row>
    <row r="101" spans="1:65" s="2" customFormat="1" ht="16.5" customHeight="1">
      <c r="A101" s="35"/>
      <c r="B101" s="36"/>
      <c r="C101" s="173" t="s">
        <v>216</v>
      </c>
      <c r="D101" s="173" t="s">
        <v>110</v>
      </c>
      <c r="E101" s="174" t="s">
        <v>527</v>
      </c>
      <c r="F101" s="175" t="s">
        <v>528</v>
      </c>
      <c r="G101" s="176" t="s">
        <v>154</v>
      </c>
      <c r="H101" s="177">
        <v>5</v>
      </c>
      <c r="I101" s="178"/>
      <c r="J101" s="179">
        <f>ROUND(I101*H101,2)</f>
        <v>0</v>
      </c>
      <c r="K101" s="175" t="s">
        <v>19</v>
      </c>
      <c r="L101" s="40"/>
      <c r="M101" s="180" t="s">
        <v>19</v>
      </c>
      <c r="N101" s="181" t="s">
        <v>40</v>
      </c>
      <c r="O101" s="65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4" t="s">
        <v>128</v>
      </c>
      <c r="AT101" s="184" t="s">
        <v>110</v>
      </c>
      <c r="AU101" s="184" t="s">
        <v>74</v>
      </c>
      <c r="AY101" s="18" t="s">
        <v>107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8" t="s">
        <v>74</v>
      </c>
      <c r="BK101" s="185">
        <f>ROUND(I101*H101,2)</f>
        <v>0</v>
      </c>
      <c r="BL101" s="18" t="s">
        <v>128</v>
      </c>
      <c r="BM101" s="184" t="s">
        <v>381</v>
      </c>
    </row>
    <row r="102" spans="1:65" s="2" customFormat="1" ht="11.25">
      <c r="A102" s="35"/>
      <c r="B102" s="36"/>
      <c r="C102" s="37"/>
      <c r="D102" s="186" t="s">
        <v>117</v>
      </c>
      <c r="E102" s="37"/>
      <c r="F102" s="187" t="s">
        <v>528</v>
      </c>
      <c r="G102" s="37"/>
      <c r="H102" s="37"/>
      <c r="I102" s="188"/>
      <c r="J102" s="37"/>
      <c r="K102" s="37"/>
      <c r="L102" s="40"/>
      <c r="M102" s="189"/>
      <c r="N102" s="190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117</v>
      </c>
      <c r="AU102" s="18" t="s">
        <v>74</v>
      </c>
    </row>
    <row r="103" spans="1:65" s="2" customFormat="1" ht="16.5" customHeight="1">
      <c r="A103" s="35"/>
      <c r="B103" s="36"/>
      <c r="C103" s="173" t="s">
        <v>223</v>
      </c>
      <c r="D103" s="173" t="s">
        <v>110</v>
      </c>
      <c r="E103" s="174" t="s">
        <v>529</v>
      </c>
      <c r="F103" s="175" t="s">
        <v>530</v>
      </c>
      <c r="G103" s="176" t="s">
        <v>154</v>
      </c>
      <c r="H103" s="177">
        <v>5</v>
      </c>
      <c r="I103" s="178"/>
      <c r="J103" s="179">
        <f>ROUND(I103*H103,2)</f>
        <v>0</v>
      </c>
      <c r="K103" s="175" t="s">
        <v>19</v>
      </c>
      <c r="L103" s="40"/>
      <c r="M103" s="180" t="s">
        <v>19</v>
      </c>
      <c r="N103" s="181" t="s">
        <v>40</v>
      </c>
      <c r="O103" s="65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4" t="s">
        <v>128</v>
      </c>
      <c r="AT103" s="184" t="s">
        <v>110</v>
      </c>
      <c r="AU103" s="184" t="s">
        <v>74</v>
      </c>
      <c r="AY103" s="18" t="s">
        <v>107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8" t="s">
        <v>74</v>
      </c>
      <c r="BK103" s="185">
        <f>ROUND(I103*H103,2)</f>
        <v>0</v>
      </c>
      <c r="BL103" s="18" t="s">
        <v>128</v>
      </c>
      <c r="BM103" s="184" t="s">
        <v>467</v>
      </c>
    </row>
    <row r="104" spans="1:65" s="2" customFormat="1" ht="11.25">
      <c r="A104" s="35"/>
      <c r="B104" s="36"/>
      <c r="C104" s="37"/>
      <c r="D104" s="186" t="s">
        <v>117</v>
      </c>
      <c r="E104" s="37"/>
      <c r="F104" s="187" t="s">
        <v>530</v>
      </c>
      <c r="G104" s="37"/>
      <c r="H104" s="37"/>
      <c r="I104" s="188"/>
      <c r="J104" s="37"/>
      <c r="K104" s="37"/>
      <c r="L104" s="40"/>
      <c r="M104" s="189"/>
      <c r="N104" s="190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117</v>
      </c>
      <c r="AU104" s="18" t="s">
        <v>74</v>
      </c>
    </row>
    <row r="105" spans="1:65" s="2" customFormat="1" ht="16.5" customHeight="1">
      <c r="A105" s="35"/>
      <c r="B105" s="36"/>
      <c r="C105" s="173" t="s">
        <v>228</v>
      </c>
      <c r="D105" s="173" t="s">
        <v>110</v>
      </c>
      <c r="E105" s="174" t="s">
        <v>531</v>
      </c>
      <c r="F105" s="175" t="s">
        <v>532</v>
      </c>
      <c r="G105" s="176" t="s">
        <v>113</v>
      </c>
      <c r="H105" s="177">
        <v>5</v>
      </c>
      <c r="I105" s="178"/>
      <c r="J105" s="179">
        <f>ROUND(I105*H105,2)</f>
        <v>0</v>
      </c>
      <c r="K105" s="175" t="s">
        <v>19</v>
      </c>
      <c r="L105" s="40"/>
      <c r="M105" s="180" t="s">
        <v>19</v>
      </c>
      <c r="N105" s="181" t="s">
        <v>40</v>
      </c>
      <c r="O105" s="65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4" t="s">
        <v>128</v>
      </c>
      <c r="AT105" s="184" t="s">
        <v>110</v>
      </c>
      <c r="AU105" s="184" t="s">
        <v>74</v>
      </c>
      <c r="AY105" s="18" t="s">
        <v>107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8" t="s">
        <v>74</v>
      </c>
      <c r="BK105" s="185">
        <f>ROUND(I105*H105,2)</f>
        <v>0</v>
      </c>
      <c r="BL105" s="18" t="s">
        <v>128</v>
      </c>
      <c r="BM105" s="184" t="s">
        <v>477</v>
      </c>
    </row>
    <row r="106" spans="1:65" s="2" customFormat="1" ht="11.25">
      <c r="A106" s="35"/>
      <c r="B106" s="36"/>
      <c r="C106" s="37"/>
      <c r="D106" s="186" t="s">
        <v>117</v>
      </c>
      <c r="E106" s="37"/>
      <c r="F106" s="187" t="s">
        <v>532</v>
      </c>
      <c r="G106" s="37"/>
      <c r="H106" s="37"/>
      <c r="I106" s="188"/>
      <c r="J106" s="37"/>
      <c r="K106" s="37"/>
      <c r="L106" s="40"/>
      <c r="M106" s="189"/>
      <c r="N106" s="190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117</v>
      </c>
      <c r="AU106" s="18" t="s">
        <v>74</v>
      </c>
    </row>
    <row r="107" spans="1:65" s="2" customFormat="1" ht="16.5" customHeight="1">
      <c r="A107" s="35"/>
      <c r="B107" s="36"/>
      <c r="C107" s="173" t="s">
        <v>237</v>
      </c>
      <c r="D107" s="173" t="s">
        <v>110</v>
      </c>
      <c r="E107" s="174" t="s">
        <v>533</v>
      </c>
      <c r="F107" s="175" t="s">
        <v>534</v>
      </c>
      <c r="G107" s="176" t="s">
        <v>178</v>
      </c>
      <c r="H107" s="177">
        <v>1</v>
      </c>
      <c r="I107" s="178"/>
      <c r="J107" s="179">
        <f>ROUND(I107*H107,2)</f>
        <v>0</v>
      </c>
      <c r="K107" s="175" t="s">
        <v>19</v>
      </c>
      <c r="L107" s="40"/>
      <c r="M107" s="180" t="s">
        <v>19</v>
      </c>
      <c r="N107" s="181" t="s">
        <v>40</v>
      </c>
      <c r="O107" s="65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4" t="s">
        <v>128</v>
      </c>
      <c r="AT107" s="184" t="s">
        <v>110</v>
      </c>
      <c r="AU107" s="184" t="s">
        <v>74</v>
      </c>
      <c r="AY107" s="18" t="s">
        <v>107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8" t="s">
        <v>74</v>
      </c>
      <c r="BK107" s="185">
        <f>ROUND(I107*H107,2)</f>
        <v>0</v>
      </c>
      <c r="BL107" s="18" t="s">
        <v>128</v>
      </c>
      <c r="BM107" s="184" t="s">
        <v>490</v>
      </c>
    </row>
    <row r="108" spans="1:65" s="2" customFormat="1" ht="11.25">
      <c r="A108" s="35"/>
      <c r="B108" s="36"/>
      <c r="C108" s="37"/>
      <c r="D108" s="186" t="s">
        <v>117</v>
      </c>
      <c r="E108" s="37"/>
      <c r="F108" s="187" t="s">
        <v>534</v>
      </c>
      <c r="G108" s="37"/>
      <c r="H108" s="37"/>
      <c r="I108" s="188"/>
      <c r="J108" s="37"/>
      <c r="K108" s="37"/>
      <c r="L108" s="40"/>
      <c r="M108" s="189"/>
      <c r="N108" s="190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117</v>
      </c>
      <c r="AU108" s="18" t="s">
        <v>74</v>
      </c>
    </row>
    <row r="109" spans="1:65" s="2" customFormat="1" ht="16.5" customHeight="1">
      <c r="A109" s="35"/>
      <c r="B109" s="36"/>
      <c r="C109" s="173" t="s">
        <v>242</v>
      </c>
      <c r="D109" s="173" t="s">
        <v>110</v>
      </c>
      <c r="E109" s="174" t="s">
        <v>535</v>
      </c>
      <c r="F109" s="175" t="s">
        <v>536</v>
      </c>
      <c r="G109" s="176" t="s">
        <v>178</v>
      </c>
      <c r="H109" s="177">
        <v>0.1</v>
      </c>
      <c r="I109" s="178"/>
      <c r="J109" s="179">
        <f>ROUND(I109*H109,2)</f>
        <v>0</v>
      </c>
      <c r="K109" s="175" t="s">
        <v>19</v>
      </c>
      <c r="L109" s="40"/>
      <c r="M109" s="180" t="s">
        <v>19</v>
      </c>
      <c r="N109" s="181" t="s">
        <v>40</v>
      </c>
      <c r="O109" s="65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4" t="s">
        <v>128</v>
      </c>
      <c r="AT109" s="184" t="s">
        <v>110</v>
      </c>
      <c r="AU109" s="184" t="s">
        <v>74</v>
      </c>
      <c r="AY109" s="18" t="s">
        <v>107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8" t="s">
        <v>74</v>
      </c>
      <c r="BK109" s="185">
        <f>ROUND(I109*H109,2)</f>
        <v>0</v>
      </c>
      <c r="BL109" s="18" t="s">
        <v>128</v>
      </c>
      <c r="BM109" s="184" t="s">
        <v>537</v>
      </c>
    </row>
    <row r="110" spans="1:65" s="2" customFormat="1" ht="11.25">
      <c r="A110" s="35"/>
      <c r="B110" s="36"/>
      <c r="C110" s="37"/>
      <c r="D110" s="186" t="s">
        <v>117</v>
      </c>
      <c r="E110" s="37"/>
      <c r="F110" s="187" t="s">
        <v>536</v>
      </c>
      <c r="G110" s="37"/>
      <c r="H110" s="37"/>
      <c r="I110" s="188"/>
      <c r="J110" s="37"/>
      <c r="K110" s="37"/>
      <c r="L110" s="40"/>
      <c r="M110" s="189"/>
      <c r="N110" s="190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117</v>
      </c>
      <c r="AU110" s="18" t="s">
        <v>74</v>
      </c>
    </row>
    <row r="111" spans="1:65" s="2" customFormat="1" ht="16.5" customHeight="1">
      <c r="A111" s="35"/>
      <c r="B111" s="36"/>
      <c r="C111" s="173" t="s">
        <v>247</v>
      </c>
      <c r="D111" s="173" t="s">
        <v>110</v>
      </c>
      <c r="E111" s="174" t="s">
        <v>538</v>
      </c>
      <c r="F111" s="175" t="s">
        <v>539</v>
      </c>
      <c r="G111" s="176" t="s">
        <v>178</v>
      </c>
      <c r="H111" s="177">
        <v>1</v>
      </c>
      <c r="I111" s="178"/>
      <c r="J111" s="179">
        <f>ROUND(I111*H111,2)</f>
        <v>0</v>
      </c>
      <c r="K111" s="175" t="s">
        <v>19</v>
      </c>
      <c r="L111" s="40"/>
      <c r="M111" s="180" t="s">
        <v>19</v>
      </c>
      <c r="N111" s="181" t="s">
        <v>40</v>
      </c>
      <c r="O111" s="65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4" t="s">
        <v>128</v>
      </c>
      <c r="AT111" s="184" t="s">
        <v>110</v>
      </c>
      <c r="AU111" s="184" t="s">
        <v>74</v>
      </c>
      <c r="AY111" s="18" t="s">
        <v>107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8" t="s">
        <v>74</v>
      </c>
      <c r="BK111" s="185">
        <f>ROUND(I111*H111,2)</f>
        <v>0</v>
      </c>
      <c r="BL111" s="18" t="s">
        <v>128</v>
      </c>
      <c r="BM111" s="184" t="s">
        <v>540</v>
      </c>
    </row>
    <row r="112" spans="1:65" s="2" customFormat="1" ht="11.25">
      <c r="A112" s="35"/>
      <c r="B112" s="36"/>
      <c r="C112" s="37"/>
      <c r="D112" s="186" t="s">
        <v>117</v>
      </c>
      <c r="E112" s="37"/>
      <c r="F112" s="187" t="s">
        <v>539</v>
      </c>
      <c r="G112" s="37"/>
      <c r="H112" s="37"/>
      <c r="I112" s="188"/>
      <c r="J112" s="37"/>
      <c r="K112" s="37"/>
      <c r="L112" s="40"/>
      <c r="M112" s="189"/>
      <c r="N112" s="190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117</v>
      </c>
      <c r="AU112" s="18" t="s">
        <v>74</v>
      </c>
    </row>
    <row r="113" spans="1:65" s="2" customFormat="1" ht="16.5" customHeight="1">
      <c r="A113" s="35"/>
      <c r="B113" s="36"/>
      <c r="C113" s="173" t="s">
        <v>8</v>
      </c>
      <c r="D113" s="173" t="s">
        <v>110</v>
      </c>
      <c r="E113" s="174" t="s">
        <v>541</v>
      </c>
      <c r="F113" s="175" t="s">
        <v>542</v>
      </c>
      <c r="G113" s="176" t="s">
        <v>377</v>
      </c>
      <c r="H113" s="177">
        <v>280</v>
      </c>
      <c r="I113" s="178"/>
      <c r="J113" s="179">
        <f>ROUND(I113*H113,2)</f>
        <v>0</v>
      </c>
      <c r="K113" s="175" t="s">
        <v>19</v>
      </c>
      <c r="L113" s="40"/>
      <c r="M113" s="180" t="s">
        <v>19</v>
      </c>
      <c r="N113" s="181" t="s">
        <v>40</v>
      </c>
      <c r="O113" s="65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4" t="s">
        <v>128</v>
      </c>
      <c r="AT113" s="184" t="s">
        <v>110</v>
      </c>
      <c r="AU113" s="184" t="s">
        <v>74</v>
      </c>
      <c r="AY113" s="18" t="s">
        <v>107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8" t="s">
        <v>74</v>
      </c>
      <c r="BK113" s="185">
        <f>ROUND(I113*H113,2)</f>
        <v>0</v>
      </c>
      <c r="BL113" s="18" t="s">
        <v>128</v>
      </c>
      <c r="BM113" s="184" t="s">
        <v>543</v>
      </c>
    </row>
    <row r="114" spans="1:65" s="2" customFormat="1" ht="11.25">
      <c r="A114" s="35"/>
      <c r="B114" s="36"/>
      <c r="C114" s="37"/>
      <c r="D114" s="186" t="s">
        <v>117</v>
      </c>
      <c r="E114" s="37"/>
      <c r="F114" s="187" t="s">
        <v>542</v>
      </c>
      <c r="G114" s="37"/>
      <c r="H114" s="37"/>
      <c r="I114" s="188"/>
      <c r="J114" s="37"/>
      <c r="K114" s="37"/>
      <c r="L114" s="40"/>
      <c r="M114" s="189"/>
      <c r="N114" s="190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117</v>
      </c>
      <c r="AU114" s="18" t="s">
        <v>74</v>
      </c>
    </row>
    <row r="115" spans="1:65" s="2" customFormat="1" ht="16.5" customHeight="1">
      <c r="A115" s="35"/>
      <c r="B115" s="36"/>
      <c r="C115" s="173" t="s">
        <v>262</v>
      </c>
      <c r="D115" s="173" t="s">
        <v>110</v>
      </c>
      <c r="E115" s="174" t="s">
        <v>544</v>
      </c>
      <c r="F115" s="175" t="s">
        <v>545</v>
      </c>
      <c r="G115" s="176" t="s">
        <v>377</v>
      </c>
      <c r="H115" s="177">
        <v>280</v>
      </c>
      <c r="I115" s="178"/>
      <c r="J115" s="179">
        <f>ROUND(I115*H115,2)</f>
        <v>0</v>
      </c>
      <c r="K115" s="175" t="s">
        <v>19</v>
      </c>
      <c r="L115" s="40"/>
      <c r="M115" s="180" t="s">
        <v>19</v>
      </c>
      <c r="N115" s="181" t="s">
        <v>40</v>
      </c>
      <c r="O115" s="65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4" t="s">
        <v>128</v>
      </c>
      <c r="AT115" s="184" t="s">
        <v>110</v>
      </c>
      <c r="AU115" s="184" t="s">
        <v>74</v>
      </c>
      <c r="AY115" s="18" t="s">
        <v>107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8" t="s">
        <v>74</v>
      </c>
      <c r="BK115" s="185">
        <f>ROUND(I115*H115,2)</f>
        <v>0</v>
      </c>
      <c r="BL115" s="18" t="s">
        <v>128</v>
      </c>
      <c r="BM115" s="184" t="s">
        <v>546</v>
      </c>
    </row>
    <row r="116" spans="1:65" s="2" customFormat="1" ht="11.25">
      <c r="A116" s="35"/>
      <c r="B116" s="36"/>
      <c r="C116" s="37"/>
      <c r="D116" s="186" t="s">
        <v>117</v>
      </c>
      <c r="E116" s="37"/>
      <c r="F116" s="187" t="s">
        <v>545</v>
      </c>
      <c r="G116" s="37"/>
      <c r="H116" s="37"/>
      <c r="I116" s="188"/>
      <c r="J116" s="37"/>
      <c r="K116" s="37"/>
      <c r="L116" s="40"/>
      <c r="M116" s="189"/>
      <c r="N116" s="190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117</v>
      </c>
      <c r="AU116" s="18" t="s">
        <v>74</v>
      </c>
    </row>
    <row r="117" spans="1:65" s="2" customFormat="1" ht="16.5" customHeight="1">
      <c r="A117" s="35"/>
      <c r="B117" s="36"/>
      <c r="C117" s="173" t="s">
        <v>267</v>
      </c>
      <c r="D117" s="173" t="s">
        <v>110</v>
      </c>
      <c r="E117" s="174" t="s">
        <v>547</v>
      </c>
      <c r="F117" s="175" t="s">
        <v>548</v>
      </c>
      <c r="G117" s="176" t="s">
        <v>377</v>
      </c>
      <c r="H117" s="177">
        <v>10</v>
      </c>
      <c r="I117" s="178"/>
      <c r="J117" s="179">
        <f>ROUND(I117*H117,2)</f>
        <v>0</v>
      </c>
      <c r="K117" s="175" t="s">
        <v>19</v>
      </c>
      <c r="L117" s="40"/>
      <c r="M117" s="180" t="s">
        <v>19</v>
      </c>
      <c r="N117" s="181" t="s">
        <v>40</v>
      </c>
      <c r="O117" s="65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4" t="s">
        <v>128</v>
      </c>
      <c r="AT117" s="184" t="s">
        <v>110</v>
      </c>
      <c r="AU117" s="184" t="s">
        <v>74</v>
      </c>
      <c r="AY117" s="18" t="s">
        <v>107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8" t="s">
        <v>74</v>
      </c>
      <c r="BK117" s="185">
        <f>ROUND(I117*H117,2)</f>
        <v>0</v>
      </c>
      <c r="BL117" s="18" t="s">
        <v>128</v>
      </c>
      <c r="BM117" s="184" t="s">
        <v>549</v>
      </c>
    </row>
    <row r="118" spans="1:65" s="2" customFormat="1" ht="11.25">
      <c r="A118" s="35"/>
      <c r="B118" s="36"/>
      <c r="C118" s="37"/>
      <c r="D118" s="186" t="s">
        <v>117</v>
      </c>
      <c r="E118" s="37"/>
      <c r="F118" s="187" t="s">
        <v>548</v>
      </c>
      <c r="G118" s="37"/>
      <c r="H118" s="37"/>
      <c r="I118" s="188"/>
      <c r="J118" s="37"/>
      <c r="K118" s="37"/>
      <c r="L118" s="40"/>
      <c r="M118" s="189"/>
      <c r="N118" s="190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117</v>
      </c>
      <c r="AU118" s="18" t="s">
        <v>74</v>
      </c>
    </row>
    <row r="119" spans="1:65" s="2" customFormat="1" ht="16.5" customHeight="1">
      <c r="A119" s="35"/>
      <c r="B119" s="36"/>
      <c r="C119" s="173" t="s">
        <v>276</v>
      </c>
      <c r="D119" s="173" t="s">
        <v>110</v>
      </c>
      <c r="E119" s="174" t="s">
        <v>550</v>
      </c>
      <c r="F119" s="175" t="s">
        <v>551</v>
      </c>
      <c r="G119" s="176" t="s">
        <v>377</v>
      </c>
      <c r="H119" s="177">
        <v>10</v>
      </c>
      <c r="I119" s="178"/>
      <c r="J119" s="179">
        <f>ROUND(I119*H119,2)</f>
        <v>0</v>
      </c>
      <c r="K119" s="175" t="s">
        <v>19</v>
      </c>
      <c r="L119" s="40"/>
      <c r="M119" s="180" t="s">
        <v>19</v>
      </c>
      <c r="N119" s="181" t="s">
        <v>40</v>
      </c>
      <c r="O119" s="65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4" t="s">
        <v>128</v>
      </c>
      <c r="AT119" s="184" t="s">
        <v>110</v>
      </c>
      <c r="AU119" s="184" t="s">
        <v>74</v>
      </c>
      <c r="AY119" s="18" t="s">
        <v>107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8" t="s">
        <v>74</v>
      </c>
      <c r="BK119" s="185">
        <f>ROUND(I119*H119,2)</f>
        <v>0</v>
      </c>
      <c r="BL119" s="18" t="s">
        <v>128</v>
      </c>
      <c r="BM119" s="184" t="s">
        <v>552</v>
      </c>
    </row>
    <row r="120" spans="1:65" s="2" customFormat="1" ht="11.25">
      <c r="A120" s="35"/>
      <c r="B120" s="36"/>
      <c r="C120" s="37"/>
      <c r="D120" s="186" t="s">
        <v>117</v>
      </c>
      <c r="E120" s="37"/>
      <c r="F120" s="187" t="s">
        <v>551</v>
      </c>
      <c r="G120" s="37"/>
      <c r="H120" s="37"/>
      <c r="I120" s="188"/>
      <c r="J120" s="37"/>
      <c r="K120" s="37"/>
      <c r="L120" s="40"/>
      <c r="M120" s="189"/>
      <c r="N120" s="190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117</v>
      </c>
      <c r="AU120" s="18" t="s">
        <v>74</v>
      </c>
    </row>
    <row r="121" spans="1:65" s="2" customFormat="1" ht="16.5" customHeight="1">
      <c r="A121" s="35"/>
      <c r="B121" s="36"/>
      <c r="C121" s="173" t="s">
        <v>282</v>
      </c>
      <c r="D121" s="173" t="s">
        <v>110</v>
      </c>
      <c r="E121" s="174" t="s">
        <v>553</v>
      </c>
      <c r="F121" s="175" t="s">
        <v>554</v>
      </c>
      <c r="G121" s="176" t="s">
        <v>377</v>
      </c>
      <c r="H121" s="177">
        <v>280</v>
      </c>
      <c r="I121" s="178"/>
      <c r="J121" s="179">
        <f>ROUND(I121*H121,2)</f>
        <v>0</v>
      </c>
      <c r="K121" s="175" t="s">
        <v>19</v>
      </c>
      <c r="L121" s="40"/>
      <c r="M121" s="180" t="s">
        <v>19</v>
      </c>
      <c r="N121" s="181" t="s">
        <v>40</v>
      </c>
      <c r="O121" s="65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4" t="s">
        <v>128</v>
      </c>
      <c r="AT121" s="184" t="s">
        <v>110</v>
      </c>
      <c r="AU121" s="184" t="s">
        <v>74</v>
      </c>
      <c r="AY121" s="18" t="s">
        <v>107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8" t="s">
        <v>74</v>
      </c>
      <c r="BK121" s="185">
        <f>ROUND(I121*H121,2)</f>
        <v>0</v>
      </c>
      <c r="BL121" s="18" t="s">
        <v>128</v>
      </c>
      <c r="BM121" s="184" t="s">
        <v>555</v>
      </c>
    </row>
    <row r="122" spans="1:65" s="2" customFormat="1" ht="11.25">
      <c r="A122" s="35"/>
      <c r="B122" s="36"/>
      <c r="C122" s="37"/>
      <c r="D122" s="186" t="s">
        <v>117</v>
      </c>
      <c r="E122" s="37"/>
      <c r="F122" s="187" t="s">
        <v>554</v>
      </c>
      <c r="G122" s="37"/>
      <c r="H122" s="37"/>
      <c r="I122" s="188"/>
      <c r="J122" s="37"/>
      <c r="K122" s="37"/>
      <c r="L122" s="40"/>
      <c r="M122" s="189"/>
      <c r="N122" s="190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117</v>
      </c>
      <c r="AU122" s="18" t="s">
        <v>74</v>
      </c>
    </row>
    <row r="123" spans="1:65" s="2" customFormat="1" ht="16.5" customHeight="1">
      <c r="A123" s="35"/>
      <c r="B123" s="36"/>
      <c r="C123" s="173" t="s">
        <v>289</v>
      </c>
      <c r="D123" s="173" t="s">
        <v>110</v>
      </c>
      <c r="E123" s="174" t="s">
        <v>556</v>
      </c>
      <c r="F123" s="175" t="s">
        <v>557</v>
      </c>
      <c r="G123" s="176" t="s">
        <v>113</v>
      </c>
      <c r="H123" s="177">
        <v>3</v>
      </c>
      <c r="I123" s="178"/>
      <c r="J123" s="179">
        <f>ROUND(I123*H123,2)</f>
        <v>0</v>
      </c>
      <c r="K123" s="175" t="s">
        <v>19</v>
      </c>
      <c r="L123" s="40"/>
      <c r="M123" s="180" t="s">
        <v>19</v>
      </c>
      <c r="N123" s="181" t="s">
        <v>40</v>
      </c>
      <c r="O123" s="65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4" t="s">
        <v>128</v>
      </c>
      <c r="AT123" s="184" t="s">
        <v>110</v>
      </c>
      <c r="AU123" s="184" t="s">
        <v>74</v>
      </c>
      <c r="AY123" s="18" t="s">
        <v>107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8" t="s">
        <v>74</v>
      </c>
      <c r="BK123" s="185">
        <f>ROUND(I123*H123,2)</f>
        <v>0</v>
      </c>
      <c r="BL123" s="18" t="s">
        <v>128</v>
      </c>
      <c r="BM123" s="184" t="s">
        <v>558</v>
      </c>
    </row>
    <row r="124" spans="1:65" s="2" customFormat="1" ht="11.25">
      <c r="A124" s="35"/>
      <c r="B124" s="36"/>
      <c r="C124" s="37"/>
      <c r="D124" s="186" t="s">
        <v>117</v>
      </c>
      <c r="E124" s="37"/>
      <c r="F124" s="187" t="s">
        <v>557</v>
      </c>
      <c r="G124" s="37"/>
      <c r="H124" s="37"/>
      <c r="I124" s="188"/>
      <c r="J124" s="37"/>
      <c r="K124" s="37"/>
      <c r="L124" s="40"/>
      <c r="M124" s="189"/>
      <c r="N124" s="190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117</v>
      </c>
      <c r="AU124" s="18" t="s">
        <v>74</v>
      </c>
    </row>
    <row r="125" spans="1:65" s="2" customFormat="1" ht="16.5" customHeight="1">
      <c r="A125" s="35"/>
      <c r="B125" s="36"/>
      <c r="C125" s="173" t="s">
        <v>7</v>
      </c>
      <c r="D125" s="173" t="s">
        <v>110</v>
      </c>
      <c r="E125" s="174" t="s">
        <v>559</v>
      </c>
      <c r="F125" s="175" t="s">
        <v>560</v>
      </c>
      <c r="G125" s="176" t="s">
        <v>377</v>
      </c>
      <c r="H125" s="177">
        <v>280</v>
      </c>
      <c r="I125" s="178"/>
      <c r="J125" s="179">
        <f>ROUND(I125*H125,2)</f>
        <v>0</v>
      </c>
      <c r="K125" s="175" t="s">
        <v>19</v>
      </c>
      <c r="L125" s="40"/>
      <c r="M125" s="180" t="s">
        <v>19</v>
      </c>
      <c r="N125" s="181" t="s">
        <v>40</v>
      </c>
      <c r="O125" s="65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4" t="s">
        <v>128</v>
      </c>
      <c r="AT125" s="184" t="s">
        <v>110</v>
      </c>
      <c r="AU125" s="184" t="s">
        <v>74</v>
      </c>
      <c r="AY125" s="18" t="s">
        <v>107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8" t="s">
        <v>74</v>
      </c>
      <c r="BK125" s="185">
        <f>ROUND(I125*H125,2)</f>
        <v>0</v>
      </c>
      <c r="BL125" s="18" t="s">
        <v>128</v>
      </c>
      <c r="BM125" s="184" t="s">
        <v>561</v>
      </c>
    </row>
    <row r="126" spans="1:65" s="2" customFormat="1" ht="11.25">
      <c r="A126" s="35"/>
      <c r="B126" s="36"/>
      <c r="C126" s="37"/>
      <c r="D126" s="186" t="s">
        <v>117</v>
      </c>
      <c r="E126" s="37"/>
      <c r="F126" s="187" t="s">
        <v>560</v>
      </c>
      <c r="G126" s="37"/>
      <c r="H126" s="37"/>
      <c r="I126" s="188"/>
      <c r="J126" s="37"/>
      <c r="K126" s="37"/>
      <c r="L126" s="40"/>
      <c r="M126" s="189"/>
      <c r="N126" s="190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117</v>
      </c>
      <c r="AU126" s="18" t="s">
        <v>74</v>
      </c>
    </row>
    <row r="127" spans="1:65" s="2" customFormat="1" ht="16.5" customHeight="1">
      <c r="A127" s="35"/>
      <c r="B127" s="36"/>
      <c r="C127" s="173" t="s">
        <v>301</v>
      </c>
      <c r="D127" s="173" t="s">
        <v>110</v>
      </c>
      <c r="E127" s="174" t="s">
        <v>562</v>
      </c>
      <c r="F127" s="175" t="s">
        <v>563</v>
      </c>
      <c r="G127" s="176" t="s">
        <v>154</v>
      </c>
      <c r="H127" s="177">
        <v>140</v>
      </c>
      <c r="I127" s="178"/>
      <c r="J127" s="179">
        <f>ROUND(I127*H127,2)</f>
        <v>0</v>
      </c>
      <c r="K127" s="175" t="s">
        <v>19</v>
      </c>
      <c r="L127" s="40"/>
      <c r="M127" s="180" t="s">
        <v>19</v>
      </c>
      <c r="N127" s="181" t="s">
        <v>40</v>
      </c>
      <c r="O127" s="65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4" t="s">
        <v>128</v>
      </c>
      <c r="AT127" s="184" t="s">
        <v>110</v>
      </c>
      <c r="AU127" s="184" t="s">
        <v>74</v>
      </c>
      <c r="AY127" s="18" t="s">
        <v>107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8" t="s">
        <v>74</v>
      </c>
      <c r="BK127" s="185">
        <f>ROUND(I127*H127,2)</f>
        <v>0</v>
      </c>
      <c r="BL127" s="18" t="s">
        <v>128</v>
      </c>
      <c r="BM127" s="184" t="s">
        <v>564</v>
      </c>
    </row>
    <row r="128" spans="1:65" s="2" customFormat="1" ht="11.25">
      <c r="A128" s="35"/>
      <c r="B128" s="36"/>
      <c r="C128" s="37"/>
      <c r="D128" s="186" t="s">
        <v>117</v>
      </c>
      <c r="E128" s="37"/>
      <c r="F128" s="187" t="s">
        <v>563</v>
      </c>
      <c r="G128" s="37"/>
      <c r="H128" s="37"/>
      <c r="I128" s="188"/>
      <c r="J128" s="37"/>
      <c r="K128" s="37"/>
      <c r="L128" s="40"/>
      <c r="M128" s="189"/>
      <c r="N128" s="190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117</v>
      </c>
      <c r="AU128" s="18" t="s">
        <v>74</v>
      </c>
    </row>
    <row r="129" spans="1:65" s="2" customFormat="1" ht="16.5" customHeight="1">
      <c r="A129" s="35"/>
      <c r="B129" s="36"/>
      <c r="C129" s="173" t="s">
        <v>308</v>
      </c>
      <c r="D129" s="173" t="s">
        <v>110</v>
      </c>
      <c r="E129" s="174" t="s">
        <v>565</v>
      </c>
      <c r="F129" s="175" t="s">
        <v>566</v>
      </c>
      <c r="G129" s="176" t="s">
        <v>377</v>
      </c>
      <c r="H129" s="177">
        <v>280</v>
      </c>
      <c r="I129" s="178"/>
      <c r="J129" s="179">
        <f>ROUND(I129*H129,2)</f>
        <v>0</v>
      </c>
      <c r="K129" s="175" t="s">
        <v>19</v>
      </c>
      <c r="L129" s="40"/>
      <c r="M129" s="180" t="s">
        <v>19</v>
      </c>
      <c r="N129" s="181" t="s">
        <v>40</v>
      </c>
      <c r="O129" s="65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4" t="s">
        <v>128</v>
      </c>
      <c r="AT129" s="184" t="s">
        <v>110</v>
      </c>
      <c r="AU129" s="184" t="s">
        <v>74</v>
      </c>
      <c r="AY129" s="18" t="s">
        <v>107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8" t="s">
        <v>74</v>
      </c>
      <c r="BK129" s="185">
        <f>ROUND(I129*H129,2)</f>
        <v>0</v>
      </c>
      <c r="BL129" s="18" t="s">
        <v>128</v>
      </c>
      <c r="BM129" s="184" t="s">
        <v>567</v>
      </c>
    </row>
    <row r="130" spans="1:65" s="2" customFormat="1" ht="11.25">
      <c r="A130" s="35"/>
      <c r="B130" s="36"/>
      <c r="C130" s="37"/>
      <c r="D130" s="186" t="s">
        <v>117</v>
      </c>
      <c r="E130" s="37"/>
      <c r="F130" s="187" t="s">
        <v>568</v>
      </c>
      <c r="G130" s="37"/>
      <c r="H130" s="37"/>
      <c r="I130" s="188"/>
      <c r="J130" s="37"/>
      <c r="K130" s="37"/>
      <c r="L130" s="40"/>
      <c r="M130" s="189"/>
      <c r="N130" s="190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117</v>
      </c>
      <c r="AU130" s="18" t="s">
        <v>74</v>
      </c>
    </row>
    <row r="131" spans="1:65" s="2" customFormat="1" ht="16.5" customHeight="1">
      <c r="A131" s="35"/>
      <c r="B131" s="36"/>
      <c r="C131" s="173" t="s">
        <v>313</v>
      </c>
      <c r="D131" s="173" t="s">
        <v>110</v>
      </c>
      <c r="E131" s="174" t="s">
        <v>569</v>
      </c>
      <c r="F131" s="175" t="s">
        <v>570</v>
      </c>
      <c r="G131" s="176" t="s">
        <v>377</v>
      </c>
      <c r="H131" s="177">
        <v>10</v>
      </c>
      <c r="I131" s="178"/>
      <c r="J131" s="179">
        <f>ROUND(I131*H131,2)</f>
        <v>0</v>
      </c>
      <c r="K131" s="175" t="s">
        <v>19</v>
      </c>
      <c r="L131" s="40"/>
      <c r="M131" s="180" t="s">
        <v>19</v>
      </c>
      <c r="N131" s="181" t="s">
        <v>40</v>
      </c>
      <c r="O131" s="65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4" t="s">
        <v>128</v>
      </c>
      <c r="AT131" s="184" t="s">
        <v>110</v>
      </c>
      <c r="AU131" s="184" t="s">
        <v>74</v>
      </c>
      <c r="AY131" s="18" t="s">
        <v>107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8" t="s">
        <v>74</v>
      </c>
      <c r="BK131" s="185">
        <f>ROUND(I131*H131,2)</f>
        <v>0</v>
      </c>
      <c r="BL131" s="18" t="s">
        <v>128</v>
      </c>
      <c r="BM131" s="184" t="s">
        <v>571</v>
      </c>
    </row>
    <row r="132" spans="1:65" s="2" customFormat="1" ht="11.25">
      <c r="A132" s="35"/>
      <c r="B132" s="36"/>
      <c r="C132" s="37"/>
      <c r="D132" s="186" t="s">
        <v>117</v>
      </c>
      <c r="E132" s="37"/>
      <c r="F132" s="187" t="s">
        <v>572</v>
      </c>
      <c r="G132" s="37"/>
      <c r="H132" s="37"/>
      <c r="I132" s="188"/>
      <c r="J132" s="37"/>
      <c r="K132" s="37"/>
      <c r="L132" s="40"/>
      <c r="M132" s="189"/>
      <c r="N132" s="190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117</v>
      </c>
      <c r="AU132" s="18" t="s">
        <v>74</v>
      </c>
    </row>
    <row r="133" spans="1:65" s="2" customFormat="1" ht="16.5" customHeight="1">
      <c r="A133" s="35"/>
      <c r="B133" s="36"/>
      <c r="C133" s="173" t="s">
        <v>318</v>
      </c>
      <c r="D133" s="173" t="s">
        <v>110</v>
      </c>
      <c r="E133" s="174" t="s">
        <v>573</v>
      </c>
      <c r="F133" s="175" t="s">
        <v>574</v>
      </c>
      <c r="G133" s="176" t="s">
        <v>212</v>
      </c>
      <c r="H133" s="177">
        <v>0.5</v>
      </c>
      <c r="I133" s="178"/>
      <c r="J133" s="179">
        <f>ROUND(I133*H133,2)</f>
        <v>0</v>
      </c>
      <c r="K133" s="175" t="s">
        <v>19</v>
      </c>
      <c r="L133" s="40"/>
      <c r="M133" s="180" t="s">
        <v>19</v>
      </c>
      <c r="N133" s="181" t="s">
        <v>40</v>
      </c>
      <c r="O133" s="65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4" t="s">
        <v>128</v>
      </c>
      <c r="AT133" s="184" t="s">
        <v>110</v>
      </c>
      <c r="AU133" s="184" t="s">
        <v>74</v>
      </c>
      <c r="AY133" s="18" t="s">
        <v>107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8" t="s">
        <v>74</v>
      </c>
      <c r="BK133" s="185">
        <f>ROUND(I133*H133,2)</f>
        <v>0</v>
      </c>
      <c r="BL133" s="18" t="s">
        <v>128</v>
      </c>
      <c r="BM133" s="184" t="s">
        <v>575</v>
      </c>
    </row>
    <row r="134" spans="1:65" s="2" customFormat="1" ht="11.25">
      <c r="A134" s="35"/>
      <c r="B134" s="36"/>
      <c r="C134" s="37"/>
      <c r="D134" s="186" t="s">
        <v>117</v>
      </c>
      <c r="E134" s="37"/>
      <c r="F134" s="187" t="s">
        <v>574</v>
      </c>
      <c r="G134" s="37"/>
      <c r="H134" s="37"/>
      <c r="I134" s="188"/>
      <c r="J134" s="37"/>
      <c r="K134" s="37"/>
      <c r="L134" s="40"/>
      <c r="M134" s="189"/>
      <c r="N134" s="190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117</v>
      </c>
      <c r="AU134" s="18" t="s">
        <v>74</v>
      </c>
    </row>
    <row r="135" spans="1:65" s="2" customFormat="1" ht="16.5" customHeight="1">
      <c r="A135" s="35"/>
      <c r="B135" s="36"/>
      <c r="C135" s="173" t="s">
        <v>323</v>
      </c>
      <c r="D135" s="173" t="s">
        <v>110</v>
      </c>
      <c r="E135" s="174" t="s">
        <v>576</v>
      </c>
      <c r="F135" s="175" t="s">
        <v>577</v>
      </c>
      <c r="G135" s="176" t="s">
        <v>212</v>
      </c>
      <c r="H135" s="177">
        <v>5</v>
      </c>
      <c r="I135" s="178"/>
      <c r="J135" s="179">
        <f>ROUND(I135*H135,2)</f>
        <v>0</v>
      </c>
      <c r="K135" s="175" t="s">
        <v>19</v>
      </c>
      <c r="L135" s="40"/>
      <c r="M135" s="180" t="s">
        <v>19</v>
      </c>
      <c r="N135" s="181" t="s">
        <v>40</v>
      </c>
      <c r="O135" s="65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4" t="s">
        <v>128</v>
      </c>
      <c r="AT135" s="184" t="s">
        <v>110</v>
      </c>
      <c r="AU135" s="184" t="s">
        <v>74</v>
      </c>
      <c r="AY135" s="18" t="s">
        <v>107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8" t="s">
        <v>74</v>
      </c>
      <c r="BK135" s="185">
        <f>ROUND(I135*H135,2)</f>
        <v>0</v>
      </c>
      <c r="BL135" s="18" t="s">
        <v>128</v>
      </c>
      <c r="BM135" s="184" t="s">
        <v>578</v>
      </c>
    </row>
    <row r="136" spans="1:65" s="2" customFormat="1" ht="11.25">
      <c r="A136" s="35"/>
      <c r="B136" s="36"/>
      <c r="C136" s="37"/>
      <c r="D136" s="186" t="s">
        <v>117</v>
      </c>
      <c r="E136" s="37"/>
      <c r="F136" s="187" t="s">
        <v>577</v>
      </c>
      <c r="G136" s="37"/>
      <c r="H136" s="37"/>
      <c r="I136" s="188"/>
      <c r="J136" s="37"/>
      <c r="K136" s="37"/>
      <c r="L136" s="40"/>
      <c r="M136" s="189"/>
      <c r="N136" s="190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117</v>
      </c>
      <c r="AU136" s="18" t="s">
        <v>74</v>
      </c>
    </row>
    <row r="137" spans="1:65" s="12" customFormat="1" ht="25.9" customHeight="1">
      <c r="B137" s="157"/>
      <c r="C137" s="158"/>
      <c r="D137" s="159" t="s">
        <v>68</v>
      </c>
      <c r="E137" s="160" t="s">
        <v>579</v>
      </c>
      <c r="F137" s="160" t="s">
        <v>104</v>
      </c>
      <c r="G137" s="158"/>
      <c r="H137" s="158"/>
      <c r="I137" s="161"/>
      <c r="J137" s="162">
        <f>BK137</f>
        <v>0</v>
      </c>
      <c r="K137" s="158"/>
      <c r="L137" s="163"/>
      <c r="M137" s="164"/>
      <c r="N137" s="165"/>
      <c r="O137" s="165"/>
      <c r="P137" s="166">
        <f>SUM(P138:P147)</f>
        <v>0</v>
      </c>
      <c r="Q137" s="165"/>
      <c r="R137" s="166">
        <f>SUM(R138:R147)</f>
        <v>0</v>
      </c>
      <c r="S137" s="165"/>
      <c r="T137" s="167">
        <f>SUM(T138:T147)</f>
        <v>0</v>
      </c>
      <c r="AR137" s="168" t="s">
        <v>74</v>
      </c>
      <c r="AT137" s="169" t="s">
        <v>68</v>
      </c>
      <c r="AU137" s="169" t="s">
        <v>69</v>
      </c>
      <c r="AY137" s="168" t="s">
        <v>107</v>
      </c>
      <c r="BK137" s="170">
        <f>SUM(BK138:BK147)</f>
        <v>0</v>
      </c>
    </row>
    <row r="138" spans="1:65" s="2" customFormat="1" ht="16.5" customHeight="1">
      <c r="A138" s="35"/>
      <c r="B138" s="36"/>
      <c r="C138" s="173" t="s">
        <v>334</v>
      </c>
      <c r="D138" s="173" t="s">
        <v>110</v>
      </c>
      <c r="E138" s="174" t="s">
        <v>128</v>
      </c>
      <c r="F138" s="175" t="s">
        <v>580</v>
      </c>
      <c r="G138" s="176" t="s">
        <v>581</v>
      </c>
      <c r="H138" s="177">
        <v>1</v>
      </c>
      <c r="I138" s="178"/>
      <c r="J138" s="179">
        <f>ROUND(I138*H138,2)</f>
        <v>0</v>
      </c>
      <c r="K138" s="175" t="s">
        <v>19</v>
      </c>
      <c r="L138" s="40"/>
      <c r="M138" s="180" t="s">
        <v>19</v>
      </c>
      <c r="N138" s="181" t="s">
        <v>40</v>
      </c>
      <c r="O138" s="65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4" t="s">
        <v>128</v>
      </c>
      <c r="AT138" s="184" t="s">
        <v>110</v>
      </c>
      <c r="AU138" s="184" t="s">
        <v>74</v>
      </c>
      <c r="AY138" s="18" t="s">
        <v>107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8" t="s">
        <v>74</v>
      </c>
      <c r="BK138" s="185">
        <f>ROUND(I138*H138,2)</f>
        <v>0</v>
      </c>
      <c r="BL138" s="18" t="s">
        <v>128</v>
      </c>
      <c r="BM138" s="184" t="s">
        <v>582</v>
      </c>
    </row>
    <row r="139" spans="1:65" s="2" customFormat="1" ht="11.25">
      <c r="A139" s="35"/>
      <c r="B139" s="36"/>
      <c r="C139" s="37"/>
      <c r="D139" s="186" t="s">
        <v>117</v>
      </c>
      <c r="E139" s="37"/>
      <c r="F139" s="187" t="s">
        <v>580</v>
      </c>
      <c r="G139" s="37"/>
      <c r="H139" s="37"/>
      <c r="I139" s="188"/>
      <c r="J139" s="37"/>
      <c r="K139" s="37"/>
      <c r="L139" s="40"/>
      <c r="M139" s="189"/>
      <c r="N139" s="190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117</v>
      </c>
      <c r="AU139" s="18" t="s">
        <v>74</v>
      </c>
    </row>
    <row r="140" spans="1:65" s="2" customFormat="1" ht="16.5" customHeight="1">
      <c r="A140" s="35"/>
      <c r="B140" s="36"/>
      <c r="C140" s="173" t="s">
        <v>342</v>
      </c>
      <c r="D140" s="173" t="s">
        <v>110</v>
      </c>
      <c r="E140" s="174" t="s">
        <v>138</v>
      </c>
      <c r="F140" s="175" t="s">
        <v>583</v>
      </c>
      <c r="G140" s="176" t="s">
        <v>581</v>
      </c>
      <c r="H140" s="177">
        <v>1</v>
      </c>
      <c r="I140" s="178"/>
      <c r="J140" s="179">
        <f>ROUND(I140*H140,2)</f>
        <v>0</v>
      </c>
      <c r="K140" s="175" t="s">
        <v>19</v>
      </c>
      <c r="L140" s="40"/>
      <c r="M140" s="180" t="s">
        <v>19</v>
      </c>
      <c r="N140" s="181" t="s">
        <v>40</v>
      </c>
      <c r="O140" s="65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4" t="s">
        <v>128</v>
      </c>
      <c r="AT140" s="184" t="s">
        <v>110</v>
      </c>
      <c r="AU140" s="184" t="s">
        <v>74</v>
      </c>
      <c r="AY140" s="18" t="s">
        <v>107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8" t="s">
        <v>74</v>
      </c>
      <c r="BK140" s="185">
        <f>ROUND(I140*H140,2)</f>
        <v>0</v>
      </c>
      <c r="BL140" s="18" t="s">
        <v>128</v>
      </c>
      <c r="BM140" s="184" t="s">
        <v>584</v>
      </c>
    </row>
    <row r="141" spans="1:65" s="2" customFormat="1" ht="11.25">
      <c r="A141" s="35"/>
      <c r="B141" s="36"/>
      <c r="C141" s="37"/>
      <c r="D141" s="186" t="s">
        <v>117</v>
      </c>
      <c r="E141" s="37"/>
      <c r="F141" s="187" t="s">
        <v>583</v>
      </c>
      <c r="G141" s="37"/>
      <c r="H141" s="37"/>
      <c r="I141" s="188"/>
      <c r="J141" s="37"/>
      <c r="K141" s="37"/>
      <c r="L141" s="40"/>
      <c r="M141" s="189"/>
      <c r="N141" s="190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117</v>
      </c>
      <c r="AU141" s="18" t="s">
        <v>74</v>
      </c>
    </row>
    <row r="142" spans="1:65" s="2" customFormat="1" ht="16.5" customHeight="1">
      <c r="A142" s="35"/>
      <c r="B142" s="36"/>
      <c r="C142" s="173" t="s">
        <v>347</v>
      </c>
      <c r="D142" s="173" t="s">
        <v>110</v>
      </c>
      <c r="E142" s="174" t="s">
        <v>203</v>
      </c>
      <c r="F142" s="175" t="s">
        <v>585</v>
      </c>
      <c r="G142" s="176" t="s">
        <v>581</v>
      </c>
      <c r="H142" s="177">
        <v>1</v>
      </c>
      <c r="I142" s="178"/>
      <c r="J142" s="179">
        <f>ROUND(I142*H142,2)</f>
        <v>0</v>
      </c>
      <c r="K142" s="175" t="s">
        <v>19</v>
      </c>
      <c r="L142" s="40"/>
      <c r="M142" s="180" t="s">
        <v>19</v>
      </c>
      <c r="N142" s="181" t="s">
        <v>40</v>
      </c>
      <c r="O142" s="65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4" t="s">
        <v>128</v>
      </c>
      <c r="AT142" s="184" t="s">
        <v>110</v>
      </c>
      <c r="AU142" s="184" t="s">
        <v>74</v>
      </c>
      <c r="AY142" s="18" t="s">
        <v>107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8" t="s">
        <v>74</v>
      </c>
      <c r="BK142" s="185">
        <f>ROUND(I142*H142,2)</f>
        <v>0</v>
      </c>
      <c r="BL142" s="18" t="s">
        <v>128</v>
      </c>
      <c r="BM142" s="184" t="s">
        <v>586</v>
      </c>
    </row>
    <row r="143" spans="1:65" s="2" customFormat="1" ht="11.25">
      <c r="A143" s="35"/>
      <c r="B143" s="36"/>
      <c r="C143" s="37"/>
      <c r="D143" s="186" t="s">
        <v>117</v>
      </c>
      <c r="E143" s="37"/>
      <c r="F143" s="187" t="s">
        <v>585</v>
      </c>
      <c r="G143" s="37"/>
      <c r="H143" s="37"/>
      <c r="I143" s="188"/>
      <c r="J143" s="37"/>
      <c r="K143" s="37"/>
      <c r="L143" s="40"/>
      <c r="M143" s="189"/>
      <c r="N143" s="190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117</v>
      </c>
      <c r="AU143" s="18" t="s">
        <v>74</v>
      </c>
    </row>
    <row r="144" spans="1:65" s="2" customFormat="1" ht="16.5" customHeight="1">
      <c r="A144" s="35"/>
      <c r="B144" s="36"/>
      <c r="C144" s="173" t="s">
        <v>352</v>
      </c>
      <c r="D144" s="173" t="s">
        <v>110</v>
      </c>
      <c r="E144" s="174" t="s">
        <v>208</v>
      </c>
      <c r="F144" s="175" t="s">
        <v>587</v>
      </c>
      <c r="G144" s="176" t="s">
        <v>581</v>
      </c>
      <c r="H144" s="177">
        <v>1</v>
      </c>
      <c r="I144" s="178"/>
      <c r="J144" s="179">
        <f>ROUND(I144*H144,2)</f>
        <v>0</v>
      </c>
      <c r="K144" s="175" t="s">
        <v>19</v>
      </c>
      <c r="L144" s="40"/>
      <c r="M144" s="180" t="s">
        <v>19</v>
      </c>
      <c r="N144" s="181" t="s">
        <v>40</v>
      </c>
      <c r="O144" s="65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4" t="s">
        <v>128</v>
      </c>
      <c r="AT144" s="184" t="s">
        <v>110</v>
      </c>
      <c r="AU144" s="184" t="s">
        <v>74</v>
      </c>
      <c r="AY144" s="18" t="s">
        <v>107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8" t="s">
        <v>74</v>
      </c>
      <c r="BK144" s="185">
        <f>ROUND(I144*H144,2)</f>
        <v>0</v>
      </c>
      <c r="BL144" s="18" t="s">
        <v>128</v>
      </c>
      <c r="BM144" s="184" t="s">
        <v>588</v>
      </c>
    </row>
    <row r="145" spans="1:65" s="2" customFormat="1" ht="11.25">
      <c r="A145" s="35"/>
      <c r="B145" s="36"/>
      <c r="C145" s="37"/>
      <c r="D145" s="186" t="s">
        <v>117</v>
      </c>
      <c r="E145" s="37"/>
      <c r="F145" s="187" t="s">
        <v>587</v>
      </c>
      <c r="G145" s="37"/>
      <c r="H145" s="37"/>
      <c r="I145" s="188"/>
      <c r="J145" s="37"/>
      <c r="K145" s="37"/>
      <c r="L145" s="40"/>
      <c r="M145" s="189"/>
      <c r="N145" s="190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117</v>
      </c>
      <c r="AU145" s="18" t="s">
        <v>74</v>
      </c>
    </row>
    <row r="146" spans="1:65" s="2" customFormat="1" ht="16.5" customHeight="1">
      <c r="A146" s="35"/>
      <c r="B146" s="36"/>
      <c r="C146" s="173" t="s">
        <v>357</v>
      </c>
      <c r="D146" s="173" t="s">
        <v>110</v>
      </c>
      <c r="E146" s="174" t="s">
        <v>216</v>
      </c>
      <c r="F146" s="175" t="s">
        <v>589</v>
      </c>
      <c r="G146" s="176" t="s">
        <v>581</v>
      </c>
      <c r="H146" s="177">
        <v>1</v>
      </c>
      <c r="I146" s="178"/>
      <c r="J146" s="179">
        <f>ROUND(I146*H146,2)</f>
        <v>0</v>
      </c>
      <c r="K146" s="175" t="s">
        <v>19</v>
      </c>
      <c r="L146" s="40"/>
      <c r="M146" s="180" t="s">
        <v>19</v>
      </c>
      <c r="N146" s="181" t="s">
        <v>40</v>
      </c>
      <c r="O146" s="65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4" t="s">
        <v>128</v>
      </c>
      <c r="AT146" s="184" t="s">
        <v>110</v>
      </c>
      <c r="AU146" s="184" t="s">
        <v>74</v>
      </c>
      <c r="AY146" s="18" t="s">
        <v>107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8" t="s">
        <v>74</v>
      </c>
      <c r="BK146" s="185">
        <f>ROUND(I146*H146,2)</f>
        <v>0</v>
      </c>
      <c r="BL146" s="18" t="s">
        <v>128</v>
      </c>
      <c r="BM146" s="184" t="s">
        <v>590</v>
      </c>
    </row>
    <row r="147" spans="1:65" s="2" customFormat="1" ht="11.25">
      <c r="A147" s="35"/>
      <c r="B147" s="36"/>
      <c r="C147" s="37"/>
      <c r="D147" s="186" t="s">
        <v>117</v>
      </c>
      <c r="E147" s="37"/>
      <c r="F147" s="187" t="s">
        <v>589</v>
      </c>
      <c r="G147" s="37"/>
      <c r="H147" s="37"/>
      <c r="I147" s="188"/>
      <c r="J147" s="37"/>
      <c r="K147" s="37"/>
      <c r="L147" s="40"/>
      <c r="M147" s="189"/>
      <c r="N147" s="190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117</v>
      </c>
      <c r="AU147" s="18" t="s">
        <v>74</v>
      </c>
    </row>
    <row r="148" spans="1:65" s="12" customFormat="1" ht="25.9" customHeight="1">
      <c r="B148" s="157"/>
      <c r="C148" s="158"/>
      <c r="D148" s="159" t="s">
        <v>68</v>
      </c>
      <c r="E148" s="160" t="s">
        <v>149</v>
      </c>
      <c r="F148" s="160" t="s">
        <v>149</v>
      </c>
      <c r="G148" s="158"/>
      <c r="H148" s="158"/>
      <c r="I148" s="161"/>
      <c r="J148" s="162">
        <f>BK148</f>
        <v>0</v>
      </c>
      <c r="K148" s="158"/>
      <c r="L148" s="163"/>
      <c r="M148" s="164"/>
      <c r="N148" s="165"/>
      <c r="O148" s="165"/>
      <c r="P148" s="166">
        <f>P149</f>
        <v>0</v>
      </c>
      <c r="Q148" s="165"/>
      <c r="R148" s="166">
        <f>R149</f>
        <v>0</v>
      </c>
      <c r="S148" s="165"/>
      <c r="T148" s="167">
        <f>T149</f>
        <v>0</v>
      </c>
      <c r="AR148" s="168" t="s">
        <v>74</v>
      </c>
      <c r="AT148" s="169" t="s">
        <v>68</v>
      </c>
      <c r="AU148" s="169" t="s">
        <v>69</v>
      </c>
      <c r="AY148" s="168" t="s">
        <v>107</v>
      </c>
      <c r="BK148" s="170">
        <f>BK149</f>
        <v>0</v>
      </c>
    </row>
    <row r="149" spans="1:65" s="12" customFormat="1" ht="22.9" customHeight="1">
      <c r="B149" s="157"/>
      <c r="C149" s="158"/>
      <c r="D149" s="159" t="s">
        <v>68</v>
      </c>
      <c r="E149" s="171" t="s">
        <v>591</v>
      </c>
      <c r="F149" s="171" t="s">
        <v>592</v>
      </c>
      <c r="G149" s="158"/>
      <c r="H149" s="158"/>
      <c r="I149" s="161"/>
      <c r="J149" s="172">
        <f>BK149</f>
        <v>0</v>
      </c>
      <c r="K149" s="158"/>
      <c r="L149" s="163"/>
      <c r="M149" s="164"/>
      <c r="N149" s="165"/>
      <c r="O149" s="165"/>
      <c r="P149" s="166">
        <f>SUM(P150:P181)</f>
        <v>0</v>
      </c>
      <c r="Q149" s="165"/>
      <c r="R149" s="166">
        <f>SUM(R150:R181)</f>
        <v>0</v>
      </c>
      <c r="S149" s="165"/>
      <c r="T149" s="167">
        <f>SUM(T150:T181)</f>
        <v>0</v>
      </c>
      <c r="AR149" s="168" t="s">
        <v>74</v>
      </c>
      <c r="AT149" s="169" t="s">
        <v>68</v>
      </c>
      <c r="AU149" s="169" t="s">
        <v>74</v>
      </c>
      <c r="AY149" s="168" t="s">
        <v>107</v>
      </c>
      <c r="BK149" s="170">
        <f>SUM(BK150:BK181)</f>
        <v>0</v>
      </c>
    </row>
    <row r="150" spans="1:65" s="2" customFormat="1" ht="16.5" customHeight="1">
      <c r="A150" s="35"/>
      <c r="B150" s="36"/>
      <c r="C150" s="173" t="s">
        <v>362</v>
      </c>
      <c r="D150" s="173" t="s">
        <v>110</v>
      </c>
      <c r="E150" s="174" t="s">
        <v>593</v>
      </c>
      <c r="F150" s="175" t="s">
        <v>594</v>
      </c>
      <c r="G150" s="176" t="s">
        <v>377</v>
      </c>
      <c r="H150" s="177">
        <v>298</v>
      </c>
      <c r="I150" s="178"/>
      <c r="J150" s="179">
        <f>ROUND(I150*H150,2)</f>
        <v>0</v>
      </c>
      <c r="K150" s="175" t="s">
        <v>19</v>
      </c>
      <c r="L150" s="40"/>
      <c r="M150" s="180" t="s">
        <v>19</v>
      </c>
      <c r="N150" s="181" t="s">
        <v>40</v>
      </c>
      <c r="O150" s="65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4" t="s">
        <v>128</v>
      </c>
      <c r="AT150" s="184" t="s">
        <v>110</v>
      </c>
      <c r="AU150" s="184" t="s">
        <v>79</v>
      </c>
      <c r="AY150" s="18" t="s">
        <v>107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8" t="s">
        <v>74</v>
      </c>
      <c r="BK150" s="185">
        <f>ROUND(I150*H150,2)</f>
        <v>0</v>
      </c>
      <c r="BL150" s="18" t="s">
        <v>128</v>
      </c>
      <c r="BM150" s="184" t="s">
        <v>595</v>
      </c>
    </row>
    <row r="151" spans="1:65" s="2" customFormat="1" ht="11.25">
      <c r="A151" s="35"/>
      <c r="B151" s="36"/>
      <c r="C151" s="37"/>
      <c r="D151" s="186" t="s">
        <v>117</v>
      </c>
      <c r="E151" s="37"/>
      <c r="F151" s="187" t="s">
        <v>594</v>
      </c>
      <c r="G151" s="37"/>
      <c r="H151" s="37"/>
      <c r="I151" s="188"/>
      <c r="J151" s="37"/>
      <c r="K151" s="37"/>
      <c r="L151" s="40"/>
      <c r="M151" s="189"/>
      <c r="N151" s="190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117</v>
      </c>
      <c r="AU151" s="18" t="s">
        <v>79</v>
      </c>
    </row>
    <row r="152" spans="1:65" s="2" customFormat="1" ht="16.5" customHeight="1">
      <c r="A152" s="35"/>
      <c r="B152" s="36"/>
      <c r="C152" s="173" t="s">
        <v>367</v>
      </c>
      <c r="D152" s="173" t="s">
        <v>110</v>
      </c>
      <c r="E152" s="174" t="s">
        <v>596</v>
      </c>
      <c r="F152" s="175" t="s">
        <v>597</v>
      </c>
      <c r="G152" s="176" t="s">
        <v>377</v>
      </c>
      <c r="H152" s="177">
        <v>298</v>
      </c>
      <c r="I152" s="178"/>
      <c r="J152" s="179">
        <f>ROUND(I152*H152,2)</f>
        <v>0</v>
      </c>
      <c r="K152" s="175" t="s">
        <v>19</v>
      </c>
      <c r="L152" s="40"/>
      <c r="M152" s="180" t="s">
        <v>19</v>
      </c>
      <c r="N152" s="181" t="s">
        <v>40</v>
      </c>
      <c r="O152" s="65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4" t="s">
        <v>128</v>
      </c>
      <c r="AT152" s="184" t="s">
        <v>110</v>
      </c>
      <c r="AU152" s="184" t="s">
        <v>79</v>
      </c>
      <c r="AY152" s="18" t="s">
        <v>107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8" t="s">
        <v>74</v>
      </c>
      <c r="BK152" s="185">
        <f>ROUND(I152*H152,2)</f>
        <v>0</v>
      </c>
      <c r="BL152" s="18" t="s">
        <v>128</v>
      </c>
      <c r="BM152" s="184" t="s">
        <v>598</v>
      </c>
    </row>
    <row r="153" spans="1:65" s="2" customFormat="1" ht="11.25">
      <c r="A153" s="35"/>
      <c r="B153" s="36"/>
      <c r="C153" s="37"/>
      <c r="D153" s="186" t="s">
        <v>117</v>
      </c>
      <c r="E153" s="37"/>
      <c r="F153" s="187" t="s">
        <v>597</v>
      </c>
      <c r="G153" s="37"/>
      <c r="H153" s="37"/>
      <c r="I153" s="188"/>
      <c r="J153" s="37"/>
      <c r="K153" s="37"/>
      <c r="L153" s="40"/>
      <c r="M153" s="189"/>
      <c r="N153" s="190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117</v>
      </c>
      <c r="AU153" s="18" t="s">
        <v>79</v>
      </c>
    </row>
    <row r="154" spans="1:65" s="2" customFormat="1" ht="16.5" customHeight="1">
      <c r="A154" s="35"/>
      <c r="B154" s="36"/>
      <c r="C154" s="173" t="s">
        <v>184</v>
      </c>
      <c r="D154" s="173" t="s">
        <v>110</v>
      </c>
      <c r="E154" s="174" t="s">
        <v>599</v>
      </c>
      <c r="F154" s="175" t="s">
        <v>600</v>
      </c>
      <c r="G154" s="176" t="s">
        <v>377</v>
      </c>
      <c r="H154" s="177">
        <v>3</v>
      </c>
      <c r="I154" s="178"/>
      <c r="J154" s="179">
        <f>ROUND(I154*H154,2)</f>
        <v>0</v>
      </c>
      <c r="K154" s="175" t="s">
        <v>19</v>
      </c>
      <c r="L154" s="40"/>
      <c r="M154" s="180" t="s">
        <v>19</v>
      </c>
      <c r="N154" s="181" t="s">
        <v>40</v>
      </c>
      <c r="O154" s="65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4" t="s">
        <v>128</v>
      </c>
      <c r="AT154" s="184" t="s">
        <v>110</v>
      </c>
      <c r="AU154" s="184" t="s">
        <v>79</v>
      </c>
      <c r="AY154" s="18" t="s">
        <v>107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8" t="s">
        <v>74</v>
      </c>
      <c r="BK154" s="185">
        <f>ROUND(I154*H154,2)</f>
        <v>0</v>
      </c>
      <c r="BL154" s="18" t="s">
        <v>128</v>
      </c>
      <c r="BM154" s="184" t="s">
        <v>601</v>
      </c>
    </row>
    <row r="155" spans="1:65" s="2" customFormat="1" ht="11.25">
      <c r="A155" s="35"/>
      <c r="B155" s="36"/>
      <c r="C155" s="37"/>
      <c r="D155" s="186" t="s">
        <v>117</v>
      </c>
      <c r="E155" s="37"/>
      <c r="F155" s="187" t="s">
        <v>600</v>
      </c>
      <c r="G155" s="37"/>
      <c r="H155" s="37"/>
      <c r="I155" s="188"/>
      <c r="J155" s="37"/>
      <c r="K155" s="37"/>
      <c r="L155" s="40"/>
      <c r="M155" s="189"/>
      <c r="N155" s="190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117</v>
      </c>
      <c r="AU155" s="18" t="s">
        <v>79</v>
      </c>
    </row>
    <row r="156" spans="1:65" s="2" customFormat="1" ht="16.5" customHeight="1">
      <c r="A156" s="35"/>
      <c r="B156" s="36"/>
      <c r="C156" s="173" t="s">
        <v>374</v>
      </c>
      <c r="D156" s="173" t="s">
        <v>110</v>
      </c>
      <c r="E156" s="174" t="s">
        <v>602</v>
      </c>
      <c r="F156" s="175" t="s">
        <v>603</v>
      </c>
      <c r="G156" s="176" t="s">
        <v>113</v>
      </c>
      <c r="H156" s="177">
        <v>10</v>
      </c>
      <c r="I156" s="178"/>
      <c r="J156" s="179">
        <f>ROUND(I156*H156,2)</f>
        <v>0</v>
      </c>
      <c r="K156" s="175" t="s">
        <v>19</v>
      </c>
      <c r="L156" s="40"/>
      <c r="M156" s="180" t="s">
        <v>19</v>
      </c>
      <c r="N156" s="181" t="s">
        <v>40</v>
      </c>
      <c r="O156" s="65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4" t="s">
        <v>128</v>
      </c>
      <c r="AT156" s="184" t="s">
        <v>110</v>
      </c>
      <c r="AU156" s="184" t="s">
        <v>79</v>
      </c>
      <c r="AY156" s="18" t="s">
        <v>107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8" t="s">
        <v>74</v>
      </c>
      <c r="BK156" s="185">
        <f>ROUND(I156*H156,2)</f>
        <v>0</v>
      </c>
      <c r="BL156" s="18" t="s">
        <v>128</v>
      </c>
      <c r="BM156" s="184" t="s">
        <v>604</v>
      </c>
    </row>
    <row r="157" spans="1:65" s="2" customFormat="1" ht="11.25">
      <c r="A157" s="35"/>
      <c r="B157" s="36"/>
      <c r="C157" s="37"/>
      <c r="D157" s="186" t="s">
        <v>117</v>
      </c>
      <c r="E157" s="37"/>
      <c r="F157" s="187" t="s">
        <v>603</v>
      </c>
      <c r="G157" s="37"/>
      <c r="H157" s="37"/>
      <c r="I157" s="188"/>
      <c r="J157" s="37"/>
      <c r="K157" s="37"/>
      <c r="L157" s="40"/>
      <c r="M157" s="189"/>
      <c r="N157" s="190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117</v>
      </c>
      <c r="AU157" s="18" t="s">
        <v>79</v>
      </c>
    </row>
    <row r="158" spans="1:65" s="2" customFormat="1" ht="16.5" customHeight="1">
      <c r="A158" s="35"/>
      <c r="B158" s="36"/>
      <c r="C158" s="173" t="s">
        <v>382</v>
      </c>
      <c r="D158" s="173" t="s">
        <v>110</v>
      </c>
      <c r="E158" s="174" t="s">
        <v>605</v>
      </c>
      <c r="F158" s="175" t="s">
        <v>606</v>
      </c>
      <c r="G158" s="176" t="s">
        <v>113</v>
      </c>
      <c r="H158" s="177">
        <v>10</v>
      </c>
      <c r="I158" s="178"/>
      <c r="J158" s="179">
        <f>ROUND(I158*H158,2)</f>
        <v>0</v>
      </c>
      <c r="K158" s="175" t="s">
        <v>19</v>
      </c>
      <c r="L158" s="40"/>
      <c r="M158" s="180" t="s">
        <v>19</v>
      </c>
      <c r="N158" s="181" t="s">
        <v>40</v>
      </c>
      <c r="O158" s="65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4" t="s">
        <v>128</v>
      </c>
      <c r="AT158" s="184" t="s">
        <v>110</v>
      </c>
      <c r="AU158" s="184" t="s">
        <v>79</v>
      </c>
      <c r="AY158" s="18" t="s">
        <v>107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8" t="s">
        <v>74</v>
      </c>
      <c r="BK158" s="185">
        <f>ROUND(I158*H158,2)</f>
        <v>0</v>
      </c>
      <c r="BL158" s="18" t="s">
        <v>128</v>
      </c>
      <c r="BM158" s="184" t="s">
        <v>607</v>
      </c>
    </row>
    <row r="159" spans="1:65" s="2" customFormat="1" ht="11.25">
      <c r="A159" s="35"/>
      <c r="B159" s="36"/>
      <c r="C159" s="37"/>
      <c r="D159" s="186" t="s">
        <v>117</v>
      </c>
      <c r="E159" s="37"/>
      <c r="F159" s="187" t="s">
        <v>606</v>
      </c>
      <c r="G159" s="37"/>
      <c r="H159" s="37"/>
      <c r="I159" s="188"/>
      <c r="J159" s="37"/>
      <c r="K159" s="37"/>
      <c r="L159" s="40"/>
      <c r="M159" s="189"/>
      <c r="N159" s="190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117</v>
      </c>
      <c r="AU159" s="18" t="s">
        <v>79</v>
      </c>
    </row>
    <row r="160" spans="1:65" s="2" customFormat="1" ht="16.5" customHeight="1">
      <c r="A160" s="35"/>
      <c r="B160" s="36"/>
      <c r="C160" s="173" t="s">
        <v>389</v>
      </c>
      <c r="D160" s="173" t="s">
        <v>110</v>
      </c>
      <c r="E160" s="174" t="s">
        <v>608</v>
      </c>
      <c r="F160" s="175" t="s">
        <v>609</v>
      </c>
      <c r="G160" s="176" t="s">
        <v>113</v>
      </c>
      <c r="H160" s="177">
        <v>5</v>
      </c>
      <c r="I160" s="178"/>
      <c r="J160" s="179">
        <f>ROUND(I160*H160,2)</f>
        <v>0</v>
      </c>
      <c r="K160" s="175" t="s">
        <v>19</v>
      </c>
      <c r="L160" s="40"/>
      <c r="M160" s="180" t="s">
        <v>19</v>
      </c>
      <c r="N160" s="181" t="s">
        <v>40</v>
      </c>
      <c r="O160" s="65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4" t="s">
        <v>128</v>
      </c>
      <c r="AT160" s="184" t="s">
        <v>110</v>
      </c>
      <c r="AU160" s="184" t="s">
        <v>79</v>
      </c>
      <c r="AY160" s="18" t="s">
        <v>107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8" t="s">
        <v>74</v>
      </c>
      <c r="BK160" s="185">
        <f>ROUND(I160*H160,2)</f>
        <v>0</v>
      </c>
      <c r="BL160" s="18" t="s">
        <v>128</v>
      </c>
      <c r="BM160" s="184" t="s">
        <v>610</v>
      </c>
    </row>
    <row r="161" spans="1:65" s="2" customFormat="1" ht="11.25">
      <c r="A161" s="35"/>
      <c r="B161" s="36"/>
      <c r="C161" s="37"/>
      <c r="D161" s="186" t="s">
        <v>117</v>
      </c>
      <c r="E161" s="37"/>
      <c r="F161" s="187" t="s">
        <v>609</v>
      </c>
      <c r="G161" s="37"/>
      <c r="H161" s="37"/>
      <c r="I161" s="188"/>
      <c r="J161" s="37"/>
      <c r="K161" s="37"/>
      <c r="L161" s="40"/>
      <c r="M161" s="189"/>
      <c r="N161" s="190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117</v>
      </c>
      <c r="AU161" s="18" t="s">
        <v>79</v>
      </c>
    </row>
    <row r="162" spans="1:65" s="2" customFormat="1" ht="16.5" customHeight="1">
      <c r="A162" s="35"/>
      <c r="B162" s="36"/>
      <c r="C162" s="173" t="s">
        <v>395</v>
      </c>
      <c r="D162" s="173" t="s">
        <v>110</v>
      </c>
      <c r="E162" s="174" t="s">
        <v>611</v>
      </c>
      <c r="F162" s="175" t="s">
        <v>612</v>
      </c>
      <c r="G162" s="176" t="s">
        <v>113</v>
      </c>
      <c r="H162" s="177">
        <v>5</v>
      </c>
      <c r="I162" s="178"/>
      <c r="J162" s="179">
        <f>ROUND(I162*H162,2)</f>
        <v>0</v>
      </c>
      <c r="K162" s="175" t="s">
        <v>19</v>
      </c>
      <c r="L162" s="40"/>
      <c r="M162" s="180" t="s">
        <v>19</v>
      </c>
      <c r="N162" s="181" t="s">
        <v>40</v>
      </c>
      <c r="O162" s="65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4" t="s">
        <v>128</v>
      </c>
      <c r="AT162" s="184" t="s">
        <v>110</v>
      </c>
      <c r="AU162" s="184" t="s">
        <v>79</v>
      </c>
      <c r="AY162" s="18" t="s">
        <v>107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8" t="s">
        <v>74</v>
      </c>
      <c r="BK162" s="185">
        <f>ROUND(I162*H162,2)</f>
        <v>0</v>
      </c>
      <c r="BL162" s="18" t="s">
        <v>128</v>
      </c>
      <c r="BM162" s="184" t="s">
        <v>613</v>
      </c>
    </row>
    <row r="163" spans="1:65" s="2" customFormat="1" ht="11.25">
      <c r="A163" s="35"/>
      <c r="B163" s="36"/>
      <c r="C163" s="37"/>
      <c r="D163" s="186" t="s">
        <v>117</v>
      </c>
      <c r="E163" s="37"/>
      <c r="F163" s="187" t="s">
        <v>612</v>
      </c>
      <c r="G163" s="37"/>
      <c r="H163" s="37"/>
      <c r="I163" s="188"/>
      <c r="J163" s="37"/>
      <c r="K163" s="37"/>
      <c r="L163" s="40"/>
      <c r="M163" s="189"/>
      <c r="N163" s="190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117</v>
      </c>
      <c r="AU163" s="18" t="s">
        <v>79</v>
      </c>
    </row>
    <row r="164" spans="1:65" s="2" customFormat="1" ht="16.5" customHeight="1">
      <c r="A164" s="35"/>
      <c r="B164" s="36"/>
      <c r="C164" s="173" t="s">
        <v>401</v>
      </c>
      <c r="D164" s="173" t="s">
        <v>110</v>
      </c>
      <c r="E164" s="174" t="s">
        <v>614</v>
      </c>
      <c r="F164" s="175" t="s">
        <v>615</v>
      </c>
      <c r="G164" s="176" t="s">
        <v>113</v>
      </c>
      <c r="H164" s="177">
        <v>1</v>
      </c>
      <c r="I164" s="178"/>
      <c r="J164" s="179">
        <f>ROUND(I164*H164,2)</f>
        <v>0</v>
      </c>
      <c r="K164" s="175" t="s">
        <v>19</v>
      </c>
      <c r="L164" s="40"/>
      <c r="M164" s="180" t="s">
        <v>19</v>
      </c>
      <c r="N164" s="181" t="s">
        <v>40</v>
      </c>
      <c r="O164" s="65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4" t="s">
        <v>128</v>
      </c>
      <c r="AT164" s="184" t="s">
        <v>110</v>
      </c>
      <c r="AU164" s="184" t="s">
        <v>79</v>
      </c>
      <c r="AY164" s="18" t="s">
        <v>107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8" t="s">
        <v>74</v>
      </c>
      <c r="BK164" s="185">
        <f>ROUND(I164*H164,2)</f>
        <v>0</v>
      </c>
      <c r="BL164" s="18" t="s">
        <v>128</v>
      </c>
      <c r="BM164" s="184" t="s">
        <v>616</v>
      </c>
    </row>
    <row r="165" spans="1:65" s="2" customFormat="1" ht="11.25">
      <c r="A165" s="35"/>
      <c r="B165" s="36"/>
      <c r="C165" s="37"/>
      <c r="D165" s="186" t="s">
        <v>117</v>
      </c>
      <c r="E165" s="37"/>
      <c r="F165" s="187" t="s">
        <v>615</v>
      </c>
      <c r="G165" s="37"/>
      <c r="H165" s="37"/>
      <c r="I165" s="188"/>
      <c r="J165" s="37"/>
      <c r="K165" s="37"/>
      <c r="L165" s="40"/>
      <c r="M165" s="189"/>
      <c r="N165" s="190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117</v>
      </c>
      <c r="AU165" s="18" t="s">
        <v>79</v>
      </c>
    </row>
    <row r="166" spans="1:65" s="2" customFormat="1" ht="24">
      <c r="A166" s="35"/>
      <c r="B166" s="36"/>
      <c r="C166" s="173" t="s">
        <v>406</v>
      </c>
      <c r="D166" s="173" t="s">
        <v>110</v>
      </c>
      <c r="E166" s="174" t="s">
        <v>617</v>
      </c>
      <c r="F166" s="175" t="s">
        <v>618</v>
      </c>
      <c r="G166" s="176" t="s">
        <v>113</v>
      </c>
      <c r="H166" s="177">
        <v>5</v>
      </c>
      <c r="I166" s="178"/>
      <c r="J166" s="179">
        <f>ROUND(I166*H166,2)</f>
        <v>0</v>
      </c>
      <c r="K166" s="175" t="s">
        <v>19</v>
      </c>
      <c r="L166" s="40"/>
      <c r="M166" s="180" t="s">
        <v>19</v>
      </c>
      <c r="N166" s="181" t="s">
        <v>40</v>
      </c>
      <c r="O166" s="65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4" t="s">
        <v>128</v>
      </c>
      <c r="AT166" s="184" t="s">
        <v>110</v>
      </c>
      <c r="AU166" s="184" t="s">
        <v>79</v>
      </c>
      <c r="AY166" s="18" t="s">
        <v>107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8" t="s">
        <v>74</v>
      </c>
      <c r="BK166" s="185">
        <f>ROUND(I166*H166,2)</f>
        <v>0</v>
      </c>
      <c r="BL166" s="18" t="s">
        <v>128</v>
      </c>
      <c r="BM166" s="184" t="s">
        <v>619</v>
      </c>
    </row>
    <row r="167" spans="1:65" s="2" customFormat="1" ht="19.5">
      <c r="A167" s="35"/>
      <c r="B167" s="36"/>
      <c r="C167" s="37"/>
      <c r="D167" s="186" t="s">
        <v>117</v>
      </c>
      <c r="E167" s="37"/>
      <c r="F167" s="187" t="s">
        <v>618</v>
      </c>
      <c r="G167" s="37"/>
      <c r="H167" s="37"/>
      <c r="I167" s="188"/>
      <c r="J167" s="37"/>
      <c r="K167" s="37"/>
      <c r="L167" s="40"/>
      <c r="M167" s="189"/>
      <c r="N167" s="190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117</v>
      </c>
      <c r="AU167" s="18" t="s">
        <v>79</v>
      </c>
    </row>
    <row r="168" spans="1:65" s="2" customFormat="1" ht="16.5" customHeight="1">
      <c r="A168" s="35"/>
      <c r="B168" s="36"/>
      <c r="C168" s="173" t="s">
        <v>418</v>
      </c>
      <c r="D168" s="173" t="s">
        <v>110</v>
      </c>
      <c r="E168" s="174" t="s">
        <v>620</v>
      </c>
      <c r="F168" s="175" t="s">
        <v>621</v>
      </c>
      <c r="G168" s="176" t="s">
        <v>113</v>
      </c>
      <c r="H168" s="177">
        <v>5</v>
      </c>
      <c r="I168" s="178"/>
      <c r="J168" s="179">
        <f>ROUND(I168*H168,2)</f>
        <v>0</v>
      </c>
      <c r="K168" s="175" t="s">
        <v>19</v>
      </c>
      <c r="L168" s="40"/>
      <c r="M168" s="180" t="s">
        <v>19</v>
      </c>
      <c r="N168" s="181" t="s">
        <v>40</v>
      </c>
      <c r="O168" s="65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4" t="s">
        <v>128</v>
      </c>
      <c r="AT168" s="184" t="s">
        <v>110</v>
      </c>
      <c r="AU168" s="184" t="s">
        <v>79</v>
      </c>
      <c r="AY168" s="18" t="s">
        <v>107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8" t="s">
        <v>74</v>
      </c>
      <c r="BK168" s="185">
        <f>ROUND(I168*H168,2)</f>
        <v>0</v>
      </c>
      <c r="BL168" s="18" t="s">
        <v>128</v>
      </c>
      <c r="BM168" s="184" t="s">
        <v>622</v>
      </c>
    </row>
    <row r="169" spans="1:65" s="2" customFormat="1" ht="11.25">
      <c r="A169" s="35"/>
      <c r="B169" s="36"/>
      <c r="C169" s="37"/>
      <c r="D169" s="186" t="s">
        <v>117</v>
      </c>
      <c r="E169" s="37"/>
      <c r="F169" s="187" t="s">
        <v>621</v>
      </c>
      <c r="G169" s="37"/>
      <c r="H169" s="37"/>
      <c r="I169" s="188"/>
      <c r="J169" s="37"/>
      <c r="K169" s="37"/>
      <c r="L169" s="40"/>
      <c r="M169" s="189"/>
      <c r="N169" s="190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117</v>
      </c>
      <c r="AU169" s="18" t="s">
        <v>79</v>
      </c>
    </row>
    <row r="170" spans="1:65" s="2" customFormat="1" ht="16.5" customHeight="1">
      <c r="A170" s="35"/>
      <c r="B170" s="36"/>
      <c r="C170" s="173" t="s">
        <v>423</v>
      </c>
      <c r="D170" s="173" t="s">
        <v>110</v>
      </c>
      <c r="E170" s="174" t="s">
        <v>623</v>
      </c>
      <c r="F170" s="175" t="s">
        <v>624</v>
      </c>
      <c r="G170" s="176" t="s">
        <v>113</v>
      </c>
      <c r="H170" s="177">
        <v>5</v>
      </c>
      <c r="I170" s="178"/>
      <c r="J170" s="179">
        <f>ROUND(I170*H170,2)</f>
        <v>0</v>
      </c>
      <c r="K170" s="175" t="s">
        <v>19</v>
      </c>
      <c r="L170" s="40"/>
      <c r="M170" s="180" t="s">
        <v>19</v>
      </c>
      <c r="N170" s="181" t="s">
        <v>40</v>
      </c>
      <c r="O170" s="65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4" t="s">
        <v>128</v>
      </c>
      <c r="AT170" s="184" t="s">
        <v>110</v>
      </c>
      <c r="AU170" s="184" t="s">
        <v>79</v>
      </c>
      <c r="AY170" s="18" t="s">
        <v>107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8" t="s">
        <v>74</v>
      </c>
      <c r="BK170" s="185">
        <f>ROUND(I170*H170,2)</f>
        <v>0</v>
      </c>
      <c r="BL170" s="18" t="s">
        <v>128</v>
      </c>
      <c r="BM170" s="184" t="s">
        <v>625</v>
      </c>
    </row>
    <row r="171" spans="1:65" s="2" customFormat="1" ht="11.25">
      <c r="A171" s="35"/>
      <c r="B171" s="36"/>
      <c r="C171" s="37"/>
      <c r="D171" s="186" t="s">
        <v>117</v>
      </c>
      <c r="E171" s="37"/>
      <c r="F171" s="187" t="s">
        <v>624</v>
      </c>
      <c r="G171" s="37"/>
      <c r="H171" s="37"/>
      <c r="I171" s="188"/>
      <c r="J171" s="37"/>
      <c r="K171" s="37"/>
      <c r="L171" s="40"/>
      <c r="M171" s="189"/>
      <c r="N171" s="190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117</v>
      </c>
      <c r="AU171" s="18" t="s">
        <v>79</v>
      </c>
    </row>
    <row r="172" spans="1:65" s="2" customFormat="1" ht="16.5" customHeight="1">
      <c r="A172" s="35"/>
      <c r="B172" s="36"/>
      <c r="C172" s="173" t="s">
        <v>428</v>
      </c>
      <c r="D172" s="173" t="s">
        <v>110</v>
      </c>
      <c r="E172" s="174" t="s">
        <v>626</v>
      </c>
      <c r="F172" s="175" t="s">
        <v>627</v>
      </c>
      <c r="G172" s="176" t="s">
        <v>377</v>
      </c>
      <c r="H172" s="177">
        <v>298</v>
      </c>
      <c r="I172" s="178"/>
      <c r="J172" s="179">
        <f>ROUND(I172*H172,2)</f>
        <v>0</v>
      </c>
      <c r="K172" s="175" t="s">
        <v>19</v>
      </c>
      <c r="L172" s="40"/>
      <c r="M172" s="180" t="s">
        <v>19</v>
      </c>
      <c r="N172" s="181" t="s">
        <v>40</v>
      </c>
      <c r="O172" s="65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4" t="s">
        <v>128</v>
      </c>
      <c r="AT172" s="184" t="s">
        <v>110</v>
      </c>
      <c r="AU172" s="184" t="s">
        <v>79</v>
      </c>
      <c r="AY172" s="18" t="s">
        <v>107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8" t="s">
        <v>74</v>
      </c>
      <c r="BK172" s="185">
        <f>ROUND(I172*H172,2)</f>
        <v>0</v>
      </c>
      <c r="BL172" s="18" t="s">
        <v>128</v>
      </c>
      <c r="BM172" s="184" t="s">
        <v>628</v>
      </c>
    </row>
    <row r="173" spans="1:65" s="2" customFormat="1" ht="11.25">
      <c r="A173" s="35"/>
      <c r="B173" s="36"/>
      <c r="C173" s="37"/>
      <c r="D173" s="186" t="s">
        <v>117</v>
      </c>
      <c r="E173" s="37"/>
      <c r="F173" s="187" t="s">
        <v>627</v>
      </c>
      <c r="G173" s="37"/>
      <c r="H173" s="37"/>
      <c r="I173" s="188"/>
      <c r="J173" s="37"/>
      <c r="K173" s="37"/>
      <c r="L173" s="40"/>
      <c r="M173" s="189"/>
      <c r="N173" s="190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117</v>
      </c>
      <c r="AU173" s="18" t="s">
        <v>79</v>
      </c>
    </row>
    <row r="174" spans="1:65" s="2" customFormat="1" ht="16.5" customHeight="1">
      <c r="A174" s="35"/>
      <c r="B174" s="36"/>
      <c r="C174" s="173" t="s">
        <v>432</v>
      </c>
      <c r="D174" s="173" t="s">
        <v>110</v>
      </c>
      <c r="E174" s="174" t="s">
        <v>629</v>
      </c>
      <c r="F174" s="175" t="s">
        <v>630</v>
      </c>
      <c r="G174" s="176" t="s">
        <v>113</v>
      </c>
      <c r="H174" s="177">
        <v>6</v>
      </c>
      <c r="I174" s="178"/>
      <c r="J174" s="179">
        <f>ROUND(I174*H174,2)</f>
        <v>0</v>
      </c>
      <c r="K174" s="175" t="s">
        <v>19</v>
      </c>
      <c r="L174" s="40"/>
      <c r="M174" s="180" t="s">
        <v>19</v>
      </c>
      <c r="N174" s="181" t="s">
        <v>40</v>
      </c>
      <c r="O174" s="65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4" t="s">
        <v>128</v>
      </c>
      <c r="AT174" s="184" t="s">
        <v>110</v>
      </c>
      <c r="AU174" s="184" t="s">
        <v>79</v>
      </c>
      <c r="AY174" s="18" t="s">
        <v>107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8" t="s">
        <v>74</v>
      </c>
      <c r="BK174" s="185">
        <f>ROUND(I174*H174,2)</f>
        <v>0</v>
      </c>
      <c r="BL174" s="18" t="s">
        <v>128</v>
      </c>
      <c r="BM174" s="184" t="s">
        <v>631</v>
      </c>
    </row>
    <row r="175" spans="1:65" s="2" customFormat="1" ht="11.25">
      <c r="A175" s="35"/>
      <c r="B175" s="36"/>
      <c r="C175" s="37"/>
      <c r="D175" s="186" t="s">
        <v>117</v>
      </c>
      <c r="E175" s="37"/>
      <c r="F175" s="187" t="s">
        <v>632</v>
      </c>
      <c r="G175" s="37"/>
      <c r="H175" s="37"/>
      <c r="I175" s="188"/>
      <c r="J175" s="37"/>
      <c r="K175" s="37"/>
      <c r="L175" s="40"/>
      <c r="M175" s="189"/>
      <c r="N175" s="190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117</v>
      </c>
      <c r="AU175" s="18" t="s">
        <v>79</v>
      </c>
    </row>
    <row r="176" spans="1:65" s="2" customFormat="1" ht="16.5" customHeight="1">
      <c r="A176" s="35"/>
      <c r="B176" s="36"/>
      <c r="C176" s="173" t="s">
        <v>436</v>
      </c>
      <c r="D176" s="173" t="s">
        <v>110</v>
      </c>
      <c r="E176" s="174" t="s">
        <v>633</v>
      </c>
      <c r="F176" s="175" t="s">
        <v>634</v>
      </c>
      <c r="G176" s="176" t="s">
        <v>377</v>
      </c>
      <c r="H176" s="177">
        <v>290</v>
      </c>
      <c r="I176" s="178"/>
      <c r="J176" s="179">
        <f>ROUND(I176*H176,2)</f>
        <v>0</v>
      </c>
      <c r="K176" s="175" t="s">
        <v>19</v>
      </c>
      <c r="L176" s="40"/>
      <c r="M176" s="180" t="s">
        <v>19</v>
      </c>
      <c r="N176" s="181" t="s">
        <v>40</v>
      </c>
      <c r="O176" s="65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4" t="s">
        <v>128</v>
      </c>
      <c r="AT176" s="184" t="s">
        <v>110</v>
      </c>
      <c r="AU176" s="184" t="s">
        <v>79</v>
      </c>
      <c r="AY176" s="18" t="s">
        <v>107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8" t="s">
        <v>74</v>
      </c>
      <c r="BK176" s="185">
        <f>ROUND(I176*H176,2)</f>
        <v>0</v>
      </c>
      <c r="BL176" s="18" t="s">
        <v>128</v>
      </c>
      <c r="BM176" s="184" t="s">
        <v>635</v>
      </c>
    </row>
    <row r="177" spans="1:65" s="2" customFormat="1" ht="11.25">
      <c r="A177" s="35"/>
      <c r="B177" s="36"/>
      <c r="C177" s="37"/>
      <c r="D177" s="186" t="s">
        <v>117</v>
      </c>
      <c r="E177" s="37"/>
      <c r="F177" s="187" t="s">
        <v>634</v>
      </c>
      <c r="G177" s="37"/>
      <c r="H177" s="37"/>
      <c r="I177" s="188"/>
      <c r="J177" s="37"/>
      <c r="K177" s="37"/>
      <c r="L177" s="40"/>
      <c r="M177" s="189"/>
      <c r="N177" s="190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117</v>
      </c>
      <c r="AU177" s="18" t="s">
        <v>79</v>
      </c>
    </row>
    <row r="178" spans="1:65" s="2" customFormat="1" ht="16.5" customHeight="1">
      <c r="A178" s="35"/>
      <c r="B178" s="36"/>
      <c r="C178" s="173" t="s">
        <v>440</v>
      </c>
      <c r="D178" s="173" t="s">
        <v>110</v>
      </c>
      <c r="E178" s="174" t="s">
        <v>636</v>
      </c>
      <c r="F178" s="175" t="s">
        <v>637</v>
      </c>
      <c r="G178" s="176" t="s">
        <v>113</v>
      </c>
      <c r="H178" s="177">
        <v>9</v>
      </c>
      <c r="I178" s="178"/>
      <c r="J178" s="179">
        <f>ROUND(I178*H178,2)</f>
        <v>0</v>
      </c>
      <c r="K178" s="175" t="s">
        <v>19</v>
      </c>
      <c r="L178" s="40"/>
      <c r="M178" s="180" t="s">
        <v>19</v>
      </c>
      <c r="N178" s="181" t="s">
        <v>40</v>
      </c>
      <c r="O178" s="65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4" t="s">
        <v>128</v>
      </c>
      <c r="AT178" s="184" t="s">
        <v>110</v>
      </c>
      <c r="AU178" s="184" t="s">
        <v>79</v>
      </c>
      <c r="AY178" s="18" t="s">
        <v>107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8" t="s">
        <v>74</v>
      </c>
      <c r="BK178" s="185">
        <f>ROUND(I178*H178,2)</f>
        <v>0</v>
      </c>
      <c r="BL178" s="18" t="s">
        <v>128</v>
      </c>
      <c r="BM178" s="184" t="s">
        <v>638</v>
      </c>
    </row>
    <row r="179" spans="1:65" s="2" customFormat="1" ht="11.25">
      <c r="A179" s="35"/>
      <c r="B179" s="36"/>
      <c r="C179" s="37"/>
      <c r="D179" s="186" t="s">
        <v>117</v>
      </c>
      <c r="E179" s="37"/>
      <c r="F179" s="187" t="s">
        <v>637</v>
      </c>
      <c r="G179" s="37"/>
      <c r="H179" s="37"/>
      <c r="I179" s="188"/>
      <c r="J179" s="37"/>
      <c r="K179" s="37"/>
      <c r="L179" s="40"/>
      <c r="M179" s="189"/>
      <c r="N179" s="190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117</v>
      </c>
      <c r="AU179" s="18" t="s">
        <v>79</v>
      </c>
    </row>
    <row r="180" spans="1:65" s="2" customFormat="1" ht="16.5" customHeight="1">
      <c r="A180" s="35"/>
      <c r="B180" s="36"/>
      <c r="C180" s="173" t="s">
        <v>444</v>
      </c>
      <c r="D180" s="173" t="s">
        <v>110</v>
      </c>
      <c r="E180" s="174" t="s">
        <v>639</v>
      </c>
      <c r="F180" s="175" t="s">
        <v>640</v>
      </c>
      <c r="G180" s="176" t="s">
        <v>113</v>
      </c>
      <c r="H180" s="177">
        <v>5</v>
      </c>
      <c r="I180" s="178"/>
      <c r="J180" s="179">
        <f>ROUND(I180*H180,2)</f>
        <v>0</v>
      </c>
      <c r="K180" s="175" t="s">
        <v>19</v>
      </c>
      <c r="L180" s="40"/>
      <c r="M180" s="180" t="s">
        <v>19</v>
      </c>
      <c r="N180" s="181" t="s">
        <v>40</v>
      </c>
      <c r="O180" s="65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4" t="s">
        <v>128</v>
      </c>
      <c r="AT180" s="184" t="s">
        <v>110</v>
      </c>
      <c r="AU180" s="184" t="s">
        <v>79</v>
      </c>
      <c r="AY180" s="18" t="s">
        <v>107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8" t="s">
        <v>74</v>
      </c>
      <c r="BK180" s="185">
        <f>ROUND(I180*H180,2)</f>
        <v>0</v>
      </c>
      <c r="BL180" s="18" t="s">
        <v>128</v>
      </c>
      <c r="BM180" s="184" t="s">
        <v>641</v>
      </c>
    </row>
    <row r="181" spans="1:65" s="2" customFormat="1" ht="11.25">
      <c r="A181" s="35"/>
      <c r="B181" s="36"/>
      <c r="C181" s="37"/>
      <c r="D181" s="186" t="s">
        <v>117</v>
      </c>
      <c r="E181" s="37"/>
      <c r="F181" s="187" t="s">
        <v>640</v>
      </c>
      <c r="G181" s="37"/>
      <c r="H181" s="37"/>
      <c r="I181" s="188"/>
      <c r="J181" s="37"/>
      <c r="K181" s="37"/>
      <c r="L181" s="40"/>
      <c r="M181" s="191"/>
      <c r="N181" s="192"/>
      <c r="O181" s="193"/>
      <c r="P181" s="193"/>
      <c r="Q181" s="193"/>
      <c r="R181" s="193"/>
      <c r="S181" s="193"/>
      <c r="T181" s="194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117</v>
      </c>
      <c r="AU181" s="18" t="s">
        <v>79</v>
      </c>
    </row>
    <row r="182" spans="1:65" s="2" customFormat="1" ht="6.95" customHeight="1">
      <c r="A182" s="35"/>
      <c r="B182" s="48"/>
      <c r="C182" s="49"/>
      <c r="D182" s="49"/>
      <c r="E182" s="49"/>
      <c r="F182" s="49"/>
      <c r="G182" s="49"/>
      <c r="H182" s="49"/>
      <c r="I182" s="49"/>
      <c r="J182" s="49"/>
      <c r="K182" s="49"/>
      <c r="L182" s="40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algorithmName="SHA-512" hashValue="E+bxq7HTy79Dq+WQsPJSpK/QBPBe6W+iIwlW9eZWZxoJDF75rlmpnP2urP1V7IxI4CfxLNaCjAjX/G06sTU+Bw==" saltValue="KxNmG5W5pbzRjy9eQXVCdvGiLqIL0QoG/ZYXo3b3n8Ee0NdCWgERC/jyw3hthRVeB3p8dsiMiribEHVmd++BAg==" spinCount="100000" sheet="1" objects="1" scenarios="1" formatColumns="0" formatRows="0" autoFilter="0"/>
  <autoFilter ref="C82:K181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41" customWidth="1"/>
    <col min="2" max="2" width="1.6640625" style="241" customWidth="1"/>
    <col min="3" max="4" width="5" style="241" customWidth="1"/>
    <col min="5" max="5" width="11.6640625" style="241" customWidth="1"/>
    <col min="6" max="6" width="9.1640625" style="241" customWidth="1"/>
    <col min="7" max="7" width="5" style="241" customWidth="1"/>
    <col min="8" max="8" width="77.83203125" style="241" customWidth="1"/>
    <col min="9" max="10" width="20" style="241" customWidth="1"/>
    <col min="11" max="11" width="1.6640625" style="241" customWidth="1"/>
  </cols>
  <sheetData>
    <row r="1" spans="2:1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6" customFormat="1" ht="45" customHeight="1">
      <c r="B3" s="245"/>
      <c r="C3" s="373" t="s">
        <v>642</v>
      </c>
      <c r="D3" s="373"/>
      <c r="E3" s="373"/>
      <c r="F3" s="373"/>
      <c r="G3" s="373"/>
      <c r="H3" s="373"/>
      <c r="I3" s="373"/>
      <c r="J3" s="373"/>
      <c r="K3" s="246"/>
    </row>
    <row r="4" spans="2:11" s="1" customFormat="1" ht="25.5" customHeight="1">
      <c r="B4" s="247"/>
      <c r="C4" s="378" t="s">
        <v>643</v>
      </c>
      <c r="D4" s="378"/>
      <c r="E4" s="378"/>
      <c r="F4" s="378"/>
      <c r="G4" s="378"/>
      <c r="H4" s="378"/>
      <c r="I4" s="378"/>
      <c r="J4" s="378"/>
      <c r="K4" s="248"/>
    </row>
    <row r="5" spans="2:11" s="1" customFormat="1" ht="5.25" customHeight="1">
      <c r="B5" s="247"/>
      <c r="C5" s="249"/>
      <c r="D5" s="249"/>
      <c r="E5" s="249"/>
      <c r="F5" s="249"/>
      <c r="G5" s="249"/>
      <c r="H5" s="249"/>
      <c r="I5" s="249"/>
      <c r="J5" s="249"/>
      <c r="K5" s="248"/>
    </row>
    <row r="6" spans="2:11" s="1" customFormat="1" ht="15" customHeight="1">
      <c r="B6" s="247"/>
      <c r="C6" s="377" t="s">
        <v>644</v>
      </c>
      <c r="D6" s="377"/>
      <c r="E6" s="377"/>
      <c r="F6" s="377"/>
      <c r="G6" s="377"/>
      <c r="H6" s="377"/>
      <c r="I6" s="377"/>
      <c r="J6" s="377"/>
      <c r="K6" s="248"/>
    </row>
    <row r="7" spans="2:11" s="1" customFormat="1" ht="15" customHeight="1">
      <c r="B7" s="251"/>
      <c r="C7" s="377" t="s">
        <v>645</v>
      </c>
      <c r="D7" s="377"/>
      <c r="E7" s="377"/>
      <c r="F7" s="377"/>
      <c r="G7" s="377"/>
      <c r="H7" s="377"/>
      <c r="I7" s="377"/>
      <c r="J7" s="377"/>
      <c r="K7" s="248"/>
    </row>
    <row r="8" spans="2:11" s="1" customFormat="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s="1" customFormat="1" ht="15" customHeight="1">
      <c r="B9" s="251"/>
      <c r="C9" s="377" t="s">
        <v>646</v>
      </c>
      <c r="D9" s="377"/>
      <c r="E9" s="377"/>
      <c r="F9" s="377"/>
      <c r="G9" s="377"/>
      <c r="H9" s="377"/>
      <c r="I9" s="377"/>
      <c r="J9" s="377"/>
      <c r="K9" s="248"/>
    </row>
    <row r="10" spans="2:11" s="1" customFormat="1" ht="15" customHeight="1">
      <c r="B10" s="251"/>
      <c r="C10" s="250"/>
      <c r="D10" s="377" t="s">
        <v>647</v>
      </c>
      <c r="E10" s="377"/>
      <c r="F10" s="377"/>
      <c r="G10" s="377"/>
      <c r="H10" s="377"/>
      <c r="I10" s="377"/>
      <c r="J10" s="377"/>
      <c r="K10" s="248"/>
    </row>
    <row r="11" spans="2:11" s="1" customFormat="1" ht="15" customHeight="1">
      <c r="B11" s="251"/>
      <c r="C11" s="252"/>
      <c r="D11" s="377" t="s">
        <v>648</v>
      </c>
      <c r="E11" s="377"/>
      <c r="F11" s="377"/>
      <c r="G11" s="377"/>
      <c r="H11" s="377"/>
      <c r="I11" s="377"/>
      <c r="J11" s="377"/>
      <c r="K11" s="248"/>
    </row>
    <row r="12" spans="2:11" s="1" customFormat="1" ht="15" customHeight="1">
      <c r="B12" s="251"/>
      <c r="C12" s="252"/>
      <c r="D12" s="250"/>
      <c r="E12" s="250"/>
      <c r="F12" s="250"/>
      <c r="G12" s="250"/>
      <c r="H12" s="250"/>
      <c r="I12" s="250"/>
      <c r="J12" s="250"/>
      <c r="K12" s="248"/>
    </row>
    <row r="13" spans="2:11" s="1" customFormat="1" ht="15" customHeight="1">
      <c r="B13" s="251"/>
      <c r="C13" s="252"/>
      <c r="D13" s="253" t="s">
        <v>649</v>
      </c>
      <c r="E13" s="250"/>
      <c r="F13" s="250"/>
      <c r="G13" s="250"/>
      <c r="H13" s="250"/>
      <c r="I13" s="250"/>
      <c r="J13" s="250"/>
      <c r="K13" s="248"/>
    </row>
    <row r="14" spans="2:11" s="1" customFormat="1" ht="12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48"/>
    </row>
    <row r="15" spans="2:11" s="1" customFormat="1" ht="15" customHeight="1">
      <c r="B15" s="251"/>
      <c r="C15" s="252"/>
      <c r="D15" s="377" t="s">
        <v>650</v>
      </c>
      <c r="E15" s="377"/>
      <c r="F15" s="377"/>
      <c r="G15" s="377"/>
      <c r="H15" s="377"/>
      <c r="I15" s="377"/>
      <c r="J15" s="377"/>
      <c r="K15" s="248"/>
    </row>
    <row r="16" spans="2:11" s="1" customFormat="1" ht="15" customHeight="1">
      <c r="B16" s="251"/>
      <c r="C16" s="252"/>
      <c r="D16" s="377" t="s">
        <v>651</v>
      </c>
      <c r="E16" s="377"/>
      <c r="F16" s="377"/>
      <c r="G16" s="377"/>
      <c r="H16" s="377"/>
      <c r="I16" s="377"/>
      <c r="J16" s="377"/>
      <c r="K16" s="248"/>
    </row>
    <row r="17" spans="2:11" s="1" customFormat="1" ht="15" customHeight="1">
      <c r="B17" s="251"/>
      <c r="C17" s="252"/>
      <c r="D17" s="377" t="s">
        <v>652</v>
      </c>
      <c r="E17" s="377"/>
      <c r="F17" s="377"/>
      <c r="G17" s="377"/>
      <c r="H17" s="377"/>
      <c r="I17" s="377"/>
      <c r="J17" s="377"/>
      <c r="K17" s="248"/>
    </row>
    <row r="18" spans="2:11" s="1" customFormat="1" ht="15" customHeight="1">
      <c r="B18" s="251"/>
      <c r="C18" s="252"/>
      <c r="D18" s="252"/>
      <c r="E18" s="254" t="s">
        <v>73</v>
      </c>
      <c r="F18" s="377" t="s">
        <v>653</v>
      </c>
      <c r="G18" s="377"/>
      <c r="H18" s="377"/>
      <c r="I18" s="377"/>
      <c r="J18" s="377"/>
      <c r="K18" s="248"/>
    </row>
    <row r="19" spans="2:11" s="1" customFormat="1" ht="15" customHeight="1">
      <c r="B19" s="251"/>
      <c r="C19" s="252"/>
      <c r="D19" s="252"/>
      <c r="E19" s="254" t="s">
        <v>654</v>
      </c>
      <c r="F19" s="377" t="s">
        <v>655</v>
      </c>
      <c r="G19" s="377"/>
      <c r="H19" s="377"/>
      <c r="I19" s="377"/>
      <c r="J19" s="377"/>
      <c r="K19" s="248"/>
    </row>
    <row r="20" spans="2:11" s="1" customFormat="1" ht="15" customHeight="1">
      <c r="B20" s="251"/>
      <c r="C20" s="252"/>
      <c r="D20" s="252"/>
      <c r="E20" s="254" t="s">
        <v>656</v>
      </c>
      <c r="F20" s="377" t="s">
        <v>657</v>
      </c>
      <c r="G20" s="377"/>
      <c r="H20" s="377"/>
      <c r="I20" s="377"/>
      <c r="J20" s="377"/>
      <c r="K20" s="248"/>
    </row>
    <row r="21" spans="2:11" s="1" customFormat="1" ht="15" customHeight="1">
      <c r="B21" s="251"/>
      <c r="C21" s="252"/>
      <c r="D21" s="252"/>
      <c r="E21" s="254" t="s">
        <v>658</v>
      </c>
      <c r="F21" s="377" t="s">
        <v>659</v>
      </c>
      <c r="G21" s="377"/>
      <c r="H21" s="377"/>
      <c r="I21" s="377"/>
      <c r="J21" s="377"/>
      <c r="K21" s="248"/>
    </row>
    <row r="22" spans="2:11" s="1" customFormat="1" ht="15" customHeight="1">
      <c r="B22" s="251"/>
      <c r="C22" s="252"/>
      <c r="D22" s="252"/>
      <c r="E22" s="254" t="s">
        <v>660</v>
      </c>
      <c r="F22" s="377" t="s">
        <v>661</v>
      </c>
      <c r="G22" s="377"/>
      <c r="H22" s="377"/>
      <c r="I22" s="377"/>
      <c r="J22" s="377"/>
      <c r="K22" s="248"/>
    </row>
    <row r="23" spans="2:11" s="1" customFormat="1" ht="15" customHeight="1">
      <c r="B23" s="251"/>
      <c r="C23" s="252"/>
      <c r="D23" s="252"/>
      <c r="E23" s="254" t="s">
        <v>662</v>
      </c>
      <c r="F23" s="377" t="s">
        <v>663</v>
      </c>
      <c r="G23" s="377"/>
      <c r="H23" s="377"/>
      <c r="I23" s="377"/>
      <c r="J23" s="377"/>
      <c r="K23" s="248"/>
    </row>
    <row r="24" spans="2:11" s="1" customFormat="1" ht="12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48"/>
    </row>
    <row r="25" spans="2:11" s="1" customFormat="1" ht="15" customHeight="1">
      <c r="B25" s="251"/>
      <c r="C25" s="377" t="s">
        <v>664</v>
      </c>
      <c r="D25" s="377"/>
      <c r="E25" s="377"/>
      <c r="F25" s="377"/>
      <c r="G25" s="377"/>
      <c r="H25" s="377"/>
      <c r="I25" s="377"/>
      <c r="J25" s="377"/>
      <c r="K25" s="248"/>
    </row>
    <row r="26" spans="2:11" s="1" customFormat="1" ht="15" customHeight="1">
      <c r="B26" s="251"/>
      <c r="C26" s="377" t="s">
        <v>665</v>
      </c>
      <c r="D26" s="377"/>
      <c r="E26" s="377"/>
      <c r="F26" s="377"/>
      <c r="G26" s="377"/>
      <c r="H26" s="377"/>
      <c r="I26" s="377"/>
      <c r="J26" s="377"/>
      <c r="K26" s="248"/>
    </row>
    <row r="27" spans="2:11" s="1" customFormat="1" ht="15" customHeight="1">
      <c r="B27" s="251"/>
      <c r="C27" s="250"/>
      <c r="D27" s="377" t="s">
        <v>666</v>
      </c>
      <c r="E27" s="377"/>
      <c r="F27" s="377"/>
      <c r="G27" s="377"/>
      <c r="H27" s="377"/>
      <c r="I27" s="377"/>
      <c r="J27" s="377"/>
      <c r="K27" s="248"/>
    </row>
    <row r="28" spans="2:11" s="1" customFormat="1" ht="15" customHeight="1">
      <c r="B28" s="251"/>
      <c r="C28" s="252"/>
      <c r="D28" s="377" t="s">
        <v>667</v>
      </c>
      <c r="E28" s="377"/>
      <c r="F28" s="377"/>
      <c r="G28" s="377"/>
      <c r="H28" s="377"/>
      <c r="I28" s="377"/>
      <c r="J28" s="377"/>
      <c r="K28" s="248"/>
    </row>
    <row r="29" spans="2:11" s="1" customFormat="1" ht="12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48"/>
    </row>
    <row r="30" spans="2:11" s="1" customFormat="1" ht="15" customHeight="1">
      <c r="B30" s="251"/>
      <c r="C30" s="252"/>
      <c r="D30" s="377" t="s">
        <v>668</v>
      </c>
      <c r="E30" s="377"/>
      <c r="F30" s="377"/>
      <c r="G30" s="377"/>
      <c r="H30" s="377"/>
      <c r="I30" s="377"/>
      <c r="J30" s="377"/>
      <c r="K30" s="248"/>
    </row>
    <row r="31" spans="2:11" s="1" customFormat="1" ht="15" customHeight="1">
      <c r="B31" s="251"/>
      <c r="C31" s="252"/>
      <c r="D31" s="377" t="s">
        <v>669</v>
      </c>
      <c r="E31" s="377"/>
      <c r="F31" s="377"/>
      <c r="G31" s="377"/>
      <c r="H31" s="377"/>
      <c r="I31" s="377"/>
      <c r="J31" s="377"/>
      <c r="K31" s="248"/>
    </row>
    <row r="32" spans="2:11" s="1" customFormat="1" ht="12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48"/>
    </row>
    <row r="33" spans="2:11" s="1" customFormat="1" ht="15" customHeight="1">
      <c r="B33" s="251"/>
      <c r="C33" s="252"/>
      <c r="D33" s="377" t="s">
        <v>670</v>
      </c>
      <c r="E33" s="377"/>
      <c r="F33" s="377"/>
      <c r="G33" s="377"/>
      <c r="H33" s="377"/>
      <c r="I33" s="377"/>
      <c r="J33" s="377"/>
      <c r="K33" s="248"/>
    </row>
    <row r="34" spans="2:11" s="1" customFormat="1" ht="15" customHeight="1">
      <c r="B34" s="251"/>
      <c r="C34" s="252"/>
      <c r="D34" s="377" t="s">
        <v>671</v>
      </c>
      <c r="E34" s="377"/>
      <c r="F34" s="377"/>
      <c r="G34" s="377"/>
      <c r="H34" s="377"/>
      <c r="I34" s="377"/>
      <c r="J34" s="377"/>
      <c r="K34" s="248"/>
    </row>
    <row r="35" spans="2:11" s="1" customFormat="1" ht="15" customHeight="1">
      <c r="B35" s="251"/>
      <c r="C35" s="252"/>
      <c r="D35" s="377" t="s">
        <v>672</v>
      </c>
      <c r="E35" s="377"/>
      <c r="F35" s="377"/>
      <c r="G35" s="377"/>
      <c r="H35" s="377"/>
      <c r="I35" s="377"/>
      <c r="J35" s="377"/>
      <c r="K35" s="248"/>
    </row>
    <row r="36" spans="2:11" s="1" customFormat="1" ht="15" customHeight="1">
      <c r="B36" s="251"/>
      <c r="C36" s="252"/>
      <c r="D36" s="250"/>
      <c r="E36" s="253" t="s">
        <v>92</v>
      </c>
      <c r="F36" s="250"/>
      <c r="G36" s="377" t="s">
        <v>673</v>
      </c>
      <c r="H36" s="377"/>
      <c r="I36" s="377"/>
      <c r="J36" s="377"/>
      <c r="K36" s="248"/>
    </row>
    <row r="37" spans="2:11" s="1" customFormat="1" ht="30.75" customHeight="1">
      <c r="B37" s="251"/>
      <c r="C37" s="252"/>
      <c r="D37" s="250"/>
      <c r="E37" s="253" t="s">
        <v>674</v>
      </c>
      <c r="F37" s="250"/>
      <c r="G37" s="377" t="s">
        <v>675</v>
      </c>
      <c r="H37" s="377"/>
      <c r="I37" s="377"/>
      <c r="J37" s="377"/>
      <c r="K37" s="248"/>
    </row>
    <row r="38" spans="2:11" s="1" customFormat="1" ht="15" customHeight="1">
      <c r="B38" s="251"/>
      <c r="C38" s="252"/>
      <c r="D38" s="250"/>
      <c r="E38" s="253" t="s">
        <v>50</v>
      </c>
      <c r="F38" s="250"/>
      <c r="G38" s="377" t="s">
        <v>676</v>
      </c>
      <c r="H38" s="377"/>
      <c r="I38" s="377"/>
      <c r="J38" s="377"/>
      <c r="K38" s="248"/>
    </row>
    <row r="39" spans="2:11" s="1" customFormat="1" ht="15" customHeight="1">
      <c r="B39" s="251"/>
      <c r="C39" s="252"/>
      <c r="D39" s="250"/>
      <c r="E39" s="253" t="s">
        <v>51</v>
      </c>
      <c r="F39" s="250"/>
      <c r="G39" s="377" t="s">
        <v>677</v>
      </c>
      <c r="H39" s="377"/>
      <c r="I39" s="377"/>
      <c r="J39" s="377"/>
      <c r="K39" s="248"/>
    </row>
    <row r="40" spans="2:11" s="1" customFormat="1" ht="15" customHeight="1">
      <c r="B40" s="251"/>
      <c r="C40" s="252"/>
      <c r="D40" s="250"/>
      <c r="E40" s="253" t="s">
        <v>93</v>
      </c>
      <c r="F40" s="250"/>
      <c r="G40" s="377" t="s">
        <v>678</v>
      </c>
      <c r="H40" s="377"/>
      <c r="I40" s="377"/>
      <c r="J40" s="377"/>
      <c r="K40" s="248"/>
    </row>
    <row r="41" spans="2:11" s="1" customFormat="1" ht="15" customHeight="1">
      <c r="B41" s="251"/>
      <c r="C41" s="252"/>
      <c r="D41" s="250"/>
      <c r="E41" s="253" t="s">
        <v>94</v>
      </c>
      <c r="F41" s="250"/>
      <c r="G41" s="377" t="s">
        <v>679</v>
      </c>
      <c r="H41" s="377"/>
      <c r="I41" s="377"/>
      <c r="J41" s="377"/>
      <c r="K41" s="248"/>
    </row>
    <row r="42" spans="2:11" s="1" customFormat="1" ht="15" customHeight="1">
      <c r="B42" s="251"/>
      <c r="C42" s="252"/>
      <c r="D42" s="250"/>
      <c r="E42" s="253" t="s">
        <v>680</v>
      </c>
      <c r="F42" s="250"/>
      <c r="G42" s="377" t="s">
        <v>681</v>
      </c>
      <c r="H42" s="377"/>
      <c r="I42" s="377"/>
      <c r="J42" s="377"/>
      <c r="K42" s="248"/>
    </row>
    <row r="43" spans="2:11" s="1" customFormat="1" ht="15" customHeight="1">
      <c r="B43" s="251"/>
      <c r="C43" s="252"/>
      <c r="D43" s="250"/>
      <c r="E43" s="253"/>
      <c r="F43" s="250"/>
      <c r="G43" s="377" t="s">
        <v>682</v>
      </c>
      <c r="H43" s="377"/>
      <c r="I43" s="377"/>
      <c r="J43" s="377"/>
      <c r="K43" s="248"/>
    </row>
    <row r="44" spans="2:11" s="1" customFormat="1" ht="15" customHeight="1">
      <c r="B44" s="251"/>
      <c r="C44" s="252"/>
      <c r="D44" s="250"/>
      <c r="E44" s="253" t="s">
        <v>683</v>
      </c>
      <c r="F44" s="250"/>
      <c r="G44" s="377" t="s">
        <v>684</v>
      </c>
      <c r="H44" s="377"/>
      <c r="I44" s="377"/>
      <c r="J44" s="377"/>
      <c r="K44" s="248"/>
    </row>
    <row r="45" spans="2:11" s="1" customFormat="1" ht="15" customHeight="1">
      <c r="B45" s="251"/>
      <c r="C45" s="252"/>
      <c r="D45" s="250"/>
      <c r="E45" s="253" t="s">
        <v>96</v>
      </c>
      <c r="F45" s="250"/>
      <c r="G45" s="377" t="s">
        <v>685</v>
      </c>
      <c r="H45" s="377"/>
      <c r="I45" s="377"/>
      <c r="J45" s="377"/>
      <c r="K45" s="248"/>
    </row>
    <row r="46" spans="2:11" s="1" customFormat="1" ht="12.75" customHeight="1">
      <c r="B46" s="251"/>
      <c r="C46" s="252"/>
      <c r="D46" s="250"/>
      <c r="E46" s="250"/>
      <c r="F46" s="250"/>
      <c r="G46" s="250"/>
      <c r="H46" s="250"/>
      <c r="I46" s="250"/>
      <c r="J46" s="250"/>
      <c r="K46" s="248"/>
    </row>
    <row r="47" spans="2:11" s="1" customFormat="1" ht="15" customHeight="1">
      <c r="B47" s="251"/>
      <c r="C47" s="252"/>
      <c r="D47" s="377" t="s">
        <v>686</v>
      </c>
      <c r="E47" s="377"/>
      <c r="F47" s="377"/>
      <c r="G47" s="377"/>
      <c r="H47" s="377"/>
      <c r="I47" s="377"/>
      <c r="J47" s="377"/>
      <c r="K47" s="248"/>
    </row>
    <row r="48" spans="2:11" s="1" customFormat="1" ht="15" customHeight="1">
      <c r="B48" s="251"/>
      <c r="C48" s="252"/>
      <c r="D48" s="252"/>
      <c r="E48" s="377" t="s">
        <v>687</v>
      </c>
      <c r="F48" s="377"/>
      <c r="G48" s="377"/>
      <c r="H48" s="377"/>
      <c r="I48" s="377"/>
      <c r="J48" s="377"/>
      <c r="K48" s="248"/>
    </row>
    <row r="49" spans="2:11" s="1" customFormat="1" ht="15" customHeight="1">
      <c r="B49" s="251"/>
      <c r="C49" s="252"/>
      <c r="D49" s="252"/>
      <c r="E49" s="377" t="s">
        <v>688</v>
      </c>
      <c r="F49" s="377"/>
      <c r="G49" s="377"/>
      <c r="H49" s="377"/>
      <c r="I49" s="377"/>
      <c r="J49" s="377"/>
      <c r="K49" s="248"/>
    </row>
    <row r="50" spans="2:11" s="1" customFormat="1" ht="15" customHeight="1">
      <c r="B50" s="251"/>
      <c r="C50" s="252"/>
      <c r="D50" s="252"/>
      <c r="E50" s="377" t="s">
        <v>689</v>
      </c>
      <c r="F50" s="377"/>
      <c r="G50" s="377"/>
      <c r="H50" s="377"/>
      <c r="I50" s="377"/>
      <c r="J50" s="377"/>
      <c r="K50" s="248"/>
    </row>
    <row r="51" spans="2:11" s="1" customFormat="1" ht="15" customHeight="1">
      <c r="B51" s="251"/>
      <c r="C51" s="252"/>
      <c r="D51" s="377" t="s">
        <v>690</v>
      </c>
      <c r="E51" s="377"/>
      <c r="F51" s="377"/>
      <c r="G51" s="377"/>
      <c r="H51" s="377"/>
      <c r="I51" s="377"/>
      <c r="J51" s="377"/>
      <c r="K51" s="248"/>
    </row>
    <row r="52" spans="2:11" s="1" customFormat="1" ht="25.5" customHeight="1">
      <c r="B52" s="247"/>
      <c r="C52" s="378" t="s">
        <v>691</v>
      </c>
      <c r="D52" s="378"/>
      <c r="E52" s="378"/>
      <c r="F52" s="378"/>
      <c r="G52" s="378"/>
      <c r="H52" s="378"/>
      <c r="I52" s="378"/>
      <c r="J52" s="378"/>
      <c r="K52" s="248"/>
    </row>
    <row r="53" spans="2:11" s="1" customFormat="1" ht="5.25" customHeight="1">
      <c r="B53" s="247"/>
      <c r="C53" s="249"/>
      <c r="D53" s="249"/>
      <c r="E53" s="249"/>
      <c r="F53" s="249"/>
      <c r="G53" s="249"/>
      <c r="H53" s="249"/>
      <c r="I53" s="249"/>
      <c r="J53" s="249"/>
      <c r="K53" s="248"/>
    </row>
    <row r="54" spans="2:11" s="1" customFormat="1" ht="15" customHeight="1">
      <c r="B54" s="247"/>
      <c r="C54" s="377" t="s">
        <v>692</v>
      </c>
      <c r="D54" s="377"/>
      <c r="E54" s="377"/>
      <c r="F54" s="377"/>
      <c r="G54" s="377"/>
      <c r="H54" s="377"/>
      <c r="I54" s="377"/>
      <c r="J54" s="377"/>
      <c r="K54" s="248"/>
    </row>
    <row r="55" spans="2:11" s="1" customFormat="1" ht="15" customHeight="1">
      <c r="B55" s="247"/>
      <c r="C55" s="377" t="s">
        <v>693</v>
      </c>
      <c r="D55" s="377"/>
      <c r="E55" s="377"/>
      <c r="F55" s="377"/>
      <c r="G55" s="377"/>
      <c r="H55" s="377"/>
      <c r="I55" s="377"/>
      <c r="J55" s="377"/>
      <c r="K55" s="248"/>
    </row>
    <row r="56" spans="2:11" s="1" customFormat="1" ht="12.75" customHeight="1">
      <c r="B56" s="247"/>
      <c r="C56" s="250"/>
      <c r="D56" s="250"/>
      <c r="E56" s="250"/>
      <c r="F56" s="250"/>
      <c r="G56" s="250"/>
      <c r="H56" s="250"/>
      <c r="I56" s="250"/>
      <c r="J56" s="250"/>
      <c r="K56" s="248"/>
    </row>
    <row r="57" spans="2:11" s="1" customFormat="1" ht="15" customHeight="1">
      <c r="B57" s="247"/>
      <c r="C57" s="377" t="s">
        <v>694</v>
      </c>
      <c r="D57" s="377"/>
      <c r="E57" s="377"/>
      <c r="F57" s="377"/>
      <c r="G57" s="377"/>
      <c r="H57" s="377"/>
      <c r="I57" s="377"/>
      <c r="J57" s="377"/>
      <c r="K57" s="248"/>
    </row>
    <row r="58" spans="2:11" s="1" customFormat="1" ht="15" customHeight="1">
      <c r="B58" s="247"/>
      <c r="C58" s="252"/>
      <c r="D58" s="377" t="s">
        <v>695</v>
      </c>
      <c r="E58" s="377"/>
      <c r="F58" s="377"/>
      <c r="G58" s="377"/>
      <c r="H58" s="377"/>
      <c r="I58" s="377"/>
      <c r="J58" s="377"/>
      <c r="K58" s="248"/>
    </row>
    <row r="59" spans="2:11" s="1" customFormat="1" ht="15" customHeight="1">
      <c r="B59" s="247"/>
      <c r="C59" s="252"/>
      <c r="D59" s="377" t="s">
        <v>696</v>
      </c>
      <c r="E59" s="377"/>
      <c r="F59" s="377"/>
      <c r="G59" s="377"/>
      <c r="H59" s="377"/>
      <c r="I59" s="377"/>
      <c r="J59" s="377"/>
      <c r="K59" s="248"/>
    </row>
    <row r="60" spans="2:11" s="1" customFormat="1" ht="15" customHeight="1">
      <c r="B60" s="247"/>
      <c r="C60" s="252"/>
      <c r="D60" s="377" t="s">
        <v>697</v>
      </c>
      <c r="E60" s="377"/>
      <c r="F60" s="377"/>
      <c r="G60" s="377"/>
      <c r="H60" s="377"/>
      <c r="I60" s="377"/>
      <c r="J60" s="377"/>
      <c r="K60" s="248"/>
    </row>
    <row r="61" spans="2:11" s="1" customFormat="1" ht="15" customHeight="1">
      <c r="B61" s="247"/>
      <c r="C61" s="252"/>
      <c r="D61" s="377" t="s">
        <v>698</v>
      </c>
      <c r="E61" s="377"/>
      <c r="F61" s="377"/>
      <c r="G61" s="377"/>
      <c r="H61" s="377"/>
      <c r="I61" s="377"/>
      <c r="J61" s="377"/>
      <c r="K61" s="248"/>
    </row>
    <row r="62" spans="2:11" s="1" customFormat="1" ht="15" customHeight="1">
      <c r="B62" s="247"/>
      <c r="C62" s="252"/>
      <c r="D62" s="379" t="s">
        <v>699</v>
      </c>
      <c r="E62" s="379"/>
      <c r="F62" s="379"/>
      <c r="G62" s="379"/>
      <c r="H62" s="379"/>
      <c r="I62" s="379"/>
      <c r="J62" s="379"/>
      <c r="K62" s="248"/>
    </row>
    <row r="63" spans="2:11" s="1" customFormat="1" ht="15" customHeight="1">
      <c r="B63" s="247"/>
      <c r="C63" s="252"/>
      <c r="D63" s="377" t="s">
        <v>700</v>
      </c>
      <c r="E63" s="377"/>
      <c r="F63" s="377"/>
      <c r="G63" s="377"/>
      <c r="H63" s="377"/>
      <c r="I63" s="377"/>
      <c r="J63" s="377"/>
      <c r="K63" s="248"/>
    </row>
    <row r="64" spans="2:11" s="1" customFormat="1" ht="12.75" customHeight="1">
      <c r="B64" s="247"/>
      <c r="C64" s="252"/>
      <c r="D64" s="252"/>
      <c r="E64" s="255"/>
      <c r="F64" s="252"/>
      <c r="G64" s="252"/>
      <c r="H64" s="252"/>
      <c r="I64" s="252"/>
      <c r="J64" s="252"/>
      <c r="K64" s="248"/>
    </row>
    <row r="65" spans="2:11" s="1" customFormat="1" ht="15" customHeight="1">
      <c r="B65" s="247"/>
      <c r="C65" s="252"/>
      <c r="D65" s="377" t="s">
        <v>701</v>
      </c>
      <c r="E65" s="377"/>
      <c r="F65" s="377"/>
      <c r="G65" s="377"/>
      <c r="H65" s="377"/>
      <c r="I65" s="377"/>
      <c r="J65" s="377"/>
      <c r="K65" s="248"/>
    </row>
    <row r="66" spans="2:11" s="1" customFormat="1" ht="15" customHeight="1">
      <c r="B66" s="247"/>
      <c r="C66" s="252"/>
      <c r="D66" s="379" t="s">
        <v>702</v>
      </c>
      <c r="E66" s="379"/>
      <c r="F66" s="379"/>
      <c r="G66" s="379"/>
      <c r="H66" s="379"/>
      <c r="I66" s="379"/>
      <c r="J66" s="379"/>
      <c r="K66" s="248"/>
    </row>
    <row r="67" spans="2:11" s="1" customFormat="1" ht="15" customHeight="1">
      <c r="B67" s="247"/>
      <c r="C67" s="252"/>
      <c r="D67" s="377" t="s">
        <v>703</v>
      </c>
      <c r="E67" s="377"/>
      <c r="F67" s="377"/>
      <c r="G67" s="377"/>
      <c r="H67" s="377"/>
      <c r="I67" s="377"/>
      <c r="J67" s="377"/>
      <c r="K67" s="248"/>
    </row>
    <row r="68" spans="2:11" s="1" customFormat="1" ht="15" customHeight="1">
      <c r="B68" s="247"/>
      <c r="C68" s="252"/>
      <c r="D68" s="377" t="s">
        <v>704</v>
      </c>
      <c r="E68" s="377"/>
      <c r="F68" s="377"/>
      <c r="G68" s="377"/>
      <c r="H68" s="377"/>
      <c r="I68" s="377"/>
      <c r="J68" s="377"/>
      <c r="K68" s="248"/>
    </row>
    <row r="69" spans="2:11" s="1" customFormat="1" ht="15" customHeight="1">
      <c r="B69" s="247"/>
      <c r="C69" s="252"/>
      <c r="D69" s="377" t="s">
        <v>705</v>
      </c>
      <c r="E69" s="377"/>
      <c r="F69" s="377"/>
      <c r="G69" s="377"/>
      <c r="H69" s="377"/>
      <c r="I69" s="377"/>
      <c r="J69" s="377"/>
      <c r="K69" s="248"/>
    </row>
    <row r="70" spans="2:11" s="1" customFormat="1" ht="15" customHeight="1">
      <c r="B70" s="247"/>
      <c r="C70" s="252"/>
      <c r="D70" s="377" t="s">
        <v>706</v>
      </c>
      <c r="E70" s="377"/>
      <c r="F70" s="377"/>
      <c r="G70" s="377"/>
      <c r="H70" s="377"/>
      <c r="I70" s="377"/>
      <c r="J70" s="377"/>
      <c r="K70" s="248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372" t="s">
        <v>707</v>
      </c>
      <c r="D75" s="372"/>
      <c r="E75" s="372"/>
      <c r="F75" s="372"/>
      <c r="G75" s="372"/>
      <c r="H75" s="372"/>
      <c r="I75" s="372"/>
      <c r="J75" s="372"/>
      <c r="K75" s="265"/>
    </row>
    <row r="76" spans="2:11" s="1" customFormat="1" ht="17.25" customHeight="1">
      <c r="B76" s="264"/>
      <c r="C76" s="266" t="s">
        <v>708</v>
      </c>
      <c r="D76" s="266"/>
      <c r="E76" s="266"/>
      <c r="F76" s="266" t="s">
        <v>709</v>
      </c>
      <c r="G76" s="267"/>
      <c r="H76" s="266" t="s">
        <v>51</v>
      </c>
      <c r="I76" s="266" t="s">
        <v>54</v>
      </c>
      <c r="J76" s="266" t="s">
        <v>710</v>
      </c>
      <c r="K76" s="265"/>
    </row>
    <row r="77" spans="2:11" s="1" customFormat="1" ht="17.25" customHeight="1">
      <c r="B77" s="264"/>
      <c r="C77" s="268" t="s">
        <v>711</v>
      </c>
      <c r="D77" s="268"/>
      <c r="E77" s="268"/>
      <c r="F77" s="269" t="s">
        <v>712</v>
      </c>
      <c r="G77" s="270"/>
      <c r="H77" s="268"/>
      <c r="I77" s="268"/>
      <c r="J77" s="268" t="s">
        <v>713</v>
      </c>
      <c r="K77" s="265"/>
    </row>
    <row r="78" spans="2:11" s="1" customFormat="1" ht="5.25" customHeight="1">
      <c r="B78" s="264"/>
      <c r="C78" s="271"/>
      <c r="D78" s="271"/>
      <c r="E78" s="271"/>
      <c r="F78" s="271"/>
      <c r="G78" s="272"/>
      <c r="H78" s="271"/>
      <c r="I78" s="271"/>
      <c r="J78" s="271"/>
      <c r="K78" s="265"/>
    </row>
    <row r="79" spans="2:11" s="1" customFormat="1" ht="15" customHeight="1">
      <c r="B79" s="264"/>
      <c r="C79" s="253" t="s">
        <v>50</v>
      </c>
      <c r="D79" s="273"/>
      <c r="E79" s="273"/>
      <c r="F79" s="274" t="s">
        <v>714</v>
      </c>
      <c r="G79" s="275"/>
      <c r="H79" s="253" t="s">
        <v>715</v>
      </c>
      <c r="I79" s="253" t="s">
        <v>716</v>
      </c>
      <c r="J79" s="253">
        <v>20</v>
      </c>
      <c r="K79" s="265"/>
    </row>
    <row r="80" spans="2:11" s="1" customFormat="1" ht="15" customHeight="1">
      <c r="B80" s="264"/>
      <c r="C80" s="253" t="s">
        <v>717</v>
      </c>
      <c r="D80" s="253"/>
      <c r="E80" s="253"/>
      <c r="F80" s="274" t="s">
        <v>714</v>
      </c>
      <c r="G80" s="275"/>
      <c r="H80" s="253" t="s">
        <v>718</v>
      </c>
      <c r="I80" s="253" t="s">
        <v>716</v>
      </c>
      <c r="J80" s="253">
        <v>120</v>
      </c>
      <c r="K80" s="265"/>
    </row>
    <row r="81" spans="2:11" s="1" customFormat="1" ht="15" customHeight="1">
      <c r="B81" s="276"/>
      <c r="C81" s="253" t="s">
        <v>719</v>
      </c>
      <c r="D81" s="253"/>
      <c r="E81" s="253"/>
      <c r="F81" s="274" t="s">
        <v>720</v>
      </c>
      <c r="G81" s="275"/>
      <c r="H81" s="253" t="s">
        <v>721</v>
      </c>
      <c r="I81" s="253" t="s">
        <v>716</v>
      </c>
      <c r="J81" s="253">
        <v>50</v>
      </c>
      <c r="K81" s="265"/>
    </row>
    <row r="82" spans="2:11" s="1" customFormat="1" ht="15" customHeight="1">
      <c r="B82" s="276"/>
      <c r="C82" s="253" t="s">
        <v>722</v>
      </c>
      <c r="D82" s="253"/>
      <c r="E82" s="253"/>
      <c r="F82" s="274" t="s">
        <v>714</v>
      </c>
      <c r="G82" s="275"/>
      <c r="H82" s="253" t="s">
        <v>723</v>
      </c>
      <c r="I82" s="253" t="s">
        <v>724</v>
      </c>
      <c r="J82" s="253"/>
      <c r="K82" s="265"/>
    </row>
    <row r="83" spans="2:11" s="1" customFormat="1" ht="15" customHeight="1">
      <c r="B83" s="276"/>
      <c r="C83" s="277" t="s">
        <v>725</v>
      </c>
      <c r="D83" s="277"/>
      <c r="E83" s="277"/>
      <c r="F83" s="278" t="s">
        <v>720</v>
      </c>
      <c r="G83" s="277"/>
      <c r="H83" s="277" t="s">
        <v>726</v>
      </c>
      <c r="I83" s="277" t="s">
        <v>716</v>
      </c>
      <c r="J83" s="277">
        <v>15</v>
      </c>
      <c r="K83" s="265"/>
    </row>
    <row r="84" spans="2:11" s="1" customFormat="1" ht="15" customHeight="1">
      <c r="B84" s="276"/>
      <c r="C84" s="277" t="s">
        <v>727</v>
      </c>
      <c r="D84" s="277"/>
      <c r="E84" s="277"/>
      <c r="F84" s="278" t="s">
        <v>720</v>
      </c>
      <c r="G84" s="277"/>
      <c r="H84" s="277" t="s">
        <v>728</v>
      </c>
      <c r="I84" s="277" t="s">
        <v>716</v>
      </c>
      <c r="J84" s="277">
        <v>15</v>
      </c>
      <c r="K84" s="265"/>
    </row>
    <row r="85" spans="2:11" s="1" customFormat="1" ht="15" customHeight="1">
      <c r="B85" s="276"/>
      <c r="C85" s="277" t="s">
        <v>729</v>
      </c>
      <c r="D85" s="277"/>
      <c r="E85" s="277"/>
      <c r="F85" s="278" t="s">
        <v>720</v>
      </c>
      <c r="G85" s="277"/>
      <c r="H85" s="277" t="s">
        <v>730</v>
      </c>
      <c r="I85" s="277" t="s">
        <v>716</v>
      </c>
      <c r="J85" s="277">
        <v>20</v>
      </c>
      <c r="K85" s="265"/>
    </row>
    <row r="86" spans="2:11" s="1" customFormat="1" ht="15" customHeight="1">
      <c r="B86" s="276"/>
      <c r="C86" s="277" t="s">
        <v>731</v>
      </c>
      <c r="D86" s="277"/>
      <c r="E86" s="277"/>
      <c r="F86" s="278" t="s">
        <v>720</v>
      </c>
      <c r="G86" s="277"/>
      <c r="H86" s="277" t="s">
        <v>732</v>
      </c>
      <c r="I86" s="277" t="s">
        <v>716</v>
      </c>
      <c r="J86" s="277">
        <v>20</v>
      </c>
      <c r="K86" s="265"/>
    </row>
    <row r="87" spans="2:11" s="1" customFormat="1" ht="15" customHeight="1">
      <c r="B87" s="276"/>
      <c r="C87" s="253" t="s">
        <v>733</v>
      </c>
      <c r="D87" s="253"/>
      <c r="E87" s="253"/>
      <c r="F87" s="274" t="s">
        <v>720</v>
      </c>
      <c r="G87" s="275"/>
      <c r="H87" s="253" t="s">
        <v>734</v>
      </c>
      <c r="I87" s="253" t="s">
        <v>716</v>
      </c>
      <c r="J87" s="253">
        <v>50</v>
      </c>
      <c r="K87" s="265"/>
    </row>
    <row r="88" spans="2:11" s="1" customFormat="1" ht="15" customHeight="1">
      <c r="B88" s="276"/>
      <c r="C88" s="253" t="s">
        <v>735</v>
      </c>
      <c r="D88" s="253"/>
      <c r="E88" s="253"/>
      <c r="F88" s="274" t="s">
        <v>720</v>
      </c>
      <c r="G88" s="275"/>
      <c r="H88" s="253" t="s">
        <v>736</v>
      </c>
      <c r="I88" s="253" t="s">
        <v>716</v>
      </c>
      <c r="J88" s="253">
        <v>20</v>
      </c>
      <c r="K88" s="265"/>
    </row>
    <row r="89" spans="2:11" s="1" customFormat="1" ht="15" customHeight="1">
      <c r="B89" s="276"/>
      <c r="C89" s="253" t="s">
        <v>737</v>
      </c>
      <c r="D89" s="253"/>
      <c r="E89" s="253"/>
      <c r="F89" s="274" t="s">
        <v>720</v>
      </c>
      <c r="G89" s="275"/>
      <c r="H89" s="253" t="s">
        <v>738</v>
      </c>
      <c r="I89" s="253" t="s">
        <v>716</v>
      </c>
      <c r="J89" s="253">
        <v>20</v>
      </c>
      <c r="K89" s="265"/>
    </row>
    <row r="90" spans="2:11" s="1" customFormat="1" ht="15" customHeight="1">
      <c r="B90" s="276"/>
      <c r="C90" s="253" t="s">
        <v>739</v>
      </c>
      <c r="D90" s="253"/>
      <c r="E90" s="253"/>
      <c r="F90" s="274" t="s">
        <v>720</v>
      </c>
      <c r="G90" s="275"/>
      <c r="H90" s="253" t="s">
        <v>740</v>
      </c>
      <c r="I90" s="253" t="s">
        <v>716</v>
      </c>
      <c r="J90" s="253">
        <v>50</v>
      </c>
      <c r="K90" s="265"/>
    </row>
    <row r="91" spans="2:11" s="1" customFormat="1" ht="15" customHeight="1">
      <c r="B91" s="276"/>
      <c r="C91" s="253" t="s">
        <v>741</v>
      </c>
      <c r="D91" s="253"/>
      <c r="E91" s="253"/>
      <c r="F91" s="274" t="s">
        <v>720</v>
      </c>
      <c r="G91" s="275"/>
      <c r="H91" s="253" t="s">
        <v>741</v>
      </c>
      <c r="I91" s="253" t="s">
        <v>716</v>
      </c>
      <c r="J91" s="253">
        <v>50</v>
      </c>
      <c r="K91" s="265"/>
    </row>
    <row r="92" spans="2:11" s="1" customFormat="1" ht="15" customHeight="1">
      <c r="B92" s="276"/>
      <c r="C92" s="253" t="s">
        <v>742</v>
      </c>
      <c r="D92" s="253"/>
      <c r="E92" s="253"/>
      <c r="F92" s="274" t="s">
        <v>720</v>
      </c>
      <c r="G92" s="275"/>
      <c r="H92" s="253" t="s">
        <v>743</v>
      </c>
      <c r="I92" s="253" t="s">
        <v>716</v>
      </c>
      <c r="J92" s="253">
        <v>255</v>
      </c>
      <c r="K92" s="265"/>
    </row>
    <row r="93" spans="2:11" s="1" customFormat="1" ht="15" customHeight="1">
      <c r="B93" s="276"/>
      <c r="C93" s="253" t="s">
        <v>744</v>
      </c>
      <c r="D93" s="253"/>
      <c r="E93" s="253"/>
      <c r="F93" s="274" t="s">
        <v>714</v>
      </c>
      <c r="G93" s="275"/>
      <c r="H93" s="253" t="s">
        <v>745</v>
      </c>
      <c r="I93" s="253" t="s">
        <v>746</v>
      </c>
      <c r="J93" s="253"/>
      <c r="K93" s="265"/>
    </row>
    <row r="94" spans="2:11" s="1" customFormat="1" ht="15" customHeight="1">
      <c r="B94" s="276"/>
      <c r="C94" s="253" t="s">
        <v>747</v>
      </c>
      <c r="D94" s="253"/>
      <c r="E94" s="253"/>
      <c r="F94" s="274" t="s">
        <v>714</v>
      </c>
      <c r="G94" s="275"/>
      <c r="H94" s="253" t="s">
        <v>748</v>
      </c>
      <c r="I94" s="253" t="s">
        <v>749</v>
      </c>
      <c r="J94" s="253"/>
      <c r="K94" s="265"/>
    </row>
    <row r="95" spans="2:11" s="1" customFormat="1" ht="15" customHeight="1">
      <c r="B95" s="276"/>
      <c r="C95" s="253" t="s">
        <v>750</v>
      </c>
      <c r="D95" s="253"/>
      <c r="E95" s="253"/>
      <c r="F95" s="274" t="s">
        <v>714</v>
      </c>
      <c r="G95" s="275"/>
      <c r="H95" s="253" t="s">
        <v>750</v>
      </c>
      <c r="I95" s="253" t="s">
        <v>749</v>
      </c>
      <c r="J95" s="253"/>
      <c r="K95" s="265"/>
    </row>
    <row r="96" spans="2:11" s="1" customFormat="1" ht="15" customHeight="1">
      <c r="B96" s="276"/>
      <c r="C96" s="253" t="s">
        <v>35</v>
      </c>
      <c r="D96" s="253"/>
      <c r="E96" s="253"/>
      <c r="F96" s="274" t="s">
        <v>714</v>
      </c>
      <c r="G96" s="275"/>
      <c r="H96" s="253" t="s">
        <v>751</v>
      </c>
      <c r="I96" s="253" t="s">
        <v>749</v>
      </c>
      <c r="J96" s="253"/>
      <c r="K96" s="265"/>
    </row>
    <row r="97" spans="2:11" s="1" customFormat="1" ht="15" customHeight="1">
      <c r="B97" s="276"/>
      <c r="C97" s="253" t="s">
        <v>45</v>
      </c>
      <c r="D97" s="253"/>
      <c r="E97" s="253"/>
      <c r="F97" s="274" t="s">
        <v>714</v>
      </c>
      <c r="G97" s="275"/>
      <c r="H97" s="253" t="s">
        <v>752</v>
      </c>
      <c r="I97" s="253" t="s">
        <v>749</v>
      </c>
      <c r="J97" s="253"/>
      <c r="K97" s="265"/>
    </row>
    <row r="98" spans="2:11" s="1" customFormat="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pans="2:11" s="1" customFormat="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372" t="s">
        <v>753</v>
      </c>
      <c r="D102" s="372"/>
      <c r="E102" s="372"/>
      <c r="F102" s="372"/>
      <c r="G102" s="372"/>
      <c r="H102" s="372"/>
      <c r="I102" s="372"/>
      <c r="J102" s="372"/>
      <c r="K102" s="265"/>
    </row>
    <row r="103" spans="2:11" s="1" customFormat="1" ht="17.25" customHeight="1">
      <c r="B103" s="264"/>
      <c r="C103" s="266" t="s">
        <v>708</v>
      </c>
      <c r="D103" s="266"/>
      <c r="E103" s="266"/>
      <c r="F103" s="266" t="s">
        <v>709</v>
      </c>
      <c r="G103" s="267"/>
      <c r="H103" s="266" t="s">
        <v>51</v>
      </c>
      <c r="I103" s="266" t="s">
        <v>54</v>
      </c>
      <c r="J103" s="266" t="s">
        <v>710</v>
      </c>
      <c r="K103" s="265"/>
    </row>
    <row r="104" spans="2:11" s="1" customFormat="1" ht="17.25" customHeight="1">
      <c r="B104" s="264"/>
      <c r="C104" s="268" t="s">
        <v>711</v>
      </c>
      <c r="D104" s="268"/>
      <c r="E104" s="268"/>
      <c r="F104" s="269" t="s">
        <v>712</v>
      </c>
      <c r="G104" s="270"/>
      <c r="H104" s="268"/>
      <c r="I104" s="268"/>
      <c r="J104" s="268" t="s">
        <v>713</v>
      </c>
      <c r="K104" s="265"/>
    </row>
    <row r="105" spans="2:11" s="1" customFormat="1" ht="5.25" customHeight="1">
      <c r="B105" s="264"/>
      <c r="C105" s="266"/>
      <c r="D105" s="266"/>
      <c r="E105" s="266"/>
      <c r="F105" s="266"/>
      <c r="G105" s="284"/>
      <c r="H105" s="266"/>
      <c r="I105" s="266"/>
      <c r="J105" s="266"/>
      <c r="K105" s="265"/>
    </row>
    <row r="106" spans="2:11" s="1" customFormat="1" ht="15" customHeight="1">
      <c r="B106" s="264"/>
      <c r="C106" s="253" t="s">
        <v>50</v>
      </c>
      <c r="D106" s="273"/>
      <c r="E106" s="273"/>
      <c r="F106" s="274" t="s">
        <v>714</v>
      </c>
      <c r="G106" s="253"/>
      <c r="H106" s="253" t="s">
        <v>754</v>
      </c>
      <c r="I106" s="253" t="s">
        <v>716</v>
      </c>
      <c r="J106" s="253">
        <v>20</v>
      </c>
      <c r="K106" s="265"/>
    </row>
    <row r="107" spans="2:11" s="1" customFormat="1" ht="15" customHeight="1">
      <c r="B107" s="264"/>
      <c r="C107" s="253" t="s">
        <v>717</v>
      </c>
      <c r="D107" s="253"/>
      <c r="E107" s="253"/>
      <c r="F107" s="274" t="s">
        <v>714</v>
      </c>
      <c r="G107" s="253"/>
      <c r="H107" s="253" t="s">
        <v>754</v>
      </c>
      <c r="I107" s="253" t="s">
        <v>716</v>
      </c>
      <c r="J107" s="253">
        <v>120</v>
      </c>
      <c r="K107" s="265"/>
    </row>
    <row r="108" spans="2:11" s="1" customFormat="1" ht="15" customHeight="1">
      <c r="B108" s="276"/>
      <c r="C108" s="253" t="s">
        <v>719</v>
      </c>
      <c r="D108" s="253"/>
      <c r="E108" s="253"/>
      <c r="F108" s="274" t="s">
        <v>720</v>
      </c>
      <c r="G108" s="253"/>
      <c r="H108" s="253" t="s">
        <v>754</v>
      </c>
      <c r="I108" s="253" t="s">
        <v>716</v>
      </c>
      <c r="J108" s="253">
        <v>50</v>
      </c>
      <c r="K108" s="265"/>
    </row>
    <row r="109" spans="2:11" s="1" customFormat="1" ht="15" customHeight="1">
      <c r="B109" s="276"/>
      <c r="C109" s="253" t="s">
        <v>722</v>
      </c>
      <c r="D109" s="253"/>
      <c r="E109" s="253"/>
      <c r="F109" s="274" t="s">
        <v>714</v>
      </c>
      <c r="G109" s="253"/>
      <c r="H109" s="253" t="s">
        <v>754</v>
      </c>
      <c r="I109" s="253" t="s">
        <v>724</v>
      </c>
      <c r="J109" s="253"/>
      <c r="K109" s="265"/>
    </row>
    <row r="110" spans="2:11" s="1" customFormat="1" ht="15" customHeight="1">
      <c r="B110" s="276"/>
      <c r="C110" s="253" t="s">
        <v>733</v>
      </c>
      <c r="D110" s="253"/>
      <c r="E110" s="253"/>
      <c r="F110" s="274" t="s">
        <v>720</v>
      </c>
      <c r="G110" s="253"/>
      <c r="H110" s="253" t="s">
        <v>754</v>
      </c>
      <c r="I110" s="253" t="s">
        <v>716</v>
      </c>
      <c r="J110" s="253">
        <v>50</v>
      </c>
      <c r="K110" s="265"/>
    </row>
    <row r="111" spans="2:11" s="1" customFormat="1" ht="15" customHeight="1">
      <c r="B111" s="276"/>
      <c r="C111" s="253" t="s">
        <v>741</v>
      </c>
      <c r="D111" s="253"/>
      <c r="E111" s="253"/>
      <c r="F111" s="274" t="s">
        <v>720</v>
      </c>
      <c r="G111" s="253"/>
      <c r="H111" s="253" t="s">
        <v>754</v>
      </c>
      <c r="I111" s="253" t="s">
        <v>716</v>
      </c>
      <c r="J111" s="253">
        <v>50</v>
      </c>
      <c r="K111" s="265"/>
    </row>
    <row r="112" spans="2:11" s="1" customFormat="1" ht="15" customHeight="1">
      <c r="B112" s="276"/>
      <c r="C112" s="253" t="s">
        <v>739</v>
      </c>
      <c r="D112" s="253"/>
      <c r="E112" s="253"/>
      <c r="F112" s="274" t="s">
        <v>720</v>
      </c>
      <c r="G112" s="253"/>
      <c r="H112" s="253" t="s">
        <v>754</v>
      </c>
      <c r="I112" s="253" t="s">
        <v>716</v>
      </c>
      <c r="J112" s="253">
        <v>50</v>
      </c>
      <c r="K112" s="265"/>
    </row>
    <row r="113" spans="2:11" s="1" customFormat="1" ht="15" customHeight="1">
      <c r="B113" s="276"/>
      <c r="C113" s="253" t="s">
        <v>50</v>
      </c>
      <c r="D113" s="253"/>
      <c r="E113" s="253"/>
      <c r="F113" s="274" t="s">
        <v>714</v>
      </c>
      <c r="G113" s="253"/>
      <c r="H113" s="253" t="s">
        <v>755</v>
      </c>
      <c r="I113" s="253" t="s">
        <v>716</v>
      </c>
      <c r="J113" s="253">
        <v>20</v>
      </c>
      <c r="K113" s="265"/>
    </row>
    <row r="114" spans="2:11" s="1" customFormat="1" ht="15" customHeight="1">
      <c r="B114" s="276"/>
      <c r="C114" s="253" t="s">
        <v>756</v>
      </c>
      <c r="D114" s="253"/>
      <c r="E114" s="253"/>
      <c r="F114" s="274" t="s">
        <v>714</v>
      </c>
      <c r="G114" s="253"/>
      <c r="H114" s="253" t="s">
        <v>757</v>
      </c>
      <c r="I114" s="253" t="s">
        <v>716</v>
      </c>
      <c r="J114" s="253">
        <v>120</v>
      </c>
      <c r="K114" s="265"/>
    </row>
    <row r="115" spans="2:11" s="1" customFormat="1" ht="15" customHeight="1">
      <c r="B115" s="276"/>
      <c r="C115" s="253" t="s">
        <v>35</v>
      </c>
      <c r="D115" s="253"/>
      <c r="E115" s="253"/>
      <c r="F115" s="274" t="s">
        <v>714</v>
      </c>
      <c r="G115" s="253"/>
      <c r="H115" s="253" t="s">
        <v>758</v>
      </c>
      <c r="I115" s="253" t="s">
        <v>749</v>
      </c>
      <c r="J115" s="253"/>
      <c r="K115" s="265"/>
    </row>
    <row r="116" spans="2:11" s="1" customFormat="1" ht="15" customHeight="1">
      <c r="B116" s="276"/>
      <c r="C116" s="253" t="s">
        <v>45</v>
      </c>
      <c r="D116" s="253"/>
      <c r="E116" s="253"/>
      <c r="F116" s="274" t="s">
        <v>714</v>
      </c>
      <c r="G116" s="253"/>
      <c r="H116" s="253" t="s">
        <v>759</v>
      </c>
      <c r="I116" s="253" t="s">
        <v>749</v>
      </c>
      <c r="J116" s="253"/>
      <c r="K116" s="265"/>
    </row>
    <row r="117" spans="2:11" s="1" customFormat="1" ht="15" customHeight="1">
      <c r="B117" s="276"/>
      <c r="C117" s="253" t="s">
        <v>54</v>
      </c>
      <c r="D117" s="253"/>
      <c r="E117" s="253"/>
      <c r="F117" s="274" t="s">
        <v>714</v>
      </c>
      <c r="G117" s="253"/>
      <c r="H117" s="253" t="s">
        <v>760</v>
      </c>
      <c r="I117" s="253" t="s">
        <v>761</v>
      </c>
      <c r="J117" s="253"/>
      <c r="K117" s="265"/>
    </row>
    <row r="118" spans="2:11" s="1" customFormat="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pans="2:11" s="1" customFormat="1" ht="18.75" customHeight="1">
      <c r="B119" s="286"/>
      <c r="C119" s="287"/>
      <c r="D119" s="287"/>
      <c r="E119" s="287"/>
      <c r="F119" s="288"/>
      <c r="G119" s="287"/>
      <c r="H119" s="287"/>
      <c r="I119" s="287"/>
      <c r="J119" s="287"/>
      <c r="K119" s="286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pans="2:11" s="1" customFormat="1" ht="45" customHeight="1">
      <c r="B122" s="292"/>
      <c r="C122" s="373" t="s">
        <v>762</v>
      </c>
      <c r="D122" s="373"/>
      <c r="E122" s="373"/>
      <c r="F122" s="373"/>
      <c r="G122" s="373"/>
      <c r="H122" s="373"/>
      <c r="I122" s="373"/>
      <c r="J122" s="373"/>
      <c r="K122" s="293"/>
    </row>
    <row r="123" spans="2:11" s="1" customFormat="1" ht="17.25" customHeight="1">
      <c r="B123" s="294"/>
      <c r="C123" s="266" t="s">
        <v>708</v>
      </c>
      <c r="D123" s="266"/>
      <c r="E123" s="266"/>
      <c r="F123" s="266" t="s">
        <v>709</v>
      </c>
      <c r="G123" s="267"/>
      <c r="H123" s="266" t="s">
        <v>51</v>
      </c>
      <c r="I123" s="266" t="s">
        <v>54</v>
      </c>
      <c r="J123" s="266" t="s">
        <v>710</v>
      </c>
      <c r="K123" s="295"/>
    </row>
    <row r="124" spans="2:11" s="1" customFormat="1" ht="17.25" customHeight="1">
      <c r="B124" s="294"/>
      <c r="C124" s="268" t="s">
        <v>711</v>
      </c>
      <c r="D124" s="268"/>
      <c r="E124" s="268"/>
      <c r="F124" s="269" t="s">
        <v>712</v>
      </c>
      <c r="G124" s="270"/>
      <c r="H124" s="268"/>
      <c r="I124" s="268"/>
      <c r="J124" s="268" t="s">
        <v>713</v>
      </c>
      <c r="K124" s="295"/>
    </row>
    <row r="125" spans="2:11" s="1" customFormat="1" ht="5.25" customHeight="1">
      <c r="B125" s="296"/>
      <c r="C125" s="271"/>
      <c r="D125" s="271"/>
      <c r="E125" s="271"/>
      <c r="F125" s="271"/>
      <c r="G125" s="297"/>
      <c r="H125" s="271"/>
      <c r="I125" s="271"/>
      <c r="J125" s="271"/>
      <c r="K125" s="298"/>
    </row>
    <row r="126" spans="2:11" s="1" customFormat="1" ht="15" customHeight="1">
      <c r="B126" s="296"/>
      <c r="C126" s="253" t="s">
        <v>717</v>
      </c>
      <c r="D126" s="273"/>
      <c r="E126" s="273"/>
      <c r="F126" s="274" t="s">
        <v>714</v>
      </c>
      <c r="G126" s="253"/>
      <c r="H126" s="253" t="s">
        <v>754</v>
      </c>
      <c r="I126" s="253" t="s">
        <v>716</v>
      </c>
      <c r="J126" s="253">
        <v>120</v>
      </c>
      <c r="K126" s="299"/>
    </row>
    <row r="127" spans="2:11" s="1" customFormat="1" ht="15" customHeight="1">
      <c r="B127" s="296"/>
      <c r="C127" s="253" t="s">
        <v>763</v>
      </c>
      <c r="D127" s="253"/>
      <c r="E127" s="253"/>
      <c r="F127" s="274" t="s">
        <v>714</v>
      </c>
      <c r="G127" s="253"/>
      <c r="H127" s="253" t="s">
        <v>764</v>
      </c>
      <c r="I127" s="253" t="s">
        <v>716</v>
      </c>
      <c r="J127" s="253" t="s">
        <v>765</v>
      </c>
      <c r="K127" s="299"/>
    </row>
    <row r="128" spans="2:11" s="1" customFormat="1" ht="15" customHeight="1">
      <c r="B128" s="296"/>
      <c r="C128" s="253" t="s">
        <v>662</v>
      </c>
      <c r="D128" s="253"/>
      <c r="E128" s="253"/>
      <c r="F128" s="274" t="s">
        <v>714</v>
      </c>
      <c r="G128" s="253"/>
      <c r="H128" s="253" t="s">
        <v>766</v>
      </c>
      <c r="I128" s="253" t="s">
        <v>716</v>
      </c>
      <c r="J128" s="253" t="s">
        <v>765</v>
      </c>
      <c r="K128" s="299"/>
    </row>
    <row r="129" spans="2:11" s="1" customFormat="1" ht="15" customHeight="1">
      <c r="B129" s="296"/>
      <c r="C129" s="253" t="s">
        <v>725</v>
      </c>
      <c r="D129" s="253"/>
      <c r="E129" s="253"/>
      <c r="F129" s="274" t="s">
        <v>720</v>
      </c>
      <c r="G129" s="253"/>
      <c r="H129" s="253" t="s">
        <v>726</v>
      </c>
      <c r="I129" s="253" t="s">
        <v>716</v>
      </c>
      <c r="J129" s="253">
        <v>15</v>
      </c>
      <c r="K129" s="299"/>
    </row>
    <row r="130" spans="2:11" s="1" customFormat="1" ht="15" customHeight="1">
      <c r="B130" s="296"/>
      <c r="C130" s="277" t="s">
        <v>727</v>
      </c>
      <c r="D130" s="277"/>
      <c r="E130" s="277"/>
      <c r="F130" s="278" t="s">
        <v>720</v>
      </c>
      <c r="G130" s="277"/>
      <c r="H130" s="277" t="s">
        <v>728</v>
      </c>
      <c r="I130" s="277" t="s">
        <v>716</v>
      </c>
      <c r="J130" s="277">
        <v>15</v>
      </c>
      <c r="K130" s="299"/>
    </row>
    <row r="131" spans="2:11" s="1" customFormat="1" ht="15" customHeight="1">
      <c r="B131" s="296"/>
      <c r="C131" s="277" t="s">
        <v>729</v>
      </c>
      <c r="D131" s="277"/>
      <c r="E131" s="277"/>
      <c r="F131" s="278" t="s">
        <v>720</v>
      </c>
      <c r="G131" s="277"/>
      <c r="H131" s="277" t="s">
        <v>730</v>
      </c>
      <c r="I131" s="277" t="s">
        <v>716</v>
      </c>
      <c r="J131" s="277">
        <v>20</v>
      </c>
      <c r="K131" s="299"/>
    </row>
    <row r="132" spans="2:11" s="1" customFormat="1" ht="15" customHeight="1">
      <c r="B132" s="296"/>
      <c r="C132" s="277" t="s">
        <v>731</v>
      </c>
      <c r="D132" s="277"/>
      <c r="E132" s="277"/>
      <c r="F132" s="278" t="s">
        <v>720</v>
      </c>
      <c r="G132" s="277"/>
      <c r="H132" s="277" t="s">
        <v>732</v>
      </c>
      <c r="I132" s="277" t="s">
        <v>716</v>
      </c>
      <c r="J132" s="277">
        <v>20</v>
      </c>
      <c r="K132" s="299"/>
    </row>
    <row r="133" spans="2:11" s="1" customFormat="1" ht="15" customHeight="1">
      <c r="B133" s="296"/>
      <c r="C133" s="253" t="s">
        <v>719</v>
      </c>
      <c r="D133" s="253"/>
      <c r="E133" s="253"/>
      <c r="F133" s="274" t="s">
        <v>720</v>
      </c>
      <c r="G133" s="253"/>
      <c r="H133" s="253" t="s">
        <v>754</v>
      </c>
      <c r="I133" s="253" t="s">
        <v>716</v>
      </c>
      <c r="J133" s="253">
        <v>50</v>
      </c>
      <c r="K133" s="299"/>
    </row>
    <row r="134" spans="2:11" s="1" customFormat="1" ht="15" customHeight="1">
      <c r="B134" s="296"/>
      <c r="C134" s="253" t="s">
        <v>733</v>
      </c>
      <c r="D134" s="253"/>
      <c r="E134" s="253"/>
      <c r="F134" s="274" t="s">
        <v>720</v>
      </c>
      <c r="G134" s="253"/>
      <c r="H134" s="253" t="s">
        <v>754</v>
      </c>
      <c r="I134" s="253" t="s">
        <v>716</v>
      </c>
      <c r="J134" s="253">
        <v>50</v>
      </c>
      <c r="K134" s="299"/>
    </row>
    <row r="135" spans="2:11" s="1" customFormat="1" ht="15" customHeight="1">
      <c r="B135" s="296"/>
      <c r="C135" s="253" t="s">
        <v>739</v>
      </c>
      <c r="D135" s="253"/>
      <c r="E135" s="253"/>
      <c r="F135" s="274" t="s">
        <v>720</v>
      </c>
      <c r="G135" s="253"/>
      <c r="H135" s="253" t="s">
        <v>754</v>
      </c>
      <c r="I135" s="253" t="s">
        <v>716</v>
      </c>
      <c r="J135" s="253">
        <v>50</v>
      </c>
      <c r="K135" s="299"/>
    </row>
    <row r="136" spans="2:11" s="1" customFormat="1" ht="15" customHeight="1">
      <c r="B136" s="296"/>
      <c r="C136" s="253" t="s">
        <v>741</v>
      </c>
      <c r="D136" s="253"/>
      <c r="E136" s="253"/>
      <c r="F136" s="274" t="s">
        <v>720</v>
      </c>
      <c r="G136" s="253"/>
      <c r="H136" s="253" t="s">
        <v>754</v>
      </c>
      <c r="I136" s="253" t="s">
        <v>716</v>
      </c>
      <c r="J136" s="253">
        <v>50</v>
      </c>
      <c r="K136" s="299"/>
    </row>
    <row r="137" spans="2:11" s="1" customFormat="1" ht="15" customHeight="1">
      <c r="B137" s="296"/>
      <c r="C137" s="253" t="s">
        <v>742</v>
      </c>
      <c r="D137" s="253"/>
      <c r="E137" s="253"/>
      <c r="F137" s="274" t="s">
        <v>720</v>
      </c>
      <c r="G137" s="253"/>
      <c r="H137" s="253" t="s">
        <v>767</v>
      </c>
      <c r="I137" s="253" t="s">
        <v>716</v>
      </c>
      <c r="J137" s="253">
        <v>255</v>
      </c>
      <c r="K137" s="299"/>
    </row>
    <row r="138" spans="2:11" s="1" customFormat="1" ht="15" customHeight="1">
      <c r="B138" s="296"/>
      <c r="C138" s="253" t="s">
        <v>744</v>
      </c>
      <c r="D138" s="253"/>
      <c r="E138" s="253"/>
      <c r="F138" s="274" t="s">
        <v>714</v>
      </c>
      <c r="G138" s="253"/>
      <c r="H138" s="253" t="s">
        <v>768</v>
      </c>
      <c r="I138" s="253" t="s">
        <v>746</v>
      </c>
      <c r="J138" s="253"/>
      <c r="K138" s="299"/>
    </row>
    <row r="139" spans="2:11" s="1" customFormat="1" ht="15" customHeight="1">
      <c r="B139" s="296"/>
      <c r="C139" s="253" t="s">
        <v>747</v>
      </c>
      <c r="D139" s="253"/>
      <c r="E139" s="253"/>
      <c r="F139" s="274" t="s">
        <v>714</v>
      </c>
      <c r="G139" s="253"/>
      <c r="H139" s="253" t="s">
        <v>769</v>
      </c>
      <c r="I139" s="253" t="s">
        <v>749</v>
      </c>
      <c r="J139" s="253"/>
      <c r="K139" s="299"/>
    </row>
    <row r="140" spans="2:11" s="1" customFormat="1" ht="15" customHeight="1">
      <c r="B140" s="296"/>
      <c r="C140" s="253" t="s">
        <v>750</v>
      </c>
      <c r="D140" s="253"/>
      <c r="E140" s="253"/>
      <c r="F140" s="274" t="s">
        <v>714</v>
      </c>
      <c r="G140" s="253"/>
      <c r="H140" s="253" t="s">
        <v>750</v>
      </c>
      <c r="I140" s="253" t="s">
        <v>749</v>
      </c>
      <c r="J140" s="253"/>
      <c r="K140" s="299"/>
    </row>
    <row r="141" spans="2:11" s="1" customFormat="1" ht="15" customHeight="1">
      <c r="B141" s="296"/>
      <c r="C141" s="253" t="s">
        <v>35</v>
      </c>
      <c r="D141" s="253"/>
      <c r="E141" s="253"/>
      <c r="F141" s="274" t="s">
        <v>714</v>
      </c>
      <c r="G141" s="253"/>
      <c r="H141" s="253" t="s">
        <v>770</v>
      </c>
      <c r="I141" s="253" t="s">
        <v>749</v>
      </c>
      <c r="J141" s="253"/>
      <c r="K141" s="299"/>
    </row>
    <row r="142" spans="2:11" s="1" customFormat="1" ht="15" customHeight="1">
      <c r="B142" s="296"/>
      <c r="C142" s="253" t="s">
        <v>771</v>
      </c>
      <c r="D142" s="253"/>
      <c r="E142" s="253"/>
      <c r="F142" s="274" t="s">
        <v>714</v>
      </c>
      <c r="G142" s="253"/>
      <c r="H142" s="253" t="s">
        <v>772</v>
      </c>
      <c r="I142" s="253" t="s">
        <v>749</v>
      </c>
      <c r="J142" s="253"/>
      <c r="K142" s="299"/>
    </row>
    <row r="143" spans="2:11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pans="2:11" s="1" customFormat="1" ht="18.75" customHeight="1">
      <c r="B144" s="287"/>
      <c r="C144" s="287"/>
      <c r="D144" s="287"/>
      <c r="E144" s="287"/>
      <c r="F144" s="288"/>
      <c r="G144" s="287"/>
      <c r="H144" s="287"/>
      <c r="I144" s="287"/>
      <c r="J144" s="287"/>
      <c r="K144" s="287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372" t="s">
        <v>773</v>
      </c>
      <c r="D147" s="372"/>
      <c r="E147" s="372"/>
      <c r="F147" s="372"/>
      <c r="G147" s="372"/>
      <c r="H147" s="372"/>
      <c r="I147" s="372"/>
      <c r="J147" s="372"/>
      <c r="K147" s="265"/>
    </row>
    <row r="148" spans="2:11" s="1" customFormat="1" ht="17.25" customHeight="1">
      <c r="B148" s="264"/>
      <c r="C148" s="266" t="s">
        <v>708</v>
      </c>
      <c r="D148" s="266"/>
      <c r="E148" s="266"/>
      <c r="F148" s="266" t="s">
        <v>709</v>
      </c>
      <c r="G148" s="267"/>
      <c r="H148" s="266" t="s">
        <v>51</v>
      </c>
      <c r="I148" s="266" t="s">
        <v>54</v>
      </c>
      <c r="J148" s="266" t="s">
        <v>710</v>
      </c>
      <c r="K148" s="265"/>
    </row>
    <row r="149" spans="2:11" s="1" customFormat="1" ht="17.25" customHeight="1">
      <c r="B149" s="264"/>
      <c r="C149" s="268" t="s">
        <v>711</v>
      </c>
      <c r="D149" s="268"/>
      <c r="E149" s="268"/>
      <c r="F149" s="269" t="s">
        <v>712</v>
      </c>
      <c r="G149" s="270"/>
      <c r="H149" s="268"/>
      <c r="I149" s="268"/>
      <c r="J149" s="268" t="s">
        <v>713</v>
      </c>
      <c r="K149" s="265"/>
    </row>
    <row r="150" spans="2:11" s="1" customFormat="1" ht="5.25" customHeight="1">
      <c r="B150" s="276"/>
      <c r="C150" s="271"/>
      <c r="D150" s="271"/>
      <c r="E150" s="271"/>
      <c r="F150" s="271"/>
      <c r="G150" s="272"/>
      <c r="H150" s="271"/>
      <c r="I150" s="271"/>
      <c r="J150" s="271"/>
      <c r="K150" s="299"/>
    </row>
    <row r="151" spans="2:11" s="1" customFormat="1" ht="15" customHeight="1">
      <c r="B151" s="276"/>
      <c r="C151" s="303" t="s">
        <v>717</v>
      </c>
      <c r="D151" s="253"/>
      <c r="E151" s="253"/>
      <c r="F151" s="304" t="s">
        <v>714</v>
      </c>
      <c r="G151" s="253"/>
      <c r="H151" s="303" t="s">
        <v>754</v>
      </c>
      <c r="I151" s="303" t="s">
        <v>716</v>
      </c>
      <c r="J151" s="303">
        <v>120</v>
      </c>
      <c r="K151" s="299"/>
    </row>
    <row r="152" spans="2:11" s="1" customFormat="1" ht="15" customHeight="1">
      <c r="B152" s="276"/>
      <c r="C152" s="303" t="s">
        <v>763</v>
      </c>
      <c r="D152" s="253"/>
      <c r="E152" s="253"/>
      <c r="F152" s="304" t="s">
        <v>714</v>
      </c>
      <c r="G152" s="253"/>
      <c r="H152" s="303" t="s">
        <v>774</v>
      </c>
      <c r="I152" s="303" t="s">
        <v>716</v>
      </c>
      <c r="J152" s="303" t="s">
        <v>765</v>
      </c>
      <c r="K152" s="299"/>
    </row>
    <row r="153" spans="2:11" s="1" customFormat="1" ht="15" customHeight="1">
      <c r="B153" s="276"/>
      <c r="C153" s="303" t="s">
        <v>662</v>
      </c>
      <c r="D153" s="253"/>
      <c r="E153" s="253"/>
      <c r="F153" s="304" t="s">
        <v>714</v>
      </c>
      <c r="G153" s="253"/>
      <c r="H153" s="303" t="s">
        <v>775</v>
      </c>
      <c r="I153" s="303" t="s">
        <v>716</v>
      </c>
      <c r="J153" s="303" t="s">
        <v>765</v>
      </c>
      <c r="K153" s="299"/>
    </row>
    <row r="154" spans="2:11" s="1" customFormat="1" ht="15" customHeight="1">
      <c r="B154" s="276"/>
      <c r="C154" s="303" t="s">
        <v>719</v>
      </c>
      <c r="D154" s="253"/>
      <c r="E154" s="253"/>
      <c r="F154" s="304" t="s">
        <v>720</v>
      </c>
      <c r="G154" s="253"/>
      <c r="H154" s="303" t="s">
        <v>754</v>
      </c>
      <c r="I154" s="303" t="s">
        <v>716</v>
      </c>
      <c r="J154" s="303">
        <v>50</v>
      </c>
      <c r="K154" s="299"/>
    </row>
    <row r="155" spans="2:11" s="1" customFormat="1" ht="15" customHeight="1">
      <c r="B155" s="276"/>
      <c r="C155" s="303" t="s">
        <v>722</v>
      </c>
      <c r="D155" s="253"/>
      <c r="E155" s="253"/>
      <c r="F155" s="304" t="s">
        <v>714</v>
      </c>
      <c r="G155" s="253"/>
      <c r="H155" s="303" t="s">
        <v>754</v>
      </c>
      <c r="I155" s="303" t="s">
        <v>724</v>
      </c>
      <c r="J155" s="303"/>
      <c r="K155" s="299"/>
    </row>
    <row r="156" spans="2:11" s="1" customFormat="1" ht="15" customHeight="1">
      <c r="B156" s="276"/>
      <c r="C156" s="303" t="s">
        <v>733</v>
      </c>
      <c r="D156" s="253"/>
      <c r="E156" s="253"/>
      <c r="F156" s="304" t="s">
        <v>720</v>
      </c>
      <c r="G156" s="253"/>
      <c r="H156" s="303" t="s">
        <v>754</v>
      </c>
      <c r="I156" s="303" t="s">
        <v>716</v>
      </c>
      <c r="J156" s="303">
        <v>50</v>
      </c>
      <c r="K156" s="299"/>
    </row>
    <row r="157" spans="2:11" s="1" customFormat="1" ht="15" customHeight="1">
      <c r="B157" s="276"/>
      <c r="C157" s="303" t="s">
        <v>741</v>
      </c>
      <c r="D157" s="253"/>
      <c r="E157" s="253"/>
      <c r="F157" s="304" t="s">
        <v>720</v>
      </c>
      <c r="G157" s="253"/>
      <c r="H157" s="303" t="s">
        <v>754</v>
      </c>
      <c r="I157" s="303" t="s">
        <v>716</v>
      </c>
      <c r="J157" s="303">
        <v>50</v>
      </c>
      <c r="K157" s="299"/>
    </row>
    <row r="158" spans="2:11" s="1" customFormat="1" ht="15" customHeight="1">
      <c r="B158" s="276"/>
      <c r="C158" s="303" t="s">
        <v>739</v>
      </c>
      <c r="D158" s="253"/>
      <c r="E158" s="253"/>
      <c r="F158" s="304" t="s">
        <v>720</v>
      </c>
      <c r="G158" s="253"/>
      <c r="H158" s="303" t="s">
        <v>754</v>
      </c>
      <c r="I158" s="303" t="s">
        <v>716</v>
      </c>
      <c r="J158" s="303">
        <v>50</v>
      </c>
      <c r="K158" s="299"/>
    </row>
    <row r="159" spans="2:11" s="1" customFormat="1" ht="15" customHeight="1">
      <c r="B159" s="276"/>
      <c r="C159" s="303" t="s">
        <v>85</v>
      </c>
      <c r="D159" s="253"/>
      <c r="E159" s="253"/>
      <c r="F159" s="304" t="s">
        <v>714</v>
      </c>
      <c r="G159" s="253"/>
      <c r="H159" s="303" t="s">
        <v>776</v>
      </c>
      <c r="I159" s="303" t="s">
        <v>716</v>
      </c>
      <c r="J159" s="303" t="s">
        <v>777</v>
      </c>
      <c r="K159" s="299"/>
    </row>
    <row r="160" spans="2:11" s="1" customFormat="1" ht="15" customHeight="1">
      <c r="B160" s="276"/>
      <c r="C160" s="303" t="s">
        <v>778</v>
      </c>
      <c r="D160" s="253"/>
      <c r="E160" s="253"/>
      <c r="F160" s="304" t="s">
        <v>714</v>
      </c>
      <c r="G160" s="253"/>
      <c r="H160" s="303" t="s">
        <v>779</v>
      </c>
      <c r="I160" s="303" t="s">
        <v>749</v>
      </c>
      <c r="J160" s="303"/>
      <c r="K160" s="299"/>
    </row>
    <row r="161" spans="2:11" s="1" customFormat="1" ht="15" customHeight="1">
      <c r="B161" s="305"/>
      <c r="C161" s="285"/>
      <c r="D161" s="285"/>
      <c r="E161" s="285"/>
      <c r="F161" s="285"/>
      <c r="G161" s="285"/>
      <c r="H161" s="285"/>
      <c r="I161" s="285"/>
      <c r="J161" s="285"/>
      <c r="K161" s="306"/>
    </row>
    <row r="162" spans="2:11" s="1" customFormat="1" ht="18.75" customHeight="1">
      <c r="B162" s="287"/>
      <c r="C162" s="297"/>
      <c r="D162" s="297"/>
      <c r="E162" s="297"/>
      <c r="F162" s="307"/>
      <c r="G162" s="297"/>
      <c r="H162" s="297"/>
      <c r="I162" s="297"/>
      <c r="J162" s="297"/>
      <c r="K162" s="287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373" t="s">
        <v>780</v>
      </c>
      <c r="D165" s="373"/>
      <c r="E165" s="373"/>
      <c r="F165" s="373"/>
      <c r="G165" s="373"/>
      <c r="H165" s="373"/>
      <c r="I165" s="373"/>
      <c r="J165" s="373"/>
      <c r="K165" s="246"/>
    </row>
    <row r="166" spans="2:11" s="1" customFormat="1" ht="17.25" customHeight="1">
      <c r="B166" s="245"/>
      <c r="C166" s="266" t="s">
        <v>708</v>
      </c>
      <c r="D166" s="266"/>
      <c r="E166" s="266"/>
      <c r="F166" s="266" t="s">
        <v>709</v>
      </c>
      <c r="G166" s="308"/>
      <c r="H166" s="309" t="s">
        <v>51</v>
      </c>
      <c r="I166" s="309" t="s">
        <v>54</v>
      </c>
      <c r="J166" s="266" t="s">
        <v>710</v>
      </c>
      <c r="K166" s="246"/>
    </row>
    <row r="167" spans="2:11" s="1" customFormat="1" ht="17.25" customHeight="1">
      <c r="B167" s="247"/>
      <c r="C167" s="268" t="s">
        <v>711</v>
      </c>
      <c r="D167" s="268"/>
      <c r="E167" s="268"/>
      <c r="F167" s="269" t="s">
        <v>712</v>
      </c>
      <c r="G167" s="310"/>
      <c r="H167" s="311"/>
      <c r="I167" s="311"/>
      <c r="J167" s="268" t="s">
        <v>713</v>
      </c>
      <c r="K167" s="248"/>
    </row>
    <row r="168" spans="2:11" s="1" customFormat="1" ht="5.25" customHeight="1">
      <c r="B168" s="276"/>
      <c r="C168" s="271"/>
      <c r="D168" s="271"/>
      <c r="E168" s="271"/>
      <c r="F168" s="271"/>
      <c r="G168" s="272"/>
      <c r="H168" s="271"/>
      <c r="I168" s="271"/>
      <c r="J168" s="271"/>
      <c r="K168" s="299"/>
    </row>
    <row r="169" spans="2:11" s="1" customFormat="1" ht="15" customHeight="1">
      <c r="B169" s="276"/>
      <c r="C169" s="253" t="s">
        <v>717</v>
      </c>
      <c r="D169" s="253"/>
      <c r="E169" s="253"/>
      <c r="F169" s="274" t="s">
        <v>714</v>
      </c>
      <c r="G169" s="253"/>
      <c r="H169" s="253" t="s">
        <v>754</v>
      </c>
      <c r="I169" s="253" t="s">
        <v>716</v>
      </c>
      <c r="J169" s="253">
        <v>120</v>
      </c>
      <c r="K169" s="299"/>
    </row>
    <row r="170" spans="2:11" s="1" customFormat="1" ht="15" customHeight="1">
      <c r="B170" s="276"/>
      <c r="C170" s="253" t="s">
        <v>763</v>
      </c>
      <c r="D170" s="253"/>
      <c r="E170" s="253"/>
      <c r="F170" s="274" t="s">
        <v>714</v>
      </c>
      <c r="G170" s="253"/>
      <c r="H170" s="253" t="s">
        <v>764</v>
      </c>
      <c r="I170" s="253" t="s">
        <v>716</v>
      </c>
      <c r="J170" s="253" t="s">
        <v>765</v>
      </c>
      <c r="K170" s="299"/>
    </row>
    <row r="171" spans="2:11" s="1" customFormat="1" ht="15" customHeight="1">
      <c r="B171" s="276"/>
      <c r="C171" s="253" t="s">
        <v>662</v>
      </c>
      <c r="D171" s="253"/>
      <c r="E171" s="253"/>
      <c r="F171" s="274" t="s">
        <v>714</v>
      </c>
      <c r="G171" s="253"/>
      <c r="H171" s="253" t="s">
        <v>781</v>
      </c>
      <c r="I171" s="253" t="s">
        <v>716</v>
      </c>
      <c r="J171" s="253" t="s">
        <v>765</v>
      </c>
      <c r="K171" s="299"/>
    </row>
    <row r="172" spans="2:11" s="1" customFormat="1" ht="15" customHeight="1">
      <c r="B172" s="276"/>
      <c r="C172" s="253" t="s">
        <v>719</v>
      </c>
      <c r="D172" s="253"/>
      <c r="E172" s="253"/>
      <c r="F172" s="274" t="s">
        <v>720</v>
      </c>
      <c r="G172" s="253"/>
      <c r="H172" s="253" t="s">
        <v>781</v>
      </c>
      <c r="I172" s="253" t="s">
        <v>716</v>
      </c>
      <c r="J172" s="253">
        <v>50</v>
      </c>
      <c r="K172" s="299"/>
    </row>
    <row r="173" spans="2:11" s="1" customFormat="1" ht="15" customHeight="1">
      <c r="B173" s="276"/>
      <c r="C173" s="253" t="s">
        <v>722</v>
      </c>
      <c r="D173" s="253"/>
      <c r="E173" s="253"/>
      <c r="F173" s="274" t="s">
        <v>714</v>
      </c>
      <c r="G173" s="253"/>
      <c r="H173" s="253" t="s">
        <v>781</v>
      </c>
      <c r="I173" s="253" t="s">
        <v>724</v>
      </c>
      <c r="J173" s="253"/>
      <c r="K173" s="299"/>
    </row>
    <row r="174" spans="2:11" s="1" customFormat="1" ht="15" customHeight="1">
      <c r="B174" s="276"/>
      <c r="C174" s="253" t="s">
        <v>733</v>
      </c>
      <c r="D174" s="253"/>
      <c r="E174" s="253"/>
      <c r="F174" s="274" t="s">
        <v>720</v>
      </c>
      <c r="G174" s="253"/>
      <c r="H174" s="253" t="s">
        <v>781</v>
      </c>
      <c r="I174" s="253" t="s">
        <v>716</v>
      </c>
      <c r="J174" s="253">
        <v>50</v>
      </c>
      <c r="K174" s="299"/>
    </row>
    <row r="175" spans="2:11" s="1" customFormat="1" ht="15" customHeight="1">
      <c r="B175" s="276"/>
      <c r="C175" s="253" t="s">
        <v>741</v>
      </c>
      <c r="D175" s="253"/>
      <c r="E175" s="253"/>
      <c r="F175" s="274" t="s">
        <v>720</v>
      </c>
      <c r="G175" s="253"/>
      <c r="H175" s="253" t="s">
        <v>781</v>
      </c>
      <c r="I175" s="253" t="s">
        <v>716</v>
      </c>
      <c r="J175" s="253">
        <v>50</v>
      </c>
      <c r="K175" s="299"/>
    </row>
    <row r="176" spans="2:11" s="1" customFormat="1" ht="15" customHeight="1">
      <c r="B176" s="276"/>
      <c r="C176" s="253" t="s">
        <v>739</v>
      </c>
      <c r="D176" s="253"/>
      <c r="E176" s="253"/>
      <c r="F176" s="274" t="s">
        <v>720</v>
      </c>
      <c r="G176" s="253"/>
      <c r="H176" s="253" t="s">
        <v>781</v>
      </c>
      <c r="I176" s="253" t="s">
        <v>716</v>
      </c>
      <c r="J176" s="253">
        <v>50</v>
      </c>
      <c r="K176" s="299"/>
    </row>
    <row r="177" spans="2:11" s="1" customFormat="1" ht="15" customHeight="1">
      <c r="B177" s="276"/>
      <c r="C177" s="253" t="s">
        <v>92</v>
      </c>
      <c r="D177" s="253"/>
      <c r="E177" s="253"/>
      <c r="F177" s="274" t="s">
        <v>714</v>
      </c>
      <c r="G177" s="253"/>
      <c r="H177" s="253" t="s">
        <v>782</v>
      </c>
      <c r="I177" s="253" t="s">
        <v>783</v>
      </c>
      <c r="J177" s="253"/>
      <c r="K177" s="299"/>
    </row>
    <row r="178" spans="2:11" s="1" customFormat="1" ht="15" customHeight="1">
      <c r="B178" s="276"/>
      <c r="C178" s="253" t="s">
        <v>54</v>
      </c>
      <c r="D178" s="253"/>
      <c r="E178" s="253"/>
      <c r="F178" s="274" t="s">
        <v>714</v>
      </c>
      <c r="G178" s="253"/>
      <c r="H178" s="253" t="s">
        <v>784</v>
      </c>
      <c r="I178" s="253" t="s">
        <v>785</v>
      </c>
      <c r="J178" s="253">
        <v>1</v>
      </c>
      <c r="K178" s="299"/>
    </row>
    <row r="179" spans="2:11" s="1" customFormat="1" ht="15" customHeight="1">
      <c r="B179" s="276"/>
      <c r="C179" s="253" t="s">
        <v>50</v>
      </c>
      <c r="D179" s="253"/>
      <c r="E179" s="253"/>
      <c r="F179" s="274" t="s">
        <v>714</v>
      </c>
      <c r="G179" s="253"/>
      <c r="H179" s="253" t="s">
        <v>786</v>
      </c>
      <c r="I179" s="253" t="s">
        <v>716</v>
      </c>
      <c r="J179" s="253">
        <v>20</v>
      </c>
      <c r="K179" s="299"/>
    </row>
    <row r="180" spans="2:11" s="1" customFormat="1" ht="15" customHeight="1">
      <c r="B180" s="276"/>
      <c r="C180" s="253" t="s">
        <v>51</v>
      </c>
      <c r="D180" s="253"/>
      <c r="E180" s="253"/>
      <c r="F180" s="274" t="s">
        <v>714</v>
      </c>
      <c r="G180" s="253"/>
      <c r="H180" s="253" t="s">
        <v>787</v>
      </c>
      <c r="I180" s="253" t="s">
        <v>716</v>
      </c>
      <c r="J180" s="253">
        <v>255</v>
      </c>
      <c r="K180" s="299"/>
    </row>
    <row r="181" spans="2:11" s="1" customFormat="1" ht="15" customHeight="1">
      <c r="B181" s="276"/>
      <c r="C181" s="253" t="s">
        <v>93</v>
      </c>
      <c r="D181" s="253"/>
      <c r="E181" s="253"/>
      <c r="F181" s="274" t="s">
        <v>714</v>
      </c>
      <c r="G181" s="253"/>
      <c r="H181" s="253" t="s">
        <v>678</v>
      </c>
      <c r="I181" s="253" t="s">
        <v>716</v>
      </c>
      <c r="J181" s="253">
        <v>10</v>
      </c>
      <c r="K181" s="299"/>
    </row>
    <row r="182" spans="2:11" s="1" customFormat="1" ht="15" customHeight="1">
      <c r="B182" s="276"/>
      <c r="C182" s="253" t="s">
        <v>94</v>
      </c>
      <c r="D182" s="253"/>
      <c r="E182" s="253"/>
      <c r="F182" s="274" t="s">
        <v>714</v>
      </c>
      <c r="G182" s="253"/>
      <c r="H182" s="253" t="s">
        <v>788</v>
      </c>
      <c r="I182" s="253" t="s">
        <v>749</v>
      </c>
      <c r="J182" s="253"/>
      <c r="K182" s="299"/>
    </row>
    <row r="183" spans="2:11" s="1" customFormat="1" ht="15" customHeight="1">
      <c r="B183" s="276"/>
      <c r="C183" s="253" t="s">
        <v>789</v>
      </c>
      <c r="D183" s="253"/>
      <c r="E183" s="253"/>
      <c r="F183" s="274" t="s">
        <v>714</v>
      </c>
      <c r="G183" s="253"/>
      <c r="H183" s="253" t="s">
        <v>790</v>
      </c>
      <c r="I183" s="253" t="s">
        <v>749</v>
      </c>
      <c r="J183" s="253"/>
      <c r="K183" s="299"/>
    </row>
    <row r="184" spans="2:11" s="1" customFormat="1" ht="15" customHeight="1">
      <c r="B184" s="276"/>
      <c r="C184" s="253" t="s">
        <v>778</v>
      </c>
      <c r="D184" s="253"/>
      <c r="E184" s="253"/>
      <c r="F184" s="274" t="s">
        <v>714</v>
      </c>
      <c r="G184" s="253"/>
      <c r="H184" s="253" t="s">
        <v>791</v>
      </c>
      <c r="I184" s="253" t="s">
        <v>749</v>
      </c>
      <c r="J184" s="253"/>
      <c r="K184" s="299"/>
    </row>
    <row r="185" spans="2:11" s="1" customFormat="1" ht="15" customHeight="1">
      <c r="B185" s="276"/>
      <c r="C185" s="253" t="s">
        <v>96</v>
      </c>
      <c r="D185" s="253"/>
      <c r="E185" s="253"/>
      <c r="F185" s="274" t="s">
        <v>720</v>
      </c>
      <c r="G185" s="253"/>
      <c r="H185" s="253" t="s">
        <v>792</v>
      </c>
      <c r="I185" s="253" t="s">
        <v>716</v>
      </c>
      <c r="J185" s="253">
        <v>50</v>
      </c>
      <c r="K185" s="299"/>
    </row>
    <row r="186" spans="2:11" s="1" customFormat="1" ht="15" customHeight="1">
      <c r="B186" s="276"/>
      <c r="C186" s="253" t="s">
        <v>793</v>
      </c>
      <c r="D186" s="253"/>
      <c r="E186" s="253"/>
      <c r="F186" s="274" t="s">
        <v>720</v>
      </c>
      <c r="G186" s="253"/>
      <c r="H186" s="253" t="s">
        <v>794</v>
      </c>
      <c r="I186" s="253" t="s">
        <v>795</v>
      </c>
      <c r="J186" s="253"/>
      <c r="K186" s="299"/>
    </row>
    <row r="187" spans="2:11" s="1" customFormat="1" ht="15" customHeight="1">
      <c r="B187" s="276"/>
      <c r="C187" s="253" t="s">
        <v>796</v>
      </c>
      <c r="D187" s="253"/>
      <c r="E187" s="253"/>
      <c r="F187" s="274" t="s">
        <v>720</v>
      </c>
      <c r="G187" s="253"/>
      <c r="H187" s="253" t="s">
        <v>797</v>
      </c>
      <c r="I187" s="253" t="s">
        <v>795</v>
      </c>
      <c r="J187" s="253"/>
      <c r="K187" s="299"/>
    </row>
    <row r="188" spans="2:11" s="1" customFormat="1" ht="15" customHeight="1">
      <c r="B188" s="276"/>
      <c r="C188" s="253" t="s">
        <v>798</v>
      </c>
      <c r="D188" s="253"/>
      <c r="E188" s="253"/>
      <c r="F188" s="274" t="s">
        <v>720</v>
      </c>
      <c r="G188" s="253"/>
      <c r="H188" s="253" t="s">
        <v>799</v>
      </c>
      <c r="I188" s="253" t="s">
        <v>795</v>
      </c>
      <c r="J188" s="253"/>
      <c r="K188" s="299"/>
    </row>
    <row r="189" spans="2:11" s="1" customFormat="1" ht="15" customHeight="1">
      <c r="B189" s="276"/>
      <c r="C189" s="312" t="s">
        <v>800</v>
      </c>
      <c r="D189" s="253"/>
      <c r="E189" s="253"/>
      <c r="F189" s="274" t="s">
        <v>720</v>
      </c>
      <c r="G189" s="253"/>
      <c r="H189" s="253" t="s">
        <v>801</v>
      </c>
      <c r="I189" s="253" t="s">
        <v>802</v>
      </c>
      <c r="J189" s="313" t="s">
        <v>803</v>
      </c>
      <c r="K189" s="299"/>
    </row>
    <row r="190" spans="2:11" s="1" customFormat="1" ht="15" customHeight="1">
      <c r="B190" s="276"/>
      <c r="C190" s="312" t="s">
        <v>39</v>
      </c>
      <c r="D190" s="253"/>
      <c r="E190" s="253"/>
      <c r="F190" s="274" t="s">
        <v>714</v>
      </c>
      <c r="G190" s="253"/>
      <c r="H190" s="250" t="s">
        <v>804</v>
      </c>
      <c r="I190" s="253" t="s">
        <v>805</v>
      </c>
      <c r="J190" s="253"/>
      <c r="K190" s="299"/>
    </row>
    <row r="191" spans="2:11" s="1" customFormat="1" ht="15" customHeight="1">
      <c r="B191" s="276"/>
      <c r="C191" s="312" t="s">
        <v>806</v>
      </c>
      <c r="D191" s="253"/>
      <c r="E191" s="253"/>
      <c r="F191" s="274" t="s">
        <v>714</v>
      </c>
      <c r="G191" s="253"/>
      <c r="H191" s="253" t="s">
        <v>807</v>
      </c>
      <c r="I191" s="253" t="s">
        <v>749</v>
      </c>
      <c r="J191" s="253"/>
      <c r="K191" s="299"/>
    </row>
    <row r="192" spans="2:11" s="1" customFormat="1" ht="15" customHeight="1">
      <c r="B192" s="276"/>
      <c r="C192" s="312" t="s">
        <v>808</v>
      </c>
      <c r="D192" s="253"/>
      <c r="E192" s="253"/>
      <c r="F192" s="274" t="s">
        <v>714</v>
      </c>
      <c r="G192" s="253"/>
      <c r="H192" s="253" t="s">
        <v>809</v>
      </c>
      <c r="I192" s="253" t="s">
        <v>749</v>
      </c>
      <c r="J192" s="253"/>
      <c r="K192" s="299"/>
    </row>
    <row r="193" spans="2:11" s="1" customFormat="1" ht="15" customHeight="1">
      <c r="B193" s="276"/>
      <c r="C193" s="312" t="s">
        <v>810</v>
      </c>
      <c r="D193" s="253"/>
      <c r="E193" s="253"/>
      <c r="F193" s="274" t="s">
        <v>720</v>
      </c>
      <c r="G193" s="253"/>
      <c r="H193" s="253" t="s">
        <v>811</v>
      </c>
      <c r="I193" s="253" t="s">
        <v>749</v>
      </c>
      <c r="J193" s="253"/>
      <c r="K193" s="299"/>
    </row>
    <row r="194" spans="2:11" s="1" customFormat="1" ht="15" customHeight="1">
      <c r="B194" s="305"/>
      <c r="C194" s="314"/>
      <c r="D194" s="285"/>
      <c r="E194" s="285"/>
      <c r="F194" s="285"/>
      <c r="G194" s="285"/>
      <c r="H194" s="285"/>
      <c r="I194" s="285"/>
      <c r="J194" s="285"/>
      <c r="K194" s="306"/>
    </row>
    <row r="195" spans="2:11" s="1" customFormat="1" ht="18.75" customHeight="1">
      <c r="B195" s="287"/>
      <c r="C195" s="297"/>
      <c r="D195" s="297"/>
      <c r="E195" s="297"/>
      <c r="F195" s="307"/>
      <c r="G195" s="297"/>
      <c r="H195" s="297"/>
      <c r="I195" s="297"/>
      <c r="J195" s="297"/>
      <c r="K195" s="287"/>
    </row>
    <row r="196" spans="2:11" s="1" customFormat="1" ht="18.75" customHeight="1">
      <c r="B196" s="287"/>
      <c r="C196" s="297"/>
      <c r="D196" s="297"/>
      <c r="E196" s="297"/>
      <c r="F196" s="307"/>
      <c r="G196" s="297"/>
      <c r="H196" s="297"/>
      <c r="I196" s="297"/>
      <c r="J196" s="297"/>
      <c r="K196" s="287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3.5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s="1" customFormat="1" ht="21">
      <c r="B199" s="245"/>
      <c r="C199" s="373" t="s">
        <v>812</v>
      </c>
      <c r="D199" s="373"/>
      <c r="E199" s="373"/>
      <c r="F199" s="373"/>
      <c r="G199" s="373"/>
      <c r="H199" s="373"/>
      <c r="I199" s="373"/>
      <c r="J199" s="373"/>
      <c r="K199" s="246"/>
    </row>
    <row r="200" spans="2:11" s="1" customFormat="1" ht="25.5" customHeight="1">
      <c r="B200" s="245"/>
      <c r="C200" s="315" t="s">
        <v>813</v>
      </c>
      <c r="D200" s="315"/>
      <c r="E200" s="315"/>
      <c r="F200" s="315" t="s">
        <v>814</v>
      </c>
      <c r="G200" s="316"/>
      <c r="H200" s="374" t="s">
        <v>815</v>
      </c>
      <c r="I200" s="374"/>
      <c r="J200" s="374"/>
      <c r="K200" s="246"/>
    </row>
    <row r="201" spans="2:11" s="1" customFormat="1" ht="5.25" customHeight="1">
      <c r="B201" s="276"/>
      <c r="C201" s="271"/>
      <c r="D201" s="271"/>
      <c r="E201" s="271"/>
      <c r="F201" s="271"/>
      <c r="G201" s="297"/>
      <c r="H201" s="271"/>
      <c r="I201" s="271"/>
      <c r="J201" s="271"/>
      <c r="K201" s="299"/>
    </row>
    <row r="202" spans="2:11" s="1" customFormat="1" ht="15" customHeight="1">
      <c r="B202" s="276"/>
      <c r="C202" s="253" t="s">
        <v>805</v>
      </c>
      <c r="D202" s="253"/>
      <c r="E202" s="253"/>
      <c r="F202" s="274" t="s">
        <v>40</v>
      </c>
      <c r="G202" s="253"/>
      <c r="H202" s="375" t="s">
        <v>816</v>
      </c>
      <c r="I202" s="375"/>
      <c r="J202" s="375"/>
      <c r="K202" s="299"/>
    </row>
    <row r="203" spans="2:11" s="1" customFormat="1" ht="15" customHeight="1">
      <c r="B203" s="276"/>
      <c r="C203" s="253"/>
      <c r="D203" s="253"/>
      <c r="E203" s="253"/>
      <c r="F203" s="274" t="s">
        <v>41</v>
      </c>
      <c r="G203" s="253"/>
      <c r="H203" s="375" t="s">
        <v>817</v>
      </c>
      <c r="I203" s="375"/>
      <c r="J203" s="375"/>
      <c r="K203" s="299"/>
    </row>
    <row r="204" spans="2:11" s="1" customFormat="1" ht="15" customHeight="1">
      <c r="B204" s="276"/>
      <c r="C204" s="253"/>
      <c r="D204" s="253"/>
      <c r="E204" s="253"/>
      <c r="F204" s="274" t="s">
        <v>44</v>
      </c>
      <c r="G204" s="253"/>
      <c r="H204" s="375" t="s">
        <v>818</v>
      </c>
      <c r="I204" s="375"/>
      <c r="J204" s="375"/>
      <c r="K204" s="299"/>
    </row>
    <row r="205" spans="2:11" s="1" customFormat="1" ht="15" customHeight="1">
      <c r="B205" s="276"/>
      <c r="C205" s="253"/>
      <c r="D205" s="253"/>
      <c r="E205" s="253"/>
      <c r="F205" s="274" t="s">
        <v>42</v>
      </c>
      <c r="G205" s="253"/>
      <c r="H205" s="375" t="s">
        <v>819</v>
      </c>
      <c r="I205" s="375"/>
      <c r="J205" s="375"/>
      <c r="K205" s="299"/>
    </row>
    <row r="206" spans="2:11" s="1" customFormat="1" ht="15" customHeight="1">
      <c r="B206" s="276"/>
      <c r="C206" s="253"/>
      <c r="D206" s="253"/>
      <c r="E206" s="253"/>
      <c r="F206" s="274" t="s">
        <v>43</v>
      </c>
      <c r="G206" s="253"/>
      <c r="H206" s="375" t="s">
        <v>820</v>
      </c>
      <c r="I206" s="375"/>
      <c r="J206" s="375"/>
      <c r="K206" s="299"/>
    </row>
    <row r="207" spans="2:11" s="1" customFormat="1" ht="15" customHeight="1">
      <c r="B207" s="276"/>
      <c r="C207" s="253"/>
      <c r="D207" s="253"/>
      <c r="E207" s="253"/>
      <c r="F207" s="274"/>
      <c r="G207" s="253"/>
      <c r="H207" s="253"/>
      <c r="I207" s="253"/>
      <c r="J207" s="253"/>
      <c r="K207" s="299"/>
    </row>
    <row r="208" spans="2:11" s="1" customFormat="1" ht="15" customHeight="1">
      <c r="B208" s="276"/>
      <c r="C208" s="253" t="s">
        <v>761</v>
      </c>
      <c r="D208" s="253"/>
      <c r="E208" s="253"/>
      <c r="F208" s="274" t="s">
        <v>73</v>
      </c>
      <c r="G208" s="253"/>
      <c r="H208" s="375" t="s">
        <v>821</v>
      </c>
      <c r="I208" s="375"/>
      <c r="J208" s="375"/>
      <c r="K208" s="299"/>
    </row>
    <row r="209" spans="2:11" s="1" customFormat="1" ht="15" customHeight="1">
      <c r="B209" s="276"/>
      <c r="C209" s="253"/>
      <c r="D209" s="253"/>
      <c r="E209" s="253"/>
      <c r="F209" s="274" t="s">
        <v>656</v>
      </c>
      <c r="G209" s="253"/>
      <c r="H209" s="375" t="s">
        <v>657</v>
      </c>
      <c r="I209" s="375"/>
      <c r="J209" s="375"/>
      <c r="K209" s="299"/>
    </row>
    <row r="210" spans="2:11" s="1" customFormat="1" ht="15" customHeight="1">
      <c r="B210" s="276"/>
      <c r="C210" s="253"/>
      <c r="D210" s="253"/>
      <c r="E210" s="253"/>
      <c r="F210" s="274" t="s">
        <v>654</v>
      </c>
      <c r="G210" s="253"/>
      <c r="H210" s="375" t="s">
        <v>822</v>
      </c>
      <c r="I210" s="375"/>
      <c r="J210" s="375"/>
      <c r="K210" s="299"/>
    </row>
    <row r="211" spans="2:11" s="1" customFormat="1" ht="15" customHeight="1">
      <c r="B211" s="317"/>
      <c r="C211" s="253"/>
      <c r="D211" s="253"/>
      <c r="E211" s="253"/>
      <c r="F211" s="274" t="s">
        <v>658</v>
      </c>
      <c r="G211" s="312"/>
      <c r="H211" s="376" t="s">
        <v>659</v>
      </c>
      <c r="I211" s="376"/>
      <c r="J211" s="376"/>
      <c r="K211" s="318"/>
    </row>
    <row r="212" spans="2:11" s="1" customFormat="1" ht="15" customHeight="1">
      <c r="B212" s="317"/>
      <c r="C212" s="253"/>
      <c r="D212" s="253"/>
      <c r="E212" s="253"/>
      <c r="F212" s="274" t="s">
        <v>660</v>
      </c>
      <c r="G212" s="312"/>
      <c r="H212" s="376" t="s">
        <v>823</v>
      </c>
      <c r="I212" s="376"/>
      <c r="J212" s="376"/>
      <c r="K212" s="318"/>
    </row>
    <row r="213" spans="2:11" s="1" customFormat="1" ht="15" customHeight="1">
      <c r="B213" s="317"/>
      <c r="C213" s="253"/>
      <c r="D213" s="253"/>
      <c r="E213" s="253"/>
      <c r="F213" s="274"/>
      <c r="G213" s="312"/>
      <c r="H213" s="303"/>
      <c r="I213" s="303"/>
      <c r="J213" s="303"/>
      <c r="K213" s="318"/>
    </row>
    <row r="214" spans="2:11" s="1" customFormat="1" ht="15" customHeight="1">
      <c r="B214" s="317"/>
      <c r="C214" s="253" t="s">
        <v>785</v>
      </c>
      <c r="D214" s="253"/>
      <c r="E214" s="253"/>
      <c r="F214" s="274">
        <v>1</v>
      </c>
      <c r="G214" s="312"/>
      <c r="H214" s="376" t="s">
        <v>824</v>
      </c>
      <c r="I214" s="376"/>
      <c r="J214" s="376"/>
      <c r="K214" s="318"/>
    </row>
    <row r="215" spans="2:11" s="1" customFormat="1" ht="15" customHeight="1">
      <c r="B215" s="317"/>
      <c r="C215" s="253"/>
      <c r="D215" s="253"/>
      <c r="E215" s="253"/>
      <c r="F215" s="274">
        <v>2</v>
      </c>
      <c r="G215" s="312"/>
      <c r="H215" s="376" t="s">
        <v>825</v>
      </c>
      <c r="I215" s="376"/>
      <c r="J215" s="376"/>
      <c r="K215" s="318"/>
    </row>
    <row r="216" spans="2:11" s="1" customFormat="1" ht="15" customHeight="1">
      <c r="B216" s="317"/>
      <c r="C216" s="253"/>
      <c r="D216" s="253"/>
      <c r="E216" s="253"/>
      <c r="F216" s="274">
        <v>3</v>
      </c>
      <c r="G216" s="312"/>
      <c r="H216" s="376" t="s">
        <v>826</v>
      </c>
      <c r="I216" s="376"/>
      <c r="J216" s="376"/>
      <c r="K216" s="318"/>
    </row>
    <row r="217" spans="2:11" s="1" customFormat="1" ht="15" customHeight="1">
      <c r="B217" s="317"/>
      <c r="C217" s="253"/>
      <c r="D217" s="253"/>
      <c r="E217" s="253"/>
      <c r="F217" s="274">
        <v>4</v>
      </c>
      <c r="G217" s="312"/>
      <c r="H217" s="376" t="s">
        <v>827</v>
      </c>
      <c r="I217" s="376"/>
      <c r="J217" s="376"/>
      <c r="K217" s="318"/>
    </row>
    <row r="218" spans="2:11" s="1" customFormat="1" ht="12.75" customHeight="1">
      <c r="B218" s="319"/>
      <c r="C218" s="320"/>
      <c r="D218" s="320"/>
      <c r="E218" s="320"/>
      <c r="F218" s="320"/>
      <c r="G218" s="320"/>
      <c r="H218" s="320"/>
      <c r="I218" s="320"/>
      <c r="J218" s="320"/>
      <c r="K218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0177 - III-18017 VJEZDOVÁ...</vt:lpstr>
      <vt:lpstr>SO 101 - KOMUNIKACE</vt:lpstr>
      <vt:lpstr>SO 401 - VEŘEJNÉ OSVĚTLENÍ</vt:lpstr>
      <vt:lpstr>Pokyny pro vyplnění</vt:lpstr>
      <vt:lpstr>'0177 - III-18017 VJEZDOVÁ...'!Názvy_tisku</vt:lpstr>
      <vt:lpstr>'Rekapitulace stavby'!Názvy_tisku</vt:lpstr>
      <vt:lpstr>'SO 101 - KOMUNIKACE'!Názvy_tisku</vt:lpstr>
      <vt:lpstr>'SO 401 - VEŘEJNÉ OSVĚTLENÍ'!Názvy_tisku</vt:lpstr>
      <vt:lpstr>'0177 - III-18017 VJEZDOVÁ...'!Oblast_tisku</vt:lpstr>
      <vt:lpstr>'Pokyny pro vyplnění'!Oblast_tisku</vt:lpstr>
      <vt:lpstr>'Rekapitulace stavby'!Oblast_tisku</vt:lpstr>
      <vt:lpstr>'SO 101 - KOMUNIKACE'!Oblast_tisku</vt:lpstr>
      <vt:lpstr>'SO 401 - VEŘEJNÉ OSVĚTLENÍ'!Oblast_tisku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PC-VIKTOR\Viktor Vaidis</dc:creator>
  <cp:lastModifiedBy>Michal Nedvěd</cp:lastModifiedBy>
  <dcterms:created xsi:type="dcterms:W3CDTF">2021-07-21T10:47:54Z</dcterms:created>
  <dcterms:modified xsi:type="dcterms:W3CDTF">2021-07-22T05:52:10Z</dcterms:modified>
</cp:coreProperties>
</file>