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00" activeTab="0"/>
  </bookViews>
  <sheets>
    <sheet name="Rekapitulace stavby" sheetId="1" r:id="rId1"/>
    <sheet name="SK3203 - SO 302 Vnitřní i..." sheetId="2" r:id="rId2"/>
    <sheet name="SK3204 - SO 701 Učebna a ..." sheetId="3" r:id="rId3"/>
    <sheet name="SK3205 - SO 403 Elektroin..." sheetId="4" r:id="rId4"/>
    <sheet name="SK3206 - SO 801 Sadové úp..." sheetId="5" r:id="rId5"/>
    <sheet name="SK3207 - So 901 Oplocení" sheetId="6" r:id="rId6"/>
    <sheet name="SK3208 - Úprava lapolu" sheetId="7" r:id="rId7"/>
    <sheet name="SK3209 - Oplocení ČOV" sheetId="8" r:id="rId8"/>
    <sheet name="SK3210 - VON" sheetId="9" r:id="rId9"/>
    <sheet name="Pokyny pro vyplnění" sheetId="10" r:id="rId10"/>
  </sheets>
  <definedNames>
    <definedName name="_xlnm._FilterDatabase" localSheetId="1" hidden="1">'SK3203 - SO 302 Vnitřní i...'!$C$94:$K$453</definedName>
    <definedName name="_xlnm._FilterDatabase" localSheetId="2" hidden="1">'SK3204 - SO 701 Učebna a ...'!$C$105:$K$630</definedName>
    <definedName name="_xlnm._FilterDatabase" localSheetId="3" hidden="1">'SK3205 - SO 403 Elektroin...'!$C$82:$K$196</definedName>
    <definedName name="_xlnm._FilterDatabase" localSheetId="4" hidden="1">'SK3206 - SO 801 Sadové úp...'!$C$81:$K$176</definedName>
    <definedName name="_xlnm._FilterDatabase" localSheetId="5" hidden="1">'SK3207 - So 901 Oplocení'!$C$85:$K$248</definedName>
    <definedName name="_xlnm._FilterDatabase" localSheetId="6" hidden="1">'SK3208 - Úprava lapolu'!$C$85:$K$121</definedName>
    <definedName name="_xlnm._FilterDatabase" localSheetId="7" hidden="1">'SK3209 - Oplocení ČOV'!$C$88:$K$204</definedName>
    <definedName name="_xlnm._FilterDatabase" localSheetId="8" hidden="1">'SK3210 - VON'!$C$82:$K$94</definedName>
    <definedName name="_xlnm.Print_Area" localSheetId="9">'Pokyny pro vyplnění'!$B$2:$K$71,'Pokyny pro vyplnění'!$B$74:$K$118,'Pokyny pro vyplnění'!$B$121:$K$161,'Pokyny pro vyplnění'!$B$164:$K$218</definedName>
    <definedName name="_xlnm.Print_Area" localSheetId="0">'Rekapitulace stavby'!$D$4:$AO$36,'Rekapitulace stavby'!$C$42:$AQ$63</definedName>
    <definedName name="_xlnm.Print_Area" localSheetId="1">'SK3203 - SO 302 Vnitřní i...'!$C$4:$J$39,'SK3203 - SO 302 Vnitřní i...'!$C$45:$J$76,'SK3203 - SO 302 Vnitřní i...'!$C$82:$K$453</definedName>
    <definedName name="_xlnm.Print_Area" localSheetId="2">'SK3204 - SO 701 Učebna a ...'!$C$4:$J$39,'SK3204 - SO 701 Učebna a ...'!$C$45:$J$87,'SK3204 - SO 701 Učebna a ...'!$C$93:$K$630</definedName>
    <definedName name="_xlnm.Print_Area" localSheetId="3">'SK3205 - SO 403 Elektroin...'!$C$4:$J$39,'SK3205 - SO 403 Elektroin...'!$C$45:$J$64,'SK3205 - SO 403 Elektroin...'!$C$70:$K$196</definedName>
    <definedName name="_xlnm.Print_Area" localSheetId="4">'SK3206 - SO 801 Sadové úp...'!$C$4:$J$39,'SK3206 - SO 801 Sadové úp...'!$C$45:$J$63,'SK3206 - SO 801 Sadové úp...'!$C$69:$K$176</definedName>
    <definedName name="_xlnm.Print_Area" localSheetId="5">'SK3207 - So 901 Oplocení'!$C$4:$J$39,'SK3207 - So 901 Oplocení'!$C$45:$J$67,'SK3207 - So 901 Oplocení'!$C$73:$K$248</definedName>
    <definedName name="_xlnm.Print_Area" localSheetId="6">'SK3208 - Úprava lapolu'!$C$4:$J$39,'SK3208 - Úprava lapolu'!$C$45:$J$67,'SK3208 - Úprava lapolu'!$C$73:$K$121</definedName>
    <definedName name="_xlnm.Print_Area" localSheetId="7">'SK3209 - Oplocení ČOV'!$C$4:$J$39,'SK3209 - Oplocení ČOV'!$C$45:$J$70,'SK3209 - Oplocení ČOV'!$C$76:$K$204</definedName>
    <definedName name="_xlnm.Print_Area" localSheetId="8">'SK3210 - VON'!$C$4:$J$39,'SK3210 - VON'!$C$45:$J$64,'SK3210 - VON'!$C$70:$K$94</definedName>
    <definedName name="_xlnm.Print_Titles" localSheetId="0">'Rekapitulace stavby'!$52:$52</definedName>
    <definedName name="_xlnm.Print_Titles" localSheetId="1">'SK3203 - SO 302 Vnitřní i...'!$94:$94</definedName>
    <definedName name="_xlnm.Print_Titles" localSheetId="2">'SK3204 - SO 701 Učebna a ...'!$105:$105</definedName>
    <definedName name="_xlnm.Print_Titles" localSheetId="3">'SK3205 - SO 403 Elektroin...'!$82:$82</definedName>
    <definedName name="_xlnm.Print_Titles" localSheetId="4">'SK3206 - SO 801 Sadové úp...'!$81:$81</definedName>
    <definedName name="_xlnm.Print_Titles" localSheetId="5">'SK3207 - So 901 Oplocení'!$85:$85</definedName>
    <definedName name="_xlnm.Print_Titles" localSheetId="6">'SK3208 - Úprava lapolu'!$85:$85</definedName>
    <definedName name="_xlnm.Print_Titles" localSheetId="7">'SK3209 - Oplocení ČOV'!$88:$88</definedName>
    <definedName name="_xlnm.Print_Titles" localSheetId="8">'SK3210 - VON'!$82:$82</definedName>
  </definedNames>
  <calcPr calcId="162913"/>
</workbook>
</file>

<file path=xl/sharedStrings.xml><?xml version="1.0" encoding="utf-8"?>
<sst xmlns="http://schemas.openxmlformats.org/spreadsheetml/2006/main" count="15903" uniqueCount="2438">
  <si>
    <t>Export Komplet</t>
  </si>
  <si>
    <t>VZ</t>
  </si>
  <si>
    <t>2.0</t>
  </si>
  <si>
    <t>ZAMOK</t>
  </si>
  <si>
    <t>False</t>
  </si>
  <si>
    <t>{72c217ea-9b6f-4ced-94bd-b2f33123e608}</t>
  </si>
  <si>
    <t>0,01</t>
  </si>
  <si>
    <t>21</t>
  </si>
  <si>
    <t>15</t>
  </si>
  <si>
    <t>REKAPITULACE STAVBY</t>
  </si>
  <si>
    <t>v ---  níže se nacházejí doplnkové a pomocné údaje k sestavám  --- v</t>
  </si>
  <si>
    <t>Návod na vyplnění</t>
  </si>
  <si>
    <t>0,001</t>
  </si>
  <si>
    <t>Kód:</t>
  </si>
  <si>
    <t>SK58UCEBNA</t>
  </si>
  <si>
    <t>Měnit lze pouze buňky se žlutým podbarvením!
1) v Rekapitulaci stavby vyplňte údaje o Uchazeči (přenesou se do ostatních sestav i v jiných listech)
2) na vybraných listech vyplňte v sestavě Soupis prací ceny u položek</t>
  </si>
  <si>
    <t>Stavba:</t>
  </si>
  <si>
    <t>Rekonstrukce autocvičiště na dopravní hřiště a autocviciště ,  Kralovice , II.Etapa</t>
  </si>
  <si>
    <t>KSO:</t>
  </si>
  <si>
    <t>8227</t>
  </si>
  <si>
    <t>CC-CZ:</t>
  </si>
  <si>
    <t>211223</t>
  </si>
  <si>
    <t>Místo:</t>
  </si>
  <si>
    <t xml:space="preserve"> </t>
  </si>
  <si>
    <t>Datum:</t>
  </si>
  <si>
    <t>26. 9. 2020</t>
  </si>
  <si>
    <t>Zadavatel:</t>
  </si>
  <si>
    <t>IČ:</t>
  </si>
  <si>
    <t>IČ</t>
  </si>
  <si>
    <t>Město Kralovice</t>
  </si>
  <si>
    <t>DIČ:</t>
  </si>
  <si>
    <t/>
  </si>
  <si>
    <t>Uchazeč:</t>
  </si>
  <si>
    <t>Vyplň údaj</t>
  </si>
  <si>
    <t>Projektant:</t>
  </si>
  <si>
    <t>IČ13890450</t>
  </si>
  <si>
    <t>Projekční kancelář Ing.Škubalová</t>
  </si>
  <si>
    <t>DIČ5651090258</t>
  </si>
  <si>
    <t>True</t>
  </si>
  <si>
    <t>Zpracovatel:</t>
  </si>
  <si>
    <t>IČ11628626</t>
  </si>
  <si>
    <t>Straka</t>
  </si>
  <si>
    <t>DIČ5501101551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</si>
  <si>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</si>
  <si>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</si>
  <si>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</si>
  <si>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</si>
  <si>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</si>
  <si>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</si>
  <si>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</si>
  <si>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</si>
  <si>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</si>
  <si>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</si>
  <si>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</si>
  <si>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</si>
  <si>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</si>
  <si>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</si>
  <si>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</si>
  <si>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</si>
  <si>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</si>
  <si>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</si>
  <si>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</si>
  <si>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</si>
  <si>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</si>
  <si>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</si>
  <si>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</si>
  <si>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</si>
  <si>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</si>
  <si>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</si>
  <si>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</si>
  <si>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</si>
  <si>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</si>
  <si>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</si>
  <si>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</si>
  <si>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</si>
  <si>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</si>
  <si>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</si>
  <si>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</si>
  <si>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</si>
  <si>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</si>
  <si>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</si>
  <si>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</si>
  <si>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</si>
  <si>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</si>
  <si>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SK3203</t>
  </si>
  <si>
    <t xml:space="preserve">SO 302 Vnitřní instalace obslužného obj. vč-připojení - kanalizace ,vodovod </t>
  </si>
  <si>
    <t>STA</t>
  </si>
  <si>
    <t>1</t>
  </si>
  <si>
    <t>{bf1c6bd4-f5ed-4f01-8c1d-2f3175968ff9}</t>
  </si>
  <si>
    <t>2</t>
  </si>
  <si>
    <t>SK3204</t>
  </si>
  <si>
    <t xml:space="preserve">SO 701 Učebna a sociální zařízení </t>
  </si>
  <si>
    <t>{96c5eacf-86de-4458-b3e9-ec8d13dd3806}</t>
  </si>
  <si>
    <t>SK3205</t>
  </si>
  <si>
    <t>SO 403 Elektroinstalace</t>
  </si>
  <si>
    <t>{b60421b1-1d2c-4ec1-8f8e-134abbcab267}</t>
  </si>
  <si>
    <t>SK3206</t>
  </si>
  <si>
    <t>SO 801 Sadové úpravy</t>
  </si>
  <si>
    <t>{75f034b9-9533-4881-97a3-644d11bd91c6}</t>
  </si>
  <si>
    <t>SK3207</t>
  </si>
  <si>
    <t>So 901 Oplocení</t>
  </si>
  <si>
    <t>{5cad0d29-fd3d-40b9-9ae7-f64922a041fc}</t>
  </si>
  <si>
    <t>SK3208</t>
  </si>
  <si>
    <t>Úprava lapolu</t>
  </si>
  <si>
    <t>{3c078840-2ae6-4517-92bb-efb3fcb02d56}</t>
  </si>
  <si>
    <t>SK3209</t>
  </si>
  <si>
    <t>Oplocení ČOV</t>
  </si>
  <si>
    <t>{f1ea9e3f-6d5f-4c2d-a910-5942d3c92420}</t>
  </si>
  <si>
    <t>SK3210</t>
  </si>
  <si>
    <t>VON</t>
  </si>
  <si>
    <t>{9e44c25d-d26f-4c8e-8006-adffd30492c1}</t>
  </si>
  <si>
    <t>KRYCÍ LIST SOUPISU PRACÍ</t>
  </si>
  <si>
    <t>Objekt:</t>
  </si>
  <si>
    <t xml:space="preserve">SK3203 - SO 302 Vnitřní instalace obslužného obj. vč-připojení - kanalizace ,vodovod </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</si>
  <si>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</si>
  <si>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</si>
  <si>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</si>
  <si>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</si>
  <si>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</si>
  <si>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</si>
  <si>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</si>
  <si>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</si>
  <si>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</si>
  <si>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</si>
  <si>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</si>
  <si>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</si>
  <si>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</si>
  <si>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</si>
  <si>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</si>
  <si>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</si>
  <si>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</si>
  <si>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</si>
  <si>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VRN - Vedlejší rozpočtové náklady</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</si>
  <si>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</si>
  <si>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</si>
  <si>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</si>
  <si>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</si>
  <si>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</si>
  <si>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</si>
  <si>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</si>
  <si>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</si>
  <si>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</si>
  <si>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</si>
  <si>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</si>
  <si>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</si>
  <si>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</si>
  <si>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</si>
  <si>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</si>
  <si>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</si>
  <si>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</si>
  <si>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</si>
  <si>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</si>
  <si>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113107122</t>
  </si>
  <si>
    <t>Odstranění podkladů nebo krytů s přemístěním hmot na skládku na vzdálenost do 3 m nebo s naložením na dopravní prostředek v ploše jednotlivě do 50 m2 z kameniva hrubého drceného, o tl. vrstvy přes 100 do 200 mm</t>
  </si>
  <si>
    <t>m2</t>
  </si>
  <si>
    <t>CS ÚRS 2017 02</t>
  </si>
  <si>
    <t>4</t>
  </si>
  <si>
    <t>884537592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</si>
  <si>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</si>
  <si>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</si>
  <si>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</si>
  <si>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115,5</t>
  </si>
  <si>
    <t>dle výpisu hl.výměr</t>
  </si>
  <si>
    <t>Součet</t>
  </si>
  <si>
    <t>113107142</t>
  </si>
  <si>
    <t>Odstranění podkladů nebo krytů s přemístěním hmot na skládku na vzdálenost do 3 m nebo s naložením na dopravní prostředek v ploše jednotlivě do 50 m2 živičných, o tl. vrstvy přes 50 do 100 mm</t>
  </si>
  <si>
    <t>-1984260661</t>
  </si>
  <si>
    <t>3</t>
  </si>
  <si>
    <t>121101101</t>
  </si>
  <si>
    <t>Sejmutí ornice nebo lesní půdy s vodorovným přemístěním na hromady v místě upotřebení nebo na dočasné či trvalé skládky se složením, na vzdálenost do 50 m</t>
  </si>
  <si>
    <t>m3</t>
  </si>
  <si>
    <t>-863973833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</si>
  <si>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</si>
  <si>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25*0,2</t>
  </si>
  <si>
    <t>-1891104121</t>
  </si>
  <si>
    <t>25*0,3</t>
  </si>
  <si>
    <t>5</t>
  </si>
  <si>
    <t>132301102</t>
  </si>
  <si>
    <t>Hloubení zapažených i nezapažených rýh šířky do 600 mm s urovnáním dna do předepsaného profilu a spádu v hornině tř. 4 přes 100 m3</t>
  </si>
  <si>
    <t>1595143693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</si>
  <si>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</si>
  <si>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112,5*0,9*1,5</t>
  </si>
  <si>
    <t>vodovod</t>
  </si>
  <si>
    <t>38,4*1*(1,1+1,28+1,16)/4</t>
  </si>
  <si>
    <t>kanal.splaš.</t>
  </si>
  <si>
    <t>6</t>
  </si>
  <si>
    <t>132301109</t>
  </si>
  <si>
    <t>Hloubení zapažených i nezapažených rýh šířky do 600 mm s urovnáním dna do předepsaného profilu a spádu v hornině tř. 4 Příplatek k cenám za lepivost horniny tř. 4</t>
  </si>
  <si>
    <t>321359721</t>
  </si>
  <si>
    <t>185,859*0,2</t>
  </si>
  <si>
    <t>20%</t>
  </si>
  <si>
    <t>7</t>
  </si>
  <si>
    <t>139711101</t>
  </si>
  <si>
    <t>Vykopávka v uzavřených prostorách s naložením výkopku na dopravní prostředek v hornině tř. 1 až 4</t>
  </si>
  <si>
    <t>1210243803</t>
  </si>
  <si>
    <t xml:space="preserve">Poznámka k souboru cen:
1. V cenách nejsou započteny náklady na podchycení stavebních konstrukcí a případné odvětrávání
 pracovního prostoru.
</t>
  </si>
  <si>
    <t>(1,4+8,5+3+2+2,8+2,6)*0,6*0,8</t>
  </si>
  <si>
    <t>(1,2+0,5+0,8+0,8)*0,6*0,8</t>
  </si>
  <si>
    <t>8</t>
  </si>
  <si>
    <t>151101101</t>
  </si>
  <si>
    <t>Zřízení pažení a rozepření stěn rýh pro podzemní vedení pro všechny šířky rýhy příložné pro jakoukoliv mezerovitost, hloubky do 2 m</t>
  </si>
  <si>
    <t>57652046</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</si>
  <si>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</si>
  <si>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112,5*1,5*2</t>
  </si>
  <si>
    <t>24,8*1,18*2</t>
  </si>
  <si>
    <t>9</t>
  </si>
  <si>
    <t>151101111</t>
  </si>
  <si>
    <t>Odstranění pažení a rozepření stěn rýh pro podzemní vedení s uložením materiálu na vzdálenost do 3 m od kraje výkopu příložné, hloubky do 2 m</t>
  </si>
  <si>
    <t>-1488284933</t>
  </si>
  <si>
    <t>10</t>
  </si>
  <si>
    <t>162301101</t>
  </si>
  <si>
    <t>Vodorovné přemístění výkopku nebo sypaniny po suchu na obvyklém dopravním prostředku, bez naložení výkopku, avšak se složením bez rozhrnutí z horniny tř. 1 až 4 na vzdálenost přes 50 do 500 m</t>
  </si>
  <si>
    <t>24258790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</si>
  <si>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</si>
  <si>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11</t>
  </si>
  <si>
    <t>-1488882373</t>
  </si>
  <si>
    <t>12</t>
  </si>
  <si>
    <t>167101102</t>
  </si>
  <si>
    <t>Nakládání, skládání a překládání neulehlého výkopku nebo sypaniny nakládání, množství přes 100 m3, z hornin tř. 1 až 4</t>
  </si>
  <si>
    <t>-2039870212</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</si>
  <si>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</si>
  <si>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107,866</t>
  </si>
  <si>
    <t>13</t>
  </si>
  <si>
    <t>-1764437060</t>
  </si>
  <si>
    <t>14</t>
  </si>
  <si>
    <t>171101102</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</si>
  <si>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</si>
  <si>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-1391554155</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</si>
  <si>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</si>
  <si>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185,859-107,866</t>
  </si>
  <si>
    <t>11,328-5,31</t>
  </si>
  <si>
    <t>174101101</t>
  </si>
  <si>
    <t>Zásyp sypaninou z jakékoliv horniny s uložením výkopku ve vrstvách se zhutněním jam, šachet, rýh nebo kolem objektů v těchto vykopávkách</t>
  </si>
  <si>
    <t>22499828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</si>
  <si>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</si>
  <si>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185,859-46,86-4,602-12,477-7,392+1,416-0,923-1,845-5,31</t>
  </si>
  <si>
    <t>16</t>
  </si>
  <si>
    <t>M</t>
  </si>
  <si>
    <t>583438100</t>
  </si>
  <si>
    <t xml:space="preserve">kamenivo drcené hrubé </t>
  </si>
  <si>
    <t>t</t>
  </si>
  <si>
    <t>1241963686</t>
  </si>
  <si>
    <t>107,866*2 'Přepočtené koeficientem množství</t>
  </si>
  <si>
    <t>17</t>
  </si>
  <si>
    <t>174101102</t>
  </si>
  <si>
    <t>Zásyp sypaninou z jakékoliv horniny s uložením výkopku ve vrstvách se zhutněním v uzavřených prostorách s urovnáním povrchu zásypu</t>
  </si>
  <si>
    <t>1381461240</t>
  </si>
  <si>
    <t>11,328-1,416-4,602</t>
  </si>
  <si>
    <t>18</t>
  </si>
  <si>
    <t>175101201</t>
  </si>
  <si>
    <t>Obsypání objektů nad přilehlým původním terénem sypaninou z vhodných hornin 1 až 4 nebo materiálem uloženým ve vzdálenosti do 3 m od vnějšího kraje objektu pro jakoukoliv míru zhutnění bez prohození sypaniny</t>
  </si>
  <si>
    <t>-1051504755</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</si>
  <si>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</si>
  <si>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38,4*1,1*0,45</t>
  </si>
  <si>
    <t>-38,4*3,14*0,075*0,075</t>
  </si>
  <si>
    <t>kanal</t>
  </si>
  <si>
    <t>(112,5-20,5)*0,9*0,3</t>
  </si>
  <si>
    <t>20,5*0,9*0,2</t>
  </si>
  <si>
    <t>19</t>
  </si>
  <si>
    <t>583312000</t>
  </si>
  <si>
    <t>štěrkopísek netříděný zásypový materiál</t>
  </si>
  <si>
    <t>-1493409740</t>
  </si>
  <si>
    <t>46,86*2 'Přepočtené koeficientem množství</t>
  </si>
  <si>
    <t>20</t>
  </si>
  <si>
    <t>-502097677</t>
  </si>
  <si>
    <t>(20,3+3,3)*0,6*0,325</t>
  </si>
  <si>
    <t>-1350363310</t>
  </si>
  <si>
    <t>4,602*2 'Přepočtené koeficientem množství</t>
  </si>
  <si>
    <t>22</t>
  </si>
  <si>
    <t>181301101</t>
  </si>
  <si>
    <t>Rozprostření a urovnání výžkopku v rovině nebo ve svahu sklonu do 1:5 při souvislé ploše do 500 m2, tl. vrstvy do 100 mm</t>
  </si>
  <si>
    <t>103891234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</si>
  <si>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</si>
  <si>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Zakládání</t>
  </si>
  <si>
    <t>23</t>
  </si>
  <si>
    <t>211971110</t>
  </si>
  <si>
    <t xml:space="preserve">Obalení hrdel z geotextilie potrubích ž v rýze </t>
  </si>
  <si>
    <t>652749790</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</si>
  <si>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</si>
  <si>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24</t>
  </si>
  <si>
    <t>693111750</t>
  </si>
  <si>
    <t>textilie ÚV stabilizace 500 g/m2 do š 8,8 m</t>
  </si>
  <si>
    <t>-532994077</t>
  </si>
  <si>
    <t>38,4*1,02 'Přepočtené koeficientem množství</t>
  </si>
  <si>
    <t>25</t>
  </si>
  <si>
    <t>212752212</t>
  </si>
  <si>
    <t>Trativody z drenážních trubek se zřízením štěrkopískového lože pod trubky a s jejich obsypem v průměrném celkovém množství do 0,15 m3/m v otevřeném výkopu z trubek plastových flexibilních D přes 65 do 100 mm</t>
  </si>
  <si>
    <t>m</t>
  </si>
  <si>
    <t>1032455090</t>
  </si>
  <si>
    <t>38,4</t>
  </si>
  <si>
    <t>112,5</t>
  </si>
  <si>
    <t>voda , při výskytu sp.vody</t>
  </si>
  <si>
    <t>26</t>
  </si>
  <si>
    <t>273362021</t>
  </si>
  <si>
    <t>Výztuž základů desek ze svařovaných sítí z drátů typu KARI</t>
  </si>
  <si>
    <t>-913145799</t>
  </si>
  <si>
    <t xml:space="preserve">Poznámka k souboru cen:
1. Ceny platí pro desky rovné, s náběhy, hřibové nebo upnuté do žeber včetně výztuže těchto žeber.
</t>
  </si>
  <si>
    <t>4,44/1000*20,5*0,9*1,2</t>
  </si>
  <si>
    <t>Vodorovné konstrukce</t>
  </si>
  <si>
    <t>27</t>
  </si>
  <si>
    <t>451541111</t>
  </si>
  <si>
    <t>Lože pod potrubí, stoky a drobné objekty v otevřeném výkopu ze štěrkodrtě 32-63 mm</t>
  </si>
  <si>
    <t>1415244095</t>
  </si>
  <si>
    <t xml:space="preserve">Poznámka k souboru cen:
1. Ceny -1111 a -1192 lze použít i pro zřízení sběrných vrstev nad drenážními trubkami.
2. V cenách -5111 a -1192 jsou započteny i náklady na prohození výkopku získaného při zemních
 pracích.
</t>
  </si>
  <si>
    <t>38,4*1,1*(0,15+0,2)/2</t>
  </si>
  <si>
    <t>při výskytu spodní vody</t>
  </si>
  <si>
    <t>28</t>
  </si>
  <si>
    <t>451573111</t>
  </si>
  <si>
    <t>Lože pod potrubí, stoky a drobné objekty v otevřeném výkopu z písku a štěrkopísku do 63 mm</t>
  </si>
  <si>
    <t>1520541193</t>
  </si>
  <si>
    <t>38,4*1,1*0,1</t>
  </si>
  <si>
    <t>KANAL</t>
  </si>
  <si>
    <t>(112,2-20,5)*0,9*0,1</t>
  </si>
  <si>
    <t>29</t>
  </si>
  <si>
    <t>-1580006792</t>
  </si>
  <si>
    <t>(20,3+3,3)*0,6*0,1</t>
  </si>
  <si>
    <t>ležatá</t>
  </si>
  <si>
    <t>30</t>
  </si>
  <si>
    <t>452311131</t>
  </si>
  <si>
    <t>Podkladní a zajišťovací konstrukce z betonu prostého v otevřeném výkopu desky pod potrubí, stoky a drobné objekty z betonu tř. C 12/15</t>
  </si>
  <si>
    <t>-1531525908</t>
  </si>
  <si>
    <t xml:space="preserve">Poznámka k souboru cen:
1. Ceny -1121 až -1181 a -1192 lze použít i pro ochrannou vrstvu pod železobetonové konstrukce.
2. Ceny -2121 až -2181 a -2192 jsou určeny pro jakékoliv úkosy sedel.
</t>
  </si>
  <si>
    <t>20,5*0,9*0,05</t>
  </si>
  <si>
    <t>voda</t>
  </si>
  <si>
    <t>31</t>
  </si>
  <si>
    <t>452311141</t>
  </si>
  <si>
    <t>Podkladní a zajišťovací konstrukce z betonu prostého v otevřeném výkopu desky pod potrubí, stoky a drobné objekty z betonu tř. C 16/20</t>
  </si>
  <si>
    <t>-1974346383</t>
  </si>
  <si>
    <t>20,5*0,9*0,1</t>
  </si>
  <si>
    <t>32</t>
  </si>
  <si>
    <t>461991111</t>
  </si>
  <si>
    <t>Zřízení ochranného opevnění dna a svahů melioračních kanálů z geotextilií, fólie nebo síťoviny</t>
  </si>
  <si>
    <t>-1980636353</t>
  </si>
  <si>
    <t xml:space="preserve">Poznámka k souboru cen:
1. V ceně jsou započteny i náklady na zajištění fólie ocelovými hřeby.
2. Množství měrných jednotek se určuje v m2 rozvinuté lícní plochy a dodání materiálů se určuje v
 m2 včetně přesahů a prořezů stanovených projektem.
3. V ceně nejsou započteny náklady na dodání geotextilií, fólií nebo síťoviny; tyto se oceňují ve
 specifikaci. Ztratné lze dohodnout ve výši 2 %.
</t>
  </si>
  <si>
    <t>38,4*1,1</t>
  </si>
  <si>
    <t>při výskytu sp.vody</t>
  </si>
  <si>
    <t>33</t>
  </si>
  <si>
    <t>693110730</t>
  </si>
  <si>
    <t>geotextilie z polypropylenových vláken netkaná, šíře 500 cm, 300 g/m2</t>
  </si>
  <si>
    <t>1636362530</t>
  </si>
  <si>
    <t>42,24*1,02 'Přepočtené koeficientem množství</t>
  </si>
  <si>
    <t>Komunikace pozemní</t>
  </si>
  <si>
    <t>34</t>
  </si>
  <si>
    <t>564831111</t>
  </si>
  <si>
    <t>Podklad ze štěrkodrti ŠD s rozprostřením a zhutněním, po zhutnění tl. 100 mm</t>
  </si>
  <si>
    <t>1445472864</t>
  </si>
  <si>
    <t>160</t>
  </si>
  <si>
    <t>úprava povrchu nad vodovodem ,dle výpisu hl.výměr</t>
  </si>
  <si>
    <t>35</t>
  </si>
  <si>
    <t>564871111</t>
  </si>
  <si>
    <t>Podklad ze štěrkodrti ŠD A s rozprostřením a zhutněním, po zhutnění tl. 250 mm</t>
  </si>
  <si>
    <t>1225040651</t>
  </si>
  <si>
    <t>64*2,5+12,8</t>
  </si>
  <si>
    <t>36</t>
  </si>
  <si>
    <t>566901132</t>
  </si>
  <si>
    <t>Vyspravení podkladu po překopech inženýrských sítí plochy do 15 m2 s rozprostřením a zhutněním štěrkodrtí tl. 150 mm</t>
  </si>
  <si>
    <t>819813514</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</si>
  <si>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</si>
  <si>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37</t>
  </si>
  <si>
    <t>566901161</t>
  </si>
  <si>
    <t>Vyspravení podkladu po překopech inženýrských sítí plochy do 15 m2 s rozprostřením a zhutněním obalovaným kamenivem ACP (OK) tl. 100 mm</t>
  </si>
  <si>
    <t>-1307864237</t>
  </si>
  <si>
    <t>38</t>
  </si>
  <si>
    <t>572340111</t>
  </si>
  <si>
    <t>Vyspravení krytu komunikací po překopech inženýrských sítí plochy do 15 m2 asfaltovým betonem ACO (AB), po zhutnění tl. přes 30 do 50 mm</t>
  </si>
  <si>
    <t>750735620</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</si>
  <si>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</si>
  <si>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(3+2,5)/2*1,8</t>
  </si>
  <si>
    <t>Trubní vedení</t>
  </si>
  <si>
    <t>39</t>
  </si>
  <si>
    <t>871181141</t>
  </si>
  <si>
    <t>Montáž vodovodního potrubí z plastů v otevřeném výkopu z polyetylenu PE 100 svařovaných na tupo SDR 11/PN16 D 50 x 4,6 mm</t>
  </si>
  <si>
    <t>1374350736</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</si>
  <si>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</si>
  <si>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40</t>
  </si>
  <si>
    <t>286135970</t>
  </si>
  <si>
    <t>potrubí dvouvrstvé PE100 s 10% signalizační vrstvou, SDR 11, 50x4,6. L=12m</t>
  </si>
  <si>
    <t>543466845</t>
  </si>
  <si>
    <t>112,5*1,02 'Přepočtené koeficientem množství</t>
  </si>
  <si>
    <t>41</t>
  </si>
  <si>
    <t>871315221</t>
  </si>
  <si>
    <t>Kanalizační potrubí z tvrdého PVC v otevřeném výkopu ve sklonu do 20 %, hladkého plnostěnného jednovrstvého, tuhost třídy SN 8 DN 160</t>
  </si>
  <si>
    <t>1188006517</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</si>
  <si>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</si>
  <si>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42</t>
  </si>
  <si>
    <t>1480355224</t>
  </si>
  <si>
    <t>34,8</t>
  </si>
  <si>
    <t>splašková</t>
  </si>
  <si>
    <t>43</t>
  </si>
  <si>
    <t>891211112</t>
  </si>
  <si>
    <t>Montáž vodovodních armatur na potrubí šoupátek nebo klapek uzavíracích v otevřeném výkopu nebo v šachtách s osazením zemní soupravy (bez poklopů) DN 50</t>
  </si>
  <si>
    <t>kus</t>
  </si>
  <si>
    <t>-2060137079</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</si>
  <si>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</si>
  <si>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44</t>
  </si>
  <si>
    <t>422213010</t>
  </si>
  <si>
    <t>šoupátko pitná voda, litina GGG 50, krátká stavební délka, PN10/16 DN 50</t>
  </si>
  <si>
    <t>1158161450</t>
  </si>
  <si>
    <t>45</t>
  </si>
  <si>
    <t>422910530</t>
  </si>
  <si>
    <t>souprava zemní pro navrtávací pas se šoupátkem Rd 1,5 m</t>
  </si>
  <si>
    <t>-1456968352</t>
  </si>
  <si>
    <t>46</t>
  </si>
  <si>
    <t>891269111</t>
  </si>
  <si>
    <t xml:space="preserve">Montáž vodovodních armatur na potrubí navrtávacích pasů s ventilem Jt 1 MPa, na potrubí z trub litinových, ocelových nebo plastických hmot </t>
  </si>
  <si>
    <t>-731819107</t>
  </si>
  <si>
    <t>47</t>
  </si>
  <si>
    <t>422714150</t>
  </si>
  <si>
    <t>pas navrtávací z tvárné litiny DN 150, rozsah (168-271), odbočky 1",5/4",6/4",2"</t>
  </si>
  <si>
    <t>-1741184662</t>
  </si>
  <si>
    <t>48</t>
  </si>
  <si>
    <t>892233122</t>
  </si>
  <si>
    <t>Proplach a dezinfekce vodovodního potrubí DN od 40 do 70</t>
  </si>
  <si>
    <t>1533219895</t>
  </si>
  <si>
    <t xml:space="preserve">Poznámka k souboru cen:
1. V cenách jsou započteny náklady na napuštění a vypuštění vody, dodání vody a dezinfekčního
 prostředku.
</t>
  </si>
  <si>
    <t>49</t>
  </si>
  <si>
    <t>892241111</t>
  </si>
  <si>
    <t>Tlakové zkoušky vodou na potrubí DN do 80</t>
  </si>
  <si>
    <t>-1335827795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</si>
  <si>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</si>
  <si>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50</t>
  </si>
  <si>
    <t>892351111</t>
  </si>
  <si>
    <t>zkoušky nepropustnosti vodou na potrubí DN 150 nebo 200</t>
  </si>
  <si>
    <t>-1616625510</t>
  </si>
  <si>
    <t>51</t>
  </si>
  <si>
    <t>894411111</t>
  </si>
  <si>
    <t>Zřízení šachet kanalizačních z betonových dílců výšky vstupu do 1,50 m , na potrubí DN 150</t>
  </si>
  <si>
    <t>1596316925</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</si>
  <si>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</si>
  <si>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52</t>
  </si>
  <si>
    <t>592243120</t>
  </si>
  <si>
    <t>konus šachetní betonový kapsové plastové stupadlo 100x62,5x58 cm</t>
  </si>
  <si>
    <t>1217035970</t>
  </si>
  <si>
    <t>53</t>
  </si>
  <si>
    <t>592243210</t>
  </si>
  <si>
    <t>prstenec šachetní betonový vyrovnávací 62,5x12x8 cm</t>
  </si>
  <si>
    <t>-898618840</t>
  </si>
  <si>
    <t>54</t>
  </si>
  <si>
    <t>592243830</t>
  </si>
  <si>
    <t>skruž betonová šachtová 100x25x12 cm, stupadla poplastovaná kapsová</t>
  </si>
  <si>
    <t>-1525151548</t>
  </si>
  <si>
    <t>55</t>
  </si>
  <si>
    <t>592243370</t>
  </si>
  <si>
    <t xml:space="preserve">dno betonové šachty kanalizační přímé </t>
  </si>
  <si>
    <t>1146688946</t>
  </si>
  <si>
    <t>56</t>
  </si>
  <si>
    <t>899103113</t>
  </si>
  <si>
    <t>Osazení poklopů litinových a ocelových bez rámů hmotnosti jednotlivě přes 100 kg do 150 kg</t>
  </si>
  <si>
    <t>399197085</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</si>
  <si>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</si>
  <si>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57</t>
  </si>
  <si>
    <t>592246610</t>
  </si>
  <si>
    <t>poklop šachtový betonová výplň+ litina 785(610)x160 mm, s odvětráním</t>
  </si>
  <si>
    <t>-1742310298</t>
  </si>
  <si>
    <t>58</t>
  </si>
  <si>
    <t>899623151</t>
  </si>
  <si>
    <t xml:space="preserve">Obetonování potrubí nebo zdiva stok betonem prostým v otevřeném výkopu, suchou směsí </t>
  </si>
  <si>
    <t>585007278</t>
  </si>
  <si>
    <t xml:space="preserve">Poznámka k souboru cen:
1. Obetonování zdiva stok ve štole se oceňuje cenami souboru cen 359 31-02 Výplň za rubem cihelného
 zdiva stok části A 03 tohoto katalogu.
</t>
  </si>
  <si>
    <t>20,5*1,1*0,05</t>
  </si>
  <si>
    <t>20,5*0,15*0,8</t>
  </si>
  <si>
    <t>59</t>
  </si>
  <si>
    <t>899721111</t>
  </si>
  <si>
    <t>Signalizační vodič na potrubí PVC DN do 150 mm</t>
  </si>
  <si>
    <t>-2061676630</t>
  </si>
  <si>
    <t>60</t>
  </si>
  <si>
    <t>899722113</t>
  </si>
  <si>
    <t>Krytí potrubí z plastů výstražnou fólií z PVC šířky 34cm</t>
  </si>
  <si>
    <t>1993706318</t>
  </si>
  <si>
    <t>Ostatní konstrukce a práce, bourání</t>
  </si>
  <si>
    <t>61</t>
  </si>
  <si>
    <t>919731122</t>
  </si>
  <si>
    <t>Zarovnání styčné plochy podkladu nebo krytu podél vybourané části komunikace nebo zpevněné plochy živičné vč.zalití spar modif.zálivkou</t>
  </si>
  <si>
    <t>-1140908710</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</si>
  <si>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</si>
  <si>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3*2,5</t>
  </si>
  <si>
    <t>62</t>
  </si>
  <si>
    <t>919735112</t>
  </si>
  <si>
    <t>Řezání stávajícího živičného krytu nebo podkladu hloubky přes 50 do 100 mm</t>
  </si>
  <si>
    <t>-654054426</t>
  </si>
  <si>
    <t xml:space="preserve">Poznámka k souboru cen:
1. V cenách jsou započteny i náklady na spotřebu vody.
</t>
  </si>
  <si>
    <t>3+2,5</t>
  </si>
  <si>
    <t>997</t>
  </si>
  <si>
    <t>Přesun sutě</t>
  </si>
  <si>
    <t>63</t>
  </si>
  <si>
    <t>997221551</t>
  </si>
  <si>
    <t>Vodorovná doprava suti bez naložení, ale se složením a s hrubým urovnáním ze sypkých materiálů, na vzdálenost do 1 km</t>
  </si>
  <si>
    <t>-501453442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</si>
  <si>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</si>
  <si>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64</t>
  </si>
  <si>
    <t>997221559</t>
  </si>
  <si>
    <t>Vodorovná doprava suti bez naložení, ale se složením a s hrubým urovnáním Příplatek k ceně za každý další i započatý 1 km přes 1 km</t>
  </si>
  <si>
    <t>491753525</t>
  </si>
  <si>
    <t>2,525*14</t>
  </si>
  <si>
    <t>65</t>
  </si>
  <si>
    <t>997221611</t>
  </si>
  <si>
    <t>Nakládání na dopravní prostředky pro vodorovnou dopravu suti</t>
  </si>
  <si>
    <t>2081252343</t>
  </si>
  <si>
    <t xml:space="preserve">Poznámka k souboru cen:
1. Ceny lze použít i pro překládání při lomené dopravě.
2. Ceny nelze použít při dopravě po železnici, po vodě nebo neobvyklými dopravními prostředky.
</t>
  </si>
  <si>
    <t>66</t>
  </si>
  <si>
    <t>997221845</t>
  </si>
  <si>
    <t>Poplatek za uložení stavebního odpadu na skládce (skládkovné) asfaltového bez obsahu dehtu</t>
  </si>
  <si>
    <t>-1452911165</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</si>
  <si>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</si>
  <si>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4,95*0,22</t>
  </si>
  <si>
    <t>67</t>
  </si>
  <si>
    <t>997221855</t>
  </si>
  <si>
    <t>Poplatek za uložení stavebního odpadu na skládce (skládkovné) zeminy a kameniva</t>
  </si>
  <si>
    <t>909757807</t>
  </si>
  <si>
    <t>2,525-1,089</t>
  </si>
  <si>
    <t>998</t>
  </si>
  <si>
    <t>Přesun hmot</t>
  </si>
  <si>
    <t>68</t>
  </si>
  <si>
    <t>998276101</t>
  </si>
  <si>
    <t>Přesun hmot pro trubní vedení hloubené z trub z plastických hmot nebo sklolaminátových pro vodovody nebo kanalizace v otevřeném výkopu dopravní vzdálenost do 15 m</t>
  </si>
  <si>
    <t>776276788</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</si>
  <si>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</si>
  <si>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PSV</t>
  </si>
  <si>
    <t>Práce a dodávky PSV</t>
  </si>
  <si>
    <t>721</t>
  </si>
  <si>
    <t>Zdravotechnika - vnitřní kanalizace</t>
  </si>
  <si>
    <t>69</t>
  </si>
  <si>
    <t>721173401</t>
  </si>
  <si>
    <t>Potrubí z plastových trub PVC SN4 svodné (ležaté) DN 110</t>
  </si>
  <si>
    <t>1560043715</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</si>
  <si>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</si>
  <si>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3,3+0,8*6</t>
  </si>
  <si>
    <t>70</t>
  </si>
  <si>
    <t>721173402</t>
  </si>
  <si>
    <t>Potrubí z plastových trub PVC SN4 svodné (ležaté) DN 125</t>
  </si>
  <si>
    <t>-1456254475</t>
  </si>
  <si>
    <t>20,3</t>
  </si>
  <si>
    <t>71</t>
  </si>
  <si>
    <t>721173723</t>
  </si>
  <si>
    <t>Potrubí z plastových trub polyetylenové svařované připojovací DN 50</t>
  </si>
  <si>
    <t>828445880</t>
  </si>
  <si>
    <t>0,9+1,5</t>
  </si>
  <si>
    <t>1,2*2</t>
  </si>
  <si>
    <t>1,5</t>
  </si>
  <si>
    <t>2,4</t>
  </si>
  <si>
    <t>72</t>
  </si>
  <si>
    <t>721173726</t>
  </si>
  <si>
    <t>Potrubí z plastových trub polyetylenové svařované připojovací DN 100</t>
  </si>
  <si>
    <t>1770310993</t>
  </si>
  <si>
    <t>0,5</t>
  </si>
  <si>
    <t>0,5*2</t>
  </si>
  <si>
    <t>0,8</t>
  </si>
  <si>
    <t>73</t>
  </si>
  <si>
    <t>721174025</t>
  </si>
  <si>
    <t>Potrubí z plastových trub polypropylenové odpadní (svislé) DN 100</t>
  </si>
  <si>
    <t>-862904896</t>
  </si>
  <si>
    <t>3+2,4+0,5+2,4+2,4</t>
  </si>
  <si>
    <t>74</t>
  </si>
  <si>
    <t>721211422</t>
  </si>
  <si>
    <t>Podlahové vpusti se svislým odtokem DN 50/75/110 mřížka nerez 138x138</t>
  </si>
  <si>
    <t>-383229000</t>
  </si>
  <si>
    <t>75</t>
  </si>
  <si>
    <t>721211611</t>
  </si>
  <si>
    <t>Podlahové vpusti dvorní vtoky (vpusti) se svislým odtokem a zápachovou klapkou DN 110/160 mříž litina 226x226</t>
  </si>
  <si>
    <t>-1228982979</t>
  </si>
  <si>
    <t>76</t>
  </si>
  <si>
    <t>721273153</t>
  </si>
  <si>
    <t xml:space="preserve">Ventilační hlavice z polypropylenu (PP) DN 110 </t>
  </si>
  <si>
    <t>-1307676761</t>
  </si>
  <si>
    <t>77</t>
  </si>
  <si>
    <t>721274103</t>
  </si>
  <si>
    <t xml:space="preserve">Ventily přivzdušňovací odpadních potrubí venkovní DN 110 </t>
  </si>
  <si>
    <t>1379097362</t>
  </si>
  <si>
    <t>78</t>
  </si>
  <si>
    <t>721290111</t>
  </si>
  <si>
    <t>Zkouška těsnosti kanalizace v objektech vodou do DN 125</t>
  </si>
  <si>
    <t>-1373306580</t>
  </si>
  <si>
    <t xml:space="preserve">Poznámka k souboru cen:
1. V ceně -0123 není započteno dodání média; jeho dodávka se oceňuje ve specifikaci.
</t>
  </si>
  <si>
    <t>8,1+20,3+8,7+2,8+10,7</t>
  </si>
  <si>
    <t>79</t>
  </si>
  <si>
    <t>998721101</t>
  </si>
  <si>
    <t>Přesun hmot pro vnitřní kanalizace stanovený z hmotnosti přesunovaného materiálu vodorovná dopravní vzdálenost do 50 m v objektech výšky do 6 m</t>
  </si>
  <si>
    <t>19301800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</si>
  <si>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</si>
  <si>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</si>
  <si>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</si>
  <si>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80</t>
  </si>
  <si>
    <t>722174002</t>
  </si>
  <si>
    <t>Potrubí z plastových trubek z polypropylenu (PPR) svařovaných polyfuzně PN 16 (SDR 7,4) D 20 x 2,8</t>
  </si>
  <si>
    <t>762626713</t>
  </si>
  <si>
    <t xml:space="preserve">Poznámka k souboru cen:
1. V cenách -4001 až -4088 jsou započteny náklady na montáž a dodávku potrubí a tvarovek.
</t>
  </si>
  <si>
    <t>2,8+0,5+2,6+2,8</t>
  </si>
  <si>
    <t>81</t>
  </si>
  <si>
    <t>722174003</t>
  </si>
  <si>
    <t>Potrubí z plastových trubek z polypropylenu (PPR) svařovaných polyfuzně PN 16 (SDR 7,4) D 25 x 3,5</t>
  </si>
  <si>
    <t>-1801626252</t>
  </si>
  <si>
    <t>3,5+3,5+3,5</t>
  </si>
  <si>
    <t>82</t>
  </si>
  <si>
    <t>722174004</t>
  </si>
  <si>
    <t>Potrubí z plastových trubek z polypropylenu (PPR) svařovaných polyfuzně PN 16 (SDR 7,4) D 32 x 4,4</t>
  </si>
  <si>
    <t>1541022</t>
  </si>
  <si>
    <t>83</t>
  </si>
  <si>
    <t>722174005</t>
  </si>
  <si>
    <t>Potrubí z plastových trubek z polypropylenu (PPR) svařovaných polyfuzně PN 16 (SDR 7,4) D 40 x 5,5</t>
  </si>
  <si>
    <t>571361153</t>
  </si>
  <si>
    <t>8,5+5,6+5,6</t>
  </si>
  <si>
    <t>84</t>
  </si>
  <si>
    <t>722174022</t>
  </si>
  <si>
    <t>Potrubí z plastových trubek z polypropylenu (PPR) svařovaných polyfuzně PN 20 (SDR 6) D 20 x 3,4</t>
  </si>
  <si>
    <t>-1766074451</t>
  </si>
  <si>
    <t>2,8+1,5+2,6+0,5+2,8</t>
  </si>
  <si>
    <t>85</t>
  </si>
  <si>
    <t>722181231</t>
  </si>
  <si>
    <t>Ochrana potrubí termoizolačními trubicemi z pěnového polyetylenu PE přilepenými v příčných a podélných spojích, tloušťky izolace přes 9 do 13 mm, vnitřního průměru izolace DN do 22 mm</t>
  </si>
  <si>
    <t>883963406</t>
  </si>
  <si>
    <t xml:space="preserve">Poznámka k souboru cen:
1. V cenách -1211 až -1256 jsou započteny i náklady na dodání tepelně izolačních trubic.
</t>
  </si>
  <si>
    <t>86</t>
  </si>
  <si>
    <t>722181232</t>
  </si>
  <si>
    <t>Ochrana potrubí termoizolačními trubicemi z pěnového polyetylenu PE přilepenými v příčných a podélných spojích, tloušťky izolace přes 9 do 13 mm, vnitřního průměru izolace DN přes 22 do 45 mm</t>
  </si>
  <si>
    <t>586537114</t>
  </si>
  <si>
    <t>10,5+4,5+19,7</t>
  </si>
  <si>
    <t>87</t>
  </si>
  <si>
    <t>722181241</t>
  </si>
  <si>
    <t>Ochrana potrubí termoizolačními trubicemi z pěnového polyetylenu PE přilepenými v příčných a podélných spojích, tloušťky izolace přes 13 do 20 mm, vnitřního průměru izolace DN do 22 mm</t>
  </si>
  <si>
    <t>-1390098230</t>
  </si>
  <si>
    <t>88</t>
  </si>
  <si>
    <t>722213111</t>
  </si>
  <si>
    <t>Armatury přírubové zpětné klapky samočinné PN 16 do 200 st.C DN 40</t>
  </si>
  <si>
    <t>soubor</t>
  </si>
  <si>
    <t>-1679781396</t>
  </si>
  <si>
    <t>89</t>
  </si>
  <si>
    <t>722220112</t>
  </si>
  <si>
    <t>Armatury s jedním závitem nástěnky pro výtokový ventil G 3/4</t>
  </si>
  <si>
    <t>444235926</t>
  </si>
  <si>
    <t xml:space="preserve">Poznámka k souboru cen:
1. Cenami -9101 až -9106 nelze oceňovat montáž nástěnek.
2. V cenách –0111 až -0122 je započteno i vyvedení a upevnění výpustek.
</t>
  </si>
  <si>
    <t>5+4</t>
  </si>
  <si>
    <t>90</t>
  </si>
  <si>
    <t>722220122</t>
  </si>
  <si>
    <t>Armatury s jedním závitem nástěnky pro baterii G 3/4</t>
  </si>
  <si>
    <t>pár</t>
  </si>
  <si>
    <t>1583871766</t>
  </si>
  <si>
    <t>1+5</t>
  </si>
  <si>
    <t>91</t>
  </si>
  <si>
    <t>722224154</t>
  </si>
  <si>
    <t xml:space="preserve">Armatury - ventil zkušební </t>
  </si>
  <si>
    <t>-129155920</t>
  </si>
  <si>
    <t>92</t>
  </si>
  <si>
    <t>722230102</t>
  </si>
  <si>
    <t>Armatury se dvěma závity ventily přímé plast G 3/4</t>
  </si>
  <si>
    <t>60211632</t>
  </si>
  <si>
    <t>93</t>
  </si>
  <si>
    <t>722230103</t>
  </si>
  <si>
    <t>Armatury se dvěma závity ventily přímé G 1</t>
  </si>
  <si>
    <t>-999574470</t>
  </si>
  <si>
    <t>94</t>
  </si>
  <si>
    <t>722231074</t>
  </si>
  <si>
    <t>Armatury se dvěma závity ventily zpětné mosazné PN 10 do 110 st.C G 1</t>
  </si>
  <si>
    <t>-248659343</t>
  </si>
  <si>
    <t>95</t>
  </si>
  <si>
    <t>722234265</t>
  </si>
  <si>
    <t>Armatury se dvěma závity filtry mosazný PN 16 do 120 st.C G 1</t>
  </si>
  <si>
    <t>-747158001</t>
  </si>
  <si>
    <t>96</t>
  </si>
  <si>
    <t>722240141</t>
  </si>
  <si>
    <t>Armatury z plastických hmot  vypouštěcí ventil D 20 x 3,4</t>
  </si>
  <si>
    <t>908056052</t>
  </si>
  <si>
    <t>97</t>
  </si>
  <si>
    <t>722240143</t>
  </si>
  <si>
    <t>Armatury z plastických hmot  vypouštěcí ventil D 32 x 5,4</t>
  </si>
  <si>
    <t>916629938</t>
  </si>
  <si>
    <t>98</t>
  </si>
  <si>
    <t>722270102</t>
  </si>
  <si>
    <t>Vodoměrové sestavy závitové G 1</t>
  </si>
  <si>
    <t>619242140</t>
  </si>
  <si>
    <t xml:space="preserve">Poznámka k souboru cen:
1. Cenami nelze oceňovat montáže vodoměrů při zřizování vodovodních přípojek; tyto práce se oceňují
 cenami souboru cen 722 26- . 9 Oprava vodoměrů, části C 02.
</t>
  </si>
  <si>
    <t>99</t>
  </si>
  <si>
    <t>722290226</t>
  </si>
  <si>
    <t>Zkoušky, proplach a desinfekce vodovodního potrubí zkoušky těsnosti vodovodního potrubí závitového do DN 50</t>
  </si>
  <si>
    <t>1476484182</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</si>
  <si>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</si>
  <si>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19,7+4,5+10,5+8,7+10,2</t>
  </si>
  <si>
    <t>100</t>
  </si>
  <si>
    <t>722290234</t>
  </si>
  <si>
    <t>Zkoušky, proplach a desinfekce vodovodního potrubí proplach a desinfekce vodovodního potrubí do DN 80</t>
  </si>
  <si>
    <t>217402888</t>
  </si>
  <si>
    <t>101</t>
  </si>
  <si>
    <t>998722101</t>
  </si>
  <si>
    <t>Přesun hmot pro vnitřní vodovod stanovený z hmotnosti přesunovaného materiálu vodorovná dopravní vzdálenost do 50 m v objektech výšky do 6 m</t>
  </si>
  <si>
    <t>354209079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</si>
  <si>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</si>
  <si>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</si>
  <si>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</si>
  <si>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102</t>
  </si>
  <si>
    <t>725112022</t>
  </si>
  <si>
    <t>Zařízení záchodů klozety keramické závěsné na nosné stěny s hlubokým splachováním odpad vodorovný</t>
  </si>
  <si>
    <t>155935956</t>
  </si>
  <si>
    <t xml:space="preserve">Poznámka k souboru cen:
1. V cenách -1351, -1361, -3124 není započten napájecí zdroj.
2. V cenách jsou započtená klozetová sedátka.
</t>
  </si>
  <si>
    <t>103</t>
  </si>
  <si>
    <t>725112183</t>
  </si>
  <si>
    <t xml:space="preserve">Zařízení záchodů WC pro invalidy </t>
  </si>
  <si>
    <t>-840786357</t>
  </si>
  <si>
    <t>104</t>
  </si>
  <si>
    <t>725121025</t>
  </si>
  <si>
    <t>Pisoárové záchodky splachovače automatické s napájecím zdrojem ,elmag.ventil</t>
  </si>
  <si>
    <t>-515438591</t>
  </si>
  <si>
    <t xml:space="preserve">Poznámka k souboru cen:
1. V cenách –1001, -1521, -1525, -1529, -2002 není započten napájecí zdroj.
2. V cenách -1501 a -1502 není započten ventil na oplach pisoáru.
</t>
  </si>
  <si>
    <t>105</t>
  </si>
  <si>
    <t>725211602</t>
  </si>
  <si>
    <t>Umyvadla keramická bez výtokových armatur se zápachovou uzávěrkou připevněná na stěnu šrouby bílá bez sloupu nebo krytu na sifon 550 mm</t>
  </si>
  <si>
    <t>-1212818548</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</si>
  <si>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</si>
  <si>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106</t>
  </si>
  <si>
    <t>725211681</t>
  </si>
  <si>
    <t xml:space="preserve">Umyvadla keramická pro invalidy </t>
  </si>
  <si>
    <t>-851317627</t>
  </si>
  <si>
    <t>107</t>
  </si>
  <si>
    <t>725331111</t>
  </si>
  <si>
    <t>Výlevky bez výtokových armatur a splachovací nádrže keramické se sklopnou plastovou mřížkou 425 mm</t>
  </si>
  <si>
    <t>-212345173</t>
  </si>
  <si>
    <t>108</t>
  </si>
  <si>
    <t>725532101</t>
  </si>
  <si>
    <t>Elektrické ohřívače zásobníkové beztlakové přepadové akumulační s pojistným ventilem závěsné svislé objem nádrže (příkon) 10 l (2,0 kW)</t>
  </si>
  <si>
    <t>-1811987432</t>
  </si>
  <si>
    <t xml:space="preserve">Poznámka k souboru cen:
1. V cenách -1101 až -2220 a -9201 až -9206 je započteno upevnění zásobníků na příčky tl. 15 cm, na
 zdi a na nosné konstrukce. Osazení nosné konstrukce se oceňuje cenami katalogu 800-767 Konstrukce
 zámečnické.
</t>
  </si>
  <si>
    <t>109</t>
  </si>
  <si>
    <t>725532103</t>
  </si>
  <si>
    <t>Elektrické ohřívače zásobníkové beztlakové přepadové akumulační s pojistným ventilem závěsné svislé objem nádrže (příkon) 20 l (3,3 kW)</t>
  </si>
  <si>
    <t>700046533</t>
  </si>
  <si>
    <t>110</t>
  </si>
  <si>
    <t>725535212</t>
  </si>
  <si>
    <t>Elektrické ohřívače zásobníkové pojistné armatury pojistný ventil G 3/4</t>
  </si>
  <si>
    <t>623159507</t>
  </si>
  <si>
    <t>111</t>
  </si>
  <si>
    <t>725813111</t>
  </si>
  <si>
    <t>Ventily rohové s připojovací trubičkou nebo flexi hadičky G 1/2</t>
  </si>
  <si>
    <t>1595906888</t>
  </si>
  <si>
    <t>4*2</t>
  </si>
  <si>
    <t>1+4</t>
  </si>
  <si>
    <t>112</t>
  </si>
  <si>
    <t>725822633</t>
  </si>
  <si>
    <t>Baterie umyvadlové stojánkové klasické s výpustí</t>
  </si>
  <si>
    <t>1327344902</t>
  </si>
  <si>
    <t xml:space="preserve">Poznámka k souboru cen:
1. V cenách –2654, 56, -9101-9202 není započten napájecí zdroj.
</t>
  </si>
  <si>
    <t>113</t>
  </si>
  <si>
    <t>72582264R</t>
  </si>
  <si>
    <t>Baterie výlevky nást. páková ,roh.ventil, vysokopol. nádržka</t>
  </si>
  <si>
    <t>-340233016</t>
  </si>
  <si>
    <t>114</t>
  </si>
  <si>
    <t>72582265R</t>
  </si>
  <si>
    <t>Baterie umyvadlové pro invalidy stojánkové automatické senzorové směšovací teplota a množství vody na baterii</t>
  </si>
  <si>
    <t>-1762420694</t>
  </si>
  <si>
    <t>115</t>
  </si>
  <si>
    <t>998725101</t>
  </si>
  <si>
    <t>Přesun hmot pro zařizovací předměty stanovený z hmotnosti přesunovaného materiálu vodorovná dopravní vzdálenost do 50 m v objektech výšky do 6 m</t>
  </si>
  <si>
    <t>-1060894789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</si>
  <si>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</si>
  <si>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</si>
  <si>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</si>
  <si>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116</t>
  </si>
  <si>
    <t>726111031</t>
  </si>
  <si>
    <t>Předstěnové instalační systémy pro zazdění do masivních zděných konstrukcí pro závěsné klozety ovládání zepředu, stavební výška 1080 mm</t>
  </si>
  <si>
    <t>-935355574</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</si>
  <si>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</si>
  <si>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VRN</t>
  </si>
  <si>
    <t>Vedlejší rozpočtové náklady</t>
  </si>
  <si>
    <t>VRN4</t>
  </si>
  <si>
    <t>Inženýrská činnost</t>
  </si>
  <si>
    <t>117</t>
  </si>
  <si>
    <t>043002000</t>
  </si>
  <si>
    <t xml:space="preserve">Zkoušky hutnění </t>
  </si>
  <si>
    <t>1024</t>
  </si>
  <si>
    <t>230161101</t>
  </si>
  <si>
    <t xml:space="preserve">SK3204 - SO 701 Učebna a sociální zařízení </t>
  </si>
  <si>
    <t xml:space="preserve">    3 - Svislé a kompletní konstrukce</t>
  </si>
  <si>
    <t xml:space="preserve">    6 - Úpravy povrchů, podlahy a osazování výplní</t>
  </si>
  <si>
    <t xml:space="preserve">    711 - Izolace proti vodě, vlhkosti a plynům</t>
  </si>
  <si>
    <t xml:space="preserve">    712 - Povlakové krytiny</t>
  </si>
  <si>
    <t xml:space="preserve">    713 - Izolace tepelné</t>
  </si>
  <si>
    <t xml:space="preserve">    741 - Elektroinstalace - silnoproud</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</si>
  <si>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</si>
  <si>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</si>
  <si>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</si>
  <si>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</si>
  <si>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</si>
  <si>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</si>
  <si>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</si>
  <si>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</si>
  <si>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</si>
  <si>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</si>
  <si>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</si>
  <si>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</si>
  <si>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111301111</t>
  </si>
  <si>
    <t>Sejmutí drnu tl. do 150 mm, v jakékoliv ploše</t>
  </si>
  <si>
    <t>-2136202249</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</si>
  <si>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</si>
  <si>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24,3*11</t>
  </si>
  <si>
    <t>1516871474</t>
  </si>
  <si>
    <t>24,3*11*0,15</t>
  </si>
  <si>
    <t>132201101</t>
  </si>
  <si>
    <t>Hloubení zapažených i nezapažených rýh šířky do 600 mm s urovnáním dna do předepsaného profilu a spádu v hornině tř. 3 do 100 m3</t>
  </si>
  <si>
    <t>-519419643</t>
  </si>
  <si>
    <t>(18,5+0,8)*1*0,4</t>
  </si>
  <si>
    <t>(18,5+0,8)*0,6*0,4</t>
  </si>
  <si>
    <t>(18,5+0,8)*0,7*0,4</t>
  </si>
  <si>
    <t>2,4*1*0,4*2</t>
  </si>
  <si>
    <t>2,4*0,7*0,4*2</t>
  </si>
  <si>
    <t>1415614112</t>
  </si>
  <si>
    <t>(12,1+5,8)*0,6*0,5</t>
  </si>
  <si>
    <t>LEŽATÁ KAN.</t>
  </si>
  <si>
    <t>-1533080030</t>
  </si>
  <si>
    <t>pro zákl.schodiště</t>
  </si>
  <si>
    <t>0,3*0,3*(0,5+6,65+0,5+0,5+19,8+0,1*2+0,5+6,1+0,5+0,8+15,15+2,8+4,5)</t>
  </si>
  <si>
    <t>pro palisády</t>
  </si>
  <si>
    <t>132201109</t>
  </si>
  <si>
    <t>Hloubení zapažených i nezapažených rýh šířky do 600 mm s urovnáním dna do předepsaného profilu a spádu v hornině tř. 3 Příplatek k cenám za lepivost horniny tř. 3</t>
  </si>
  <si>
    <t>1937049372</t>
  </si>
  <si>
    <t>21,02*1/2</t>
  </si>
  <si>
    <t>-972239028</t>
  </si>
  <si>
    <t>5,37*1/2</t>
  </si>
  <si>
    <t>ležatá kan</t>
  </si>
  <si>
    <t>811896109</t>
  </si>
  <si>
    <t>6,065*1/2</t>
  </si>
  <si>
    <t>162701105</t>
  </si>
  <si>
    <t>Vodorovné přemístění výkopku nebo sypaniny po suchu na obvyklém dopravním prostředku, bez naložení výkopku, avšak se složením bez rozhrnutí z horniny tř. 1 až 4 na vzdálenost přes 9 000 do 10 000 m</t>
  </si>
  <si>
    <t>2130839314</t>
  </si>
  <si>
    <t>21,02+0,716+3,222+6,065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</si>
  <si>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</si>
  <si>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</si>
  <si>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483384200</t>
  </si>
  <si>
    <t>31,023*5</t>
  </si>
  <si>
    <t>171201201</t>
  </si>
  <si>
    <t>Uložení sypaniny na skládky</t>
  </si>
  <si>
    <t>147260671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</si>
  <si>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</si>
  <si>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31,023</t>
  </si>
  <si>
    <t>171201211</t>
  </si>
  <si>
    <t>Uložení sypaniny poplatek za uložení sypaniny na skládce (skládkovné)</t>
  </si>
  <si>
    <t>-1614526186</t>
  </si>
  <si>
    <t>31,023*1,8</t>
  </si>
  <si>
    <t>961896204</t>
  </si>
  <si>
    <t>5,37-0,716-3,222</t>
  </si>
  <si>
    <t>-332124998</t>
  </si>
  <si>
    <t>1,432*2 'Přepočtené koeficientem množství</t>
  </si>
  <si>
    <t>175111101</t>
  </si>
  <si>
    <t>Obsypání potrubí ručně sypaninou z vhodných hornin tř. 1 až 4 nebo materiálem připraveným podél výkopu ve vzdálenosti do 3 m od jeho kraje, pro jakoukoliv hloubku výkopu a míru zhutnění bez prohození sypaniny</t>
  </si>
  <si>
    <t>504172689</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</si>
  <si>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</si>
  <si>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(12,1+5,8)*0,6*0,3</t>
  </si>
  <si>
    <t>-1691057494</t>
  </si>
  <si>
    <t>3,222*2 'Přepočtené koeficientem množství</t>
  </si>
  <si>
    <t>181951102</t>
  </si>
  <si>
    <t>Úprava pláně vyrovnáním výškových rozdílů v hornině tř. 1 až 4 se zhutněním</t>
  </si>
  <si>
    <t>60949541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</si>
  <si>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</si>
  <si>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7,1+37+2</t>
  </si>
  <si>
    <t>chodník</t>
  </si>
  <si>
    <t>213141111</t>
  </si>
  <si>
    <t>Zřízení vrstvy z geotextilie filtrační, separační, odvodňovací, ochranné, výztužné nebo protierozní v rovině nebo ve sklonu do 1:5, šířky do 3 m</t>
  </si>
  <si>
    <t>879980952</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</si>
  <si>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</si>
  <si>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693110410</t>
  </si>
  <si>
    <t>geotextilie z polyesterových vláken netkaná, 300 g/m2, šíře 300 cm</t>
  </si>
  <si>
    <t>395750635</t>
  </si>
  <si>
    <t>92*1,15 'Přepočtené koeficientem množství</t>
  </si>
  <si>
    <t>271572211</t>
  </si>
  <si>
    <t>Podsyp pod základové konstrukce se zhutněním a urovnáním povrchu ze štěrkopísku netříděného</t>
  </si>
  <si>
    <t>-1715894244</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</si>
  <si>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</si>
  <si>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(18,5*3+2,4*2*2)*0,6*0,15</t>
  </si>
  <si>
    <t>273321311</t>
  </si>
  <si>
    <t>Základy z betonu železového (bez výztuže) desky z betonu bez zvýšených nároků na prostředí tř. C 16/20</t>
  </si>
  <si>
    <t>-1144267168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</si>
  <si>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</si>
  <si>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18,5*6*0,1</t>
  </si>
  <si>
    <t>273351121</t>
  </si>
  <si>
    <t>Bednění základů desek zřízení</t>
  </si>
  <si>
    <t>1553643742</t>
  </si>
  <si>
    <t xml:space="preserve">Poznámka k souboru cen:
1. Ceny jsou určeny pro bednění ve volném prostranství, ve volných nebo zapažených jamách, rýhách a
 šachtách.
2. Kruhové nebo obloukové bednění poloměru do 1 m se oceňuje individuálně.
</t>
  </si>
  <si>
    <t>0,1*(6+18,5)*2</t>
  </si>
  <si>
    <t>273351122</t>
  </si>
  <si>
    <t>Bednění základů desek odstranění</t>
  </si>
  <si>
    <t>-2000494624</t>
  </si>
  <si>
    <t>-1683036722</t>
  </si>
  <si>
    <t>274313611</t>
  </si>
  <si>
    <t>Základy z betonu prostého pasy betonu kamenem neprokládaného tř. C 16/20</t>
  </si>
  <si>
    <t>-1886979473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</si>
  <si>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</si>
  <si>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1,2*(18,5+0,4*2)</t>
  </si>
  <si>
    <t>0,9*(18,5+0,4*2)</t>
  </si>
  <si>
    <t>1,2*2,4*0,4*2</t>
  </si>
  <si>
    <t>0,9*2,4*0,4*2</t>
  </si>
  <si>
    <t>-1948451235</t>
  </si>
  <si>
    <t>základ pro schodiště</t>
  </si>
  <si>
    <t>2*0,8*0,5</t>
  </si>
  <si>
    <t>274351121</t>
  </si>
  <si>
    <t>Bednění základů pasů rovné zřízení</t>
  </si>
  <si>
    <t>1145090794</t>
  </si>
  <si>
    <t>(18,5+0,8)*0,5+18,5*0,5</t>
  </si>
  <si>
    <t>18,5*0,4*2</t>
  </si>
  <si>
    <t>(18,5+0,8)*0,3+18,5*0,3</t>
  </si>
  <si>
    <t>2,4*0,5*2+2,4*0,3*2</t>
  </si>
  <si>
    <t>6*(0,5+0,3)/2*2</t>
  </si>
  <si>
    <t>274351122</t>
  </si>
  <si>
    <t>Bednění základů pasů rovné odstranění</t>
  </si>
  <si>
    <t>1579663117</t>
  </si>
  <si>
    <t>Svislé a kompletní konstrukce</t>
  </si>
  <si>
    <t>339921132</t>
  </si>
  <si>
    <t>Osazování palisád betonových v řadě se zabetonováním výšky palisády přes 500 do 1000 mm</t>
  </si>
  <si>
    <t>153800831</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</si>
  <si>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</si>
  <si>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0,5+6,65+0,5+0,5+19,8+0,1*2+0,5+6,1+0,5+0,8+15,15</t>
  </si>
  <si>
    <t>592284140</t>
  </si>
  <si>
    <t>palisáda tyčová půlkulatá betonová přírodní  17,5X20X100 cm</t>
  </si>
  <si>
    <t>344193382</t>
  </si>
  <si>
    <t>339921133</t>
  </si>
  <si>
    <t>Osazování palisád betonových v řadě se zabetonováním výšky palisády přes 1000 do 1500 mm</t>
  </si>
  <si>
    <t>1304340037</t>
  </si>
  <si>
    <t>4,5+2,8</t>
  </si>
  <si>
    <t>592284270</t>
  </si>
  <si>
    <t>palisáda tyčová půlkulatá armované 17,5X20X150 cm</t>
  </si>
  <si>
    <t>-62538639</t>
  </si>
  <si>
    <t>381181002</t>
  </si>
  <si>
    <t>Montáž univerzálních mobilních buněk v jednopodlažních sestavách</t>
  </si>
  <si>
    <t>-275716961</t>
  </si>
  <si>
    <t xml:space="preserve">Poznámka k souboru cen:
1. V cenách jsou započteny náklady na osazení buněk na předem připravený podklad, urovnání a
 vyvážení buněk a jejich sestavení (spojení do sestav šroubovými spoji).
2. Případně nutné sváření nosných rámů se oceňuje samostatně cenami této části katalogu.
3. Dodávka buněk se oceňuje ve specifikaci.
</t>
  </si>
  <si>
    <t>5+2</t>
  </si>
  <si>
    <t>55391001R</t>
  </si>
  <si>
    <t>kontejner 6000 x 2450 x 320 ( sv.výška 2800 ) mm bez výplní otvorů,povrch.úprav ,příček,nášlap.vrstech ,zařiz.předmětů,    vč.dopravy</t>
  </si>
  <si>
    <t>-1134477589</t>
  </si>
  <si>
    <t>55391002R</t>
  </si>
  <si>
    <t>kontejner 6000 x 3000 x 320 ( sv.výška 2800 ) mm  bez výplní otvorů,povrch.úprav,příčel , nášlap.vrstev , zařiz.předmětů vč.dopravy</t>
  </si>
  <si>
    <t>-724991620</t>
  </si>
  <si>
    <t>430321414</t>
  </si>
  <si>
    <t>Schodišťové konstrukce a rampy z betonu železového (bez výztuže) stupně, schodnice, ramena, podesty s nosníky tř. C 25/30</t>
  </si>
  <si>
    <t>-491391268</t>
  </si>
  <si>
    <t>2,6*2*0,2</t>
  </si>
  <si>
    <t>deska schodiště</t>
  </si>
  <si>
    <t>430361821</t>
  </si>
  <si>
    <t>Výztuž schodišťových konstrukcí a ramp stupňů, schodnic, ramen, podest s nosníky z betonářské oceli 10 505 (R) nebo BSt 500</t>
  </si>
  <si>
    <t>-335783240</t>
  </si>
  <si>
    <t>1,04*0,15</t>
  </si>
  <si>
    <t>150 kg/m3</t>
  </si>
  <si>
    <t>434191423</t>
  </si>
  <si>
    <t>Osazování schodišťových stupňů betonových s vyspárováním styčných spár, s provizorním dřevěným zábradlím a dočasným zakrytím stupnic prkny na desku, stupňů ostatních</t>
  </si>
  <si>
    <t>668259311</t>
  </si>
  <si>
    <t xml:space="preserve">Poznámka k souboru cen:
1. U cen -1441, -1443, -1461, -1462 je započtena podpěrná konstrukce visuté části stupňů.
2. Množství měrných jednotek se určuje v m délky stupňů včetně uložení.
3. Dodávka stupňů se oceňuje ve specifikaci.
</t>
  </si>
  <si>
    <t>2*8</t>
  </si>
  <si>
    <t>59373001R</t>
  </si>
  <si>
    <t xml:space="preserve">schodišťový stupeň  betonový s upraveným povrchem  1000 x 350x 150 mm </t>
  </si>
  <si>
    <t>-1957561282</t>
  </si>
  <si>
    <t>434311114</t>
  </si>
  <si>
    <t>Stupně dusané z betonu prostého nebo prokládaného kamenem na terén nebo na desku bez potěru, se zahlazením povrchu tř. C 16/20</t>
  </si>
  <si>
    <t>1532813890</t>
  </si>
  <si>
    <t>434351141</t>
  </si>
  <si>
    <t>Bednění stupňů betonovaných na podstupňové desce nebo na terénu půdorysně přímočarých zřízení</t>
  </si>
  <si>
    <t>-1271106477</t>
  </si>
  <si>
    <t xml:space="preserve">Poznámka k souboru cen:
1. Množství měrných jednotek bednění stupňů se určuje v m2 plochy stupnic a podstupnic.
</t>
  </si>
  <si>
    <t>2*8*0,15</t>
  </si>
  <si>
    <t>434351142</t>
  </si>
  <si>
    <t>Bednění stupňů betonovaných na podstupňové desce nebo na terénu půdorysně přímočarých odstranění</t>
  </si>
  <si>
    <t>572188314</t>
  </si>
  <si>
    <t>-338386760</t>
  </si>
  <si>
    <t>(12,1+5,8)*0,4*0,1</t>
  </si>
  <si>
    <t>564851111</t>
  </si>
  <si>
    <t>Podklad ze štěrkodrti ŠD s rozprostřením a zhutněním, po zhutnění tl. 150 mm</t>
  </si>
  <si>
    <t>-656872645</t>
  </si>
  <si>
    <t>46,193</t>
  </si>
  <si>
    <t>56485111R</t>
  </si>
  <si>
    <t>Podklad ze štěrkodrti ŠD 0/32 s rozprostřením a zhutněním, po zhutnění tl. 150 mm</t>
  </si>
  <si>
    <t>-2011228117</t>
  </si>
  <si>
    <t>140</t>
  </si>
  <si>
    <t>564861111</t>
  </si>
  <si>
    <t>Podklad ze štěrkodrti ŠD s rozprostřením a zhutněním, po zhutnění tl. 200 mm</t>
  </si>
  <si>
    <t>527881738</t>
  </si>
  <si>
    <t>564871116</t>
  </si>
  <si>
    <t>Podklad ze štěrkodrti ŠD s rozprostřením a zhutněním, po zhutnění tl. 300 mm</t>
  </si>
  <si>
    <t>-30228467</t>
  </si>
  <si>
    <t>17,7*5,2</t>
  </si>
  <si>
    <t>566301111</t>
  </si>
  <si>
    <t>Úprava dosavadního krytu z kameniva drceného jako podklad pro nový kryt s vyrovnáním profilu v příčném i podélném směru, s vlhčením a zhutněním, s doplněním kamenivem drceným, jeho rozprostřením a zhutněním, v množství přes 0,04 do 0,06 m3/m2</t>
  </si>
  <si>
    <t>28610393</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</si>
  <si>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</si>
  <si>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207+45</t>
  </si>
  <si>
    <t>úprava štěrk.ploch, dle výpisu hl.výměr</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</si>
  <si>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</si>
  <si>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</si>
  <si>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642209670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</si>
  <si>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</si>
  <si>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1,5*6,65+1,65*(1,5+0,5)</t>
  </si>
  <si>
    <t>1,5*(13,65+0,5)+2*2+2*2,52+3,14*1,3*1,3*1/4*2</t>
  </si>
  <si>
    <t>chodník , výměra digitálně</t>
  </si>
  <si>
    <t>592450380</t>
  </si>
  <si>
    <t>dlažba zámková profilová základní 20x16,5x6 cm přírodní</t>
  </si>
  <si>
    <t>1921379495</t>
  </si>
  <si>
    <t>46,193*1,01 'Přepočtené koeficientem množství</t>
  </si>
  <si>
    <t>Úpravy povrchů, podlahy a osazování výplní</t>
  </si>
  <si>
    <t>622221031</t>
  </si>
  <si>
    <t>Montáž kontaktního zateplení z desek z minerální vlny s podélnou orientací vláken na vnější stěny, tloušťky desek přes 120 do 160 mm</t>
  </si>
  <si>
    <t>-790533090</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</si>
  <si>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</si>
  <si>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3,2*(18,8+6)*2</t>
  </si>
  <si>
    <t>-(1,5*1,2*6+0,5*0,65*6+2*2,1)</t>
  </si>
  <si>
    <t>631515380</t>
  </si>
  <si>
    <t>deska izolační minerální kontaktních fasád podélné vlákno λ-0.036 tl. 150 mm</t>
  </si>
  <si>
    <t>128177809</t>
  </si>
  <si>
    <t>141,77*1,02 'Přepočtené koeficientem množství</t>
  </si>
  <si>
    <t>622222001</t>
  </si>
  <si>
    <t>Montáž kontaktního zateplení vnějšího ostění, nadpraží nebo parapetu z desek z minerální vlny s podélnou nebo kolmou orientací vláken hloubky špalet do 200 mm, tloušťky desek do 40 mm</t>
  </si>
  <si>
    <t>-988505855</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</si>
  <si>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</si>
  <si>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1,5*6+1,2*12+0,5*6+0,65*12+2+2,1*2</t>
  </si>
  <si>
    <t>631515060</t>
  </si>
  <si>
    <t>deska izolační minerální kontaktních fasád kolmé vlákno λ-0.041 tl. 30 mm</t>
  </si>
  <si>
    <t>20930165</t>
  </si>
  <si>
    <t>40,4*0,1</t>
  </si>
  <si>
    <t>622252001</t>
  </si>
  <si>
    <t>Montáž lišt kontaktního zateplení zakládacích soklových připevněných hmoždinkami</t>
  </si>
  <si>
    <t>-1728198674</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</si>
  <si>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</si>
  <si>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(18,8+6,3)*2-2</t>
  </si>
  <si>
    <t>590516520</t>
  </si>
  <si>
    <t>lišta soklová Al s okapničkou, zakládací U 15 cm, 0,95/200 cm</t>
  </si>
  <si>
    <t>1767138394</t>
  </si>
  <si>
    <t>48,2*1,05 'Přepočtené koeficientem množství</t>
  </si>
  <si>
    <t>622252002</t>
  </si>
  <si>
    <t>Montáž lišt kontaktního zateplení ostatních stěnových, dilatačních apod. lepených do tmelu</t>
  </si>
  <si>
    <t>-1851536426</t>
  </si>
  <si>
    <t>3,2*4</t>
  </si>
  <si>
    <t>rohové</t>
  </si>
  <si>
    <t>1,5*6+0,5*6</t>
  </si>
  <si>
    <t>parapetní</t>
  </si>
  <si>
    <t>590515120</t>
  </si>
  <si>
    <t>profil parapetní se sklovláknitou armovací tkaninou PVC 2 m</t>
  </si>
  <si>
    <t>2137172449</t>
  </si>
  <si>
    <t>12*1,05 'Přepočtené koeficientem množství</t>
  </si>
  <si>
    <t>590514820</t>
  </si>
  <si>
    <t>lišta rohová Al ,10/15 cm s tkaninou bal. 2,5 m</t>
  </si>
  <si>
    <t>891141319</t>
  </si>
  <si>
    <t>12,8*1,05 'Přepočtené koeficientem množství</t>
  </si>
  <si>
    <t>-432436641</t>
  </si>
  <si>
    <t>okenní</t>
  </si>
  <si>
    <t>1,5*6+0,5*6+2</t>
  </si>
  <si>
    <t>1,2*6*2+0,65*6*2+2,1*2</t>
  </si>
  <si>
    <t>590514840</t>
  </si>
  <si>
    <t>lišta rohová PVC 10/10 cm s tkaninou bal. 2,5 m</t>
  </si>
  <si>
    <t>-438873243</t>
  </si>
  <si>
    <t>40,4*1,05 'Přepočtené koeficientem množství</t>
  </si>
  <si>
    <t>622531021</t>
  </si>
  <si>
    <t>Omítka tenkovrstvá silikonová vnějších ploch probarvená, včetně penetrace podkladu zrnitá, tloušťky 2,0 mm stěn</t>
  </si>
  <si>
    <t>-1646512795</t>
  </si>
  <si>
    <t>141,77</t>
  </si>
  <si>
    <t>635111242</t>
  </si>
  <si>
    <t>Násyp ze štěrkopísku, písku nebo kameniva pod podlahy se zhutněním z kameniva hrubého 16-32</t>
  </si>
  <si>
    <t>909819037</t>
  </si>
  <si>
    <t xml:space="preserve">Poznámka k souboru cen:
1. Ceny jsou určeny pro násyp vodorovný nebo ve spádu pod podlahy, mazaniny, dlažby a pro násypy na
 plochých střechách.
</t>
  </si>
  <si>
    <t>18,5*2,4*(0,45+0,35)/2</t>
  </si>
  <si>
    <t>18,5*2,4*(0,4+0,3)/2</t>
  </si>
  <si>
    <t>637121112</t>
  </si>
  <si>
    <t>Okapový chodník z kameniva s udusáním a urovnáním povrchu z kačírku tl. 150 mm</t>
  </si>
  <si>
    <t>-1428181443</t>
  </si>
  <si>
    <t>(6+0,45)*0,45</t>
  </si>
  <si>
    <t>(0,15+18,5+0,45+0,2)*0,45</t>
  </si>
  <si>
    <t>(6+0,15)*0,45</t>
  </si>
  <si>
    <t>644941112</t>
  </si>
  <si>
    <t>Montáž průvětrníků nebo mřížek odvětrávacích velikosti přes 150 x 200 do 300 x 300 mm</t>
  </si>
  <si>
    <t>101230710</t>
  </si>
  <si>
    <t xml:space="preserve">Poznámka k souboru cen:
1. V cenách nejsou započteny náklady na dodávku průvětrníku nebo mřížky, tyto se oceňují ve
 specifikaci.
</t>
  </si>
  <si>
    <t>dle výpisu hl..výměr</t>
  </si>
  <si>
    <t>553414260</t>
  </si>
  <si>
    <t>mřížka větrací nerezová  se síťovinou</t>
  </si>
  <si>
    <t>-357976572</t>
  </si>
  <si>
    <t>87731032R</t>
  </si>
  <si>
    <t xml:space="preserve">Montáž tvarovek na kanalizačním plastovém potrubí - odboček nalep - vč. vývrtu </t>
  </si>
  <si>
    <t>1147763377</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</si>
  <si>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</si>
  <si>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28617200R</t>
  </si>
  <si>
    <t>odbočka nalepovací - pro navrtávku</t>
  </si>
  <si>
    <t>231666943</t>
  </si>
  <si>
    <t>895170101</t>
  </si>
  <si>
    <t xml:space="preserve">Drenážní šachta z polypropylenu PP DN 300 </t>
  </si>
  <si>
    <t>1382199091</t>
  </si>
  <si>
    <t xml:space="preserve">Poznámka k souboru cen:
1. V cenách jsou započteny i náklady na:
 a) dodání a montáž šachtového dna, trouby šachty, teleskopu a poklopu, příslušného dílu šachty,
 b) napojení stávajícího drenážního potrubí.
2. V cenách nejsou započteny náklady na:
 a) fixování šachty obsypem, který se oceňuje cenami souboru 174 . 0-11 Zásyp sypaninou z
 jakékoliv horniny katalogu 800-1 Zemní práce části A 01.
</t>
  </si>
  <si>
    <t>895170131</t>
  </si>
  <si>
    <t>Drenážní šachta z polypropylenu PP DN 300 poklop plastový (pro zatížení) pochůzí (1,5 t)</t>
  </si>
  <si>
    <t>-313787666</t>
  </si>
  <si>
    <t>916231213</t>
  </si>
  <si>
    <t>Osazení chodníkového obrubníku betonového se zřízením lože, s vyplněním a zatřením spár cementovou maltou stojatého s boční opěrou z betonu prostého tř. C 12/15, do lože z betonu prostého téže značky</t>
  </si>
  <si>
    <t>-1495378995</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</si>
  <si>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</si>
  <si>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6,65+1,65-0,6</t>
  </si>
  <si>
    <t>2*3,14*1,3*1/4*2+1,3*2</t>
  </si>
  <si>
    <t>592174090</t>
  </si>
  <si>
    <t>obrubník betonový chodníkový vibrolisovaný 100x8x25 cm</t>
  </si>
  <si>
    <t>1581223399</t>
  </si>
  <si>
    <t>14,382*1,01 'Přepočtené koeficientem množství</t>
  </si>
  <si>
    <t>95373121R</t>
  </si>
  <si>
    <t xml:space="preserve">Odvětrání u základu s osazením mřížek </t>
  </si>
  <si>
    <t>ks</t>
  </si>
  <si>
    <t>925711485</t>
  </si>
  <si>
    <t xml:space="preserve">Poznámka k souboru cen:
1. V cenách -111. a -121. nejsou započteny náklady na dodávku a montáž větrací hlavice; tyto se
 ocení cenou -1311 - Montáž větrací hlavice a materiálem ve specifikaci.
2. V cenách -111. nejsou započteny náklady na vybourání prostupů ve stropech; tyto se ocení
 příslušnými cenami katalogu 801-3 Budovy a haly-bourání konstrukcí.
</t>
  </si>
  <si>
    <t>998014211</t>
  </si>
  <si>
    <t>Přesun hmot pro budovy a haly občanské výstavby, bydlení, výrobu a služby s nosnou svislou konstrukcí montovanou z dílců kovových vodorovná dopravní vzdálenost do 100 m, pro budovy a haly jednopodlažní</t>
  </si>
  <si>
    <t>712020234</t>
  </si>
  <si>
    <t xml:space="preserve">Poznámka k souboru cen:
1. Pokud se prefabrikáty složí přímo do prostoru technologické manipulace (pracovní zóna jeřábu),
 nezapočítává se jejich hmotnost do hmotnosti pro výpočet přesunu hmot.
</t>
  </si>
  <si>
    <t>711</t>
  </si>
  <si>
    <t>Izolace proti vodě, vlhkosti a plynům</t>
  </si>
  <si>
    <t>711111001</t>
  </si>
  <si>
    <t>Provedení izolace proti zemní vlhkosti natěradly a tmely za studena na ploše vodorovné V nátěrem penetračním</t>
  </si>
  <si>
    <t>186174361</t>
  </si>
  <si>
    <t xml:space="preserve">Poznámka k souboru cen:
1. Izolace plochy jednotlivě do 10 m2 se oceňují skladebně cenou příslušné izolace a cenou 711
 19-9095 Příplatek za plochu do 10 m2.
</t>
  </si>
  <si>
    <t>111631500</t>
  </si>
  <si>
    <t>lak asfaltový penetrační (MJ t) bal 9 kg</t>
  </si>
  <si>
    <t>-1208561484</t>
  </si>
  <si>
    <t>39,06*0,0003 'Přepočtené koeficientem množství</t>
  </si>
  <si>
    <t>711141559</t>
  </si>
  <si>
    <t>Provedení izolace proti zemní vlhkosti pásy přitavením NAIP na ploše vodorovné V</t>
  </si>
  <si>
    <t>155163342</t>
  </si>
  <si>
    <t xml:space="preserve">Poznámka k souboru cen:
1. Izolace plochy jednotlivě do 10 m2 se oceňují skladebně cenou příslušné izolace a cenou 711
 19-9097 Příplatek za plochu do 10 m2.
</t>
  </si>
  <si>
    <t>18,5*3*0,6</t>
  </si>
  <si>
    <t>2,4*0,6*2*2</t>
  </si>
  <si>
    <t>628331590</t>
  </si>
  <si>
    <t xml:space="preserve">pás těžký asfaltovaný modifikovaný </t>
  </si>
  <si>
    <t>1394584108</t>
  </si>
  <si>
    <t>39,06*1,15 'Přepočtené koeficientem množství</t>
  </si>
  <si>
    <t>711461201</t>
  </si>
  <si>
    <t>Provedení izolace proti povrchové a podpovrchové tlakové vodě fóliemi na ploše vodorovné V zesílením spojů páskem se zalitím okrajů spoje</t>
  </si>
  <si>
    <t>-597510280</t>
  </si>
  <si>
    <t xml:space="preserve">Poznámka k souboru cen:
1. Izolace plochy jednotlivě do 10 m2 se oceňují skladebně cenou příslušné izolace a cenou 711
 49-9097 Příplatek za plochu do 10 m2.
2. Cenami lze oceňovat i montáž izolací proti zemní vlhkosti.
</t>
  </si>
  <si>
    <t>283220280</t>
  </si>
  <si>
    <t>fólie zemní hydroizolační mPVC, tl. 1,5 mm šíře 1300 mm</t>
  </si>
  <si>
    <t>716034993</t>
  </si>
  <si>
    <t>49*1,15 'Přepočtené koeficientem množství</t>
  </si>
  <si>
    <t>711462103</t>
  </si>
  <si>
    <t>Provedení izolace proti povrchové a podpovrchové tlakové vodě fóliemi na ploše svislé S přilepenou v plné ploše</t>
  </si>
  <si>
    <t>1604012076</t>
  </si>
  <si>
    <t>(18,5*2+2*5,2+17,7)*0,4</t>
  </si>
  <si>
    <t>613633053</t>
  </si>
  <si>
    <t>26,04*1,2 'Přepočtené koeficientem množství</t>
  </si>
  <si>
    <t>998711101</t>
  </si>
  <si>
    <t>Přesun hmot pro izolace proti vodě, vlhkosti a plynům stanovený z hmotnosti přesunovaného materiálu vodorovná dopravní vzdálenost do 50 m v objektech výšky do 6 m</t>
  </si>
  <si>
    <t>1116156352</t>
  </si>
  <si>
    <t>712</t>
  </si>
  <si>
    <t>Povlakové krytiny</t>
  </si>
  <si>
    <t>712331111</t>
  </si>
  <si>
    <t>Provedení povlakové krytiny střech plochých do 10 st. pásy na sucho podkladní samolepící asfaltový pás</t>
  </si>
  <si>
    <t>1688348394</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</si>
  <si>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</si>
  <si>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6,3*18,8</t>
  </si>
  <si>
    <t>parozábrana</t>
  </si>
  <si>
    <t>628662800</t>
  </si>
  <si>
    <t>pás asfaltový modifikovaný za studena samolepící  tl. 3 mm na polystyren</t>
  </si>
  <si>
    <t>1309853333</t>
  </si>
  <si>
    <t>118,44*1,15 'Přepočtené koeficientem množství</t>
  </si>
  <si>
    <t>998712101</t>
  </si>
  <si>
    <t>Přesun hmot pro povlakové krytiny stanovený z hmotnosti přesunovaného materiálu vodorovná dopravní vzdálenost do 50 m v objektech výšky do 6 m</t>
  </si>
  <si>
    <t>768112608</t>
  </si>
  <si>
    <t>713</t>
  </si>
  <si>
    <t>Izolace tepelné</t>
  </si>
  <si>
    <t>713141162</t>
  </si>
  <si>
    <t xml:space="preserve">Montáž tepelné izolace střech plochých rohožemi, pásy, deskami, dílci, bloky (izolační materiál ve specifikaci) přišroubovanými šrouby tl. izolace do 130 mm budovy výšky do 20 m </t>
  </si>
  <si>
    <t>-398974479</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</si>
  <si>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</si>
  <si>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631413110</t>
  </si>
  <si>
    <t>deska izolační plochých střech s max. bodovým zatížením 370 N tl.100 mm</t>
  </si>
  <si>
    <t>1410857635</t>
  </si>
  <si>
    <t>118,44*1,02 'Přepočtené koeficientem množství</t>
  </si>
  <si>
    <t>998713101</t>
  </si>
  <si>
    <t>Přesun hmot pro izolace tepelné stanovený z hmotnosti přesunovaného materiálu vodorovná dopravní vzdálenost do 50 m v objektech výšky do 6 m</t>
  </si>
  <si>
    <t>82062688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</si>
  <si>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</si>
  <si>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t>
  </si>
  <si>
    <t>Elektroinstalace - silnoproud</t>
  </si>
  <si>
    <t>741410001</t>
  </si>
  <si>
    <t>Montáž uzemňovacího vedení s upevněním, propojením a připojením pomocí svorek na povrchu pásku průřezu do 120 mm2</t>
  </si>
  <si>
    <t>-2076095152</t>
  </si>
  <si>
    <t>19,4*3+6*2+6</t>
  </si>
  <si>
    <t>354420620</t>
  </si>
  <si>
    <t>pás zemnící 30 x 4 mm FeZn</t>
  </si>
  <si>
    <t>kg</t>
  </si>
  <si>
    <t>-1019304085</t>
  </si>
  <si>
    <t>76,2*0,9</t>
  </si>
  <si>
    <t>751</t>
  </si>
  <si>
    <t>Vzduchotechnika</t>
  </si>
  <si>
    <t>751111052</t>
  </si>
  <si>
    <t>Montáž ventilátoru axiálního nízkotlakého podhledového, průměru přes 100 do 200 mm</t>
  </si>
  <si>
    <t>279901336</t>
  </si>
  <si>
    <t>429141230</t>
  </si>
  <si>
    <t xml:space="preserve">ventilátor axiální stěnový, </t>
  </si>
  <si>
    <t>1430225948</t>
  </si>
  <si>
    <t>762</t>
  </si>
  <si>
    <t>Konstrukce tesařské</t>
  </si>
  <si>
    <t>762341046</t>
  </si>
  <si>
    <t>Bednění a laťování bednění střech rovných sklonu do 60 st. s vyřezáním otvorů z dřevoštěpkových desek šroubovaných na rošt na pero a drážku, tloušťky desky 22 mm</t>
  </si>
  <si>
    <t>-444036799</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</si>
  <si>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</si>
  <si>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998762101</t>
  </si>
  <si>
    <t>Přesun hmot pro konstrukce tesařské stanovený z hmotnosti přesunovaného materiálu vodorovná dopravní vzdálenost do 50 m v objektech výšky do 6 m</t>
  </si>
  <si>
    <t>350611375</t>
  </si>
  <si>
    <t>763</t>
  </si>
  <si>
    <t>Konstrukce suché výstavby</t>
  </si>
  <si>
    <t>763111314</t>
  </si>
  <si>
    <t>Příčka ze sádrokartonových desek s nosnou konstrukcí z jednoduchých ocelových profilů UW, CW jednoduše opláštěná deskou standardní A tl. 12,5 mm, příčka tl. 100 mm, profil 75 TI tl. 60 mm, EI 30, Rw 47 dB</t>
  </si>
  <si>
    <t>205874425</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</si>
  <si>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</si>
  <si>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2,8*5,8*3</t>
  </si>
  <si>
    <t>763181311</t>
  </si>
  <si>
    <t>Výplně otvorů konstrukcí ze sádrokartonových desek montáž zárubně kovové s příslušenstvím pro příčky výšky do 2,75 m nebo zátěže dveřního křídla do 25 kg, s profily CW a UW jednokřídlové</t>
  </si>
  <si>
    <t>-806846540</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</si>
  <si>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Montáž zárubní dřevěných a obložkových lze oceňovat cenami katalogu 800-766 Konstrukce
 truhlářské.
3. V cenách -2313 a -2314 ostění oken jsou započteny i náklady na ochranné úhelníky.
4. V ceně -2411 opláštění střešního okna jsou započteny i náklady na UA profily.
5. Pro volbu ceny montáže stavebního pouzdra -3111 až -3222 je rozhodující čistá průchozí šířka
 dveřního otvoru resp. dveřních otvorů.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</si>
  <si>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1+1+1+1</t>
  </si>
  <si>
    <t>š. 700 mm</t>
  </si>
  <si>
    <t>1+1+1</t>
  </si>
  <si>
    <t>š. 900 mm</t>
  </si>
  <si>
    <t>553315230</t>
  </si>
  <si>
    <t>zárubeň ocelová pro sádrokarton 100 900 L/P</t>
  </si>
  <si>
    <t>-165632387</t>
  </si>
  <si>
    <t>553315210</t>
  </si>
  <si>
    <t>zárubeň ocelová pro sádrokarton 100 700 L/P</t>
  </si>
  <si>
    <t>14571119</t>
  </si>
  <si>
    <t>763411111</t>
  </si>
  <si>
    <t>Sanitární příčky vhodné do mokrého prostředí dělící z dřevotřískových desek s HPL-laminátem tl. 19,6 mm</t>
  </si>
  <si>
    <t>1943567092</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</si>
  <si>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</si>
  <si>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2,8*(2,4+0,7+1,92+1,65+0,9*2+1,65+2,85*2+0,9)-0,7*2*3</t>
  </si>
  <si>
    <t>763411121</t>
  </si>
  <si>
    <t>Sanitární příčky vhodné do mokrého prostředí - dveře vnitřní do sanitárních příček šířky do 800 mm, výšky do 2 000 mm z dřevotřískových desek s HPL-laminátem včetně nerezového kování tl. 19,6 mm</t>
  </si>
  <si>
    <t>1130808180</t>
  </si>
  <si>
    <t xml:space="preserve">v sanit. příčkách </t>
  </si>
  <si>
    <t>998763301</t>
  </si>
  <si>
    <t>Přesun hmot pro konstrukce montované z desek sádrokartonových, sádrovláknitých, cementovláknitých nebo cementových stanovený z hmotnosti přesunovaného materiálu vodorovná dopravní vzdálenost do 50 m v objektech výšky do 6 m</t>
  </si>
  <si>
    <t>889410101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</si>
  <si>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</si>
  <si>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</si>
  <si>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</si>
  <si>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764246302</t>
  </si>
  <si>
    <t>Oplechování parapetů z titanzinkového lesklého válcovaného plechu rovných mechanicky kotvené, bez rohů rš 200 mm</t>
  </si>
  <si>
    <t>913719982</t>
  </si>
  <si>
    <t>764541305</t>
  </si>
  <si>
    <t>Žlab podokapní z titanzinkového lesklého válcovaného plechu včetně háků a čel půlkruhový rš 330 mm</t>
  </si>
  <si>
    <t>-2055233611</t>
  </si>
  <si>
    <t>18,8</t>
  </si>
  <si>
    <t>764548323</t>
  </si>
  <si>
    <t>Svod z titanzinkového lesklého válcovaného plechu včetně objímek, kolen a odskoků kruhový, průměru 100 mm</t>
  </si>
  <si>
    <t>-1342366064</t>
  </si>
  <si>
    <t>3,4</t>
  </si>
  <si>
    <t>998764101</t>
  </si>
  <si>
    <t>Přesun hmot pro konstrukce klempířské stanovený z hmotnosti přesunovaného materiálu vodorovná dopravní vzdálenost do 50 m v objektech výšky do 6 m</t>
  </si>
  <si>
    <t>378615236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</si>
  <si>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</si>
  <si>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</si>
  <si>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</si>
  <si>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766622135</t>
  </si>
  <si>
    <t>Montáž oken plastových včetně montáže rámu na polyuretanovou pěnu plochy přes 1 m2 otevíravých nebo sklápěcích do celostěnových panelů nebo ocelových rámů, výšky do 1,5 m</t>
  </si>
  <si>
    <t>2076835315</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</si>
  <si>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</si>
  <si>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1,5*1,2*5</t>
  </si>
  <si>
    <t>611400180</t>
  </si>
  <si>
    <t>okno plastové jednokřídlé otvíravé a vyklápěcí pravé 150 x 120 cm</t>
  </si>
  <si>
    <t>-492876294</t>
  </si>
  <si>
    <t>766622217</t>
  </si>
  <si>
    <t>Montáž oken plastových plochy do 1 m2 včetně montáže rámu na polyuretanovou pěnu otevíravých nebo sklápěcích do celostěnových panelů nebo ocelových rámů, výšky</t>
  </si>
  <si>
    <t>-1868708287</t>
  </si>
  <si>
    <t>611400071</t>
  </si>
  <si>
    <t>okno plastové jednokřídlé otvíravé pravé 50 x 65 cm</t>
  </si>
  <si>
    <t>-1555631759</t>
  </si>
  <si>
    <t>766641161</t>
  </si>
  <si>
    <t>Montáž vchodových dřevěných nebo plastových včetně rámu na PU pěnu zdvojených do zdiva dvoukřídlových bez nadsvětlíku</t>
  </si>
  <si>
    <t>735862227</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</si>
  <si>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</si>
  <si>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61144169R</t>
  </si>
  <si>
    <t>dveře plastové vchodové dvoukřídlové otevíravé 180x220 cm</t>
  </si>
  <si>
    <t>-1800811367</t>
  </si>
  <si>
    <t>1436919940</t>
  </si>
  <si>
    <t>61144168R</t>
  </si>
  <si>
    <t>dveře plastové vchodové dvoukřídlové otevíravé 150x215 cm</t>
  </si>
  <si>
    <t>1832342212</t>
  </si>
  <si>
    <t>766660001</t>
  </si>
  <si>
    <t>Montáž dveřních křídel dřevěných nebo plastových otevíravých do ocelové zárubně povrchově upravených jednokřídlových, šířky do 800 mm</t>
  </si>
  <si>
    <t>1858805079</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</si>
  <si>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</si>
  <si>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611617170</t>
  </si>
  <si>
    <t xml:space="preserve">dveře vnitřní hladké dýhované plné 1křídlové 70x197 cm dub vč kování </t>
  </si>
  <si>
    <t>-1242221941</t>
  </si>
  <si>
    <t>766660002</t>
  </si>
  <si>
    <t>Montáž dveřních křídel dřevěných nebo plastových otevíravých do ocelové zárubně povrchově upravených jednokřídlových, šířky přes 800 mm</t>
  </si>
  <si>
    <t>2028869821</t>
  </si>
  <si>
    <t>118</t>
  </si>
  <si>
    <t>611617250</t>
  </si>
  <si>
    <t>dveře vnitřní hladké dýhované plné 1křídlové 90x197 cm dub vč.kování</t>
  </si>
  <si>
    <t>-383463202</t>
  </si>
  <si>
    <t>119</t>
  </si>
  <si>
    <t>998766101</t>
  </si>
  <si>
    <t>Přesun hmot pro konstrukce truhlářské stanovený z hmotnosti přesunovaného materiálu vodorovná dopravní vzdálenost do 50 m v objektech výšky do 6 m</t>
  </si>
  <si>
    <t>-317069390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</si>
  <si>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</si>
  <si>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</si>
  <si>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</si>
  <si>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120</t>
  </si>
  <si>
    <t>767161117</t>
  </si>
  <si>
    <t>Montáž zábradlí rovného z trubek nebo tenkostěnných profilů do zdiva, hmotnosti 1 m zábradlí přes 30 do 45 kg</t>
  </si>
  <si>
    <t>-699962303</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</si>
  <si>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</si>
  <si>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121</t>
  </si>
  <si>
    <t>553141000R</t>
  </si>
  <si>
    <t>zábradlí ocel.čtyřmadlové  vč. kotvení - platle, metalizace, nátěru PUR</t>
  </si>
  <si>
    <t>1347079795</t>
  </si>
  <si>
    <t>122</t>
  </si>
  <si>
    <t>767391112</t>
  </si>
  <si>
    <t>Montáž krytiny z tvarovaných plechů trapézových nebo vlnitých, uchyceným šroubováním</t>
  </si>
  <si>
    <t>-1505521702</t>
  </si>
  <si>
    <t xml:space="preserve">Poznámka k souboru cen:
1. V cenách není započteno zhotovení otvoru v krytině, tyto práce se oceňují cenami 767 13-76
 Zhotovení otvoru v plechu.
2. V cenách není započteno oplechování prostupů; tyto práce lze oceňovat cenami katalogu 800-764
 Konstrukce klempířské.
3. Množství krytiny střech se určí v m2 z rozměru plochy krytiny podle projektu.
</t>
  </si>
  <si>
    <t>123</t>
  </si>
  <si>
    <t>154841400</t>
  </si>
  <si>
    <t>profil trapézový aluzink 60/235 tl 0,75 mm</t>
  </si>
  <si>
    <t>-1327415139</t>
  </si>
  <si>
    <t>118,44*1,05 'Přepočtené koeficientem množství</t>
  </si>
  <si>
    <t>124</t>
  </si>
  <si>
    <t>76764919R</t>
  </si>
  <si>
    <t>Montáž madel pro tělesně postižené</t>
  </si>
  <si>
    <t>-1407455986</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</si>
  <si>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</si>
  <si>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125</t>
  </si>
  <si>
    <t>551470610</t>
  </si>
  <si>
    <t>madlo invalidní krakorcové sklopné č.12 bílé 83,4 cm</t>
  </si>
  <si>
    <t>-1755341643</t>
  </si>
  <si>
    <t>126</t>
  </si>
  <si>
    <t>551470620</t>
  </si>
  <si>
    <t>madlo invalidní krakorcové č.12b bílé 55 cm</t>
  </si>
  <si>
    <t>-1948029367</t>
  </si>
  <si>
    <t>127</t>
  </si>
  <si>
    <t>551470600</t>
  </si>
  <si>
    <t>madlo invalidní krakorcové sklopné č.12 bílé 55 cm</t>
  </si>
  <si>
    <t>-315067682</t>
  </si>
  <si>
    <t>128</t>
  </si>
  <si>
    <t>998767101</t>
  </si>
  <si>
    <t>Přesun hmot pro zámečnické konstrukce stanovený z hmotnosti přesunovaného materiálu vodorovná dopravní vzdálenost do 50 m v objektech výšky do 6 m</t>
  </si>
  <si>
    <t>1180931537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</si>
  <si>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</si>
  <si>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</si>
  <si>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</si>
  <si>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129</t>
  </si>
  <si>
    <t>771474112</t>
  </si>
  <si>
    <t>Montáž soklíků z dlaždic keramických lepených flexibilním lepidlem rovných výšky přes 65 do 90 mm</t>
  </si>
  <si>
    <t>-352181317</t>
  </si>
  <si>
    <t>3,67*2+2,4</t>
  </si>
  <si>
    <t>2,9*2-2+4,9+2,8</t>
  </si>
  <si>
    <t>130</t>
  </si>
  <si>
    <t>597614071</t>
  </si>
  <si>
    <t>dlaždice keramické slinuté neglazované  19,8 x 19,8 x 0,9 cm</t>
  </si>
  <si>
    <t>321764660</t>
  </si>
  <si>
    <t>21,24*0,1*1,2</t>
  </si>
  <si>
    <t>131</t>
  </si>
  <si>
    <t>771574114</t>
  </si>
  <si>
    <t>Montáž podlah z dlaždic keramických lepených flexibilním lepidlem režných nebo glazovaných hladkých přes 12 do 19 ks/ m2</t>
  </si>
  <si>
    <t>1803043119</t>
  </si>
  <si>
    <t>13,92+17,4+4,8+3,08+1,5+3,08+1,5+0,9+1,62+4,67</t>
  </si>
  <si>
    <t>dle tab.místn.</t>
  </si>
  <si>
    <t>132</t>
  </si>
  <si>
    <t>1826084190</t>
  </si>
  <si>
    <t>52,47*1,1 'Přepočtené koeficientem množství</t>
  </si>
  <si>
    <t>133</t>
  </si>
  <si>
    <t>771579191</t>
  </si>
  <si>
    <t>Montáž podlah z dlaždic keramických Příplatek k cenám za plochu do 5 m2 jednotlivě</t>
  </si>
  <si>
    <t>1678846449</t>
  </si>
  <si>
    <t>4,8+3,08+1,5+3,08+1,5+0,9+1,62+4,67</t>
  </si>
  <si>
    <t>134</t>
  </si>
  <si>
    <t>771591111</t>
  </si>
  <si>
    <t>Podlahy - ostatní práce penetrace podkladu</t>
  </si>
  <si>
    <t>521752851</t>
  </si>
  <si>
    <t xml:space="preserve">Poznámka k souboru cen:
1. Množství měrných jednotek u ceny -1185 se stanoví podle počtu řezaných dlaždic, nezávisle na
 jejich velikosti.
2. Položkou -1185 lze ocenit provádění více řezů na jednom kusu dlažby.
</t>
  </si>
  <si>
    <t>135</t>
  </si>
  <si>
    <t>771591115</t>
  </si>
  <si>
    <t>Podlahy - ostatní práce spárování silikonem</t>
  </si>
  <si>
    <t>94591047</t>
  </si>
  <si>
    <t>21,24</t>
  </si>
  <si>
    <t>136</t>
  </si>
  <si>
    <t>998771101</t>
  </si>
  <si>
    <t>Přesun hmot pro podlahy z dlaždic stanovený z hmotnosti přesunovaného materiálu vodorovná dopravní vzdálenost do 50 m v objektech výšky do 6 m</t>
  </si>
  <si>
    <t>63295746</t>
  </si>
  <si>
    <t>776</t>
  </si>
  <si>
    <t>Podlahy povlakové</t>
  </si>
  <si>
    <t>137</t>
  </si>
  <si>
    <t>776111311</t>
  </si>
  <si>
    <t>Příprava podkladu vysátí podlah</t>
  </si>
  <si>
    <t>-665819407</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</si>
  <si>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</si>
  <si>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138</t>
  </si>
  <si>
    <t>776121111</t>
  </si>
  <si>
    <t>Příprava podkladu penetrace vodou ředitelná na savý podklad (válečkováním) ředěná v poměru 1:3 podlah</t>
  </si>
  <si>
    <t>-617842166</t>
  </si>
  <si>
    <t>139</t>
  </si>
  <si>
    <t>776141111</t>
  </si>
  <si>
    <t>Příprava podkladu vyrovnání samonivelační stěrkou podlah min.pevnosti 20 MPa, tloušťky do 3 mm</t>
  </si>
  <si>
    <t>-783830919</t>
  </si>
  <si>
    <t>776221111</t>
  </si>
  <si>
    <t>Montáž podlahovin z PVC lepením standardním lepidlem z pásů standardních</t>
  </si>
  <si>
    <t>352466959</t>
  </si>
  <si>
    <t>56,84</t>
  </si>
  <si>
    <t>dle tab.podlah</t>
  </si>
  <si>
    <t>141</t>
  </si>
  <si>
    <t>284122850</t>
  </si>
  <si>
    <t>krytina podlahová heterogenní tl. 2 mm</t>
  </si>
  <si>
    <t>-1134279162</t>
  </si>
  <si>
    <t>56,84*1,1 'Přepočtené koeficientem množství</t>
  </si>
  <si>
    <t>142</t>
  </si>
  <si>
    <t>776411111</t>
  </si>
  <si>
    <t>Montáž soklíků lepením obvodových, výšky do 80 mm</t>
  </si>
  <si>
    <t>-2040416619</t>
  </si>
  <si>
    <t>5,8+4,9+9,85*2</t>
  </si>
  <si>
    <t>143</t>
  </si>
  <si>
    <t>1532058965</t>
  </si>
  <si>
    <t>30,4*0,1*1,1</t>
  </si>
  <si>
    <t>144</t>
  </si>
  <si>
    <t>998776101</t>
  </si>
  <si>
    <t>Přesun hmot pro podlahy povlakové stanovený z hmotnosti přesunovaného materiálu vodorovná dopravní vzdálenost do 50 m v objektech výšky do 6 m</t>
  </si>
  <si>
    <t>1210900681</t>
  </si>
  <si>
    <t>781</t>
  </si>
  <si>
    <t>Dokončovací práce - obklady</t>
  </si>
  <si>
    <t>145</t>
  </si>
  <si>
    <t>781474113</t>
  </si>
  <si>
    <t>Montáž obkladů vnitřních stěn z dlaždic keramických lepených flexibilním lepidlem režných nebo glazovaných hladkých přes 12 do 19 ks/m2</t>
  </si>
  <si>
    <t>424855032</t>
  </si>
  <si>
    <t xml:space="preserve">pouze na SDK příčkách </t>
  </si>
  <si>
    <t>1,5*(5,8*2+2,85*2)+1,5*(1,2*2+2,4)</t>
  </si>
  <si>
    <t>-1,5*(0,7*4-0,9)</t>
  </si>
  <si>
    <t>146</t>
  </si>
  <si>
    <t>597610400</t>
  </si>
  <si>
    <t>obkládačky keramické - koupelny  (bílé i barevné) 20 x 25 x 0,68 cm II. j.</t>
  </si>
  <si>
    <t>950032681</t>
  </si>
  <si>
    <t>30,3*1,1 'Přepočtené koeficientem množství</t>
  </si>
  <si>
    <t>147</t>
  </si>
  <si>
    <t>781495111</t>
  </si>
  <si>
    <t>Ostatní prvky ostatní práce penetrace podkladu</t>
  </si>
  <si>
    <t>-46445291</t>
  </si>
  <si>
    <t xml:space="preserve">Poznámka k souboru cen:
1. Množství měrných jednotek u ceny -5185 se stanoví podle počtu řezaných obkladaček, nezávisle na
 jejich velikosti.
2. Položkou -5185 lze ocenit provádění více řezů na jednom kusu obkladu.
</t>
  </si>
  <si>
    <t>30,3</t>
  </si>
  <si>
    <t>148</t>
  </si>
  <si>
    <t>781495115</t>
  </si>
  <si>
    <t>Ostatní prvky ostatní práce spárování silikonem</t>
  </si>
  <si>
    <t>1379645169</t>
  </si>
  <si>
    <t>1,5*2+1,2+0,5+2,4</t>
  </si>
  <si>
    <t>1,5*4+2,65*2+5,8+2,8</t>
  </si>
  <si>
    <t>149</t>
  </si>
  <si>
    <t>998781101</t>
  </si>
  <si>
    <t>Přesun hmot pro obklady keramické stanovený z hmotnosti přesunovaného materiálu vodorovná dopravní vzdálenost do 50 m v objektech výšky do 6 m</t>
  </si>
  <si>
    <t>-32621838</t>
  </si>
  <si>
    <t>783</t>
  </si>
  <si>
    <t>Dokončovací práce - nátěry</t>
  </si>
  <si>
    <t>150</t>
  </si>
  <si>
    <t>783317101</t>
  </si>
  <si>
    <t>Krycí nátěr (email) zámečnických konstrukcí jednonásobný syntetický standardní</t>
  </si>
  <si>
    <t>-1482241989</t>
  </si>
  <si>
    <t xml:space="preserve">zárubně </t>
  </si>
  <si>
    <t>0,2*4,7*4</t>
  </si>
  <si>
    <t>0,2*4,9*3</t>
  </si>
  <si>
    <t>784</t>
  </si>
  <si>
    <t>Dokončovací práce - malby a tapety</t>
  </si>
  <si>
    <t>151</t>
  </si>
  <si>
    <t>784211101</t>
  </si>
  <si>
    <t>Malby z malířských směsí otěruvzdorných za mokra dvojnásobné, bílé za mokra otěruvzdorné výborně v místnostech výšky do 3,80 m</t>
  </si>
  <si>
    <t>1670263356</t>
  </si>
  <si>
    <t>2,6*(5,8*2+9,85*2+4,75*2+2,4+1,2*2+2,4+2,9*2+5,8*2+2,85*2+5,8*2)</t>
  </si>
  <si>
    <t>stěny</t>
  </si>
  <si>
    <t>-(1,5*1,2*6+0,5*0,65*6+1,8*2)</t>
  </si>
  <si>
    <t>otvory</t>
  </si>
  <si>
    <t>-30,3</t>
  </si>
  <si>
    <t>obklad</t>
  </si>
  <si>
    <t>56,84+13,92+17,4+4,8+3,08+1,5+3,08+1,5+0,9+1,62+4,67</t>
  </si>
  <si>
    <t>stropy</t>
  </si>
  <si>
    <t>786</t>
  </si>
  <si>
    <t>Dokončovací práce - čalounické úpravy</t>
  </si>
  <si>
    <t>152</t>
  </si>
  <si>
    <t>786612200</t>
  </si>
  <si>
    <t>Montáž zastiňujících rolet z textilií nebo umělých tkanin</t>
  </si>
  <si>
    <t>-323658319</t>
  </si>
  <si>
    <t>1,5*1,2*4</t>
  </si>
  <si>
    <t>153</t>
  </si>
  <si>
    <t>61124359R</t>
  </si>
  <si>
    <t>roleta zastiňující vnitřní béžová 114 x 118 cm</t>
  </si>
  <si>
    <t>-1529970996</t>
  </si>
  <si>
    <t>154</t>
  </si>
  <si>
    <t>998786101</t>
  </si>
  <si>
    <t>Přesun hmot pro čalounické úpravy stanovený z hmotnosti přesunovaného materiálu vodorovná dopravní vzdálenost do 50 m v objektech výšky (hloubky) do 6 m</t>
  </si>
  <si>
    <t>-754383300</t>
  </si>
  <si>
    <t>SK3205 - SO 403 Elektroinstalace</t>
  </si>
  <si>
    <t xml:space="preserve">    742 - Hromosvod </t>
  </si>
  <si>
    <t xml:space="preserve">    751 - Materiály</t>
  </si>
  <si>
    <t>741000001</t>
  </si>
  <si>
    <t xml:space="preserve">trubka oheb el.instal. typ 23 </t>
  </si>
  <si>
    <t>-1365161198</t>
  </si>
  <si>
    <t>741000002</t>
  </si>
  <si>
    <t xml:space="preserve">krabice pod zásuvku do dutých stěn </t>
  </si>
  <si>
    <t>-559851326</t>
  </si>
  <si>
    <t>741000003</t>
  </si>
  <si>
    <t xml:space="preserve">přístr. krabice pod spínače do dutých stěn </t>
  </si>
  <si>
    <t>-97441454</t>
  </si>
  <si>
    <t>741000004</t>
  </si>
  <si>
    <t xml:space="preserve">rozboč. krabice se svorkovnicí a víčkem do dutých stěn </t>
  </si>
  <si>
    <t>-471633071</t>
  </si>
  <si>
    <t>741000005</t>
  </si>
  <si>
    <t>960862014</t>
  </si>
  <si>
    <t>741000006</t>
  </si>
  <si>
    <t xml:space="preserve">hl.ochran.přípojn.(MET) např.EPS2 v krabici KO 125E vč.zapoj. </t>
  </si>
  <si>
    <t>-1397370623</t>
  </si>
  <si>
    <t>741000007</t>
  </si>
  <si>
    <t xml:space="preserve">uzavření krabic s víčkem 2 šrouby </t>
  </si>
  <si>
    <t>995863742</t>
  </si>
  <si>
    <t>741000008</t>
  </si>
  <si>
    <t>-1981650096</t>
  </si>
  <si>
    <t>741000009</t>
  </si>
  <si>
    <t xml:space="preserve">otevření krabic s víčkem 2 šrouby </t>
  </si>
  <si>
    <t>-520527420</t>
  </si>
  <si>
    <t>741000010</t>
  </si>
  <si>
    <t>1630937071</t>
  </si>
  <si>
    <t>741000011</t>
  </si>
  <si>
    <t xml:space="preserve">Ho7V-U10 zž ( CY) (PO) </t>
  </si>
  <si>
    <t>-1009175661</t>
  </si>
  <si>
    <t>741000012</t>
  </si>
  <si>
    <t>CYKY 3O x 1,5 mm2 750 V</t>
  </si>
  <si>
    <t>-1184372146</t>
  </si>
  <si>
    <t>741000013</t>
  </si>
  <si>
    <t>CYKY 3J x 1,5 mm2 750 V</t>
  </si>
  <si>
    <t>-817431660</t>
  </si>
  <si>
    <t>741000014</t>
  </si>
  <si>
    <t>CYKY 3J x 2,5 mm2 750 V</t>
  </si>
  <si>
    <t>932643000</t>
  </si>
  <si>
    <t>741000015</t>
  </si>
  <si>
    <t xml:space="preserve">CYKY 5 O x 1,5 mm2 </t>
  </si>
  <si>
    <t>931545172</t>
  </si>
  <si>
    <t>741000016</t>
  </si>
  <si>
    <t>ukončení vodiče CY 10</t>
  </si>
  <si>
    <t>-1419503951</t>
  </si>
  <si>
    <t>741000017</t>
  </si>
  <si>
    <t xml:space="preserve">zapojení zem. vodiče FeZn 10 mm </t>
  </si>
  <si>
    <t>2060566466</t>
  </si>
  <si>
    <t>741000018</t>
  </si>
  <si>
    <t>ukončení kab.smršť zákl. se zapoj. 4 x 10 mm2</t>
  </si>
  <si>
    <t>488684710</t>
  </si>
  <si>
    <t>741000019</t>
  </si>
  <si>
    <t>-1247878449</t>
  </si>
  <si>
    <t>741000020</t>
  </si>
  <si>
    <t>ukončení kab.smršť zákl. se zapoj. 5 x 1,5 až 4 mm2</t>
  </si>
  <si>
    <t>864165135</t>
  </si>
  <si>
    <t>741000021</t>
  </si>
  <si>
    <t>ukončení kab.smršť zákl. se zapoj. 7 x 1,5 až 4 mm2</t>
  </si>
  <si>
    <t>-1358315528</t>
  </si>
  <si>
    <t>741000022</t>
  </si>
  <si>
    <t>osoušeč rukou 230 V 1800 W</t>
  </si>
  <si>
    <t>-277534723</t>
  </si>
  <si>
    <t>741000023</t>
  </si>
  <si>
    <t>el.ventilátor s doběhem 230 V 50 W</t>
  </si>
  <si>
    <t>-433865738</t>
  </si>
  <si>
    <t>741000024</t>
  </si>
  <si>
    <t>zatemňovací roleta pohon 230 V 100 W</t>
  </si>
  <si>
    <t>157381315</t>
  </si>
  <si>
    <t>741000025</t>
  </si>
  <si>
    <t>el.přímotop.těleso 230 V 2,0 kW</t>
  </si>
  <si>
    <t>-1899456697</t>
  </si>
  <si>
    <t>741000026</t>
  </si>
  <si>
    <t>el.přímotop.těleso 230 V 0,5 kW</t>
  </si>
  <si>
    <t>-1485401328</t>
  </si>
  <si>
    <t>741000027</t>
  </si>
  <si>
    <t>nástěnná plast. rozvodnice např. RNG 3N72-B</t>
  </si>
  <si>
    <t>-1124607051</t>
  </si>
  <si>
    <t>741000028</t>
  </si>
  <si>
    <t xml:space="preserve">tab. Hlavní vypínač </t>
  </si>
  <si>
    <t>-771423076</t>
  </si>
  <si>
    <t>741000029</t>
  </si>
  <si>
    <t>spín. vypínač 3559-AO1345+3558A</t>
  </si>
  <si>
    <t>-211495054</t>
  </si>
  <si>
    <t>741000030</t>
  </si>
  <si>
    <t xml:space="preserve">ovladač žaluziový </t>
  </si>
  <si>
    <t>1967237279</t>
  </si>
  <si>
    <t>741000031</t>
  </si>
  <si>
    <t xml:space="preserve">spín.střídavý např.3559-A06345+3558A </t>
  </si>
  <si>
    <t>-1141997429</t>
  </si>
  <si>
    <t>741000032</t>
  </si>
  <si>
    <t xml:space="preserve">pohyb.čidlo ( relé ) </t>
  </si>
  <si>
    <t>488349575</t>
  </si>
  <si>
    <t>741000033</t>
  </si>
  <si>
    <t xml:space="preserve">dvojzásuvka 230V/16A </t>
  </si>
  <si>
    <t>1795211520</t>
  </si>
  <si>
    <t>741000034</t>
  </si>
  <si>
    <t xml:space="preserve">zásuvka 230V/16A </t>
  </si>
  <si>
    <t>832074721</t>
  </si>
  <si>
    <t>741000035</t>
  </si>
  <si>
    <t>montáž jističe 3f/32A</t>
  </si>
  <si>
    <t>-892862515</t>
  </si>
  <si>
    <t>741000036</t>
  </si>
  <si>
    <t>montáž elektroměru 3f pro podruž.měření</t>
  </si>
  <si>
    <t>486631532</t>
  </si>
  <si>
    <t>741000037</t>
  </si>
  <si>
    <t>A -NAPŘ.grifon -led-MP-5300-4K, 34 W,IP 20, F</t>
  </si>
  <si>
    <t>956307863</t>
  </si>
  <si>
    <t>741000038</t>
  </si>
  <si>
    <t>B -NAPŘ. FOX -LED luminaire , 27 W, IP 20, F</t>
  </si>
  <si>
    <t>-1010004738</t>
  </si>
  <si>
    <t>741000039</t>
  </si>
  <si>
    <t>C -NAPŘ. GRIFON -154- AS interierové ,AR asymetr. reflektor , 154 W, IP 20, F</t>
  </si>
  <si>
    <t>1102141051</t>
  </si>
  <si>
    <t>741000040</t>
  </si>
  <si>
    <t>D -LED svítidlo s pohyb.senzorem - např.Aneta -S300 LED , 16 W, IP 44</t>
  </si>
  <si>
    <t>2080806678</t>
  </si>
  <si>
    <t>741000051</t>
  </si>
  <si>
    <t xml:space="preserve">Podružný materiál </t>
  </si>
  <si>
    <t>-2053634762</t>
  </si>
  <si>
    <t>741000052</t>
  </si>
  <si>
    <t>zednické výpomoci PPV 6 %</t>
  </si>
  <si>
    <t>-1816981175</t>
  </si>
  <si>
    <t>742</t>
  </si>
  <si>
    <t xml:space="preserve">Hromosvod </t>
  </si>
  <si>
    <t>742000001</t>
  </si>
  <si>
    <t xml:space="preserve">Drát FeZn s umělohm. pláštěm </t>
  </si>
  <si>
    <t>613390696</t>
  </si>
  <si>
    <t>742000002</t>
  </si>
  <si>
    <t xml:space="preserve">vodič HVI Light </t>
  </si>
  <si>
    <t>192456268</t>
  </si>
  <si>
    <t>742000003</t>
  </si>
  <si>
    <t xml:space="preserve">drát AIMgSi pr. 8 mm </t>
  </si>
  <si>
    <t>944474062</t>
  </si>
  <si>
    <t>742000004</t>
  </si>
  <si>
    <t xml:space="preserve">svorka ( 301 019 ) </t>
  </si>
  <si>
    <t>-493110338</t>
  </si>
  <si>
    <t>742000005</t>
  </si>
  <si>
    <t xml:space="preserve">svorka SV ( 3081 220 ) </t>
  </si>
  <si>
    <t>1108095590</t>
  </si>
  <si>
    <t>742000006</t>
  </si>
  <si>
    <t xml:space="preserve">uzemňovací svorka ( 540 100 ) </t>
  </si>
  <si>
    <t>-312094228</t>
  </si>
  <si>
    <t>742000007</t>
  </si>
  <si>
    <t xml:space="preserve">uzemňovací přípojnice ( 472 309 ) </t>
  </si>
  <si>
    <t>-204801675</t>
  </si>
  <si>
    <t>742000008</t>
  </si>
  <si>
    <t xml:space="preserve">připoj.sada pro podpůr.trubku ( 819 272 ) </t>
  </si>
  <si>
    <t>-1666326465</t>
  </si>
  <si>
    <t>742000009</t>
  </si>
  <si>
    <t xml:space="preserve">výstražný štítek ( 480 599 ) </t>
  </si>
  <si>
    <t>1329358475</t>
  </si>
  <si>
    <t>742000010</t>
  </si>
  <si>
    <t xml:space="preserve">čísekné štítky ( 481 599 ) </t>
  </si>
  <si>
    <t>645297695</t>
  </si>
  <si>
    <t>742000011</t>
  </si>
  <si>
    <t xml:space="preserve">držák na stěnu s nastav. délkou 150 - 200 mm ( 105 344 ) </t>
  </si>
  <si>
    <t>1791578407</t>
  </si>
  <si>
    <t>742000012</t>
  </si>
  <si>
    <t xml:space="preserve">držák vedení ( 274 113, 276 016 ) </t>
  </si>
  <si>
    <t>-947855079</t>
  </si>
  <si>
    <t>742000013</t>
  </si>
  <si>
    <t xml:space="preserve">držák vedení ( 274 160 ) </t>
  </si>
  <si>
    <t>1375337359</t>
  </si>
  <si>
    <t>742000014</t>
  </si>
  <si>
    <t xml:space="preserve">držák vedení ( 275 259 ) </t>
  </si>
  <si>
    <t>1421214822</t>
  </si>
  <si>
    <t>742000021</t>
  </si>
  <si>
    <t xml:space="preserve">podpůrná trubka s jímací tyčí l = 150 mm , pr. 10 mm ( 105 280 ) </t>
  </si>
  <si>
    <t>722376153</t>
  </si>
  <si>
    <t>742000051</t>
  </si>
  <si>
    <t xml:space="preserve">podružný materiál </t>
  </si>
  <si>
    <t>-1667405383</t>
  </si>
  <si>
    <t>742000052</t>
  </si>
  <si>
    <t>zednickí výpomoci PPV 6 %</t>
  </si>
  <si>
    <t>-358690006</t>
  </si>
  <si>
    <t>742000053</t>
  </si>
  <si>
    <t xml:space="preserve">výchozí revize elektro </t>
  </si>
  <si>
    <t>397695362</t>
  </si>
  <si>
    <t>742000055</t>
  </si>
  <si>
    <t xml:space="preserve">rezerva </t>
  </si>
  <si>
    <t>583522220</t>
  </si>
  <si>
    <t>Materiály</t>
  </si>
  <si>
    <t>751000001</t>
  </si>
  <si>
    <t xml:space="preserve">trubka PVC oheb.s prot.drátem </t>
  </si>
  <si>
    <t>1017347648</t>
  </si>
  <si>
    <t>751000002</t>
  </si>
  <si>
    <t>CYKY 3O x 1,5 mm2</t>
  </si>
  <si>
    <t>-1300458738</t>
  </si>
  <si>
    <t>751000003</t>
  </si>
  <si>
    <t>CYKY 3J x 1,5 mm2</t>
  </si>
  <si>
    <t>1971017704</t>
  </si>
  <si>
    <t>751000004</t>
  </si>
  <si>
    <t>CYKY 3J x 2,5 mm2</t>
  </si>
  <si>
    <t>-335182064</t>
  </si>
  <si>
    <t>751000005</t>
  </si>
  <si>
    <t>CYKY 5O x 1,5 mm2</t>
  </si>
  <si>
    <t>-906571821</t>
  </si>
  <si>
    <t>751000006</t>
  </si>
  <si>
    <t xml:space="preserve">H07V - U 10 zž ( CY ) </t>
  </si>
  <si>
    <t>2026978196</t>
  </si>
  <si>
    <t>751000007</t>
  </si>
  <si>
    <t xml:space="preserve">tab. " hlavní vypínač " </t>
  </si>
  <si>
    <t>1339459635</t>
  </si>
  <si>
    <t>751000008</t>
  </si>
  <si>
    <t xml:space="preserve">pohyb.čidlo ( relé) </t>
  </si>
  <si>
    <t>-590066814</t>
  </si>
  <si>
    <t>751000009</t>
  </si>
  <si>
    <t>107956657</t>
  </si>
  <si>
    <t>345355000</t>
  </si>
  <si>
    <t xml:space="preserve">spínače střídavý </t>
  </si>
  <si>
    <t>-85052210</t>
  </si>
  <si>
    <t>345355155</t>
  </si>
  <si>
    <t xml:space="preserve">spín.výpínač </t>
  </si>
  <si>
    <t>-435374224</t>
  </si>
  <si>
    <t>345551210</t>
  </si>
  <si>
    <t xml:space="preserve">zásuvka 2násobná </t>
  </si>
  <si>
    <t>866018745</t>
  </si>
  <si>
    <t>345551010</t>
  </si>
  <si>
    <t xml:space="preserve">zásuvka 1násobná 230V/16A </t>
  </si>
  <si>
    <t>-761357259</t>
  </si>
  <si>
    <t>345715111</t>
  </si>
  <si>
    <t>-1434056061</t>
  </si>
  <si>
    <t>345715112</t>
  </si>
  <si>
    <t xml:space="preserve">krabice pod spínače  do dutých stěn </t>
  </si>
  <si>
    <t>1730737090</t>
  </si>
  <si>
    <t>345715113</t>
  </si>
  <si>
    <t xml:space="preserve">krabice rozbočná se svorkovnicí a víčkem   do dutých stěn </t>
  </si>
  <si>
    <t>-1541871713</t>
  </si>
  <si>
    <t>751000010</t>
  </si>
  <si>
    <t xml:space="preserve">hl.ochr.přípojn.( MET) např.EPS 2 v krabici KO 125 </t>
  </si>
  <si>
    <t>-1172293174</t>
  </si>
  <si>
    <t>716243243</t>
  </si>
  <si>
    <t>751000011</t>
  </si>
  <si>
    <t>D - LED svítidlo s pohyb.senzorem ,např.Aneta S300 LED 16W IP 44</t>
  </si>
  <si>
    <t>-344171466</t>
  </si>
  <si>
    <t>751000012</t>
  </si>
  <si>
    <t xml:space="preserve">C - ,např.GRIFON -154 AS interier. ,AR asymetr.reflektor 154W IP 20 F </t>
  </si>
  <si>
    <t>840239350</t>
  </si>
  <si>
    <t>751000013</t>
  </si>
  <si>
    <t xml:space="preserve">A - ,např.GRIFON -LED MP 5300 -4K 34 IP 20 F </t>
  </si>
  <si>
    <t>543132141</t>
  </si>
  <si>
    <t>751000014</t>
  </si>
  <si>
    <t xml:space="preserve">B - ,např.FOX -LED 3500 - 4K tnterior LED luminaire 27 W , IP 20 F </t>
  </si>
  <si>
    <t>-1912031748</t>
  </si>
  <si>
    <t>751000016</t>
  </si>
  <si>
    <t>elektroměr 3f podruž.měření ,</t>
  </si>
  <si>
    <t>-2103076823</t>
  </si>
  <si>
    <t>751000017</t>
  </si>
  <si>
    <t xml:space="preserve">jistič 3f/32 A </t>
  </si>
  <si>
    <t>1690304809</t>
  </si>
  <si>
    <t>751000018</t>
  </si>
  <si>
    <t xml:space="preserve">osoušeč rukou 230 V 1800 W </t>
  </si>
  <si>
    <t>856694026</t>
  </si>
  <si>
    <t>751000019</t>
  </si>
  <si>
    <t xml:space="preserve">el.přímotopné těleso 230V, 0,5 kW </t>
  </si>
  <si>
    <t>1415774243</t>
  </si>
  <si>
    <t>751000020</t>
  </si>
  <si>
    <t xml:space="preserve">el.přímotopné těleso 230V, 2,0 kW </t>
  </si>
  <si>
    <t>-2081318821</t>
  </si>
  <si>
    <t>751000021</t>
  </si>
  <si>
    <t xml:space="preserve">el.ventilátor s doběhem 230V, 50 W </t>
  </si>
  <si>
    <t>573582931</t>
  </si>
  <si>
    <t>751000022</t>
  </si>
  <si>
    <t xml:space="preserve">podpůrná trubka s jímací tyčí l = 150 mm pr. 10mm </t>
  </si>
  <si>
    <t>609819476</t>
  </si>
  <si>
    <t>751000023</t>
  </si>
  <si>
    <t xml:space="preserve">držák na stěnu s nast.délkou 150 - 200 mm </t>
  </si>
  <si>
    <t>1738903470</t>
  </si>
  <si>
    <t>751000024</t>
  </si>
  <si>
    <t>držák vedení ( 274 113 )</t>
  </si>
  <si>
    <t>1328200584</t>
  </si>
  <si>
    <t>751000025</t>
  </si>
  <si>
    <t>držák vedení ( 274 160 )</t>
  </si>
  <si>
    <t>1537481404</t>
  </si>
  <si>
    <t>751000026</t>
  </si>
  <si>
    <t>držák vedení ( 275 259 )</t>
  </si>
  <si>
    <t>-1019227187</t>
  </si>
  <si>
    <t>751000027</t>
  </si>
  <si>
    <t>umělohm.podložka ( 276 016 )</t>
  </si>
  <si>
    <t>-1036598684</t>
  </si>
  <si>
    <t>751000028</t>
  </si>
  <si>
    <t>svorka ( 301 019 )</t>
  </si>
  <si>
    <t>909422354</t>
  </si>
  <si>
    <t>751000029</t>
  </si>
  <si>
    <t>svorka SV ( 308 220 )</t>
  </si>
  <si>
    <t>1081829894</t>
  </si>
  <si>
    <t>751000030</t>
  </si>
  <si>
    <t>uzemňovací přípojnice ( 472 309)</t>
  </si>
  <si>
    <t>854440529</t>
  </si>
  <si>
    <t>751000031</t>
  </si>
  <si>
    <t>výstražný štítek ( 480 599)</t>
  </si>
  <si>
    <t>1490594567</t>
  </si>
  <si>
    <t>751000032</t>
  </si>
  <si>
    <t>číselní štítky ( 481 001)</t>
  </si>
  <si>
    <t>-242905288</t>
  </si>
  <si>
    <t>751000034</t>
  </si>
  <si>
    <t>uzem. svorka ( 540 100 )</t>
  </si>
  <si>
    <t>762817083</t>
  </si>
  <si>
    <t>751000035</t>
  </si>
  <si>
    <t>drát FeZn s umělohm.pláštěm ( 800 110 )</t>
  </si>
  <si>
    <t>908493410</t>
  </si>
  <si>
    <t>751000036</t>
  </si>
  <si>
    <t>vodič HVI Light ( 819 129 )</t>
  </si>
  <si>
    <t>526963499</t>
  </si>
  <si>
    <t>751000038</t>
  </si>
  <si>
    <t>připoj.sada pro podp.trubku ( 819 272)</t>
  </si>
  <si>
    <t>-1299674015</t>
  </si>
  <si>
    <t>751000039</t>
  </si>
  <si>
    <t>drát AIMgSi pr. 8 mm ( 840 599)</t>
  </si>
  <si>
    <t>-374243218</t>
  </si>
  <si>
    <t>751000041</t>
  </si>
  <si>
    <t>rozv.RH ( nástěn.plast. rozvodnice ,např.RNG -3N72-B )</t>
  </si>
  <si>
    <t>-328065637</t>
  </si>
  <si>
    <t>751000042</t>
  </si>
  <si>
    <t>zatemňovací roleta el. pohon 230 V, 100 W</t>
  </si>
  <si>
    <t>-631614780</t>
  </si>
  <si>
    <t>751000051</t>
  </si>
  <si>
    <t xml:space="preserve">doprava dodávek </t>
  </si>
  <si>
    <t>-1932288576</t>
  </si>
  <si>
    <t>751000052</t>
  </si>
  <si>
    <t xml:space="preserve">přesun dodávek </t>
  </si>
  <si>
    <t>-951206057</t>
  </si>
  <si>
    <t>SK3206 - SO 801 Sadové úpravy</t>
  </si>
  <si>
    <t>121101102</t>
  </si>
  <si>
    <t>Sejmutí ornice nebo lesní půdy s vodorovným přemístěním na hromady v místě upotřebení nebo na dočasné či trvalé skládky se složením, na vzdálenost přes 50 do 100 m</t>
  </si>
  <si>
    <t>2091930825</t>
  </si>
  <si>
    <t>737*0,15+170*0,15</t>
  </si>
  <si>
    <t>II.etapa ,dle výpisu hl.výměr</t>
  </si>
  <si>
    <t>181301111</t>
  </si>
  <si>
    <t>Rozprostření a urovnání ornice v rovině nebo ve svahu sklonu do 1:5 při souvislé ploše přes 500 m2, tl. vrstvy do 100 mm</t>
  </si>
  <si>
    <t>1541865446</t>
  </si>
  <si>
    <t>3044</t>
  </si>
  <si>
    <t>1.et.</t>
  </si>
  <si>
    <t>737</t>
  </si>
  <si>
    <t>2.et</t>
  </si>
  <si>
    <t>181451131</t>
  </si>
  <si>
    <t>Založení trávníku na půdě předem připravené plochy přes 1000 m2 výsevem včetně utažení parkového v rovině nebo na svahu do 1:5</t>
  </si>
  <si>
    <t>-512624663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</si>
  <si>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</si>
  <si>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3781</t>
  </si>
  <si>
    <t>005724100</t>
  </si>
  <si>
    <t>osivo směs travní parková</t>
  </si>
  <si>
    <t>64197256</t>
  </si>
  <si>
    <t>3781*0,015 'Přepočtené koeficientem množství</t>
  </si>
  <si>
    <t>181951101</t>
  </si>
  <si>
    <t>Úprava pláně vyrovnáním výškových rozdílů v hornině tř. 1 až 4 bez zhutnění</t>
  </si>
  <si>
    <t>1564042002</t>
  </si>
  <si>
    <t xml:space="preserve">dle výpisu hl.výměr </t>
  </si>
  <si>
    <t>182303111</t>
  </si>
  <si>
    <t>Doplnění zeminy nebo substrátu na travnatých plochách tloušťky do 50 mm v rovině nebo na svahu do 1:5</t>
  </si>
  <si>
    <t>-1964090393</t>
  </si>
  <si>
    <t xml:space="preserve">Poznámka k souboru cen:
1. V cenách jsou započteny i náklady na vodorovné přemístění na vzdálenost do 3 m.
2. V cenách nejsou započteny náklady na substrát.
</t>
  </si>
  <si>
    <t>3660*0,15</t>
  </si>
  <si>
    <t>15 % dle výpisu hl.výměr</t>
  </si>
  <si>
    <t>103715000</t>
  </si>
  <si>
    <t>substrát pro trávníky A  VL</t>
  </si>
  <si>
    <t>-926773375</t>
  </si>
  <si>
    <t>549*0,03</t>
  </si>
  <si>
    <t>183101221</t>
  </si>
  <si>
    <t>Hloubení jamek pro vysazování rostlin v zemině tř.1 až 4 s výměnou půdy z 50% v rovině nebo na svahu do 1:5, objemu přes 0,40 do 1,00 m3</t>
  </si>
  <si>
    <t>-432907354</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</si>
  <si>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</si>
  <si>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9+3</t>
  </si>
  <si>
    <t xml:space="preserve">dle situace </t>
  </si>
  <si>
    <t>286680074</t>
  </si>
  <si>
    <t>12*0,3</t>
  </si>
  <si>
    <t>183403114</t>
  </si>
  <si>
    <t>Obdělání půdy kultivátorováním v rovině nebo na svahu do 1:5</t>
  </si>
  <si>
    <t>948962390</t>
  </si>
  <si>
    <t xml:space="preserve">Poznámka k souboru cen:
1. Každé opakované obdělání půdy se oceňuje samostatně.
2. Ceny -3114 a -3115 lze použít i pro obdělání půdy aktivními branami.
</t>
  </si>
  <si>
    <t>184102112</t>
  </si>
  <si>
    <t>Výsadba dřeviny s balem do předem vyhloubené jamky se zalitím v rovině nebo na svahu do 1:5, při průměru balu přes 200 do 300 mm</t>
  </si>
  <si>
    <t>1981580488</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</si>
  <si>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</si>
  <si>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02650000R</t>
  </si>
  <si>
    <t xml:space="preserve">dodávka dřeviny s balem </t>
  </si>
  <si>
    <t>2038799320</t>
  </si>
  <si>
    <t>184215133</t>
  </si>
  <si>
    <t>Ukotvení dřeviny kůly třemi kůly, délky přes 2 do 3 m</t>
  </si>
  <si>
    <t>74466843</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</si>
  <si>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</si>
  <si>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05217100R</t>
  </si>
  <si>
    <t>tkůl frézovaný s fazetou  , pr. 6 - 8/ cm , dl. 2,5 m</t>
  </si>
  <si>
    <t>329747392</t>
  </si>
  <si>
    <t>12*3 'Přepočtené koeficientem množství</t>
  </si>
  <si>
    <t>05217008R</t>
  </si>
  <si>
    <t xml:space="preserve">příčka z půlené frézované kulatiny </t>
  </si>
  <si>
    <t>-494794817</t>
  </si>
  <si>
    <t>184501141</t>
  </si>
  <si>
    <t>Zhotovení obalu kmene z rákosové nebo kokosové rohože v rovině nebo na svahu do 1:5</t>
  </si>
  <si>
    <t>907596769</t>
  </si>
  <si>
    <t xml:space="preserve">Poznámka k souboru cen:
1. V cenách nejsou započteny náklady na dodání rohože tyto náklady se oceňují ve specifikaci.
</t>
  </si>
  <si>
    <t>61894010R</t>
  </si>
  <si>
    <t>rákosová rohož  ,  š. 2m</t>
  </si>
  <si>
    <t>1452903805</t>
  </si>
  <si>
    <t>184801121</t>
  </si>
  <si>
    <t>Ošetření vysazených dřevin solitérních v rovině nebo na svahu do 1:5</t>
  </si>
  <si>
    <t>1212557744</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</si>
  <si>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</si>
  <si>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-1500089213</t>
  </si>
  <si>
    <t>12*3</t>
  </si>
  <si>
    <t>rozvojová péče  ( 3 x opakování strom )</t>
  </si>
  <si>
    <t>184802111</t>
  </si>
  <si>
    <t>Chemické odplevelení půdy před založením kultury, trávníku nebo zpevněných ploch o výměře jednotlivě přes 20 m2 v rovině nebo na svahu do 1:5 postřikem na široko</t>
  </si>
  <si>
    <t>-711533632</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</si>
  <si>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</si>
  <si>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252340010</t>
  </si>
  <si>
    <t>herbicid totální systémový neselektivní, bal. 1 l</t>
  </si>
  <si>
    <t>litr</t>
  </si>
  <si>
    <t>-1353709898</t>
  </si>
  <si>
    <t>184911421</t>
  </si>
  <si>
    <t>Mulčování vysazených rostlin mulčovací kůrou, tl. do 100 mm v rovině nebo na svahu do 1:5</t>
  </si>
  <si>
    <t>-1273448418</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</si>
  <si>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</si>
  <si>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103911000</t>
  </si>
  <si>
    <t>kůra mulčovací VL</t>
  </si>
  <si>
    <t>1149233690</t>
  </si>
  <si>
    <t>12*0,103 'Přepočtené koeficientem množství</t>
  </si>
  <si>
    <t>185803111</t>
  </si>
  <si>
    <t>Ošetření trávníku jednorázové v rovině nebo na svahu do 1:5</t>
  </si>
  <si>
    <t>-1001147197</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</si>
  <si>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</si>
  <si>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185804311</t>
  </si>
  <si>
    <t>Zalití rostlin vodou plochy záhonů jednotlivě do 20 m2</t>
  </si>
  <si>
    <t>-1330809502</t>
  </si>
  <si>
    <t>0,2*12</t>
  </si>
  <si>
    <t>185851121</t>
  </si>
  <si>
    <t>Dovoz vody pro zálivku rostlin na vzdálenost do 1000 m</t>
  </si>
  <si>
    <t>-1770327242</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</si>
  <si>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</si>
  <si>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082113210</t>
  </si>
  <si>
    <t>voda pitná pro ostatní odběratele</t>
  </si>
  <si>
    <t>-1089757706</t>
  </si>
  <si>
    <t>998231311</t>
  </si>
  <si>
    <t>Přesun hmot pro sadovnické a krajinářské úpravy - strojně dopravní vzdálenost do 5000 m</t>
  </si>
  <si>
    <t>-430628778</t>
  </si>
  <si>
    <t>SK3207 - So 901 Oplocení</t>
  </si>
  <si>
    <t>113106292</t>
  </si>
  <si>
    <t>Rozebrání dlažeb a dílců komunikací pro pěší, vozovek a ploch s přemístěním hmot na skládku na vzdálenost do 3 m nebo s naložením na dopravní prostředek vozovek a ploch, s jakoukoliv výplní spár v ploše jednotlivě přes 50 m2 do 200 m2 ze silničních dílců jakýchkoliv rozměrů, s ložem z kameniva nebo živice se spárami zalitými cementovou maltou</t>
  </si>
  <si>
    <t>-1614305841</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</si>
  <si>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</si>
  <si>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22,5</t>
  </si>
  <si>
    <t>122201101</t>
  </si>
  <si>
    <t>Odkopávky a prokopávky nezapažené s přehozením výkopku na vzdálenost do 3 m nebo s naložením na dopravní prostředek v hornině tř. 3 do 100 m3</t>
  </si>
  <si>
    <t>-2071172253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</si>
  <si>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</si>
  <si>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131151343</t>
  </si>
  <si>
    <t>Vrtání jamek pro plotové sloupky strojně průměru přes 200 do 300 mm</t>
  </si>
  <si>
    <t>-1420369083</t>
  </si>
  <si>
    <t xml:space="preserve">Poznámka k souboru cen:
1. Ceny -1321 až -1323 jsou určeny pro vrtání ručním vrtákem v hlinitých a hlinitopísčitých
 horninách bez příměsí kamenů.
</t>
  </si>
  <si>
    <t>0,8*112</t>
  </si>
  <si>
    <t>-1695132903</t>
  </si>
  <si>
    <t>6,33</t>
  </si>
  <si>
    <t>-1546030261</t>
  </si>
  <si>
    <t>167101101</t>
  </si>
  <si>
    <t>Nakládání, skládání a překládání neulehlého výkopku nebo sypaniny nakládání, množství do 100 m3, z hornin tř. 1 až 4</t>
  </si>
  <si>
    <t>1106892035</t>
  </si>
  <si>
    <t>301908221</t>
  </si>
  <si>
    <t>-1375593749</t>
  </si>
  <si>
    <t>75*1,8</t>
  </si>
  <si>
    <t>-1645663409</t>
  </si>
  <si>
    <t>16,2+5,2</t>
  </si>
  <si>
    <t>vhodná zemina</t>
  </si>
  <si>
    <t>181111111</t>
  </si>
  <si>
    <t>Plošná úprava terénu v zemině tř. 1 až 4 s urovnáním povrchu bez doplnění ornice souvislé plochy do 500 m2 při nerovnostech terénu přes 50 do 100 mm v rovině nebo na svahu do 1:5</t>
  </si>
  <si>
    <t>424115218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</si>
  <si>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</si>
  <si>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311*1</t>
  </si>
  <si>
    <t>úprava po provedení oplocení</t>
  </si>
  <si>
    <t>Doplnění ,rozprostření a urovnání ornice v rovině nebo ve svahu sklonu do 1:5 při souvislé ploše do 500 m2, tl. vrstvy do 100 mm</t>
  </si>
  <si>
    <t>1240489983</t>
  </si>
  <si>
    <t>311</t>
  </si>
  <si>
    <t>181411131</t>
  </si>
  <si>
    <t>Založení trávníku na půdě předem připravené plochy do 1000 m2 výsevem včetně utažení parkového v rovině nebo na svahu do 1:5</t>
  </si>
  <si>
    <t>1678630270</t>
  </si>
  <si>
    <t>-1058172016</t>
  </si>
  <si>
    <t>311*0,015 'Přepočtené koeficientem množství</t>
  </si>
  <si>
    <t>-1223009992</t>
  </si>
  <si>
    <t>275313611</t>
  </si>
  <si>
    <t>Základy z betonu prostého patky a bloky z betonu kamenem neprokládaného tř. C 16/20</t>
  </si>
  <si>
    <t>-2121973185</t>
  </si>
  <si>
    <t>0,8*112*0,25*0,25</t>
  </si>
  <si>
    <t>338171123</t>
  </si>
  <si>
    <t>Osazování sloupků a vzpěr plotových ocelových trubkových nebo profilovaných výšky do 2,60 m se zabetonováním (tř. C 25/30) do 0,08 m3 do připravených jamek</t>
  </si>
  <si>
    <t>2097196631</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</si>
  <si>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</si>
  <si>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553422560</t>
  </si>
  <si>
    <t>sloupek plotový průběžný pozinkovaný a komaxitový 2750/38x1,5 mm</t>
  </si>
  <si>
    <t>2011512362</t>
  </si>
  <si>
    <t>553422750</t>
  </si>
  <si>
    <t>vzpěra plotová 38x1,5 mm včetně krytky s uchem, 3000 mm</t>
  </si>
  <si>
    <t>1129263538</t>
  </si>
  <si>
    <t>156192100</t>
  </si>
  <si>
    <t>krytka plastová 38 a 48 mm</t>
  </si>
  <si>
    <t>-361413721</t>
  </si>
  <si>
    <t>348101110</t>
  </si>
  <si>
    <t>Montáž vrat a vrátek k oplocení na sloupky zděné nebo betonové, plochy jednotlivě do 2 m2</t>
  </si>
  <si>
    <t>-887334790</t>
  </si>
  <si>
    <t xml:space="preserve">Poznámka k souboru cen:
1. V cenách nejsou započteny náklady na dodávku vrat a vrátek; tyto se oceňují ve specifikaci.
</t>
  </si>
  <si>
    <t>553423210</t>
  </si>
  <si>
    <t>branka vchodová kovová 1200x 1750 mm vč.kování</t>
  </si>
  <si>
    <t>21578454</t>
  </si>
  <si>
    <t>348101230</t>
  </si>
  <si>
    <t>Montáž vrat a vrátek k oplocení na sloupky ocelové, plochy jednotlivě přes 4 do 6 m2</t>
  </si>
  <si>
    <t>-1272355779</t>
  </si>
  <si>
    <t>553423400</t>
  </si>
  <si>
    <t xml:space="preserve">brána kovová dvoukřídlová 4000x1750 mm vč. kování a sloupků </t>
  </si>
  <si>
    <t>1797985861</t>
  </si>
  <si>
    <t>348121221</t>
  </si>
  <si>
    <t>Montáž podhrabových desek na ocelové sloupky, délky desek přes 2 do 3 m</t>
  </si>
  <si>
    <t>1780398547</t>
  </si>
  <si>
    <t xml:space="preserve">Poznámka k souboru cen:
1. V cenách jsou započteny i náklady na montáž a dodávku držáků desek.
2. V cenách nejsou započteny náklady na dodávku desky; tyto se oceňují ve specifikaci.
</t>
  </si>
  <si>
    <t>592331200</t>
  </si>
  <si>
    <t>deska plotová betonová 290x5x29 cm</t>
  </si>
  <si>
    <t>-486657733</t>
  </si>
  <si>
    <t>348401130</t>
  </si>
  <si>
    <t>Osazení oplocení ze strojového pletiva s napínacími dráty do 15 st. sklonu svahu, výšky přes 1,6 do 2,0 m</t>
  </si>
  <si>
    <t>1202967478</t>
  </si>
  <si>
    <t xml:space="preserve">Poznámka k souboru cen:
1. V cenách nejsou započteny náklady na dodávku pletiva a drátů, tyto se oceňují ve specifikaci.
</t>
  </si>
  <si>
    <t>307</t>
  </si>
  <si>
    <t>313275030</t>
  </si>
  <si>
    <t>pletivo drátěné plastifikované se čtvercovými oky 50 mm/2,2 mm, 175 cm</t>
  </si>
  <si>
    <t>-578057480</t>
  </si>
  <si>
    <t>307*1,05 'Přepočtené koeficientem množství</t>
  </si>
  <si>
    <t>348401350</t>
  </si>
  <si>
    <t>Osazení oplocení ze strojového pletiva rozvinutí, uchycení a napnutí drátu do 15 st. sklonu svahu napínacího</t>
  </si>
  <si>
    <t>-349679302</t>
  </si>
  <si>
    <t>307*2</t>
  </si>
  <si>
    <t>156191000</t>
  </si>
  <si>
    <t>drát poplastovaný kruhový napínací 2,5/3,5 mm bal. 78 m</t>
  </si>
  <si>
    <t>-1328190650</t>
  </si>
  <si>
    <t>614*1,05 'Přepočtené koeficientem množství</t>
  </si>
  <si>
    <t>348401360</t>
  </si>
  <si>
    <t>Osazení oplocení ze strojového pletiva rozvinutí, uchycení a napnutí drátu do 15 st. sklonu svahu přiháčkování pletiva k napínacímu drátu</t>
  </si>
  <si>
    <t>-871670045</t>
  </si>
  <si>
    <t>614</t>
  </si>
  <si>
    <t>961044111</t>
  </si>
  <si>
    <t>Bourání základů z betonu prostého</t>
  </si>
  <si>
    <t>610137290</t>
  </si>
  <si>
    <t>224*0,3*0,5</t>
  </si>
  <si>
    <t>bourání základu oplocení</t>
  </si>
  <si>
    <t>962032254</t>
  </si>
  <si>
    <t>Bourání zdiva nadzákladového z cihel nebo tvárnic z tvárnic cementových, na maltu cementovou, objemu přes 1 m3</t>
  </si>
  <si>
    <t>-356406326</t>
  </si>
  <si>
    <t xml:space="preserve">Poznámka k souboru cen:
1. Bourání pilířů o průřezu přes 0,36 m2 se oceňuje příslušnými cenami -2230, -2231, -2240,
 -2241,-2253 a -2254 jako bourání zdiva nadzákladového cihelného.
</t>
  </si>
  <si>
    <t>962052211</t>
  </si>
  <si>
    <t>Bourání zdiva železobetonového nadzákladového, objemu přes 1 m3</t>
  </si>
  <si>
    <t>932209215</t>
  </si>
  <si>
    <t xml:space="preserve">Poznámka k souboru cen:
1. Bourání pilířů o průřezu přes 0,36 m2 se oceňuje cenami - 2210 a -2211 jako bourání zdiva
 nadzákladového železobetonového.
</t>
  </si>
  <si>
    <t>11+5,2</t>
  </si>
  <si>
    <t>kóje na uhlí,obezd. dle výpisu hlů.výměr</t>
  </si>
  <si>
    <t>966052111</t>
  </si>
  <si>
    <t>Bourání plotových sloupků a vzpěr železobetonových výšky do 2,5 m zasypaných zeminou</t>
  </si>
  <si>
    <t>1742129592</t>
  </si>
  <si>
    <t>966062112</t>
  </si>
  <si>
    <t>Bourání plotových sloupků a vzpěr dřevěných výšky do 2,5 m zalitých cementovou maltou</t>
  </si>
  <si>
    <t>-393143385</t>
  </si>
  <si>
    <t>966071822</t>
  </si>
  <si>
    <t>Rozebrání oplocení z pletiva drátěného se čtvercovými oky, výšky přes 1,6 do 2,0 m</t>
  </si>
  <si>
    <t>1752748641</t>
  </si>
  <si>
    <t xml:space="preserve">Poznámka k souboru cen:
1. V cenách nejsou započteny náklady na demontáž sloupků.
</t>
  </si>
  <si>
    <t>224</t>
  </si>
  <si>
    <t>997013501</t>
  </si>
  <si>
    <t>Odvoz suti a vybouraných hmot na skládku nebo meziskládku se složením, na vzdálenost do 1 km</t>
  </si>
  <si>
    <t>7831554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</si>
  <si>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</si>
  <si>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120,482-17,963</t>
  </si>
  <si>
    <t>997013509</t>
  </si>
  <si>
    <t>Odvoz suti a vybouraných hmot na skládku nebo meziskládku se složením, na vzdálenost Příplatek k ceně za každý další i započatý 1 km přes 1 km</t>
  </si>
  <si>
    <t>-1691939872</t>
  </si>
  <si>
    <t>102,519*14</t>
  </si>
  <si>
    <t>997013801</t>
  </si>
  <si>
    <t>Poplatek za uložení stavebního odpadu na skládce (skládkovné) betonového</t>
  </si>
  <si>
    <t>-1022519064</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</si>
  <si>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</si>
  <si>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15,2*2,2</t>
  </si>
  <si>
    <t>997013802</t>
  </si>
  <si>
    <t>Poplatek za uložení stavebního odpadu na skládce (skládkovné) železobetonového</t>
  </si>
  <si>
    <t>-2094101920</t>
  </si>
  <si>
    <t>73*0,54</t>
  </si>
  <si>
    <t>997013803</t>
  </si>
  <si>
    <t>Poplatek za uložení stavebního odpadu na skládce (skládkovné) cihelného</t>
  </si>
  <si>
    <t>-1411034674</t>
  </si>
  <si>
    <t>3*1,8</t>
  </si>
  <si>
    <t>997013831</t>
  </si>
  <si>
    <t>Poplatek za uložení stavebního odpadu na skládce (skládkovné) směsného</t>
  </si>
  <si>
    <t>-1186113780</t>
  </si>
  <si>
    <t>102,519-33,44-39,42-5,4</t>
  </si>
  <si>
    <t>997221561</t>
  </si>
  <si>
    <t>Vodorovná doprava suti bez naložení, ale se složením a s hrubým urovnáním z kusových materiálů, na vzdálenost do 1 km</t>
  </si>
  <si>
    <t>-1445305574</t>
  </si>
  <si>
    <t>22,5*0,425</t>
  </si>
  <si>
    <t>3,5*2,4</t>
  </si>
  <si>
    <t>997221569</t>
  </si>
  <si>
    <t>880723672</t>
  </si>
  <si>
    <t>17,963*14</t>
  </si>
  <si>
    <t>997221612</t>
  </si>
  <si>
    <t>Nakládání na dopravní prostředky pro vodorovnou dopravu vybouraných hmot</t>
  </si>
  <si>
    <t>1566840586</t>
  </si>
  <si>
    <t>17,963</t>
  </si>
  <si>
    <t>997221825</t>
  </si>
  <si>
    <t>-468609145</t>
  </si>
  <si>
    <t>998232110</t>
  </si>
  <si>
    <t>Přesun hmot pro oplocení se svislou nosnou konstrukcí zděnou z cihel, tvárnic, bloků, popř. kovovou nebo dřevěnou vodorovná dopravní vzdálenost do 50 m, pro oplocení výšky do 3 m</t>
  </si>
  <si>
    <t>1315544871</t>
  </si>
  <si>
    <t xml:space="preserve">Poznámka k souboru cen:
1. Cenu -2111 lze použít i pro oplocení ze sloupků a dílců prefabrikovaných dřevěných, kovových
 nebo železobetonových
</t>
  </si>
  <si>
    <t>SK3208 - Úprava lapolu</t>
  </si>
  <si>
    <t>411121232</t>
  </si>
  <si>
    <t>Montáž prefabrikovaných železobetonových stropů se zalitím spár, včetně podpěrné konstrukce, na cementovou maltu ze stropních desek, šířky do 600 mm a délky přes 900 do 1800 mm</t>
  </si>
  <si>
    <t>-723287437</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</si>
  <si>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</si>
  <si>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593412390</t>
  </si>
  <si>
    <t>deska stropní plná PZD 179x34x7 cm</t>
  </si>
  <si>
    <t>-543352845</t>
  </si>
  <si>
    <t>452112111</t>
  </si>
  <si>
    <t>Osazení betonových dílců prstenců nebo rámů pod poklopy a mříže, výšky do 100 mm</t>
  </si>
  <si>
    <t>-797181424</t>
  </si>
  <si>
    <t xml:space="preserve">Poznámka k souboru cen:
1. V cenách nejsou započteny náklady na dodávku betonových výrobků; tyto se oceňují ve specifikaci.
</t>
  </si>
  <si>
    <t>592240130</t>
  </si>
  <si>
    <t>prstenec betonový vyrovnávací ke krytu šachty 62,5x10x10 cm</t>
  </si>
  <si>
    <t>696737892</t>
  </si>
  <si>
    <t>452321161</t>
  </si>
  <si>
    <t>Podkladní a zajišťovací konstrukce z betonu železového v otevřeném výkopu desky pod potrubí, stoky a drobné objekty z betonu tř. C 25/30</t>
  </si>
  <si>
    <t>411066599</t>
  </si>
  <si>
    <t>2*2,6*0,1</t>
  </si>
  <si>
    <t>452368211</t>
  </si>
  <si>
    <t>Výztuž podkladních desek, bloků nebo pražců v otevřeném výkopu ze svařovaných sítí typu Kari</t>
  </si>
  <si>
    <t>-978204538</t>
  </si>
  <si>
    <t>452386111</t>
  </si>
  <si>
    <t>Podkladní a vyrovnávací konstrukce z betonu vyrovnávací prstence z prostého betonu tř. C 25/30 pod poklopy a mříže, výšky do 100 mm</t>
  </si>
  <si>
    <t>667127306</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</si>
  <si>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</si>
  <si>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899103112</t>
  </si>
  <si>
    <t>Osazení poklopů litinových a ocelových včetně rámů pro třídu zatížení B125, C250</t>
  </si>
  <si>
    <t>1438132025</t>
  </si>
  <si>
    <t>552410110</t>
  </si>
  <si>
    <t xml:space="preserve">poklop třída B 125, kruhový rám, vstup 600 mm </t>
  </si>
  <si>
    <t>702411938</t>
  </si>
  <si>
    <t>966071711</t>
  </si>
  <si>
    <t>Bourání plotových sloupků a vzpěr ocelových trubkových nebo profilovaných výšky do 2,50 m zabetonovaných</t>
  </si>
  <si>
    <t>-431412883</t>
  </si>
  <si>
    <t>včetně řetězu</t>
  </si>
  <si>
    <t>998225111</t>
  </si>
  <si>
    <t>Přesun hmot pro komunikace s krytem z kameniva, monolitickým betonovým nebo živičným dopravní vzdálenost do 200 m jakékoliv délky objektu</t>
  </si>
  <si>
    <t>-917336305</t>
  </si>
  <si>
    <t xml:space="preserve">Poznámka k souboru cen:
1. Ceny lze použít i pro plochy letišť s krytem monolitickým betonovým nebo živičným.
</t>
  </si>
  <si>
    <t>762811811</t>
  </si>
  <si>
    <t>Demontáž záklopů stropů vrchních a zapuštěných z hrubých prken, tl. do 32 mm</t>
  </si>
  <si>
    <t>1417997702</t>
  </si>
  <si>
    <t>2*2,5</t>
  </si>
  <si>
    <t>odtranění stáv.překrytí lapolu</t>
  </si>
  <si>
    <t>SK3209 - Oplocení ČOV</t>
  </si>
  <si>
    <t>Sejmutí drnu tl. do 100 mm, v jakékoliv ploše</t>
  </si>
  <si>
    <t>-1155636888</t>
  </si>
  <si>
    <t>1718388115</t>
  </si>
  <si>
    <t>14*0,14</t>
  </si>
  <si>
    <t>132301201</t>
  </si>
  <si>
    <t>Hloubení zapažených i nezapažených rýh šířky přes 600 do 2 000 mm s urovnáním dna do předepsaného profilu a spádu v hornině tř. 4 do 100 m3</t>
  </si>
  <si>
    <t>-1863318874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</si>
  <si>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</si>
  <si>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132301209</t>
  </si>
  <si>
    <t>Hloubení zapažených i nezapažených rýh šířky přes 600 do 2 000 mm s urovnáním dna do předepsaného profilu a spádu v hornině tř. 4 Příplatek k cenám za lepivost horniny tř. 4</t>
  </si>
  <si>
    <t>665277390</t>
  </si>
  <si>
    <t>648889369</t>
  </si>
  <si>
    <t>1,5+1,96</t>
  </si>
  <si>
    <t>-1731566542</t>
  </si>
  <si>
    <t>1263626978</t>
  </si>
  <si>
    <t>-10932585</t>
  </si>
  <si>
    <t>321597749</t>
  </si>
  <si>
    <t>274321511</t>
  </si>
  <si>
    <t>Základy z betonu železového (bez výztuže) pasy z betonu bez zvýšených nároků na prostředí tř. C 25/30</t>
  </si>
  <si>
    <t>1194761782</t>
  </si>
  <si>
    <t>25*0,7*0,35</t>
  </si>
  <si>
    <t>274361821</t>
  </si>
  <si>
    <t>Výztuž základů pasů z betonářské oceli 10 505 (R) nebo BSt 500</t>
  </si>
  <si>
    <t>786994338</t>
  </si>
  <si>
    <t>0,9</t>
  </si>
  <si>
    <t>311113132</t>
  </si>
  <si>
    <t>Nadzákladové zdi z tvárnic ztraceného bednění hladkých, včetně výplně z betonu třídy C 25/30, tloušťky zdiva přes 150 do 200 mm</t>
  </si>
  <si>
    <t>-662249271</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</si>
  <si>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</si>
  <si>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311361821</t>
  </si>
  <si>
    <t>Výztuž nadzákladových zdí nosných svislých nebo odkloněných od svislice, rovných nebo oblých z betonářské oceli 10 505 (R) nebo BSt 500</t>
  </si>
  <si>
    <t>2115269976</t>
  </si>
  <si>
    <t>0,2</t>
  </si>
  <si>
    <t>do zdiva z KB bloků</t>
  </si>
  <si>
    <t>338171115</t>
  </si>
  <si>
    <t xml:space="preserve">Osazování sloupků a vzpěr plotových ocelových trubkových nebo profilovaných výšky do 2,00 m sukotvením </t>
  </si>
  <si>
    <t>-41047369</t>
  </si>
  <si>
    <t>553422570R</t>
  </si>
  <si>
    <t xml:space="preserve">sloupek plotový průběžný pro svař.panely </t>
  </si>
  <si>
    <t>-1270710844</t>
  </si>
  <si>
    <t>348101210</t>
  </si>
  <si>
    <t>Montáž vrat a vrátek k oplocení na sloupky ocelové, plochy jednotlivě do 2 m2</t>
  </si>
  <si>
    <t>664712204</t>
  </si>
  <si>
    <t>553423210R</t>
  </si>
  <si>
    <t xml:space="preserve">branka vchodová kovová jednokř. PZ a PVC vrstvou </t>
  </si>
  <si>
    <t>2016032494</t>
  </si>
  <si>
    <t>348171120</t>
  </si>
  <si>
    <t>Osazení oplocení z dílců kovových rámových, na ocelové sloupky do 15 st. sklonu svahu, výšky přes 1,0 do 1,5 m</t>
  </si>
  <si>
    <t>-850561440</t>
  </si>
  <si>
    <t xml:space="preserve">Poznámka k souboru cen:
1. V cenách nejsou započteny náklady na dodávku dílců, tyto se oceňují ve specifikaci.
</t>
  </si>
  <si>
    <t>313911000R</t>
  </si>
  <si>
    <t>plot mobilní plný š do 2560 x v 1000- 1500 mm</t>
  </si>
  <si>
    <t>2098008251</t>
  </si>
  <si>
    <t>-659564702</t>
  </si>
  <si>
    <t>452311151</t>
  </si>
  <si>
    <t>Podkladní a zajišťovací konstrukce z betonu prostého v otevřeném výkopu desky pod potrubí, stoky a drobné objekty z betonu tř. C 20/25</t>
  </si>
  <si>
    <t>-747189546</t>
  </si>
  <si>
    <t>-1117756434</t>
  </si>
  <si>
    <t>-39299931</t>
  </si>
  <si>
    <t>-640194643</t>
  </si>
  <si>
    <t>13*1,01 'Přepočtené koeficientem množství</t>
  </si>
  <si>
    <t>899331111</t>
  </si>
  <si>
    <t>Výšková úprava uličního vstupu nebo vpusti do 200 mm zvýšením poklopu</t>
  </si>
  <si>
    <t>492038563</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</si>
  <si>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</si>
  <si>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916331112</t>
  </si>
  <si>
    <t>Osazení zahradního obrubníku betonového s ložem tl. od 50 do 100 mm z betonu prostého tř. C 12/15 s boční opěrou z betonu prostého tř. C 12/15</t>
  </si>
  <si>
    <t>1046310644</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</si>
  <si>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</si>
  <si>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592172120</t>
  </si>
  <si>
    <t>obrubník betonový zahradní  šedý 100 x 5 x 20 cm</t>
  </si>
  <si>
    <t>-1613433096</t>
  </si>
  <si>
    <t>51*1,01 'Přepočtené koeficientem množství</t>
  </si>
  <si>
    <t>-316579756</t>
  </si>
  <si>
    <t>23,2*0,5*0,5</t>
  </si>
  <si>
    <t>962042321</t>
  </si>
  <si>
    <t>Bourání zdiva z betonu prostého nadzákladového objemu přes 1 m3</t>
  </si>
  <si>
    <t>-574486917</t>
  </si>
  <si>
    <t xml:space="preserve">Poznámka k souboru cen:
1. Bourání pilířů o průřezu přes 0,36 m2 se oceňuje cenami -2320 a - 2321 jako bourání zdiva
 nadzákladového z betonu prostého.
</t>
  </si>
  <si>
    <t>184570733</t>
  </si>
  <si>
    <t>426404842</t>
  </si>
  <si>
    <t>-1441905828</t>
  </si>
  <si>
    <t>997221571</t>
  </si>
  <si>
    <t>Vodorovná doprava vybouraných hmot bez naložení, ale se složením a s hrubým urovnáním na vzdálenost do 1 km</t>
  </si>
  <si>
    <t>-1617591158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</si>
  <si>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</si>
  <si>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</si>
  <si>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Vodorovná doprava vybouraných hmot bez naložení, ale se složením a s hrubým urovnáním na vzdálenost Příplatek k ceně za každý další i započatý 1 km přes 1 km</t>
  </si>
  <si>
    <t>867583401</t>
  </si>
  <si>
    <t>28,749*14</t>
  </si>
  <si>
    <t>1713965610</t>
  </si>
  <si>
    <t>902655913</t>
  </si>
  <si>
    <t>SK3210 - VON</t>
  </si>
  <si>
    <t xml:space="preserve">    VRN1 - Průzkumné, geodetické a projektové práce</t>
  </si>
  <si>
    <t xml:space="preserve">    VRN3 - Zařízení staveniště</t>
  </si>
  <si>
    <t>VRN1</t>
  </si>
  <si>
    <t>Průzkumné, geodetické a projektové práce</t>
  </si>
  <si>
    <t>012103000</t>
  </si>
  <si>
    <t>Průzkumné, geodetické a projektové práce geodetické práce před výstavbou a při výstavbě</t>
  </si>
  <si>
    <t>-290748488</t>
  </si>
  <si>
    <t>012203001</t>
  </si>
  <si>
    <t xml:space="preserve">Vytyčení stáv.inženýrských sítí </t>
  </si>
  <si>
    <t>-1597368538</t>
  </si>
  <si>
    <t>012303000</t>
  </si>
  <si>
    <t>Geodetické práce po výstavbě - zaměření skutečného provedení</t>
  </si>
  <si>
    <t>1045121584</t>
  </si>
  <si>
    <t>012403001</t>
  </si>
  <si>
    <t xml:space="preserve">Geometrický plán </t>
  </si>
  <si>
    <t>2073562127</t>
  </si>
  <si>
    <t>013254000</t>
  </si>
  <si>
    <t>Průzkumné, geodetické a projektové práce projektové práce dokumentace stavby (výkresová a textová) skutečného provedení stavby</t>
  </si>
  <si>
    <t>936207466</t>
  </si>
  <si>
    <t>VRN3</t>
  </si>
  <si>
    <t>Zařízení staveniště</t>
  </si>
  <si>
    <t>030001000</t>
  </si>
  <si>
    <t>Zařízení staveniště - zřízení ,odstranění ,zabezpečení,oplocení,náklady na stav.buňky, mobil.WC, energie pro ZS</t>
  </si>
  <si>
    <t>1169445324</t>
  </si>
  <si>
    <t>043103001</t>
  </si>
  <si>
    <t xml:space="preserve">Zkoušení materiálů nezávislou zkušebnou nad rámec KZP dle požadavku investora </t>
  </si>
  <si>
    <t>-1453609651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</si>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</sst>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8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0" fontId="22" fillId="4" borderId="7" xfId="0" applyFont="1" applyFill="1" applyBorder="1" applyAlignment="1" applyProtection="1">
      <alignment horizontal="center" vertical="center"/>
      <protection/>
    </xf>
    <xf numFmtId="0" fontId="27"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0"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65"/>
      <c r="AS2" s="365"/>
      <c r="AT2" s="365"/>
      <c r="AU2" s="365"/>
      <c r="AV2" s="365"/>
      <c r="AW2" s="365"/>
      <c r="AX2" s="365"/>
      <c r="AY2" s="365"/>
      <c r="AZ2" s="365"/>
      <c r="BA2" s="365"/>
      <c r="BB2" s="365"/>
      <c r="BC2" s="365"/>
      <c r="BD2" s="365"/>
      <c r="BE2" s="365"/>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49" t="s">
        <v>14</v>
      </c>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23"/>
      <c r="AQ5" s="23"/>
      <c r="AR5" s="21"/>
      <c r="BE5" s="346" t="s">
        <v>15</v>
      </c>
      <c r="BS5" s="18" t="s">
        <v>6</v>
      </c>
    </row>
    <row r="6" spans="2:71" s="1" customFormat="1" ht="36.95" customHeight="1">
      <c r="B6" s="22"/>
      <c r="C6" s="23"/>
      <c r="D6" s="29" t="s">
        <v>16</v>
      </c>
      <c r="E6" s="23"/>
      <c r="F6" s="23"/>
      <c r="G6" s="23"/>
      <c r="H6" s="23"/>
      <c r="I6" s="23"/>
      <c r="J6" s="23"/>
      <c r="K6" s="351" t="s">
        <v>17</v>
      </c>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23"/>
      <c r="AQ6" s="23"/>
      <c r="AR6" s="21"/>
      <c r="BE6" s="347"/>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47"/>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47"/>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47"/>
      <c r="BS9" s="18" t="s">
        <v>6</v>
      </c>
    </row>
    <row r="10" spans="2:71" s="1" customFormat="1"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28</v>
      </c>
      <c r="AO10" s="23"/>
      <c r="AP10" s="23"/>
      <c r="AQ10" s="23"/>
      <c r="AR10" s="21"/>
      <c r="BE10" s="347"/>
      <c r="BS10" s="18" t="s">
        <v>6</v>
      </c>
    </row>
    <row r="11" spans="2:71" s="1" customFormat="1" ht="18.4"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30</v>
      </c>
      <c r="AL11" s="23"/>
      <c r="AM11" s="23"/>
      <c r="AN11" s="28" t="s">
        <v>31</v>
      </c>
      <c r="AO11" s="23"/>
      <c r="AP11" s="23"/>
      <c r="AQ11" s="23"/>
      <c r="AR11" s="21"/>
      <c r="BE11" s="347"/>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47"/>
      <c r="BS12" s="18" t="s">
        <v>6</v>
      </c>
    </row>
    <row r="13" spans="2:71" s="1" customFormat="1" ht="12" customHeight="1">
      <c r="B13" s="22"/>
      <c r="C13" s="23"/>
      <c r="D13" s="30"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33</v>
      </c>
      <c r="AO13" s="23"/>
      <c r="AP13" s="23"/>
      <c r="AQ13" s="23"/>
      <c r="AR13" s="21"/>
      <c r="BE13" s="347"/>
      <c r="BS13" s="18" t="s">
        <v>6</v>
      </c>
    </row>
    <row r="14" spans="2:71" ht="12.75">
      <c r="B14" s="22"/>
      <c r="C14" s="23"/>
      <c r="D14" s="23"/>
      <c r="E14" s="352" t="s">
        <v>33</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0" t="s">
        <v>30</v>
      </c>
      <c r="AL14" s="23"/>
      <c r="AM14" s="23"/>
      <c r="AN14" s="32" t="s">
        <v>33</v>
      </c>
      <c r="AO14" s="23"/>
      <c r="AP14" s="23"/>
      <c r="AQ14" s="23"/>
      <c r="AR14" s="21"/>
      <c r="BE14" s="347"/>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47"/>
      <c r="BS15" s="18" t="s">
        <v>4</v>
      </c>
    </row>
    <row r="16" spans="2:71" s="1" customFormat="1" ht="12" customHeight="1">
      <c r="B16" s="22"/>
      <c r="C16" s="23"/>
      <c r="D16" s="30" t="s">
        <v>34</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35</v>
      </c>
      <c r="AO16" s="23"/>
      <c r="AP16" s="23"/>
      <c r="AQ16" s="23"/>
      <c r="AR16" s="21"/>
      <c r="BE16" s="347"/>
      <c r="BS16" s="18" t="s">
        <v>4</v>
      </c>
    </row>
    <row r="17" spans="2:71" s="1" customFormat="1" ht="18.4" customHeight="1">
      <c r="B17" s="22"/>
      <c r="C17" s="23"/>
      <c r="D17" s="23"/>
      <c r="E17" s="28" t="s">
        <v>36</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30</v>
      </c>
      <c r="AL17" s="23"/>
      <c r="AM17" s="23"/>
      <c r="AN17" s="28" t="s">
        <v>37</v>
      </c>
      <c r="AO17" s="23"/>
      <c r="AP17" s="23"/>
      <c r="AQ17" s="23"/>
      <c r="AR17" s="21"/>
      <c r="BE17" s="347"/>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47"/>
      <c r="BS18" s="18" t="s">
        <v>6</v>
      </c>
    </row>
    <row r="19" spans="2:71" s="1" customFormat="1" ht="12" customHeight="1">
      <c r="B19" s="22"/>
      <c r="C19" s="23"/>
      <c r="D19" s="30"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40</v>
      </c>
      <c r="AO19" s="23"/>
      <c r="AP19" s="23"/>
      <c r="AQ19" s="23"/>
      <c r="AR19" s="21"/>
      <c r="BE19" s="347"/>
      <c r="BS19" s="18" t="s">
        <v>6</v>
      </c>
    </row>
    <row r="20" spans="2:71" s="1" customFormat="1" ht="18.4" customHeight="1">
      <c r="B20" s="22"/>
      <c r="C20" s="23"/>
      <c r="D20" s="23"/>
      <c r="E20" s="28" t="s">
        <v>41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30</v>
      </c>
      <c r="AL20" s="23"/>
      <c r="AM20" s="23"/>
      <c r="AN20" s="28" t="s">
        <v>42</v>
      </c>
      <c r="AO20" s="23"/>
      <c r="AP20" s="23"/>
      <c r="AQ20" s="23"/>
      <c r="AR20" s="21"/>
      <c r="BE20" s="347"/>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47"/>
    </row>
    <row r="22" spans="2:57" s="1" customFormat="1" ht="12" customHeight="1">
      <c r="B22" s="22"/>
      <c r="C22" s="23"/>
      <c r="D22" s="30" t="s">
        <v>43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47"/>
    </row>
    <row r="23" spans="2:57" s="1" customFormat="1" ht="47.25" customHeight="1">
      <c r="B23" s="22"/>
      <c r="C23" s="23"/>
      <c r="D23" s="23"/>
      <c r="E23" s="354" t="s">
        <v>44</v>
      </c>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23"/>
      <c r="AP23" s="23"/>
      <c r="AQ23" s="23"/>
      <c r="AR23" s="21"/>
      <c r="BE23" s="347"/>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47"/>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47"/>
    </row>
    <row r="26" spans="1:57" s="2" customFormat="1" ht="25.9" customHeight="1">
      <c r="A26" s="35"/>
      <c r="B26" s="36"/>
      <c r="C26" s="37"/>
      <c r="D26" s="38" t="s">
        <v>45</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55">
        <f>ROUND(AG54,2)</f>
        <v>0</v>
      </c>
      <c r="AL26" s="356"/>
      <c r="AM26" s="356"/>
      <c r="AN26" s="356"/>
      <c r="AO26" s="356"/>
      <c r="AP26" s="37"/>
      <c r="AQ26" s="37"/>
      <c r="AR26" s="40"/>
      <c r="BE26" s="347"/>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47"/>
    </row>
    <row r="28" spans="1:57" s="2" customFormat="1" ht="12.75">
      <c r="A28" s="35"/>
      <c r="B28" s="36"/>
      <c r="C28" s="37"/>
      <c r="D28" s="37"/>
      <c r="E28" s="37"/>
      <c r="F28" s="37"/>
      <c r="G28" s="37"/>
      <c r="H28" s="37"/>
      <c r="I28" s="37"/>
      <c r="J28" s="37"/>
      <c r="K28" s="37"/>
      <c r="L28" s="357" t="s">
        <v>46</v>
      </c>
      <c r="M28" s="357"/>
      <c r="N28" s="357"/>
      <c r="O28" s="357"/>
      <c r="P28" s="357"/>
      <c r="Q28" s="37"/>
      <c r="R28" s="37"/>
      <c r="S28" s="37"/>
      <c r="T28" s="37"/>
      <c r="U28" s="37"/>
      <c r="V28" s="37"/>
      <c r="W28" s="357" t="s">
        <v>47</v>
      </c>
      <c r="X28" s="357"/>
      <c r="Y28" s="357"/>
      <c r="Z28" s="357"/>
      <c r="AA28" s="357"/>
      <c r="AB28" s="357"/>
      <c r="AC28" s="357"/>
      <c r="AD28" s="357"/>
      <c r="AE28" s="357"/>
      <c r="AF28" s="37"/>
      <c r="AG28" s="37"/>
      <c r="AH28" s="37"/>
      <c r="AI28" s="37"/>
      <c r="AJ28" s="37"/>
      <c r="AK28" s="357" t="s">
        <v>48</v>
      </c>
      <c r="AL28" s="357"/>
      <c r="AM28" s="357"/>
      <c r="AN28" s="357"/>
      <c r="AO28" s="357"/>
      <c r="AP28" s="37"/>
      <c r="AQ28" s="37"/>
      <c r="AR28" s="40"/>
      <c r="BE28" s="347"/>
    </row>
    <row r="29" spans="2:57" s="3" customFormat="1" ht="14.45" customHeight="1">
      <c r="B29" s="41"/>
      <c r="C29" s="42"/>
      <c r="D29" s="30" t="s">
        <v>49</v>
      </c>
      <c r="E29" s="42"/>
      <c r="F29" s="30" t="s">
        <v>50</v>
      </c>
      <c r="G29" s="42"/>
      <c r="H29" s="42"/>
      <c r="I29" s="42"/>
      <c r="J29" s="42"/>
      <c r="K29" s="42"/>
      <c r="L29" s="360">
        <v>0.21</v>
      </c>
      <c r="M29" s="359"/>
      <c r="N29" s="359"/>
      <c r="O29" s="359"/>
      <c r="P29" s="359"/>
      <c r="Q29" s="42"/>
      <c r="R29" s="42"/>
      <c r="S29" s="42"/>
      <c r="T29" s="42"/>
      <c r="U29" s="42"/>
      <c r="V29" s="42"/>
      <c r="W29" s="358">
        <f>ROUND(AZ54,2)</f>
        <v>0</v>
      </c>
      <c r="X29" s="359"/>
      <c r="Y29" s="359"/>
      <c r="Z29" s="359"/>
      <c r="AA29" s="359"/>
      <c r="AB29" s="359"/>
      <c r="AC29" s="359"/>
      <c r="AD29" s="359"/>
      <c r="AE29" s="359"/>
      <c r="AF29" s="42"/>
      <c r="AG29" s="42"/>
      <c r="AH29" s="42"/>
      <c r="AI29" s="42"/>
      <c r="AJ29" s="42"/>
      <c r="AK29" s="358">
        <f>ROUND(AV54,2)</f>
        <v>0</v>
      </c>
      <c r="AL29" s="359"/>
      <c r="AM29" s="359"/>
      <c r="AN29" s="359"/>
      <c r="AO29" s="359"/>
      <c r="AP29" s="42"/>
      <c r="AQ29" s="42"/>
      <c r="AR29" s="43"/>
      <c r="BE29" s="348"/>
    </row>
    <row r="30" spans="2:57" s="3" customFormat="1" ht="14.45" customHeight="1">
      <c r="B30" s="41"/>
      <c r="C30" s="42"/>
      <c r="D30" s="42"/>
      <c r="E30" s="42"/>
      <c r="F30" s="30" t="s">
        <v>51</v>
      </c>
      <c r="G30" s="42"/>
      <c r="H30" s="42"/>
      <c r="I30" s="42"/>
      <c r="J30" s="42"/>
      <c r="K30" s="42"/>
      <c r="L30" s="360">
        <v>0.15</v>
      </c>
      <c r="M30" s="359"/>
      <c r="N30" s="359"/>
      <c r="O30" s="359"/>
      <c r="P30" s="359"/>
      <c r="Q30" s="42"/>
      <c r="R30" s="42"/>
      <c r="S30" s="42"/>
      <c r="T30" s="42"/>
      <c r="U30" s="42"/>
      <c r="V30" s="42"/>
      <c r="W30" s="358">
        <f>ROUND(BA54,2)</f>
        <v>0</v>
      </c>
      <c r="X30" s="359"/>
      <c r="Y30" s="359"/>
      <c r="Z30" s="359"/>
      <c r="AA30" s="359"/>
      <c r="AB30" s="359"/>
      <c r="AC30" s="359"/>
      <c r="AD30" s="359"/>
      <c r="AE30" s="359"/>
      <c r="AF30" s="42"/>
      <c r="AG30" s="42"/>
      <c r="AH30" s="42"/>
      <c r="AI30" s="42"/>
      <c r="AJ30" s="42"/>
      <c r="AK30" s="358">
        <f>ROUND(AW54,2)</f>
        <v>0</v>
      </c>
      <c r="AL30" s="359"/>
      <c r="AM30" s="359"/>
      <c r="AN30" s="359"/>
      <c r="AO30" s="359"/>
      <c r="AP30" s="42"/>
      <c r="AQ30" s="42"/>
      <c r="AR30" s="43"/>
      <c r="BE30" s="348"/>
    </row>
    <row r="31" spans="2:57" s="3" customFormat="1" ht="14.45" customHeight="1" hidden="1">
      <c r="B31" s="41"/>
      <c r="C31" s="42"/>
      <c r="D31" s="42"/>
      <c r="E31" s="42"/>
      <c r="F31" s="30" t="s">
        <v>52</v>
      </c>
      <c r="G31" s="42"/>
      <c r="H31" s="42"/>
      <c r="I31" s="42"/>
      <c r="J31" s="42"/>
      <c r="K31" s="42"/>
      <c r="L31" s="360">
        <v>0.21</v>
      </c>
      <c r="M31" s="359"/>
      <c r="N31" s="359"/>
      <c r="O31" s="359"/>
      <c r="P31" s="359"/>
      <c r="Q31" s="42"/>
      <c r="R31" s="42"/>
      <c r="S31" s="42"/>
      <c r="T31" s="42"/>
      <c r="U31" s="42"/>
      <c r="V31" s="42"/>
      <c r="W31" s="358">
        <f>ROUND(BB54,2)</f>
        <v>0</v>
      </c>
      <c r="X31" s="359"/>
      <c r="Y31" s="359"/>
      <c r="Z31" s="359"/>
      <c r="AA31" s="359"/>
      <c r="AB31" s="359"/>
      <c r="AC31" s="359"/>
      <c r="AD31" s="359"/>
      <c r="AE31" s="359"/>
      <c r="AF31" s="42"/>
      <c r="AG31" s="42"/>
      <c r="AH31" s="42"/>
      <c r="AI31" s="42"/>
      <c r="AJ31" s="42"/>
      <c r="AK31" s="358">
        <v>0</v>
      </c>
      <c r="AL31" s="359"/>
      <c r="AM31" s="359"/>
      <c r="AN31" s="359"/>
      <c r="AO31" s="359"/>
      <c r="AP31" s="42"/>
      <c r="AQ31" s="42"/>
      <c r="AR31" s="43"/>
      <c r="BE31" s="348"/>
    </row>
    <row r="32" spans="2:57" s="3" customFormat="1" ht="14.45" customHeight="1" hidden="1">
      <c r="B32" s="41"/>
      <c r="C32" s="42"/>
      <c r="D32" s="42"/>
      <c r="E32" s="42"/>
      <c r="F32" s="30" t="s">
        <v>53</v>
      </c>
      <c r="G32" s="42"/>
      <c r="H32" s="42"/>
      <c r="I32" s="42"/>
      <c r="J32" s="42"/>
      <c r="K32" s="42"/>
      <c r="L32" s="360">
        <v>0.15</v>
      </c>
      <c r="M32" s="359"/>
      <c r="N32" s="359"/>
      <c r="O32" s="359"/>
      <c r="P32" s="359"/>
      <c r="Q32" s="42"/>
      <c r="R32" s="42"/>
      <c r="S32" s="42"/>
      <c r="T32" s="42"/>
      <c r="U32" s="42"/>
      <c r="V32" s="42"/>
      <c r="W32" s="358">
        <f>ROUND(BC54,2)</f>
        <v>0</v>
      </c>
      <c r="X32" s="359"/>
      <c r="Y32" s="359"/>
      <c r="Z32" s="359"/>
      <c r="AA32" s="359"/>
      <c r="AB32" s="359"/>
      <c r="AC32" s="359"/>
      <c r="AD32" s="359"/>
      <c r="AE32" s="359"/>
      <c r="AF32" s="42"/>
      <c r="AG32" s="42"/>
      <c r="AH32" s="42"/>
      <c r="AI32" s="42"/>
      <c r="AJ32" s="42"/>
      <c r="AK32" s="358">
        <v>0</v>
      </c>
      <c r="AL32" s="359"/>
      <c r="AM32" s="359"/>
      <c r="AN32" s="359"/>
      <c r="AO32" s="359"/>
      <c r="AP32" s="42"/>
      <c r="AQ32" s="42"/>
      <c r="AR32" s="43"/>
      <c r="BE32" s="348"/>
    </row>
    <row r="33" spans="2:44" s="3" customFormat="1" ht="14.45" customHeight="1" hidden="1">
      <c r="B33" s="41"/>
      <c r="C33" s="42"/>
      <c r="D33" s="42"/>
      <c r="E33" s="42"/>
      <c r="F33" s="30" t="s">
        <v>54</v>
      </c>
      <c r="G33" s="42"/>
      <c r="H33" s="42"/>
      <c r="I33" s="42"/>
      <c r="J33" s="42"/>
      <c r="K33" s="42"/>
      <c r="L33" s="360">
        <v>0</v>
      </c>
      <c r="M33" s="359"/>
      <c r="N33" s="359"/>
      <c r="O33" s="359"/>
      <c r="P33" s="359"/>
      <c r="Q33" s="42"/>
      <c r="R33" s="42"/>
      <c r="S33" s="42"/>
      <c r="T33" s="42"/>
      <c r="U33" s="42"/>
      <c r="V33" s="42"/>
      <c r="W33" s="358">
        <f>ROUND(BD54,2)</f>
        <v>0</v>
      </c>
      <c r="X33" s="359"/>
      <c r="Y33" s="359"/>
      <c r="Z33" s="359"/>
      <c r="AA33" s="359"/>
      <c r="AB33" s="359"/>
      <c r="AC33" s="359"/>
      <c r="AD33" s="359"/>
      <c r="AE33" s="359"/>
      <c r="AF33" s="42"/>
      <c r="AG33" s="42"/>
      <c r="AH33" s="42"/>
      <c r="AI33" s="42"/>
      <c r="AJ33" s="42"/>
      <c r="AK33" s="358">
        <v>0</v>
      </c>
      <c r="AL33" s="359"/>
      <c r="AM33" s="359"/>
      <c r="AN33" s="359"/>
      <c r="AO33" s="359"/>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55</v>
      </c>
      <c r="E35" s="46"/>
      <c r="F35" s="46"/>
      <c r="G35" s="46"/>
      <c r="H35" s="46"/>
      <c r="I35" s="46"/>
      <c r="J35" s="46"/>
      <c r="K35" s="46"/>
      <c r="L35" s="46"/>
      <c r="M35" s="46"/>
      <c r="N35" s="46"/>
      <c r="O35" s="46"/>
      <c r="P35" s="46"/>
      <c r="Q35" s="46"/>
      <c r="R35" s="46"/>
      <c r="S35" s="46"/>
      <c r="T35" s="47" t="s">
        <v>56</v>
      </c>
      <c r="U35" s="46"/>
      <c r="V35" s="46"/>
      <c r="W35" s="46"/>
      <c r="X35" s="364" t="s">
        <v>57</v>
      </c>
      <c r="Y35" s="362"/>
      <c r="Z35" s="362"/>
      <c r="AA35" s="362"/>
      <c r="AB35" s="362"/>
      <c r="AC35" s="46"/>
      <c r="AD35" s="46"/>
      <c r="AE35" s="46"/>
      <c r="AF35" s="46"/>
      <c r="AG35" s="46"/>
      <c r="AH35" s="46"/>
      <c r="AI35" s="46"/>
      <c r="AJ35" s="46"/>
      <c r="AK35" s="361">
        <f>SUM(AK26:AK33)</f>
        <v>0</v>
      </c>
      <c r="AL35" s="362"/>
      <c r="AM35" s="362"/>
      <c r="AN35" s="362"/>
      <c r="AO35" s="363"/>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58</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SK58UCEBNA</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26" t="str">
        <f>K6</f>
        <v>Rekonstrukce autocvičiště na dopravní hřiště a autocviciště ,  Kralovice , II.Etapa</v>
      </c>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22</v>
      </c>
      <c r="D47" s="37"/>
      <c r="E47" s="37"/>
      <c r="F47" s="37"/>
      <c r="G47" s="37"/>
      <c r="H47" s="37"/>
      <c r="I47" s="37"/>
      <c r="J47" s="37"/>
      <c r="K47" s="37"/>
      <c r="L47" s="59" t="str">
        <f>IF(K8="","",K8)</f>
        <v xml:space="preserve"> </v>
      </c>
      <c r="M47" s="37"/>
      <c r="N47" s="37"/>
      <c r="O47" s="37"/>
      <c r="P47" s="37"/>
      <c r="Q47" s="37"/>
      <c r="R47" s="37"/>
      <c r="S47" s="37"/>
      <c r="T47" s="37"/>
      <c r="U47" s="37"/>
      <c r="V47" s="37"/>
      <c r="W47" s="37"/>
      <c r="X47" s="37"/>
      <c r="Y47" s="37"/>
      <c r="Z47" s="37"/>
      <c r="AA47" s="37"/>
      <c r="AB47" s="37"/>
      <c r="AC47" s="37"/>
      <c r="AD47" s="37"/>
      <c r="AE47" s="37"/>
      <c r="AF47" s="37"/>
      <c r="AG47" s="37"/>
      <c r="AH47" s="37"/>
      <c r="AI47" s="30" t="s">
        <v>24</v>
      </c>
      <c r="AJ47" s="37"/>
      <c r="AK47" s="37"/>
      <c r="AL47" s="37"/>
      <c r="AM47" s="328" t="str">
        <f>IF(AN8="","",AN8)</f>
        <v>26. 9. 2020</v>
      </c>
      <c r="AN47" s="328"/>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25.7" customHeight="1">
      <c r="A49" s="35"/>
      <c r="B49" s="36"/>
      <c r="C49" s="30" t="s">
        <v>26</v>
      </c>
      <c r="D49" s="37"/>
      <c r="E49" s="37"/>
      <c r="F49" s="37"/>
      <c r="G49" s="37"/>
      <c r="H49" s="37"/>
      <c r="I49" s="37"/>
      <c r="J49" s="37"/>
      <c r="K49" s="37"/>
      <c r="L49" s="53" t="str">
        <f>IF(E11="","",E11)</f>
        <v>Město Kralovice</v>
      </c>
      <c r="M49" s="37"/>
      <c r="N49" s="37"/>
      <c r="O49" s="37"/>
      <c r="P49" s="37"/>
      <c r="Q49" s="37"/>
      <c r="R49" s="37"/>
      <c r="S49" s="37"/>
      <c r="T49" s="37"/>
      <c r="U49" s="37"/>
      <c r="V49" s="37"/>
      <c r="W49" s="37"/>
      <c r="X49" s="37"/>
      <c r="Y49" s="37"/>
      <c r="Z49" s="37"/>
      <c r="AA49" s="37"/>
      <c r="AB49" s="37"/>
      <c r="AC49" s="37"/>
      <c r="AD49" s="37"/>
      <c r="AE49" s="37"/>
      <c r="AF49" s="37"/>
      <c r="AG49" s="37"/>
      <c r="AH49" s="37"/>
      <c r="AI49" s="30" t="s">
        <v>34</v>
      </c>
      <c r="AJ49" s="37"/>
      <c r="AK49" s="37"/>
      <c r="AL49" s="37"/>
      <c r="AM49" s="329" t="str">
        <f>IF(E17="","",E17)</f>
        <v>Projekční kancelář Ing.Škubalová</v>
      </c>
      <c r="AN49" s="330"/>
      <c r="AO49" s="330"/>
      <c r="AP49" s="330"/>
      <c r="AQ49" s="37"/>
      <c r="AR49" s="40"/>
      <c r="AS49" s="331" t="s">
        <v>59</v>
      </c>
      <c r="AT49" s="332"/>
      <c r="AU49" s="61"/>
      <c r="AV49" s="61"/>
      <c r="AW49" s="61"/>
      <c r="AX49" s="61"/>
      <c r="AY49" s="61"/>
      <c r="AZ49" s="61"/>
      <c r="BA49" s="61"/>
      <c r="BB49" s="61"/>
      <c r="BC49" s="61"/>
      <c r="BD49" s="62"/>
      <c r="BE49" s="35"/>
    </row>
    <row r="50" spans="1:57" s="2" customFormat="1" ht="15.2" customHeight="1">
      <c r="A50" s="35"/>
      <c r="B50" s="36"/>
      <c r="C50" s="30" t="s">
        <v>32</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39</v>
      </c>
      <c r="AJ50" s="37"/>
      <c r="AK50" s="37"/>
      <c r="AL50" s="37"/>
      <c r="AM50" s="329" t="str">
        <f>IF(E20="","",E20)</f>
        <v>Straka</v>
      </c>
      <c r="AN50" s="330"/>
      <c r="AO50" s="330"/>
      <c r="AP50" s="330"/>
      <c r="AQ50" s="37"/>
      <c r="AR50" s="40"/>
      <c r="AS50" s="333"/>
      <c r="AT50" s="334"/>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35"/>
      <c r="AT51" s="336"/>
      <c r="AU51" s="65"/>
      <c r="AV51" s="65"/>
      <c r="AW51" s="65"/>
      <c r="AX51" s="65"/>
      <c r="AY51" s="65"/>
      <c r="AZ51" s="65"/>
      <c r="BA51" s="65"/>
      <c r="BB51" s="65"/>
      <c r="BC51" s="65"/>
      <c r="BD51" s="66"/>
      <c r="BE51" s="35"/>
    </row>
    <row r="52" spans="1:57" s="2" customFormat="1" ht="29.25" customHeight="1">
      <c r="A52" s="35"/>
      <c r="B52" s="36"/>
      <c r="C52" s="337" t="s">
        <v>60</v>
      </c>
      <c r="D52" s="338"/>
      <c r="E52" s="338"/>
      <c r="F52" s="338"/>
      <c r="G52" s="338"/>
      <c r="H52" s="67"/>
      <c r="I52" s="340" t="s">
        <v>61</v>
      </c>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9" t="s">
        <v>62</v>
      </c>
      <c r="AH52" s="338"/>
      <c r="AI52" s="338"/>
      <c r="AJ52" s="338"/>
      <c r="AK52" s="338"/>
      <c r="AL52" s="338"/>
      <c r="AM52" s="338"/>
      <c r="AN52" s="340" t="s">
        <v>63</v>
      </c>
      <c r="AO52" s="338"/>
      <c r="AP52" s="338"/>
      <c r="AQ52" s="68" t="s">
        <v>64</v>
      </c>
      <c r="AR52" s="40"/>
      <c r="AS52" s="69" t="s">
        <v>65</v>
      </c>
      <c r="AT52" s="70" t="s">
        <v>66</v>
      </c>
      <c r="AU52" s="70" t="s">
        <v>67</v>
      </c>
      <c r="AV52" s="70" t="s">
        <v>68</v>
      </c>
      <c r="AW52" s="70" t="s">
        <v>69</v>
      </c>
      <c r="AX52" s="70" t="s">
        <v>70</v>
      </c>
      <c r="AY52" s="70" t="s">
        <v>71</v>
      </c>
      <c r="AZ52" s="70" t="s">
        <v>72</v>
      </c>
      <c r="BA52" s="70" t="s">
        <v>73</v>
      </c>
      <c r="BB52" s="70" t="s">
        <v>74</v>
      </c>
      <c r="BC52" s="70" t="s">
        <v>75</v>
      </c>
      <c r="BD52" s="71" t="s">
        <v>76</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77</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44">
        <f>ROUND(SUM(AG55:AG62),2)</f>
        <v>0</v>
      </c>
      <c r="AH54" s="344"/>
      <c r="AI54" s="344"/>
      <c r="AJ54" s="344"/>
      <c r="AK54" s="344"/>
      <c r="AL54" s="344"/>
      <c r="AM54" s="344"/>
      <c r="AN54" s="345">
        <f aca="true" t="shared" si="0" ref="AN54:AN62">SUM(AG54,AT54)</f>
        <v>0</v>
      </c>
      <c r="AO54" s="345"/>
      <c r="AP54" s="345"/>
      <c r="AQ54" s="79" t="s">
        <v>31</v>
      </c>
      <c r="AR54" s="80"/>
      <c r="AS54" s="81">
        <f>ROUND(SUM(AS55:AS62),2)</f>
        <v>0</v>
      </c>
      <c r="AT54" s="82">
        <f aca="true" t="shared" si="1" ref="AT54:AT62">ROUND(SUM(AV54:AW54),2)</f>
        <v>0</v>
      </c>
      <c r="AU54" s="83">
        <f>ROUND(SUM(AU55:AU62),5)</f>
        <v>0</v>
      </c>
      <c r="AV54" s="82">
        <f>ROUND(AZ54*L29,2)</f>
        <v>0</v>
      </c>
      <c r="AW54" s="82">
        <f>ROUND(BA54*L30,2)</f>
        <v>0</v>
      </c>
      <c r="AX54" s="82">
        <f>ROUND(BB54*L29,2)</f>
        <v>0</v>
      </c>
      <c r="AY54" s="82">
        <f>ROUND(BC54*L30,2)</f>
        <v>0</v>
      </c>
      <c r="AZ54" s="82">
        <f>ROUND(SUM(AZ55:AZ62),2)</f>
        <v>0</v>
      </c>
      <c r="BA54" s="82">
        <f>ROUND(SUM(BA55:BA62),2)</f>
        <v>0</v>
      </c>
      <c r="BB54" s="82">
        <f>ROUND(SUM(BB55:BB62),2)</f>
        <v>0</v>
      </c>
      <c r="BC54" s="82">
        <f>ROUND(SUM(BC55:BC62),2)</f>
        <v>0</v>
      </c>
      <c r="BD54" s="84">
        <f>ROUND(SUM(BD55:BD62),2)</f>
        <v>0</v>
      </c>
      <c r="BS54" s="85" t="s">
        <v>78</v>
      </c>
      <c r="BT54" s="85" t="s">
        <v>79</v>
      </c>
      <c r="BU54" s="86" t="s">
        <v>80</v>
      </c>
      <c r="BV54" s="85" t="s">
        <v>81</v>
      </c>
      <c r="BW54" s="85" t="s">
        <v>5</v>
      </c>
      <c r="BX54" s="85" t="s">
        <v>82</v>
      </c>
      <c r="CL54" s="85" t="s">
        <v>19</v>
      </c>
    </row>
    <row r="55" spans="1:91" s="7" customFormat="1" ht="24.75" customHeight="1">
      <c r="A55" s="87" t="s">
        <v>83</v>
      </c>
      <c r="B55" s="88"/>
      <c r="C55" s="89"/>
      <c r="D55" s="341" t="s">
        <v>84</v>
      </c>
      <c r="E55" s="341"/>
      <c r="F55" s="341"/>
      <c r="G55" s="341"/>
      <c r="H55" s="341"/>
      <c r="I55" s="90"/>
      <c r="J55" s="341" t="s">
        <v>85</v>
      </c>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2">
        <f>'SK3203 - SO 302 Vnitřní i...'!J30</f>
        <v>0</v>
      </c>
      <c r="AH55" s="343"/>
      <c r="AI55" s="343"/>
      <c r="AJ55" s="343"/>
      <c r="AK55" s="343"/>
      <c r="AL55" s="343"/>
      <c r="AM55" s="343"/>
      <c r="AN55" s="342">
        <f t="shared" si="0"/>
        <v>0</v>
      </c>
      <c r="AO55" s="343"/>
      <c r="AP55" s="343"/>
      <c r="AQ55" s="91" t="s">
        <v>86</v>
      </c>
      <c r="AR55" s="92"/>
      <c r="AS55" s="93">
        <v>0</v>
      </c>
      <c r="AT55" s="94">
        <f t="shared" si="1"/>
        <v>0</v>
      </c>
      <c r="AU55" s="95">
        <f>'SK3203 - SO 302 Vnitřní i...'!P95</f>
        <v>0</v>
      </c>
      <c r="AV55" s="94">
        <f>'SK3203 - SO 302 Vnitřní i...'!J33</f>
        <v>0</v>
      </c>
      <c r="AW55" s="94">
        <f>'SK3203 - SO 302 Vnitřní i...'!J34</f>
        <v>0</v>
      </c>
      <c r="AX55" s="94">
        <f>'SK3203 - SO 302 Vnitřní i...'!J35</f>
        <v>0</v>
      </c>
      <c r="AY55" s="94">
        <f>'SK3203 - SO 302 Vnitřní i...'!J36</f>
        <v>0</v>
      </c>
      <c r="AZ55" s="94">
        <f>'SK3203 - SO 302 Vnitřní i...'!F33</f>
        <v>0</v>
      </c>
      <c r="BA55" s="94">
        <f>'SK3203 - SO 302 Vnitřní i...'!F34</f>
        <v>0</v>
      </c>
      <c r="BB55" s="94">
        <f>'SK3203 - SO 302 Vnitřní i...'!F35</f>
        <v>0</v>
      </c>
      <c r="BC55" s="94">
        <f>'SK3203 - SO 302 Vnitřní i...'!F36</f>
        <v>0</v>
      </c>
      <c r="BD55" s="96">
        <f>'SK3203 - SO 302 Vnitřní i...'!F37</f>
        <v>0</v>
      </c>
      <c r="BT55" s="97" t="s">
        <v>87</v>
      </c>
      <c r="BV55" s="97" t="s">
        <v>81</v>
      </c>
      <c r="BW55" s="97" t="s">
        <v>88</v>
      </c>
      <c r="BX55" s="97" t="s">
        <v>5</v>
      </c>
      <c r="CL55" s="97" t="s">
        <v>19</v>
      </c>
      <c r="CM55" s="97" t="s">
        <v>89</v>
      </c>
    </row>
    <row r="56" spans="1:91" s="7" customFormat="1" ht="16.5" customHeight="1">
      <c r="A56" s="87" t="s">
        <v>83</v>
      </c>
      <c r="B56" s="88"/>
      <c r="C56" s="89"/>
      <c r="D56" s="341" t="s">
        <v>90</v>
      </c>
      <c r="E56" s="341"/>
      <c r="F56" s="341"/>
      <c r="G56" s="341"/>
      <c r="H56" s="341"/>
      <c r="I56" s="90"/>
      <c r="J56" s="341" t="s">
        <v>91</v>
      </c>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2">
        <f>'SK3204 - SO 701 Učebna a ...'!J30</f>
        <v>0</v>
      </c>
      <c r="AH56" s="343"/>
      <c r="AI56" s="343"/>
      <c r="AJ56" s="343"/>
      <c r="AK56" s="343"/>
      <c r="AL56" s="343"/>
      <c r="AM56" s="343"/>
      <c r="AN56" s="342">
        <f t="shared" si="0"/>
        <v>0</v>
      </c>
      <c r="AO56" s="343"/>
      <c r="AP56" s="343"/>
      <c r="AQ56" s="91" t="s">
        <v>86</v>
      </c>
      <c r="AR56" s="92"/>
      <c r="AS56" s="93">
        <v>0</v>
      </c>
      <c r="AT56" s="94">
        <f t="shared" si="1"/>
        <v>0</v>
      </c>
      <c r="AU56" s="95">
        <f>'SK3204 - SO 701 Učebna a ...'!P106</f>
        <v>0</v>
      </c>
      <c r="AV56" s="94">
        <f>'SK3204 - SO 701 Učebna a ...'!J33</f>
        <v>0</v>
      </c>
      <c r="AW56" s="94">
        <f>'SK3204 - SO 701 Učebna a ...'!J34</f>
        <v>0</v>
      </c>
      <c r="AX56" s="94">
        <f>'SK3204 - SO 701 Učebna a ...'!J35</f>
        <v>0</v>
      </c>
      <c r="AY56" s="94">
        <f>'SK3204 - SO 701 Učebna a ...'!J36</f>
        <v>0</v>
      </c>
      <c r="AZ56" s="94">
        <f>'SK3204 - SO 701 Učebna a ...'!F33</f>
        <v>0</v>
      </c>
      <c r="BA56" s="94">
        <f>'SK3204 - SO 701 Učebna a ...'!F34</f>
        <v>0</v>
      </c>
      <c r="BB56" s="94">
        <f>'SK3204 - SO 701 Učebna a ...'!F35</f>
        <v>0</v>
      </c>
      <c r="BC56" s="94">
        <f>'SK3204 - SO 701 Učebna a ...'!F36</f>
        <v>0</v>
      </c>
      <c r="BD56" s="96">
        <f>'SK3204 - SO 701 Učebna a ...'!F37</f>
        <v>0</v>
      </c>
      <c r="BT56" s="97" t="s">
        <v>87</v>
      </c>
      <c r="BV56" s="97" t="s">
        <v>81</v>
      </c>
      <c r="BW56" s="97" t="s">
        <v>92</v>
      </c>
      <c r="BX56" s="97" t="s">
        <v>5</v>
      </c>
      <c r="CL56" s="97" t="s">
        <v>19</v>
      </c>
      <c r="CM56" s="97" t="s">
        <v>89</v>
      </c>
    </row>
    <row r="57" spans="1:91" s="7" customFormat="1" ht="16.5" customHeight="1">
      <c r="A57" s="87" t="s">
        <v>83</v>
      </c>
      <c r="B57" s="88"/>
      <c r="C57" s="89"/>
      <c r="D57" s="341" t="s">
        <v>93</v>
      </c>
      <c r="E57" s="341"/>
      <c r="F57" s="341"/>
      <c r="G57" s="341"/>
      <c r="H57" s="341"/>
      <c r="I57" s="90"/>
      <c r="J57" s="341" t="s">
        <v>94</v>
      </c>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2">
        <f>'SK3205 - SO 403 Elektroin...'!J30</f>
        <v>0</v>
      </c>
      <c r="AH57" s="343"/>
      <c r="AI57" s="343"/>
      <c r="AJ57" s="343"/>
      <c r="AK57" s="343"/>
      <c r="AL57" s="343"/>
      <c r="AM57" s="343"/>
      <c r="AN57" s="342">
        <f t="shared" si="0"/>
        <v>0</v>
      </c>
      <c r="AO57" s="343"/>
      <c r="AP57" s="343"/>
      <c r="AQ57" s="91" t="s">
        <v>86</v>
      </c>
      <c r="AR57" s="92"/>
      <c r="AS57" s="93">
        <v>0</v>
      </c>
      <c r="AT57" s="94">
        <f t="shared" si="1"/>
        <v>0</v>
      </c>
      <c r="AU57" s="95">
        <f>'SK3205 - SO 403 Elektroin...'!P83</f>
        <v>0</v>
      </c>
      <c r="AV57" s="94">
        <f>'SK3205 - SO 403 Elektroin...'!J33</f>
        <v>0</v>
      </c>
      <c r="AW57" s="94">
        <f>'SK3205 - SO 403 Elektroin...'!J34</f>
        <v>0</v>
      </c>
      <c r="AX57" s="94">
        <f>'SK3205 - SO 403 Elektroin...'!J35</f>
        <v>0</v>
      </c>
      <c r="AY57" s="94">
        <f>'SK3205 - SO 403 Elektroin...'!J36</f>
        <v>0</v>
      </c>
      <c r="AZ57" s="94">
        <f>'SK3205 - SO 403 Elektroin...'!F33</f>
        <v>0</v>
      </c>
      <c r="BA57" s="94">
        <f>'SK3205 - SO 403 Elektroin...'!F34</f>
        <v>0</v>
      </c>
      <c r="BB57" s="94">
        <f>'SK3205 - SO 403 Elektroin...'!F35</f>
        <v>0</v>
      </c>
      <c r="BC57" s="94">
        <f>'SK3205 - SO 403 Elektroin...'!F36</f>
        <v>0</v>
      </c>
      <c r="BD57" s="96">
        <f>'SK3205 - SO 403 Elektroin...'!F37</f>
        <v>0</v>
      </c>
      <c r="BT57" s="97" t="s">
        <v>87</v>
      </c>
      <c r="BV57" s="97" t="s">
        <v>81</v>
      </c>
      <c r="BW57" s="97" t="s">
        <v>95</v>
      </c>
      <c r="BX57" s="97" t="s">
        <v>5</v>
      </c>
      <c r="CL57" s="97" t="s">
        <v>19</v>
      </c>
      <c r="CM57" s="97" t="s">
        <v>89</v>
      </c>
    </row>
    <row r="58" spans="1:91" s="7" customFormat="1" ht="16.5" customHeight="1">
      <c r="A58" s="87" t="s">
        <v>83</v>
      </c>
      <c r="B58" s="88"/>
      <c r="C58" s="89"/>
      <c r="D58" s="341" t="s">
        <v>96</v>
      </c>
      <c r="E58" s="341"/>
      <c r="F58" s="341"/>
      <c r="G58" s="341"/>
      <c r="H58" s="341"/>
      <c r="I58" s="90"/>
      <c r="J58" s="341" t="s">
        <v>97</v>
      </c>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2">
        <f>'SK3206 - SO 801 Sadové úp...'!J30</f>
        <v>0</v>
      </c>
      <c r="AH58" s="343"/>
      <c r="AI58" s="343"/>
      <c r="AJ58" s="343"/>
      <c r="AK58" s="343"/>
      <c r="AL58" s="343"/>
      <c r="AM58" s="343"/>
      <c r="AN58" s="342">
        <f t="shared" si="0"/>
        <v>0</v>
      </c>
      <c r="AO58" s="343"/>
      <c r="AP58" s="343"/>
      <c r="AQ58" s="91" t="s">
        <v>86</v>
      </c>
      <c r="AR58" s="92"/>
      <c r="AS58" s="93">
        <v>0</v>
      </c>
      <c r="AT58" s="94">
        <f t="shared" si="1"/>
        <v>0</v>
      </c>
      <c r="AU58" s="95">
        <f>'SK3206 - SO 801 Sadové úp...'!P82</f>
        <v>0</v>
      </c>
      <c r="AV58" s="94">
        <f>'SK3206 - SO 801 Sadové úp...'!J33</f>
        <v>0</v>
      </c>
      <c r="AW58" s="94">
        <f>'SK3206 - SO 801 Sadové úp...'!J34</f>
        <v>0</v>
      </c>
      <c r="AX58" s="94">
        <f>'SK3206 - SO 801 Sadové úp...'!J35</f>
        <v>0</v>
      </c>
      <c r="AY58" s="94">
        <f>'SK3206 - SO 801 Sadové úp...'!J36</f>
        <v>0</v>
      </c>
      <c r="AZ58" s="94">
        <f>'SK3206 - SO 801 Sadové úp...'!F33</f>
        <v>0</v>
      </c>
      <c r="BA58" s="94">
        <f>'SK3206 - SO 801 Sadové úp...'!F34</f>
        <v>0</v>
      </c>
      <c r="BB58" s="94">
        <f>'SK3206 - SO 801 Sadové úp...'!F35</f>
        <v>0</v>
      </c>
      <c r="BC58" s="94">
        <f>'SK3206 - SO 801 Sadové úp...'!F36</f>
        <v>0</v>
      </c>
      <c r="BD58" s="96">
        <f>'SK3206 - SO 801 Sadové úp...'!F37</f>
        <v>0</v>
      </c>
      <c r="BT58" s="97" t="s">
        <v>87</v>
      </c>
      <c r="BV58" s="97" t="s">
        <v>81</v>
      </c>
      <c r="BW58" s="97" t="s">
        <v>98</v>
      </c>
      <c r="BX58" s="97" t="s">
        <v>5</v>
      </c>
      <c r="CL58" s="97" t="s">
        <v>19</v>
      </c>
      <c r="CM58" s="97" t="s">
        <v>89</v>
      </c>
    </row>
    <row r="59" spans="1:91" s="7" customFormat="1" ht="16.5" customHeight="1">
      <c r="A59" s="87" t="s">
        <v>83</v>
      </c>
      <c r="B59" s="88"/>
      <c r="C59" s="89"/>
      <c r="D59" s="341" t="s">
        <v>99</v>
      </c>
      <c r="E59" s="341"/>
      <c r="F59" s="341"/>
      <c r="G59" s="341"/>
      <c r="H59" s="341"/>
      <c r="I59" s="90"/>
      <c r="J59" s="341" t="s">
        <v>100</v>
      </c>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2">
        <f>'SK3207 - So 901 Oplocení'!J30</f>
        <v>0</v>
      </c>
      <c r="AH59" s="343"/>
      <c r="AI59" s="343"/>
      <c r="AJ59" s="343"/>
      <c r="AK59" s="343"/>
      <c r="AL59" s="343"/>
      <c r="AM59" s="343"/>
      <c r="AN59" s="342">
        <f t="shared" si="0"/>
        <v>0</v>
      </c>
      <c r="AO59" s="343"/>
      <c r="AP59" s="343"/>
      <c r="AQ59" s="91" t="s">
        <v>86</v>
      </c>
      <c r="AR59" s="92"/>
      <c r="AS59" s="93">
        <v>0</v>
      </c>
      <c r="AT59" s="94">
        <f t="shared" si="1"/>
        <v>0</v>
      </c>
      <c r="AU59" s="95">
        <f>'SK3207 - So 901 Oplocení'!P86</f>
        <v>0</v>
      </c>
      <c r="AV59" s="94">
        <f>'SK3207 - So 901 Oplocení'!J33</f>
        <v>0</v>
      </c>
      <c r="AW59" s="94">
        <f>'SK3207 - So 901 Oplocení'!J34</f>
        <v>0</v>
      </c>
      <c r="AX59" s="94">
        <f>'SK3207 - So 901 Oplocení'!J35</f>
        <v>0</v>
      </c>
      <c r="AY59" s="94">
        <f>'SK3207 - So 901 Oplocení'!J36</f>
        <v>0</v>
      </c>
      <c r="AZ59" s="94">
        <f>'SK3207 - So 901 Oplocení'!F33</f>
        <v>0</v>
      </c>
      <c r="BA59" s="94">
        <f>'SK3207 - So 901 Oplocení'!F34</f>
        <v>0</v>
      </c>
      <c r="BB59" s="94">
        <f>'SK3207 - So 901 Oplocení'!F35</f>
        <v>0</v>
      </c>
      <c r="BC59" s="94">
        <f>'SK3207 - So 901 Oplocení'!F36</f>
        <v>0</v>
      </c>
      <c r="BD59" s="96">
        <f>'SK3207 - So 901 Oplocení'!F37</f>
        <v>0</v>
      </c>
      <c r="BT59" s="97" t="s">
        <v>87</v>
      </c>
      <c r="BV59" s="97" t="s">
        <v>81</v>
      </c>
      <c r="BW59" s="97" t="s">
        <v>101</v>
      </c>
      <c r="BX59" s="97" t="s">
        <v>5</v>
      </c>
      <c r="CL59" s="97" t="s">
        <v>19</v>
      </c>
      <c r="CM59" s="97" t="s">
        <v>89</v>
      </c>
    </row>
    <row r="60" spans="1:91" s="7" customFormat="1" ht="16.5" customHeight="1">
      <c r="A60" s="87" t="s">
        <v>83</v>
      </c>
      <c r="B60" s="88"/>
      <c r="C60" s="89"/>
      <c r="D60" s="341" t="s">
        <v>102</v>
      </c>
      <c r="E60" s="341"/>
      <c r="F60" s="341"/>
      <c r="G60" s="341"/>
      <c r="H60" s="341"/>
      <c r="I60" s="90"/>
      <c r="J60" s="341" t="s">
        <v>103</v>
      </c>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2">
        <f>'SK3208 - Úprava lapolu'!J30</f>
        <v>0</v>
      </c>
      <c r="AH60" s="343"/>
      <c r="AI60" s="343"/>
      <c r="AJ60" s="343"/>
      <c r="AK60" s="343"/>
      <c r="AL60" s="343"/>
      <c r="AM60" s="343"/>
      <c r="AN60" s="342">
        <f t="shared" si="0"/>
        <v>0</v>
      </c>
      <c r="AO60" s="343"/>
      <c r="AP60" s="343"/>
      <c r="AQ60" s="91" t="s">
        <v>86</v>
      </c>
      <c r="AR60" s="92"/>
      <c r="AS60" s="93">
        <v>0</v>
      </c>
      <c r="AT60" s="94">
        <f t="shared" si="1"/>
        <v>0</v>
      </c>
      <c r="AU60" s="95">
        <f>'SK3208 - Úprava lapolu'!P86</f>
        <v>0</v>
      </c>
      <c r="AV60" s="94">
        <f>'SK3208 - Úprava lapolu'!J33</f>
        <v>0</v>
      </c>
      <c r="AW60" s="94">
        <f>'SK3208 - Úprava lapolu'!J34</f>
        <v>0</v>
      </c>
      <c r="AX60" s="94">
        <f>'SK3208 - Úprava lapolu'!J35</f>
        <v>0</v>
      </c>
      <c r="AY60" s="94">
        <f>'SK3208 - Úprava lapolu'!J36</f>
        <v>0</v>
      </c>
      <c r="AZ60" s="94">
        <f>'SK3208 - Úprava lapolu'!F33</f>
        <v>0</v>
      </c>
      <c r="BA60" s="94">
        <f>'SK3208 - Úprava lapolu'!F34</f>
        <v>0</v>
      </c>
      <c r="BB60" s="94">
        <f>'SK3208 - Úprava lapolu'!F35</f>
        <v>0</v>
      </c>
      <c r="BC60" s="94">
        <f>'SK3208 - Úprava lapolu'!F36</f>
        <v>0</v>
      </c>
      <c r="BD60" s="96">
        <f>'SK3208 - Úprava lapolu'!F37</f>
        <v>0</v>
      </c>
      <c r="BT60" s="97" t="s">
        <v>87</v>
      </c>
      <c r="BV60" s="97" t="s">
        <v>81</v>
      </c>
      <c r="BW60" s="97" t="s">
        <v>104</v>
      </c>
      <c r="BX60" s="97" t="s">
        <v>5</v>
      </c>
      <c r="CL60" s="97" t="s">
        <v>19</v>
      </c>
      <c r="CM60" s="97" t="s">
        <v>89</v>
      </c>
    </row>
    <row r="61" spans="1:91" s="7" customFormat="1" ht="16.5" customHeight="1">
      <c r="A61" s="87" t="s">
        <v>83</v>
      </c>
      <c r="B61" s="88"/>
      <c r="C61" s="89"/>
      <c r="D61" s="341" t="s">
        <v>105</v>
      </c>
      <c r="E61" s="341"/>
      <c r="F61" s="341"/>
      <c r="G61" s="341"/>
      <c r="H61" s="341"/>
      <c r="I61" s="90"/>
      <c r="J61" s="341" t="s">
        <v>106</v>
      </c>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2">
        <f>'SK3209 - Oplocení ČOV'!J30</f>
        <v>0</v>
      </c>
      <c r="AH61" s="343"/>
      <c r="AI61" s="343"/>
      <c r="AJ61" s="343"/>
      <c r="AK61" s="343"/>
      <c r="AL61" s="343"/>
      <c r="AM61" s="343"/>
      <c r="AN61" s="342">
        <f t="shared" si="0"/>
        <v>0</v>
      </c>
      <c r="AO61" s="343"/>
      <c r="AP61" s="343"/>
      <c r="AQ61" s="91" t="s">
        <v>86</v>
      </c>
      <c r="AR61" s="92"/>
      <c r="AS61" s="93">
        <v>0</v>
      </c>
      <c r="AT61" s="94">
        <f t="shared" si="1"/>
        <v>0</v>
      </c>
      <c r="AU61" s="95">
        <f>'SK3209 - Oplocení ČOV'!P89</f>
        <v>0</v>
      </c>
      <c r="AV61" s="94">
        <f>'SK3209 - Oplocení ČOV'!J33</f>
        <v>0</v>
      </c>
      <c r="AW61" s="94">
        <f>'SK3209 - Oplocení ČOV'!J34</f>
        <v>0</v>
      </c>
      <c r="AX61" s="94">
        <f>'SK3209 - Oplocení ČOV'!J35</f>
        <v>0</v>
      </c>
      <c r="AY61" s="94">
        <f>'SK3209 - Oplocení ČOV'!J36</f>
        <v>0</v>
      </c>
      <c r="AZ61" s="94">
        <f>'SK3209 - Oplocení ČOV'!F33</f>
        <v>0</v>
      </c>
      <c r="BA61" s="94">
        <f>'SK3209 - Oplocení ČOV'!F34</f>
        <v>0</v>
      </c>
      <c r="BB61" s="94">
        <f>'SK3209 - Oplocení ČOV'!F35</f>
        <v>0</v>
      </c>
      <c r="BC61" s="94">
        <f>'SK3209 - Oplocení ČOV'!F36</f>
        <v>0</v>
      </c>
      <c r="BD61" s="96">
        <f>'SK3209 - Oplocení ČOV'!F37</f>
        <v>0</v>
      </c>
      <c r="BT61" s="97" t="s">
        <v>87</v>
      </c>
      <c r="BV61" s="97" t="s">
        <v>81</v>
      </c>
      <c r="BW61" s="97" t="s">
        <v>107</v>
      </c>
      <c r="BX61" s="97" t="s">
        <v>5</v>
      </c>
      <c r="CL61" s="97" t="s">
        <v>19</v>
      </c>
      <c r="CM61" s="97" t="s">
        <v>89</v>
      </c>
    </row>
    <row r="62" spans="1:91" s="7" customFormat="1" ht="16.5" customHeight="1">
      <c r="A62" s="87" t="s">
        <v>83</v>
      </c>
      <c r="B62" s="88"/>
      <c r="C62" s="89"/>
      <c r="D62" s="341" t="s">
        <v>108</v>
      </c>
      <c r="E62" s="341"/>
      <c r="F62" s="341"/>
      <c r="G62" s="341"/>
      <c r="H62" s="341"/>
      <c r="I62" s="90"/>
      <c r="J62" s="341" t="s">
        <v>109</v>
      </c>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2">
        <f>'SK3210 - VON'!J30</f>
        <v>0</v>
      </c>
      <c r="AH62" s="343"/>
      <c r="AI62" s="343"/>
      <c r="AJ62" s="343"/>
      <c r="AK62" s="343"/>
      <c r="AL62" s="343"/>
      <c r="AM62" s="343"/>
      <c r="AN62" s="342">
        <f t="shared" si="0"/>
        <v>0</v>
      </c>
      <c r="AO62" s="343"/>
      <c r="AP62" s="343"/>
      <c r="AQ62" s="91" t="s">
        <v>86</v>
      </c>
      <c r="AR62" s="92"/>
      <c r="AS62" s="98">
        <v>0</v>
      </c>
      <c r="AT62" s="99">
        <f t="shared" si="1"/>
        <v>0</v>
      </c>
      <c r="AU62" s="100">
        <f>'SK3210 - VON'!P83</f>
        <v>0</v>
      </c>
      <c r="AV62" s="99">
        <f>'SK3210 - VON'!J33</f>
        <v>0</v>
      </c>
      <c r="AW62" s="99">
        <f>'SK3210 - VON'!J34</f>
        <v>0</v>
      </c>
      <c r="AX62" s="99">
        <f>'SK3210 - VON'!J35</f>
        <v>0</v>
      </c>
      <c r="AY62" s="99">
        <f>'SK3210 - VON'!J36</f>
        <v>0</v>
      </c>
      <c r="AZ62" s="99">
        <f>'SK3210 - VON'!F33</f>
        <v>0</v>
      </c>
      <c r="BA62" s="99">
        <f>'SK3210 - VON'!F34</f>
        <v>0</v>
      </c>
      <c r="BB62" s="99">
        <f>'SK3210 - VON'!F35</f>
        <v>0</v>
      </c>
      <c r="BC62" s="99">
        <f>'SK3210 - VON'!F36</f>
        <v>0</v>
      </c>
      <c r="BD62" s="101">
        <f>'SK3210 - VON'!F37</f>
        <v>0</v>
      </c>
      <c r="BT62" s="97" t="s">
        <v>87</v>
      </c>
      <c r="BV62" s="97" t="s">
        <v>81</v>
      </c>
      <c r="BW62" s="97" t="s">
        <v>110</v>
      </c>
      <c r="BX62" s="97" t="s">
        <v>5</v>
      </c>
      <c r="CL62" s="97" t="s">
        <v>19</v>
      </c>
      <c r="CM62" s="97" t="s">
        <v>89</v>
      </c>
    </row>
    <row r="63" spans="1:57" s="2" customFormat="1" ht="30" customHeight="1">
      <c r="A63" s="35"/>
      <c r="B63" s="36"/>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40"/>
      <c r="AS63" s="35"/>
      <c r="AT63" s="35"/>
      <c r="AU63" s="35"/>
      <c r="AV63" s="35"/>
      <c r="AW63" s="35"/>
      <c r="AX63" s="35"/>
      <c r="AY63" s="35"/>
      <c r="AZ63" s="35"/>
      <c r="BA63" s="35"/>
      <c r="BB63" s="35"/>
      <c r="BC63" s="35"/>
      <c r="BD63" s="35"/>
      <c r="BE63" s="35"/>
    </row>
    <row r="64" spans="1:57" s="2" customFormat="1" ht="6.95" customHeight="1">
      <c r="A64" s="35"/>
      <c r="B64" s="48"/>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0"/>
      <c r="AS64" s="35"/>
      <c r="AT64" s="35"/>
      <c r="AU64" s="35"/>
      <c r="AV64" s="35"/>
      <c r="AW64" s="35"/>
      <c r="AX64" s="35"/>
      <c r="AY64" s="35"/>
      <c r="AZ64" s="35"/>
      <c r="BA64" s="35"/>
      <c r="BB64" s="35"/>
      <c r="BC64" s="35"/>
      <c r="BD64" s="35"/>
      <c r="BE64" s="35"/>
    </row>
  </sheetData>
  <sheetProtection algorithmName="SHA-512" hashValue="Ig+OSr9zZcFbiL1JqbqHt+mD9ig9+IV19NmSHg3OhueEHMDwP7UIsemA0EC8KyFSWzqS8lA4K2J4Ech3xuhzPQ==" saltValue="yDBUMb817y7waTjyE8qQMEFSbWG9m5vyWmpbxRYvmufe+N+cxru7jOsJEg8SpnzZ4A3Akg24HD+a8rxgujhE3Q==" spinCount="100000" sheet="1" objects="1" scenarios="1" formatColumns="0" formatRows="0"/>
  <mergeCells count="70">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2:AP62"/>
    <mergeCell ref="AG62:AM62"/>
    <mergeCell ref="D62:H62"/>
    <mergeCell ref="J62:AF62"/>
    <mergeCell ref="AG54:AM54"/>
    <mergeCell ref="AN54:AP54"/>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SK3203 - SO 302 Vnitřní i...'!C2" display="/"/>
    <hyperlink ref="A56" location="'SK3204 - SO 701 Učebna a ...'!C2" display="/"/>
    <hyperlink ref="A57" location="'SK3205 - SO 403 Elektroin...'!C2" display="/"/>
    <hyperlink ref="A58" location="'SK3206 - SO 801 Sadové úp...'!C2" display="/"/>
    <hyperlink ref="A59" location="'SK3207 - So 901 Oplocení'!C2" display="/"/>
    <hyperlink ref="A60" location="'SK3208 - Úprava lapolu'!C2" display="/"/>
    <hyperlink ref="A61" location="'SK3209 - Oplocení ČOV'!C2" display="/"/>
    <hyperlink ref="A62" location="'SK3210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45" customWidth="1"/>
    <col min="2" max="2" width="1.7109375" style="245" customWidth="1"/>
    <col min="3" max="4" width="5.00390625" style="245" customWidth="1"/>
    <col min="5" max="5" width="11.7109375" style="245" customWidth="1"/>
    <col min="6" max="6" width="9.140625" style="245" customWidth="1"/>
    <col min="7" max="7" width="5.00390625" style="245" customWidth="1"/>
    <col min="8" max="8" width="77.8515625" style="245" customWidth="1"/>
    <col min="9" max="10" width="20.00390625" style="245" customWidth="1"/>
    <col min="11" max="11" width="1.7109375" style="245" customWidth="1"/>
  </cols>
  <sheetData>
    <row r="1" s="1" customFormat="1" ht="37.5" customHeight="1"/>
    <row r="2" spans="2:11" s="1" customFormat="1" ht="7.5" customHeight="1">
      <c r="B2" s="246"/>
      <c r="C2" s="247"/>
      <c r="D2" s="247"/>
      <c r="E2" s="247"/>
      <c r="F2" s="247"/>
      <c r="G2" s="247"/>
      <c r="H2" s="247"/>
      <c r="I2" s="247"/>
      <c r="J2" s="247"/>
      <c r="K2" s="248"/>
    </row>
    <row r="3" spans="2:11" s="16" customFormat="1" ht="45" customHeight="1">
      <c r="B3" s="249"/>
      <c r="C3" s="377" t="s">
        <v>2254</v>
      </c>
      <c r="D3" s="377"/>
      <c r="E3" s="377"/>
      <c r="F3" s="377"/>
      <c r="G3" s="377"/>
      <c r="H3" s="377"/>
      <c r="I3" s="377"/>
      <c r="J3" s="377"/>
      <c r="K3" s="250"/>
    </row>
    <row r="4" spans="2:11" s="1" customFormat="1" ht="25.5" customHeight="1">
      <c r="B4" s="251"/>
      <c r="C4" s="382" t="s">
        <v>2255</v>
      </c>
      <c r="D4" s="382"/>
      <c r="E4" s="382"/>
      <c r="F4" s="382"/>
      <c r="G4" s="382"/>
      <c r="H4" s="382"/>
      <c r="I4" s="382"/>
      <c r="J4" s="382"/>
      <c r="K4" s="252"/>
    </row>
    <row r="5" spans="2:11" s="1" customFormat="1" ht="5.25" customHeight="1">
      <c r="B5" s="251"/>
      <c r="C5" s="253"/>
      <c r="D5" s="253"/>
      <c r="E5" s="253"/>
      <c r="F5" s="253"/>
      <c r="G5" s="253"/>
      <c r="H5" s="253"/>
      <c r="I5" s="253"/>
      <c r="J5" s="253"/>
      <c r="K5" s="252"/>
    </row>
    <row r="6" spans="2:11" s="1" customFormat="1" ht="15" customHeight="1">
      <c r="B6" s="251"/>
      <c r="C6" s="381" t="s">
        <v>2256</v>
      </c>
      <c r="D6" s="381"/>
      <c r="E6" s="381"/>
      <c r="F6" s="381"/>
      <c r="G6" s="381"/>
      <c r="H6" s="381"/>
      <c r="I6" s="381"/>
      <c r="J6" s="381"/>
      <c r="K6" s="252"/>
    </row>
    <row r="7" spans="2:11" s="1" customFormat="1" ht="15" customHeight="1">
      <c r="B7" s="255"/>
      <c r="C7" s="381" t="s">
        <v>2257</v>
      </c>
      <c r="D7" s="381"/>
      <c r="E7" s="381"/>
      <c r="F7" s="381"/>
      <c r="G7" s="381"/>
      <c r="H7" s="381"/>
      <c r="I7" s="381"/>
      <c r="J7" s="381"/>
      <c r="K7" s="252"/>
    </row>
    <row r="8" spans="2:11" s="1" customFormat="1" ht="12.75" customHeight="1">
      <c r="B8" s="255"/>
      <c r="C8" s="254"/>
      <c r="D8" s="254"/>
      <c r="E8" s="254"/>
      <c r="F8" s="254"/>
      <c r="G8" s="254"/>
      <c r="H8" s="254"/>
      <c r="I8" s="254"/>
      <c r="J8" s="254"/>
      <c r="K8" s="252"/>
    </row>
    <row r="9" spans="2:11" s="1" customFormat="1" ht="15" customHeight="1">
      <c r="B9" s="255"/>
      <c r="C9" s="381" t="s">
        <v>2258</v>
      </c>
      <c r="D9" s="381"/>
      <c r="E9" s="381"/>
      <c r="F9" s="381"/>
      <c r="G9" s="381"/>
      <c r="H9" s="381"/>
      <c r="I9" s="381"/>
      <c r="J9" s="381"/>
      <c r="K9" s="252"/>
    </row>
    <row r="10" spans="2:11" s="1" customFormat="1" ht="15" customHeight="1">
      <c r="B10" s="255"/>
      <c r="C10" s="254"/>
      <c r="D10" s="381" t="s">
        <v>2259</v>
      </c>
      <c r="E10" s="381"/>
      <c r="F10" s="381"/>
      <c r="G10" s="381"/>
      <c r="H10" s="381"/>
      <c r="I10" s="381"/>
      <c r="J10" s="381"/>
      <c r="K10" s="252"/>
    </row>
    <row r="11" spans="2:11" s="1" customFormat="1" ht="15" customHeight="1">
      <c r="B11" s="255"/>
      <c r="C11" s="256"/>
      <c r="D11" s="381" t="s">
        <v>2260</v>
      </c>
      <c r="E11" s="381"/>
      <c r="F11" s="381"/>
      <c r="G11" s="381"/>
      <c r="H11" s="381"/>
      <c r="I11" s="381"/>
      <c r="J11" s="381"/>
      <c r="K11" s="252"/>
    </row>
    <row r="12" spans="2:11" s="1" customFormat="1" ht="15" customHeight="1">
      <c r="B12" s="255"/>
      <c r="C12" s="256"/>
      <c r="D12" s="254"/>
      <c r="E12" s="254"/>
      <c r="F12" s="254"/>
      <c r="G12" s="254"/>
      <c r="H12" s="254"/>
      <c r="I12" s="254"/>
      <c r="J12" s="254"/>
      <c r="K12" s="252"/>
    </row>
    <row r="13" spans="2:11" s="1" customFormat="1" ht="15" customHeight="1">
      <c r="B13" s="255"/>
      <c r="C13" s="256"/>
      <c r="D13" s="257" t="s">
        <v>2261</v>
      </c>
      <c r="E13" s="254"/>
      <c r="F13" s="254"/>
      <c r="G13" s="254"/>
      <c r="H13" s="254"/>
      <c r="I13" s="254"/>
      <c r="J13" s="254"/>
      <c r="K13" s="252"/>
    </row>
    <row r="14" spans="2:11" s="1" customFormat="1" ht="12.75" customHeight="1">
      <c r="B14" s="255"/>
      <c r="C14" s="256"/>
      <c r="D14" s="256"/>
      <c r="E14" s="256"/>
      <c r="F14" s="256"/>
      <c r="G14" s="256"/>
      <c r="H14" s="256"/>
      <c r="I14" s="256"/>
      <c r="J14" s="256"/>
      <c r="K14" s="252"/>
    </row>
    <row r="15" spans="2:11" s="1" customFormat="1" ht="15" customHeight="1">
      <c r="B15" s="255"/>
      <c r="C15" s="256"/>
      <c r="D15" s="381" t="s">
        <v>2262</v>
      </c>
      <c r="E15" s="381"/>
      <c r="F15" s="381"/>
      <c r="G15" s="381"/>
      <c r="H15" s="381"/>
      <c r="I15" s="381"/>
      <c r="J15" s="381"/>
      <c r="K15" s="252"/>
    </row>
    <row r="16" spans="2:11" s="1" customFormat="1" ht="15" customHeight="1">
      <c r="B16" s="255"/>
      <c r="C16" s="256"/>
      <c r="D16" s="381" t="s">
        <v>2263</v>
      </c>
      <c r="E16" s="381"/>
      <c r="F16" s="381"/>
      <c r="G16" s="381"/>
      <c r="H16" s="381"/>
      <c r="I16" s="381"/>
      <c r="J16" s="381"/>
      <c r="K16" s="252"/>
    </row>
    <row r="17" spans="2:11" s="1" customFormat="1" ht="15" customHeight="1">
      <c r="B17" s="255"/>
      <c r="C17" s="256"/>
      <c r="D17" s="381" t="s">
        <v>2264</v>
      </c>
      <c r="E17" s="381"/>
      <c r="F17" s="381"/>
      <c r="G17" s="381"/>
      <c r="H17" s="381"/>
      <c r="I17" s="381"/>
      <c r="J17" s="381"/>
      <c r="K17" s="252"/>
    </row>
    <row r="18" spans="2:11" s="1" customFormat="1" ht="15" customHeight="1">
      <c r="B18" s="255"/>
      <c r="C18" s="256"/>
      <c r="D18" s="256"/>
      <c r="E18" s="258" t="s">
        <v>86</v>
      </c>
      <c r="F18" s="381" t="s">
        <v>2265</v>
      </c>
      <c r="G18" s="381"/>
      <c r="H18" s="381"/>
      <c r="I18" s="381"/>
      <c r="J18" s="381"/>
      <c r="K18" s="252"/>
    </row>
    <row r="19" spans="2:11" s="1" customFormat="1" ht="15" customHeight="1">
      <c r="B19" s="255"/>
      <c r="C19" s="256"/>
      <c r="D19" s="256"/>
      <c r="E19" s="258" t="s">
        <v>2266</v>
      </c>
      <c r="F19" s="381" t="s">
        <v>2267</v>
      </c>
      <c r="G19" s="381"/>
      <c r="H19" s="381"/>
      <c r="I19" s="381"/>
      <c r="J19" s="381"/>
      <c r="K19" s="252"/>
    </row>
    <row r="20" spans="2:11" s="1" customFormat="1" ht="15" customHeight="1">
      <c r="B20" s="255"/>
      <c r="C20" s="256"/>
      <c r="D20" s="256"/>
      <c r="E20" s="258" t="s">
        <v>2268</v>
      </c>
      <c r="F20" s="381" t="s">
        <v>2269</v>
      </c>
      <c r="G20" s="381"/>
      <c r="H20" s="381"/>
      <c r="I20" s="381"/>
      <c r="J20" s="381"/>
      <c r="K20" s="252"/>
    </row>
    <row r="21" spans="2:11" s="1" customFormat="1" ht="15" customHeight="1">
      <c r="B21" s="255"/>
      <c r="C21" s="256"/>
      <c r="D21" s="256"/>
      <c r="E21" s="258" t="s">
        <v>109</v>
      </c>
      <c r="F21" s="381" t="s">
        <v>2270</v>
      </c>
      <c r="G21" s="381"/>
      <c r="H21" s="381"/>
      <c r="I21" s="381"/>
      <c r="J21" s="381"/>
      <c r="K21" s="252"/>
    </row>
    <row r="22" spans="2:11" s="1" customFormat="1" ht="15" customHeight="1">
      <c r="B22" s="255"/>
      <c r="C22" s="256"/>
      <c r="D22" s="256"/>
      <c r="E22" s="258" t="s">
        <v>2271</v>
      </c>
      <c r="F22" s="381" t="s">
        <v>2272</v>
      </c>
      <c r="G22" s="381"/>
      <c r="H22" s="381"/>
      <c r="I22" s="381"/>
      <c r="J22" s="381"/>
      <c r="K22" s="252"/>
    </row>
    <row r="23" spans="2:11" s="1" customFormat="1" ht="15" customHeight="1">
      <c r="B23" s="255"/>
      <c r="C23" s="256"/>
      <c r="D23" s="256"/>
      <c r="E23" s="258" t="s">
        <v>2273</v>
      </c>
      <c r="F23" s="381" t="s">
        <v>2274</v>
      </c>
      <c r="G23" s="381"/>
      <c r="H23" s="381"/>
      <c r="I23" s="381"/>
      <c r="J23" s="381"/>
      <c r="K23" s="252"/>
    </row>
    <row r="24" spans="2:11" s="1" customFormat="1" ht="12.75" customHeight="1">
      <c r="B24" s="255"/>
      <c r="C24" s="256"/>
      <c r="D24" s="256"/>
      <c r="E24" s="256"/>
      <c r="F24" s="256"/>
      <c r="G24" s="256"/>
      <c r="H24" s="256"/>
      <c r="I24" s="256"/>
      <c r="J24" s="256"/>
      <c r="K24" s="252"/>
    </row>
    <row r="25" spans="2:11" s="1" customFormat="1" ht="15" customHeight="1">
      <c r="B25" s="255"/>
      <c r="C25" s="381" t="s">
        <v>2275</v>
      </c>
      <c r="D25" s="381"/>
      <c r="E25" s="381"/>
      <c r="F25" s="381"/>
      <c r="G25" s="381"/>
      <c r="H25" s="381"/>
      <c r="I25" s="381"/>
      <c r="J25" s="381"/>
      <c r="K25" s="252"/>
    </row>
    <row r="26" spans="2:11" s="1" customFormat="1" ht="15" customHeight="1">
      <c r="B26" s="255"/>
      <c r="C26" s="381" t="s">
        <v>2276</v>
      </c>
      <c r="D26" s="381"/>
      <c r="E26" s="381"/>
      <c r="F26" s="381"/>
      <c r="G26" s="381"/>
      <c r="H26" s="381"/>
      <c r="I26" s="381"/>
      <c r="J26" s="381"/>
      <c r="K26" s="252"/>
    </row>
    <row r="27" spans="2:11" s="1" customFormat="1" ht="15" customHeight="1">
      <c r="B27" s="255"/>
      <c r="C27" s="254"/>
      <c r="D27" s="381" t="s">
        <v>2277</v>
      </c>
      <c r="E27" s="381"/>
      <c r="F27" s="381"/>
      <c r="G27" s="381"/>
      <c r="H27" s="381"/>
      <c r="I27" s="381"/>
      <c r="J27" s="381"/>
      <c r="K27" s="252"/>
    </row>
    <row r="28" spans="2:11" s="1" customFormat="1" ht="15" customHeight="1">
      <c r="B28" s="255"/>
      <c r="C28" s="256"/>
      <c r="D28" s="381" t="s">
        <v>2278</v>
      </c>
      <c r="E28" s="381"/>
      <c r="F28" s="381"/>
      <c r="G28" s="381"/>
      <c r="H28" s="381"/>
      <c r="I28" s="381"/>
      <c r="J28" s="381"/>
      <c r="K28" s="252"/>
    </row>
    <row r="29" spans="2:11" s="1" customFormat="1" ht="12.75" customHeight="1">
      <c r="B29" s="255"/>
      <c r="C29" s="256"/>
      <c r="D29" s="256"/>
      <c r="E29" s="256"/>
      <c r="F29" s="256"/>
      <c r="G29" s="256"/>
      <c r="H29" s="256"/>
      <c r="I29" s="256"/>
      <c r="J29" s="256"/>
      <c r="K29" s="252"/>
    </row>
    <row r="30" spans="2:11" s="1" customFormat="1" ht="15" customHeight="1">
      <c r="B30" s="255"/>
      <c r="C30" s="256"/>
      <c r="D30" s="381" t="s">
        <v>2279</v>
      </c>
      <c r="E30" s="381"/>
      <c r="F30" s="381"/>
      <c r="G30" s="381"/>
      <c r="H30" s="381"/>
      <c r="I30" s="381"/>
      <c r="J30" s="381"/>
      <c r="K30" s="252"/>
    </row>
    <row r="31" spans="2:11" s="1" customFormat="1" ht="15" customHeight="1">
      <c r="B31" s="255"/>
      <c r="C31" s="256"/>
      <c r="D31" s="381" t="s">
        <v>2280</v>
      </c>
      <c r="E31" s="381"/>
      <c r="F31" s="381"/>
      <c r="G31" s="381"/>
      <c r="H31" s="381"/>
      <c r="I31" s="381"/>
      <c r="J31" s="381"/>
      <c r="K31" s="252"/>
    </row>
    <row r="32" spans="2:11" s="1" customFormat="1" ht="12.75" customHeight="1">
      <c r="B32" s="255"/>
      <c r="C32" s="256"/>
      <c r="D32" s="256"/>
      <c r="E32" s="256"/>
      <c r="F32" s="256"/>
      <c r="G32" s="256"/>
      <c r="H32" s="256"/>
      <c r="I32" s="256"/>
      <c r="J32" s="256"/>
      <c r="K32" s="252"/>
    </row>
    <row r="33" spans="2:11" s="1" customFormat="1" ht="15" customHeight="1">
      <c r="B33" s="255"/>
      <c r="C33" s="256"/>
      <c r="D33" s="381" t="s">
        <v>2281</v>
      </c>
      <c r="E33" s="381"/>
      <c r="F33" s="381"/>
      <c r="G33" s="381"/>
      <c r="H33" s="381"/>
      <c r="I33" s="381"/>
      <c r="J33" s="381"/>
      <c r="K33" s="252"/>
    </row>
    <row r="34" spans="2:11" s="1" customFormat="1" ht="15" customHeight="1">
      <c r="B34" s="255"/>
      <c r="C34" s="256"/>
      <c r="D34" s="381" t="s">
        <v>2282</v>
      </c>
      <c r="E34" s="381"/>
      <c r="F34" s="381"/>
      <c r="G34" s="381"/>
      <c r="H34" s="381"/>
      <c r="I34" s="381"/>
      <c r="J34" s="381"/>
      <c r="K34" s="252"/>
    </row>
    <row r="35" spans="2:11" s="1" customFormat="1" ht="15" customHeight="1">
      <c r="B35" s="255"/>
      <c r="C35" s="256"/>
      <c r="D35" s="381" t="s">
        <v>2283</v>
      </c>
      <c r="E35" s="381"/>
      <c r="F35" s="381"/>
      <c r="G35" s="381"/>
      <c r="H35" s="381"/>
      <c r="I35" s="381"/>
      <c r="J35" s="381"/>
      <c r="K35" s="252"/>
    </row>
    <row r="36" spans="2:11" s="1" customFormat="1" ht="15" customHeight="1">
      <c r="B36" s="255"/>
      <c r="C36" s="256"/>
      <c r="D36" s="254"/>
      <c r="E36" s="257" t="s">
        <v>135</v>
      </c>
      <c r="F36" s="254"/>
      <c r="G36" s="381" t="s">
        <v>2284</v>
      </c>
      <c r="H36" s="381"/>
      <c r="I36" s="381"/>
      <c r="J36" s="381"/>
      <c r="K36" s="252"/>
    </row>
    <row r="37" spans="2:11" s="1" customFormat="1" ht="30.75" customHeight="1">
      <c r="B37" s="255"/>
      <c r="C37" s="256"/>
      <c r="D37" s="254"/>
      <c r="E37" s="257" t="s">
        <v>2285</v>
      </c>
      <c r="F37" s="254"/>
      <c r="G37" s="381" t="s">
        <v>2286</v>
      </c>
      <c r="H37" s="381"/>
      <c r="I37" s="381"/>
      <c r="J37" s="381"/>
      <c r="K37" s="252"/>
    </row>
    <row r="38" spans="2:11" s="1" customFormat="1" ht="15" customHeight="1">
      <c r="B38" s="255"/>
      <c r="C38" s="256"/>
      <c r="D38" s="254"/>
      <c r="E38" s="257" t="s">
        <v>60</v>
      </c>
      <c r="F38" s="254"/>
      <c r="G38" s="381" t="s">
        <v>2287</v>
      </c>
      <c r="H38" s="381"/>
      <c r="I38" s="381"/>
      <c r="J38" s="381"/>
      <c r="K38" s="252"/>
    </row>
    <row r="39" spans="2:11" s="1" customFormat="1" ht="15" customHeight="1">
      <c r="B39" s="255"/>
      <c r="C39" s="256"/>
      <c r="D39" s="254"/>
      <c r="E39" s="257" t="s">
        <v>61</v>
      </c>
      <c r="F39" s="254"/>
      <c r="G39" s="381" t="s">
        <v>2288</v>
      </c>
      <c r="H39" s="381"/>
      <c r="I39" s="381"/>
      <c r="J39" s="381"/>
      <c r="K39" s="252"/>
    </row>
    <row r="40" spans="2:11" s="1" customFormat="1" ht="15" customHeight="1">
      <c r="B40" s="255"/>
      <c r="C40" s="256"/>
      <c r="D40" s="254"/>
      <c r="E40" s="257" t="s">
        <v>136</v>
      </c>
      <c r="F40" s="254"/>
      <c r="G40" s="381" t="s">
        <v>2289</v>
      </c>
      <c r="H40" s="381"/>
      <c r="I40" s="381"/>
      <c r="J40" s="381"/>
      <c r="K40" s="252"/>
    </row>
    <row r="41" spans="2:11" s="1" customFormat="1" ht="15" customHeight="1">
      <c r="B41" s="255"/>
      <c r="C41" s="256"/>
      <c r="D41" s="254"/>
      <c r="E41" s="257" t="s">
        <v>137</v>
      </c>
      <c r="F41" s="254"/>
      <c r="G41" s="381" t="s">
        <v>2290</v>
      </c>
      <c r="H41" s="381"/>
      <c r="I41" s="381"/>
      <c r="J41" s="381"/>
      <c r="K41" s="252"/>
    </row>
    <row r="42" spans="2:11" s="1" customFormat="1" ht="15" customHeight="1">
      <c r="B42" s="255"/>
      <c r="C42" s="256"/>
      <c r="D42" s="254"/>
      <c r="E42" s="257" t="s">
        <v>2291</v>
      </c>
      <c r="F42" s="254"/>
      <c r="G42" s="381" t="s">
        <v>2292</v>
      </c>
      <c r="H42" s="381"/>
      <c r="I42" s="381"/>
      <c r="J42" s="381"/>
      <c r="K42" s="252"/>
    </row>
    <row r="43" spans="2:11" s="1" customFormat="1" ht="15" customHeight="1">
      <c r="B43" s="255"/>
      <c r="C43" s="256"/>
      <c r="D43" s="254"/>
      <c r="E43" s="257"/>
      <c r="F43" s="254"/>
      <c r="G43" s="381" t="s">
        <v>2293</v>
      </c>
      <c r="H43" s="381"/>
      <c r="I43" s="381"/>
      <c r="J43" s="381"/>
      <c r="K43" s="252"/>
    </row>
    <row r="44" spans="2:11" s="1" customFormat="1" ht="15" customHeight="1">
      <c r="B44" s="255"/>
      <c r="C44" s="256"/>
      <c r="D44" s="254"/>
      <c r="E44" s="257" t="s">
        <v>2294</v>
      </c>
      <c r="F44" s="254"/>
      <c r="G44" s="381" t="s">
        <v>2295</v>
      </c>
      <c r="H44" s="381"/>
      <c r="I44" s="381"/>
      <c r="J44" s="381"/>
      <c r="K44" s="252"/>
    </row>
    <row r="45" spans="2:11" s="1" customFormat="1" ht="15" customHeight="1">
      <c r="B45" s="255"/>
      <c r="C45" s="256"/>
      <c r="D45" s="254"/>
      <c r="E45" s="257" t="s">
        <v>139</v>
      </c>
      <c r="F45" s="254"/>
      <c r="G45" s="381" t="s">
        <v>2296</v>
      </c>
      <c r="H45" s="381"/>
      <c r="I45" s="381"/>
      <c r="J45" s="381"/>
      <c r="K45" s="252"/>
    </row>
    <row r="46" spans="2:11" s="1" customFormat="1" ht="12.75" customHeight="1">
      <c r="B46" s="255"/>
      <c r="C46" s="256"/>
      <c r="D46" s="254"/>
      <c r="E46" s="254"/>
      <c r="F46" s="254"/>
      <c r="G46" s="254"/>
      <c r="H46" s="254"/>
      <c r="I46" s="254"/>
      <c r="J46" s="254"/>
      <c r="K46" s="252"/>
    </row>
    <row r="47" spans="2:11" s="1" customFormat="1" ht="15" customHeight="1">
      <c r="B47" s="255"/>
      <c r="C47" s="256"/>
      <c r="D47" s="381" t="s">
        <v>2297</v>
      </c>
      <c r="E47" s="381"/>
      <c r="F47" s="381"/>
      <c r="G47" s="381"/>
      <c r="H47" s="381"/>
      <c r="I47" s="381"/>
      <c r="J47" s="381"/>
      <c r="K47" s="252"/>
    </row>
    <row r="48" spans="2:11" s="1" customFormat="1" ht="15" customHeight="1">
      <c r="B48" s="255"/>
      <c r="C48" s="256"/>
      <c r="D48" s="256"/>
      <c r="E48" s="381" t="s">
        <v>2298</v>
      </c>
      <c r="F48" s="381"/>
      <c r="G48" s="381"/>
      <c r="H48" s="381"/>
      <c r="I48" s="381"/>
      <c r="J48" s="381"/>
      <c r="K48" s="252"/>
    </row>
    <row r="49" spans="2:11" s="1" customFormat="1" ht="15" customHeight="1">
      <c r="B49" s="255"/>
      <c r="C49" s="256"/>
      <c r="D49" s="256"/>
      <c r="E49" s="381" t="s">
        <v>2299</v>
      </c>
      <c r="F49" s="381"/>
      <c r="G49" s="381"/>
      <c r="H49" s="381"/>
      <c r="I49" s="381"/>
      <c r="J49" s="381"/>
      <c r="K49" s="252"/>
    </row>
    <row r="50" spans="2:11" s="1" customFormat="1" ht="15" customHeight="1">
      <c r="B50" s="255"/>
      <c r="C50" s="256"/>
      <c r="D50" s="256"/>
      <c r="E50" s="381" t="s">
        <v>2300</v>
      </c>
      <c r="F50" s="381"/>
      <c r="G50" s="381"/>
      <c r="H50" s="381"/>
      <c r="I50" s="381"/>
      <c r="J50" s="381"/>
      <c r="K50" s="252"/>
    </row>
    <row r="51" spans="2:11" s="1" customFormat="1" ht="15" customHeight="1">
      <c r="B51" s="255"/>
      <c r="C51" s="256"/>
      <c r="D51" s="381" t="s">
        <v>2301</v>
      </c>
      <c r="E51" s="381"/>
      <c r="F51" s="381"/>
      <c r="G51" s="381"/>
      <c r="H51" s="381"/>
      <c r="I51" s="381"/>
      <c r="J51" s="381"/>
      <c r="K51" s="252"/>
    </row>
    <row r="52" spans="2:11" s="1" customFormat="1" ht="25.5" customHeight="1">
      <c r="B52" s="251"/>
      <c r="C52" s="382" t="s">
        <v>2302</v>
      </c>
      <c r="D52" s="382"/>
      <c r="E52" s="382"/>
      <c r="F52" s="382"/>
      <c r="G52" s="382"/>
      <c r="H52" s="382"/>
      <c r="I52" s="382"/>
      <c r="J52" s="382"/>
      <c r="K52" s="252"/>
    </row>
    <row r="53" spans="2:11" s="1" customFormat="1" ht="5.25" customHeight="1">
      <c r="B53" s="251"/>
      <c r="C53" s="253"/>
      <c r="D53" s="253"/>
      <c r="E53" s="253"/>
      <c r="F53" s="253"/>
      <c r="G53" s="253"/>
      <c r="H53" s="253"/>
      <c r="I53" s="253"/>
      <c r="J53" s="253"/>
      <c r="K53" s="252"/>
    </row>
    <row r="54" spans="2:11" s="1" customFormat="1" ht="15" customHeight="1">
      <c r="B54" s="251"/>
      <c r="C54" s="381" t="s">
        <v>2303</v>
      </c>
      <c r="D54" s="381"/>
      <c r="E54" s="381"/>
      <c r="F54" s="381"/>
      <c r="G54" s="381"/>
      <c r="H54" s="381"/>
      <c r="I54" s="381"/>
      <c r="J54" s="381"/>
      <c r="K54" s="252"/>
    </row>
    <row r="55" spans="2:11" s="1" customFormat="1" ht="15" customHeight="1">
      <c r="B55" s="251"/>
      <c r="C55" s="381" t="s">
        <v>2304</v>
      </c>
      <c r="D55" s="381"/>
      <c r="E55" s="381"/>
      <c r="F55" s="381"/>
      <c r="G55" s="381"/>
      <c r="H55" s="381"/>
      <c r="I55" s="381"/>
      <c r="J55" s="381"/>
      <c r="K55" s="252"/>
    </row>
    <row r="56" spans="2:11" s="1" customFormat="1" ht="12.75" customHeight="1">
      <c r="B56" s="251"/>
      <c r="C56" s="254"/>
      <c r="D56" s="254"/>
      <c r="E56" s="254"/>
      <c r="F56" s="254"/>
      <c r="G56" s="254"/>
      <c r="H56" s="254"/>
      <c r="I56" s="254"/>
      <c r="J56" s="254"/>
      <c r="K56" s="252"/>
    </row>
    <row r="57" spans="2:11" s="1" customFormat="1" ht="15" customHeight="1">
      <c r="B57" s="251"/>
      <c r="C57" s="381" t="s">
        <v>2305</v>
      </c>
      <c r="D57" s="381"/>
      <c r="E57" s="381"/>
      <c r="F57" s="381"/>
      <c r="G57" s="381"/>
      <c r="H57" s="381"/>
      <c r="I57" s="381"/>
      <c r="J57" s="381"/>
      <c r="K57" s="252"/>
    </row>
    <row r="58" spans="2:11" s="1" customFormat="1" ht="15" customHeight="1">
      <c r="B58" s="251"/>
      <c r="C58" s="256"/>
      <c r="D58" s="381" t="s">
        <v>2306</v>
      </c>
      <c r="E58" s="381"/>
      <c r="F58" s="381"/>
      <c r="G58" s="381"/>
      <c r="H58" s="381"/>
      <c r="I58" s="381"/>
      <c r="J58" s="381"/>
      <c r="K58" s="252"/>
    </row>
    <row r="59" spans="2:11" s="1" customFormat="1" ht="15" customHeight="1">
      <c r="B59" s="251"/>
      <c r="C59" s="256"/>
      <c r="D59" s="381" t="s">
        <v>2307</v>
      </c>
      <c r="E59" s="381"/>
      <c r="F59" s="381"/>
      <c r="G59" s="381"/>
      <c r="H59" s="381"/>
      <c r="I59" s="381"/>
      <c r="J59" s="381"/>
      <c r="K59" s="252"/>
    </row>
    <row r="60" spans="2:11" s="1" customFormat="1" ht="15" customHeight="1">
      <c r="B60" s="251"/>
      <c r="C60" s="256"/>
      <c r="D60" s="381" t="s">
        <v>2308</v>
      </c>
      <c r="E60" s="381"/>
      <c r="F60" s="381"/>
      <c r="G60" s="381"/>
      <c r="H60" s="381"/>
      <c r="I60" s="381"/>
      <c r="J60" s="381"/>
      <c r="K60" s="252"/>
    </row>
    <row r="61" spans="2:11" s="1" customFormat="1" ht="15" customHeight="1">
      <c r="B61" s="251"/>
      <c r="C61" s="256"/>
      <c r="D61" s="381" t="s">
        <v>2309</v>
      </c>
      <c r="E61" s="381"/>
      <c r="F61" s="381"/>
      <c r="G61" s="381"/>
      <c r="H61" s="381"/>
      <c r="I61" s="381"/>
      <c r="J61" s="381"/>
      <c r="K61" s="252"/>
    </row>
    <row r="62" spans="2:11" s="1" customFormat="1" ht="15" customHeight="1">
      <c r="B62" s="251"/>
      <c r="C62" s="256"/>
      <c r="D62" s="383" t="s">
        <v>2310</v>
      </c>
      <c r="E62" s="383"/>
      <c r="F62" s="383"/>
      <c r="G62" s="383"/>
      <c r="H62" s="383"/>
      <c r="I62" s="383"/>
      <c r="J62" s="383"/>
      <c r="K62" s="252"/>
    </row>
    <row r="63" spans="2:11" s="1" customFormat="1" ht="15" customHeight="1">
      <c r="B63" s="251"/>
      <c r="C63" s="256"/>
      <c r="D63" s="381" t="s">
        <v>2311</v>
      </c>
      <c r="E63" s="381"/>
      <c r="F63" s="381"/>
      <c r="G63" s="381"/>
      <c r="H63" s="381"/>
      <c r="I63" s="381"/>
      <c r="J63" s="381"/>
      <c r="K63" s="252"/>
    </row>
    <row r="64" spans="2:11" s="1" customFormat="1" ht="12.75" customHeight="1">
      <c r="B64" s="251"/>
      <c r="C64" s="256"/>
      <c r="D64" s="256"/>
      <c r="E64" s="259"/>
      <c r="F64" s="256"/>
      <c r="G64" s="256"/>
      <c r="H64" s="256"/>
      <c r="I64" s="256"/>
      <c r="J64" s="256"/>
      <c r="K64" s="252"/>
    </row>
    <row r="65" spans="2:11" s="1" customFormat="1" ht="15" customHeight="1">
      <c r="B65" s="251"/>
      <c r="C65" s="256"/>
      <c r="D65" s="381" t="s">
        <v>2312</v>
      </c>
      <c r="E65" s="381"/>
      <c r="F65" s="381"/>
      <c r="G65" s="381"/>
      <c r="H65" s="381"/>
      <c r="I65" s="381"/>
      <c r="J65" s="381"/>
      <c r="K65" s="252"/>
    </row>
    <row r="66" spans="2:11" s="1" customFormat="1" ht="15" customHeight="1">
      <c r="B66" s="251"/>
      <c r="C66" s="256"/>
      <c r="D66" s="383" t="s">
        <v>2313</v>
      </c>
      <c r="E66" s="383"/>
      <c r="F66" s="383"/>
      <c r="G66" s="383"/>
      <c r="H66" s="383"/>
      <c r="I66" s="383"/>
      <c r="J66" s="383"/>
      <c r="K66" s="252"/>
    </row>
    <row r="67" spans="2:11" s="1" customFormat="1" ht="15" customHeight="1">
      <c r="B67" s="251"/>
      <c r="C67" s="256"/>
      <c r="D67" s="381" t="s">
        <v>2314</v>
      </c>
      <c r="E67" s="381"/>
      <c r="F67" s="381"/>
      <c r="G67" s="381"/>
      <c r="H67" s="381"/>
      <c r="I67" s="381"/>
      <c r="J67" s="381"/>
      <c r="K67" s="252"/>
    </row>
    <row r="68" spans="2:11" s="1" customFormat="1" ht="15" customHeight="1">
      <c r="B68" s="251"/>
      <c r="C68" s="256"/>
      <c r="D68" s="381" t="s">
        <v>2315</v>
      </c>
      <c r="E68" s="381"/>
      <c r="F68" s="381"/>
      <c r="G68" s="381"/>
      <c r="H68" s="381"/>
      <c r="I68" s="381"/>
      <c r="J68" s="381"/>
      <c r="K68" s="252"/>
    </row>
    <row r="69" spans="2:11" s="1" customFormat="1" ht="15" customHeight="1">
      <c r="B69" s="251"/>
      <c r="C69" s="256"/>
      <c r="D69" s="381" t="s">
        <v>2316</v>
      </c>
      <c r="E69" s="381"/>
      <c r="F69" s="381"/>
      <c r="G69" s="381"/>
      <c r="H69" s="381"/>
      <c r="I69" s="381"/>
      <c r="J69" s="381"/>
      <c r="K69" s="252"/>
    </row>
    <row r="70" spans="2:11" s="1" customFormat="1" ht="15" customHeight="1">
      <c r="B70" s="251"/>
      <c r="C70" s="256"/>
      <c r="D70" s="381" t="s">
        <v>2317</v>
      </c>
      <c r="E70" s="381"/>
      <c r="F70" s="381"/>
      <c r="G70" s="381"/>
      <c r="H70" s="381"/>
      <c r="I70" s="381"/>
      <c r="J70" s="381"/>
      <c r="K70" s="252"/>
    </row>
    <row r="71" spans="2:11" s="1" customFormat="1" ht="12.75" customHeight="1">
      <c r="B71" s="260"/>
      <c r="C71" s="261"/>
      <c r="D71" s="261"/>
      <c r="E71" s="261"/>
      <c r="F71" s="261"/>
      <c r="G71" s="261"/>
      <c r="H71" s="261"/>
      <c r="I71" s="261"/>
      <c r="J71" s="261"/>
      <c r="K71" s="262"/>
    </row>
    <row r="72" spans="2:11" s="1" customFormat="1" ht="18.75" customHeight="1">
      <c r="B72" s="263"/>
      <c r="C72" s="263"/>
      <c r="D72" s="263"/>
      <c r="E72" s="263"/>
      <c r="F72" s="263"/>
      <c r="G72" s="263"/>
      <c r="H72" s="263"/>
      <c r="I72" s="263"/>
      <c r="J72" s="263"/>
      <c r="K72" s="264"/>
    </row>
    <row r="73" spans="2:11" s="1" customFormat="1" ht="18.75" customHeight="1">
      <c r="B73" s="264"/>
      <c r="C73" s="264"/>
      <c r="D73" s="264"/>
      <c r="E73" s="264"/>
      <c r="F73" s="264"/>
      <c r="G73" s="264"/>
      <c r="H73" s="264"/>
      <c r="I73" s="264"/>
      <c r="J73" s="264"/>
      <c r="K73" s="264"/>
    </row>
    <row r="74" spans="2:11" s="1" customFormat="1" ht="7.5" customHeight="1">
      <c r="B74" s="265"/>
      <c r="C74" s="266"/>
      <c r="D74" s="266"/>
      <c r="E74" s="266"/>
      <c r="F74" s="266"/>
      <c r="G74" s="266"/>
      <c r="H74" s="266"/>
      <c r="I74" s="266"/>
      <c r="J74" s="266"/>
      <c r="K74" s="267"/>
    </row>
    <row r="75" spans="2:11" s="1" customFormat="1" ht="45" customHeight="1">
      <c r="B75" s="268"/>
      <c r="C75" s="376" t="s">
        <v>2318</v>
      </c>
      <c r="D75" s="376"/>
      <c r="E75" s="376"/>
      <c r="F75" s="376"/>
      <c r="G75" s="376"/>
      <c r="H75" s="376"/>
      <c r="I75" s="376"/>
      <c r="J75" s="376"/>
      <c r="K75" s="269"/>
    </row>
    <row r="76" spans="2:11" s="1" customFormat="1" ht="17.25" customHeight="1">
      <c r="B76" s="268"/>
      <c r="C76" s="270" t="s">
        <v>2319</v>
      </c>
      <c r="D76" s="270"/>
      <c r="E76" s="270"/>
      <c r="F76" s="270" t="s">
        <v>2320</v>
      </c>
      <c r="G76" s="271"/>
      <c r="H76" s="270" t="s">
        <v>61</v>
      </c>
      <c r="I76" s="270" t="s">
        <v>64</v>
      </c>
      <c r="J76" s="270" t="s">
        <v>2321</v>
      </c>
      <c r="K76" s="269"/>
    </row>
    <row r="77" spans="2:11" s="1" customFormat="1" ht="17.25" customHeight="1">
      <c r="B77" s="268"/>
      <c r="C77" s="272" t="s">
        <v>2322</v>
      </c>
      <c r="D77" s="272"/>
      <c r="E77" s="272"/>
      <c r="F77" s="273" t="s">
        <v>2323</v>
      </c>
      <c r="G77" s="274"/>
      <c r="H77" s="272"/>
      <c r="I77" s="272"/>
      <c r="J77" s="272" t="s">
        <v>2324</v>
      </c>
      <c r="K77" s="269"/>
    </row>
    <row r="78" spans="2:11" s="1" customFormat="1" ht="5.25" customHeight="1">
      <c r="B78" s="268"/>
      <c r="C78" s="275"/>
      <c r="D78" s="275"/>
      <c r="E78" s="275"/>
      <c r="F78" s="275"/>
      <c r="G78" s="276"/>
      <c r="H78" s="275"/>
      <c r="I78" s="275"/>
      <c r="J78" s="275"/>
      <c r="K78" s="269"/>
    </row>
    <row r="79" spans="2:11" s="1" customFormat="1" ht="15" customHeight="1">
      <c r="B79" s="268"/>
      <c r="C79" s="257" t="s">
        <v>60</v>
      </c>
      <c r="D79" s="277"/>
      <c r="E79" s="277"/>
      <c r="F79" s="278" t="s">
        <v>2325</v>
      </c>
      <c r="G79" s="279"/>
      <c r="H79" s="257" t="s">
        <v>2326</v>
      </c>
      <c r="I79" s="257" t="s">
        <v>2327</v>
      </c>
      <c r="J79" s="257">
        <v>20</v>
      </c>
      <c r="K79" s="269"/>
    </row>
    <row r="80" spans="2:11" s="1" customFormat="1" ht="15" customHeight="1">
      <c r="B80" s="268"/>
      <c r="C80" s="257" t="s">
        <v>2328</v>
      </c>
      <c r="D80" s="257"/>
      <c r="E80" s="257"/>
      <c r="F80" s="278" t="s">
        <v>2325</v>
      </c>
      <c r="G80" s="279"/>
      <c r="H80" s="257" t="s">
        <v>2329</v>
      </c>
      <c r="I80" s="257" t="s">
        <v>2327</v>
      </c>
      <c r="J80" s="257">
        <v>120</v>
      </c>
      <c r="K80" s="269"/>
    </row>
    <row r="81" spans="2:11" s="1" customFormat="1" ht="15" customHeight="1">
      <c r="B81" s="280"/>
      <c r="C81" s="257" t="s">
        <v>2330</v>
      </c>
      <c r="D81" s="257"/>
      <c r="E81" s="257"/>
      <c r="F81" s="278" t="s">
        <v>2331</v>
      </c>
      <c r="G81" s="279"/>
      <c r="H81" s="257" t="s">
        <v>2332</v>
      </c>
      <c r="I81" s="257" t="s">
        <v>2327</v>
      </c>
      <c r="J81" s="257">
        <v>50</v>
      </c>
      <c r="K81" s="269"/>
    </row>
    <row r="82" spans="2:11" s="1" customFormat="1" ht="15" customHeight="1">
      <c r="B82" s="280"/>
      <c r="C82" s="257" t="s">
        <v>2333</v>
      </c>
      <c r="D82" s="257"/>
      <c r="E82" s="257"/>
      <c r="F82" s="278" t="s">
        <v>2325</v>
      </c>
      <c r="G82" s="279"/>
      <c r="H82" s="257" t="s">
        <v>2334</v>
      </c>
      <c r="I82" s="257" t="s">
        <v>2335</v>
      </c>
      <c r="J82" s="257"/>
      <c r="K82" s="269"/>
    </row>
    <row r="83" spans="2:11" s="1" customFormat="1" ht="15" customHeight="1">
      <c r="B83" s="280"/>
      <c r="C83" s="281" t="s">
        <v>2336</v>
      </c>
      <c r="D83" s="281"/>
      <c r="E83" s="281"/>
      <c r="F83" s="282" t="s">
        <v>2331</v>
      </c>
      <c r="G83" s="281"/>
      <c r="H83" s="281" t="s">
        <v>2337</v>
      </c>
      <c r="I83" s="281" t="s">
        <v>2327</v>
      </c>
      <c r="J83" s="281">
        <v>15</v>
      </c>
      <c r="K83" s="269"/>
    </row>
    <row r="84" spans="2:11" s="1" customFormat="1" ht="15" customHeight="1">
      <c r="B84" s="280"/>
      <c r="C84" s="281" t="s">
        <v>2338</v>
      </c>
      <c r="D84" s="281"/>
      <c r="E84" s="281"/>
      <c r="F84" s="282" t="s">
        <v>2331</v>
      </c>
      <c r="G84" s="281"/>
      <c r="H84" s="281" t="s">
        <v>2339</v>
      </c>
      <c r="I84" s="281" t="s">
        <v>2327</v>
      </c>
      <c r="J84" s="281">
        <v>15</v>
      </c>
      <c r="K84" s="269"/>
    </row>
    <row r="85" spans="2:11" s="1" customFormat="1" ht="15" customHeight="1">
      <c r="B85" s="280"/>
      <c r="C85" s="281" t="s">
        <v>2340</v>
      </c>
      <c r="D85" s="281"/>
      <c r="E85" s="281"/>
      <c r="F85" s="282" t="s">
        <v>2331</v>
      </c>
      <c r="G85" s="281"/>
      <c r="H85" s="281" t="s">
        <v>2341</v>
      </c>
      <c r="I85" s="281" t="s">
        <v>2327</v>
      </c>
      <c r="J85" s="281">
        <v>20</v>
      </c>
      <c r="K85" s="269"/>
    </row>
    <row r="86" spans="2:11" s="1" customFormat="1" ht="15" customHeight="1">
      <c r="B86" s="280"/>
      <c r="C86" s="281" t="s">
        <v>2342</v>
      </c>
      <c r="D86" s="281"/>
      <c r="E86" s="281"/>
      <c r="F86" s="282" t="s">
        <v>2331</v>
      </c>
      <c r="G86" s="281"/>
      <c r="H86" s="281" t="s">
        <v>2343</v>
      </c>
      <c r="I86" s="281" t="s">
        <v>2327</v>
      </c>
      <c r="J86" s="281">
        <v>20</v>
      </c>
      <c r="K86" s="269"/>
    </row>
    <row r="87" spans="2:11" s="1" customFormat="1" ht="15" customHeight="1">
      <c r="B87" s="280"/>
      <c r="C87" s="257" t="s">
        <v>2344</v>
      </c>
      <c r="D87" s="257"/>
      <c r="E87" s="257"/>
      <c r="F87" s="278" t="s">
        <v>2331</v>
      </c>
      <c r="G87" s="279"/>
      <c r="H87" s="257" t="s">
        <v>2345</v>
      </c>
      <c r="I87" s="257" t="s">
        <v>2327</v>
      </c>
      <c r="J87" s="257">
        <v>50</v>
      </c>
      <c r="K87" s="269"/>
    </row>
    <row r="88" spans="2:11" s="1" customFormat="1" ht="15" customHeight="1">
      <c r="B88" s="280"/>
      <c r="C88" s="257" t="s">
        <v>28</v>
      </c>
      <c r="D88" s="257"/>
      <c r="E88" s="257"/>
      <c r="F88" s="278" t="s">
        <v>2331</v>
      </c>
      <c r="G88" s="279"/>
      <c r="H88" s="257" t="s">
        <v>2346</v>
      </c>
      <c r="I88" s="257" t="s">
        <v>2327</v>
      </c>
      <c r="J88" s="257">
        <v>20</v>
      </c>
      <c r="K88" s="269"/>
    </row>
    <row r="89" spans="2:11" s="1" customFormat="1" ht="15" customHeight="1">
      <c r="B89" s="280"/>
      <c r="C89" s="257" t="s">
        <v>2347</v>
      </c>
      <c r="D89" s="257"/>
      <c r="E89" s="257"/>
      <c r="F89" s="278" t="s">
        <v>2331</v>
      </c>
      <c r="G89" s="279"/>
      <c r="H89" s="257" t="s">
        <v>2348</v>
      </c>
      <c r="I89" s="257" t="s">
        <v>2327</v>
      </c>
      <c r="J89" s="257">
        <v>20</v>
      </c>
      <c r="K89" s="269"/>
    </row>
    <row r="90" spans="2:11" s="1" customFormat="1" ht="15" customHeight="1">
      <c r="B90" s="280"/>
      <c r="C90" s="257" t="s">
        <v>2349</v>
      </c>
      <c r="D90" s="257"/>
      <c r="E90" s="257"/>
      <c r="F90" s="278" t="s">
        <v>2331</v>
      </c>
      <c r="G90" s="279"/>
      <c r="H90" s="257" t="s">
        <v>2350</v>
      </c>
      <c r="I90" s="257" t="s">
        <v>2327</v>
      </c>
      <c r="J90" s="257">
        <v>50</v>
      </c>
      <c r="K90" s="269"/>
    </row>
    <row r="91" spans="2:11" s="1" customFormat="1" ht="15" customHeight="1">
      <c r="B91" s="280"/>
      <c r="C91" s="257" t="s">
        <v>2351</v>
      </c>
      <c r="D91" s="257"/>
      <c r="E91" s="257"/>
      <c r="F91" s="278" t="s">
        <v>2331</v>
      </c>
      <c r="G91" s="279"/>
      <c r="H91" s="257" t="s">
        <v>2351</v>
      </c>
      <c r="I91" s="257" t="s">
        <v>2327</v>
      </c>
      <c r="J91" s="257">
        <v>50</v>
      </c>
      <c r="K91" s="269"/>
    </row>
    <row r="92" spans="2:11" s="1" customFormat="1" ht="15" customHeight="1">
      <c r="B92" s="280"/>
      <c r="C92" s="257" t="s">
        <v>2352</v>
      </c>
      <c r="D92" s="257"/>
      <c r="E92" s="257"/>
      <c r="F92" s="278" t="s">
        <v>2331</v>
      </c>
      <c r="G92" s="279"/>
      <c r="H92" s="257" t="s">
        <v>2353</v>
      </c>
      <c r="I92" s="257" t="s">
        <v>2327</v>
      </c>
      <c r="J92" s="257">
        <v>255</v>
      </c>
      <c r="K92" s="269"/>
    </row>
    <row r="93" spans="2:11" s="1" customFormat="1" ht="15" customHeight="1">
      <c r="B93" s="280"/>
      <c r="C93" s="257" t="s">
        <v>2354</v>
      </c>
      <c r="D93" s="257"/>
      <c r="E93" s="257"/>
      <c r="F93" s="278" t="s">
        <v>2325</v>
      </c>
      <c r="G93" s="279"/>
      <c r="H93" s="257" t="s">
        <v>2355</v>
      </c>
      <c r="I93" s="257" t="s">
        <v>2356</v>
      </c>
      <c r="J93" s="257"/>
      <c r="K93" s="269"/>
    </row>
    <row r="94" spans="2:11" s="1" customFormat="1" ht="15" customHeight="1">
      <c r="B94" s="280"/>
      <c r="C94" s="257" t="s">
        <v>2357</v>
      </c>
      <c r="D94" s="257"/>
      <c r="E94" s="257"/>
      <c r="F94" s="278" t="s">
        <v>2325</v>
      </c>
      <c r="G94" s="279"/>
      <c r="H94" s="257" t="s">
        <v>2358</v>
      </c>
      <c r="I94" s="257" t="s">
        <v>2359</v>
      </c>
      <c r="J94" s="257"/>
      <c r="K94" s="269"/>
    </row>
    <row r="95" spans="2:11" s="1" customFormat="1" ht="15" customHeight="1">
      <c r="B95" s="280"/>
      <c r="C95" s="257" t="s">
        <v>2360</v>
      </c>
      <c r="D95" s="257"/>
      <c r="E95" s="257"/>
      <c r="F95" s="278" t="s">
        <v>2325</v>
      </c>
      <c r="G95" s="279"/>
      <c r="H95" s="257" t="s">
        <v>2360</v>
      </c>
      <c r="I95" s="257" t="s">
        <v>2359</v>
      </c>
      <c r="J95" s="257"/>
      <c r="K95" s="269"/>
    </row>
    <row r="96" spans="2:11" s="1" customFormat="1" ht="15" customHeight="1">
      <c r="B96" s="280"/>
      <c r="C96" s="257" t="s">
        <v>45</v>
      </c>
      <c r="D96" s="257"/>
      <c r="E96" s="257"/>
      <c r="F96" s="278" t="s">
        <v>2325</v>
      </c>
      <c r="G96" s="279"/>
      <c r="H96" s="257" t="s">
        <v>2361</v>
      </c>
      <c r="I96" s="257" t="s">
        <v>2359</v>
      </c>
      <c r="J96" s="257"/>
      <c r="K96" s="269"/>
    </row>
    <row r="97" spans="2:11" s="1" customFormat="1" ht="15" customHeight="1">
      <c r="B97" s="280"/>
      <c r="C97" s="257" t="s">
        <v>55</v>
      </c>
      <c r="D97" s="257"/>
      <c r="E97" s="257"/>
      <c r="F97" s="278" t="s">
        <v>2325</v>
      </c>
      <c r="G97" s="279"/>
      <c r="H97" s="257" t="s">
        <v>2362</v>
      </c>
      <c r="I97" s="257" t="s">
        <v>2359</v>
      </c>
      <c r="J97" s="257"/>
      <c r="K97" s="269"/>
    </row>
    <row r="98" spans="2:11" s="1" customFormat="1" ht="15" customHeight="1">
      <c r="B98" s="283"/>
      <c r="C98" s="284"/>
      <c r="D98" s="284"/>
      <c r="E98" s="284"/>
      <c r="F98" s="284"/>
      <c r="G98" s="284"/>
      <c r="H98" s="284"/>
      <c r="I98" s="284"/>
      <c r="J98" s="284"/>
      <c r="K98" s="285"/>
    </row>
    <row r="99" spans="2:11" s="1" customFormat="1" ht="18.75" customHeight="1">
      <c r="B99" s="286"/>
      <c r="C99" s="287"/>
      <c r="D99" s="287"/>
      <c r="E99" s="287"/>
      <c r="F99" s="287"/>
      <c r="G99" s="287"/>
      <c r="H99" s="287"/>
      <c r="I99" s="287"/>
      <c r="J99" s="287"/>
      <c r="K99" s="286"/>
    </row>
    <row r="100" spans="2:11" s="1" customFormat="1" ht="18.75" customHeight="1">
      <c r="B100" s="264"/>
      <c r="C100" s="264"/>
      <c r="D100" s="264"/>
      <c r="E100" s="264"/>
      <c r="F100" s="264"/>
      <c r="G100" s="264"/>
      <c r="H100" s="264"/>
      <c r="I100" s="264"/>
      <c r="J100" s="264"/>
      <c r="K100" s="264"/>
    </row>
    <row r="101" spans="2:11" s="1" customFormat="1" ht="7.5" customHeight="1">
      <c r="B101" s="265"/>
      <c r="C101" s="266"/>
      <c r="D101" s="266"/>
      <c r="E101" s="266"/>
      <c r="F101" s="266"/>
      <c r="G101" s="266"/>
      <c r="H101" s="266"/>
      <c r="I101" s="266"/>
      <c r="J101" s="266"/>
      <c r="K101" s="267"/>
    </row>
    <row r="102" spans="2:11" s="1" customFormat="1" ht="45" customHeight="1">
      <c r="B102" s="268"/>
      <c r="C102" s="376" t="s">
        <v>2363</v>
      </c>
      <c r="D102" s="376"/>
      <c r="E102" s="376"/>
      <c r="F102" s="376"/>
      <c r="G102" s="376"/>
      <c r="H102" s="376"/>
      <c r="I102" s="376"/>
      <c r="J102" s="376"/>
      <c r="K102" s="269"/>
    </row>
    <row r="103" spans="2:11" s="1" customFormat="1" ht="17.25" customHeight="1">
      <c r="B103" s="268"/>
      <c r="C103" s="270" t="s">
        <v>2319</v>
      </c>
      <c r="D103" s="270"/>
      <c r="E103" s="270"/>
      <c r="F103" s="270" t="s">
        <v>2320</v>
      </c>
      <c r="G103" s="271"/>
      <c r="H103" s="270" t="s">
        <v>61</v>
      </c>
      <c r="I103" s="270" t="s">
        <v>64</v>
      </c>
      <c r="J103" s="270" t="s">
        <v>2321</v>
      </c>
      <c r="K103" s="269"/>
    </row>
    <row r="104" spans="2:11" s="1" customFormat="1" ht="17.25" customHeight="1">
      <c r="B104" s="268"/>
      <c r="C104" s="272" t="s">
        <v>2322</v>
      </c>
      <c r="D104" s="272"/>
      <c r="E104" s="272"/>
      <c r="F104" s="273" t="s">
        <v>2323</v>
      </c>
      <c r="G104" s="274"/>
      <c r="H104" s="272"/>
      <c r="I104" s="272"/>
      <c r="J104" s="272" t="s">
        <v>2324</v>
      </c>
      <c r="K104" s="269"/>
    </row>
    <row r="105" spans="2:11" s="1" customFormat="1" ht="5.25" customHeight="1">
      <c r="B105" s="268"/>
      <c r="C105" s="270"/>
      <c r="D105" s="270"/>
      <c r="E105" s="270"/>
      <c r="F105" s="270"/>
      <c r="G105" s="288"/>
      <c r="H105" s="270"/>
      <c r="I105" s="270"/>
      <c r="J105" s="270"/>
      <c r="K105" s="269"/>
    </row>
    <row r="106" spans="2:11" s="1" customFormat="1" ht="15" customHeight="1">
      <c r="B106" s="268"/>
      <c r="C106" s="257" t="s">
        <v>60</v>
      </c>
      <c r="D106" s="277"/>
      <c r="E106" s="277"/>
      <c r="F106" s="278" t="s">
        <v>2325</v>
      </c>
      <c r="G106" s="257"/>
      <c r="H106" s="257" t="s">
        <v>2364</v>
      </c>
      <c r="I106" s="257" t="s">
        <v>2327</v>
      </c>
      <c r="J106" s="257">
        <v>20</v>
      </c>
      <c r="K106" s="269"/>
    </row>
    <row r="107" spans="2:11" s="1" customFormat="1" ht="15" customHeight="1">
      <c r="B107" s="268"/>
      <c r="C107" s="257" t="s">
        <v>2328</v>
      </c>
      <c r="D107" s="257"/>
      <c r="E107" s="257"/>
      <c r="F107" s="278" t="s">
        <v>2325</v>
      </c>
      <c r="G107" s="257"/>
      <c r="H107" s="257" t="s">
        <v>2364</v>
      </c>
      <c r="I107" s="257" t="s">
        <v>2327</v>
      </c>
      <c r="J107" s="257">
        <v>120</v>
      </c>
      <c r="K107" s="269"/>
    </row>
    <row r="108" spans="2:11" s="1" customFormat="1" ht="15" customHeight="1">
      <c r="B108" s="280"/>
      <c r="C108" s="257" t="s">
        <v>2330</v>
      </c>
      <c r="D108" s="257"/>
      <c r="E108" s="257"/>
      <c r="F108" s="278" t="s">
        <v>2331</v>
      </c>
      <c r="G108" s="257"/>
      <c r="H108" s="257" t="s">
        <v>2364</v>
      </c>
      <c r="I108" s="257" t="s">
        <v>2327</v>
      </c>
      <c r="J108" s="257">
        <v>50</v>
      </c>
      <c r="K108" s="269"/>
    </row>
    <row r="109" spans="2:11" s="1" customFormat="1" ht="15" customHeight="1">
      <c r="B109" s="280"/>
      <c r="C109" s="257" t="s">
        <v>2333</v>
      </c>
      <c r="D109" s="257"/>
      <c r="E109" s="257"/>
      <c r="F109" s="278" t="s">
        <v>2325</v>
      </c>
      <c r="G109" s="257"/>
      <c r="H109" s="257" t="s">
        <v>2364</v>
      </c>
      <c r="I109" s="257" t="s">
        <v>2335</v>
      </c>
      <c r="J109" s="257"/>
      <c r="K109" s="269"/>
    </row>
    <row r="110" spans="2:11" s="1" customFormat="1" ht="15" customHeight="1">
      <c r="B110" s="280"/>
      <c r="C110" s="257" t="s">
        <v>2344</v>
      </c>
      <c r="D110" s="257"/>
      <c r="E110" s="257"/>
      <c r="F110" s="278" t="s">
        <v>2331</v>
      </c>
      <c r="G110" s="257"/>
      <c r="H110" s="257" t="s">
        <v>2364</v>
      </c>
      <c r="I110" s="257" t="s">
        <v>2327</v>
      </c>
      <c r="J110" s="257">
        <v>50</v>
      </c>
      <c r="K110" s="269"/>
    </row>
    <row r="111" spans="2:11" s="1" customFormat="1" ht="15" customHeight="1">
      <c r="B111" s="280"/>
      <c r="C111" s="257" t="s">
        <v>2351</v>
      </c>
      <c r="D111" s="257"/>
      <c r="E111" s="257"/>
      <c r="F111" s="278" t="s">
        <v>2331</v>
      </c>
      <c r="G111" s="257"/>
      <c r="H111" s="257" t="s">
        <v>2364</v>
      </c>
      <c r="I111" s="257" t="s">
        <v>2327</v>
      </c>
      <c r="J111" s="257">
        <v>50</v>
      </c>
      <c r="K111" s="269"/>
    </row>
    <row r="112" spans="2:11" s="1" customFormat="1" ht="15" customHeight="1">
      <c r="B112" s="280"/>
      <c r="C112" s="257" t="s">
        <v>2349</v>
      </c>
      <c r="D112" s="257"/>
      <c r="E112" s="257"/>
      <c r="F112" s="278" t="s">
        <v>2331</v>
      </c>
      <c r="G112" s="257"/>
      <c r="H112" s="257" t="s">
        <v>2364</v>
      </c>
      <c r="I112" s="257" t="s">
        <v>2327</v>
      </c>
      <c r="J112" s="257">
        <v>50</v>
      </c>
      <c r="K112" s="269"/>
    </row>
    <row r="113" spans="2:11" s="1" customFormat="1" ht="15" customHeight="1">
      <c r="B113" s="280"/>
      <c r="C113" s="257" t="s">
        <v>60</v>
      </c>
      <c r="D113" s="257"/>
      <c r="E113" s="257"/>
      <c r="F113" s="278" t="s">
        <v>2325</v>
      </c>
      <c r="G113" s="257"/>
      <c r="H113" s="257" t="s">
        <v>2365</v>
      </c>
      <c r="I113" s="257" t="s">
        <v>2327</v>
      </c>
      <c r="J113" s="257">
        <v>20</v>
      </c>
      <c r="K113" s="269"/>
    </row>
    <row r="114" spans="2:11" s="1" customFormat="1" ht="15" customHeight="1">
      <c r="B114" s="280"/>
      <c r="C114" s="257" t="s">
        <v>2366</v>
      </c>
      <c r="D114" s="257"/>
      <c r="E114" s="257"/>
      <c r="F114" s="278" t="s">
        <v>2325</v>
      </c>
      <c r="G114" s="257"/>
      <c r="H114" s="257" t="s">
        <v>2367</v>
      </c>
      <c r="I114" s="257" t="s">
        <v>2327</v>
      </c>
      <c r="J114" s="257">
        <v>120</v>
      </c>
      <c r="K114" s="269"/>
    </row>
    <row r="115" spans="2:11" s="1" customFormat="1" ht="15" customHeight="1">
      <c r="B115" s="280"/>
      <c r="C115" s="257" t="s">
        <v>45</v>
      </c>
      <c r="D115" s="257"/>
      <c r="E115" s="257"/>
      <c r="F115" s="278" t="s">
        <v>2325</v>
      </c>
      <c r="G115" s="257"/>
      <c r="H115" s="257" t="s">
        <v>2368</v>
      </c>
      <c r="I115" s="257" t="s">
        <v>2359</v>
      </c>
      <c r="J115" s="257"/>
      <c r="K115" s="269"/>
    </row>
    <row r="116" spans="2:11" s="1" customFormat="1" ht="15" customHeight="1">
      <c r="B116" s="280"/>
      <c r="C116" s="257" t="s">
        <v>55</v>
      </c>
      <c r="D116" s="257"/>
      <c r="E116" s="257"/>
      <c r="F116" s="278" t="s">
        <v>2325</v>
      </c>
      <c r="G116" s="257"/>
      <c r="H116" s="257" t="s">
        <v>2369</v>
      </c>
      <c r="I116" s="257" t="s">
        <v>2359</v>
      </c>
      <c r="J116" s="257"/>
      <c r="K116" s="269"/>
    </row>
    <row r="117" spans="2:11" s="1" customFormat="1" ht="15" customHeight="1">
      <c r="B117" s="280"/>
      <c r="C117" s="257" t="s">
        <v>64</v>
      </c>
      <c r="D117" s="257"/>
      <c r="E117" s="257"/>
      <c r="F117" s="278" t="s">
        <v>2325</v>
      </c>
      <c r="G117" s="257"/>
      <c r="H117" s="257" t="s">
        <v>2370</v>
      </c>
      <c r="I117" s="257" t="s">
        <v>2371</v>
      </c>
      <c r="J117" s="257"/>
      <c r="K117" s="269"/>
    </row>
    <row r="118" spans="2:11" s="1" customFormat="1" ht="15" customHeight="1">
      <c r="B118" s="283"/>
      <c r="C118" s="289"/>
      <c r="D118" s="289"/>
      <c r="E118" s="289"/>
      <c r="F118" s="289"/>
      <c r="G118" s="289"/>
      <c r="H118" s="289"/>
      <c r="I118" s="289"/>
      <c r="J118" s="289"/>
      <c r="K118" s="285"/>
    </row>
    <row r="119" spans="2:11" s="1" customFormat="1" ht="18.75" customHeight="1">
      <c r="B119" s="290"/>
      <c r="C119" s="291"/>
      <c r="D119" s="291"/>
      <c r="E119" s="291"/>
      <c r="F119" s="292"/>
      <c r="G119" s="291"/>
      <c r="H119" s="291"/>
      <c r="I119" s="291"/>
      <c r="J119" s="291"/>
      <c r="K119" s="290"/>
    </row>
    <row r="120" spans="2:11" s="1" customFormat="1" ht="18.75" customHeight="1">
      <c r="B120" s="264"/>
      <c r="C120" s="264"/>
      <c r="D120" s="264"/>
      <c r="E120" s="264"/>
      <c r="F120" s="264"/>
      <c r="G120" s="264"/>
      <c r="H120" s="264"/>
      <c r="I120" s="264"/>
      <c r="J120" s="264"/>
      <c r="K120" s="264"/>
    </row>
    <row r="121" spans="2:11" s="1" customFormat="1" ht="7.5" customHeight="1">
      <c r="B121" s="293"/>
      <c r="C121" s="294"/>
      <c r="D121" s="294"/>
      <c r="E121" s="294"/>
      <c r="F121" s="294"/>
      <c r="G121" s="294"/>
      <c r="H121" s="294"/>
      <c r="I121" s="294"/>
      <c r="J121" s="294"/>
      <c r="K121" s="295"/>
    </row>
    <row r="122" spans="2:11" s="1" customFormat="1" ht="45" customHeight="1">
      <c r="B122" s="296"/>
      <c r="C122" s="377" t="s">
        <v>2372</v>
      </c>
      <c r="D122" s="377"/>
      <c r="E122" s="377"/>
      <c r="F122" s="377"/>
      <c r="G122" s="377"/>
      <c r="H122" s="377"/>
      <c r="I122" s="377"/>
      <c r="J122" s="377"/>
      <c r="K122" s="297"/>
    </row>
    <row r="123" spans="2:11" s="1" customFormat="1" ht="17.25" customHeight="1">
      <c r="B123" s="298"/>
      <c r="C123" s="270" t="s">
        <v>2319</v>
      </c>
      <c r="D123" s="270"/>
      <c r="E123" s="270"/>
      <c r="F123" s="270" t="s">
        <v>2320</v>
      </c>
      <c r="G123" s="271"/>
      <c r="H123" s="270" t="s">
        <v>61</v>
      </c>
      <c r="I123" s="270" t="s">
        <v>64</v>
      </c>
      <c r="J123" s="270" t="s">
        <v>2321</v>
      </c>
      <c r="K123" s="299"/>
    </row>
    <row r="124" spans="2:11" s="1" customFormat="1" ht="17.25" customHeight="1">
      <c r="B124" s="298"/>
      <c r="C124" s="272" t="s">
        <v>2322</v>
      </c>
      <c r="D124" s="272"/>
      <c r="E124" s="272"/>
      <c r="F124" s="273" t="s">
        <v>2323</v>
      </c>
      <c r="G124" s="274"/>
      <c r="H124" s="272"/>
      <c r="I124" s="272"/>
      <c r="J124" s="272" t="s">
        <v>2324</v>
      </c>
      <c r="K124" s="299"/>
    </row>
    <row r="125" spans="2:11" s="1" customFormat="1" ht="5.25" customHeight="1">
      <c r="B125" s="300"/>
      <c r="C125" s="275"/>
      <c r="D125" s="275"/>
      <c r="E125" s="275"/>
      <c r="F125" s="275"/>
      <c r="G125" s="301"/>
      <c r="H125" s="275"/>
      <c r="I125" s="275"/>
      <c r="J125" s="275"/>
      <c r="K125" s="302"/>
    </row>
    <row r="126" spans="2:11" s="1" customFormat="1" ht="15" customHeight="1">
      <c r="B126" s="300"/>
      <c r="C126" s="257" t="s">
        <v>2328</v>
      </c>
      <c r="D126" s="277"/>
      <c r="E126" s="277"/>
      <c r="F126" s="278" t="s">
        <v>2325</v>
      </c>
      <c r="G126" s="257"/>
      <c r="H126" s="257" t="s">
        <v>2364</v>
      </c>
      <c r="I126" s="257" t="s">
        <v>2327</v>
      </c>
      <c r="J126" s="257">
        <v>120</v>
      </c>
      <c r="K126" s="303"/>
    </row>
    <row r="127" spans="2:11" s="1" customFormat="1" ht="15" customHeight="1">
      <c r="B127" s="300"/>
      <c r="C127" s="257" t="s">
        <v>2373</v>
      </c>
      <c r="D127" s="257"/>
      <c r="E127" s="257"/>
      <c r="F127" s="278" t="s">
        <v>2325</v>
      </c>
      <c r="G127" s="257"/>
      <c r="H127" s="257" t="s">
        <v>2374</v>
      </c>
      <c r="I127" s="257" t="s">
        <v>2327</v>
      </c>
      <c r="J127" s="257" t="s">
        <v>2375</v>
      </c>
      <c r="K127" s="303"/>
    </row>
    <row r="128" spans="2:11" s="1" customFormat="1" ht="15" customHeight="1">
      <c r="B128" s="300"/>
      <c r="C128" s="257" t="s">
        <v>2273</v>
      </c>
      <c r="D128" s="257"/>
      <c r="E128" s="257"/>
      <c r="F128" s="278" t="s">
        <v>2325</v>
      </c>
      <c r="G128" s="257"/>
      <c r="H128" s="257" t="s">
        <v>2376</v>
      </c>
      <c r="I128" s="257" t="s">
        <v>2327</v>
      </c>
      <c r="J128" s="257" t="s">
        <v>2375</v>
      </c>
      <c r="K128" s="303"/>
    </row>
    <row r="129" spans="2:11" s="1" customFormat="1" ht="15" customHeight="1">
      <c r="B129" s="300"/>
      <c r="C129" s="257" t="s">
        <v>2336</v>
      </c>
      <c r="D129" s="257"/>
      <c r="E129" s="257"/>
      <c r="F129" s="278" t="s">
        <v>2331</v>
      </c>
      <c r="G129" s="257"/>
      <c r="H129" s="257" t="s">
        <v>2337</v>
      </c>
      <c r="I129" s="257" t="s">
        <v>2327</v>
      </c>
      <c r="J129" s="257">
        <v>15</v>
      </c>
      <c r="K129" s="303"/>
    </row>
    <row r="130" spans="2:11" s="1" customFormat="1" ht="15" customHeight="1">
      <c r="B130" s="300"/>
      <c r="C130" s="281" t="s">
        <v>2338</v>
      </c>
      <c r="D130" s="281"/>
      <c r="E130" s="281"/>
      <c r="F130" s="282" t="s">
        <v>2331</v>
      </c>
      <c r="G130" s="281"/>
      <c r="H130" s="281" t="s">
        <v>2339</v>
      </c>
      <c r="I130" s="281" t="s">
        <v>2327</v>
      </c>
      <c r="J130" s="281">
        <v>15</v>
      </c>
      <c r="K130" s="303"/>
    </row>
    <row r="131" spans="2:11" s="1" customFormat="1" ht="15" customHeight="1">
      <c r="B131" s="300"/>
      <c r="C131" s="281" t="s">
        <v>2340</v>
      </c>
      <c r="D131" s="281"/>
      <c r="E131" s="281"/>
      <c r="F131" s="282" t="s">
        <v>2331</v>
      </c>
      <c r="G131" s="281"/>
      <c r="H131" s="281" t="s">
        <v>2341</v>
      </c>
      <c r="I131" s="281" t="s">
        <v>2327</v>
      </c>
      <c r="J131" s="281">
        <v>20</v>
      </c>
      <c r="K131" s="303"/>
    </row>
    <row r="132" spans="2:11" s="1" customFormat="1" ht="15" customHeight="1">
      <c r="B132" s="300"/>
      <c r="C132" s="281" t="s">
        <v>2342</v>
      </c>
      <c r="D132" s="281"/>
      <c r="E132" s="281"/>
      <c r="F132" s="282" t="s">
        <v>2331</v>
      </c>
      <c r="G132" s="281"/>
      <c r="H132" s="281" t="s">
        <v>2343</v>
      </c>
      <c r="I132" s="281" t="s">
        <v>2327</v>
      </c>
      <c r="J132" s="281">
        <v>20</v>
      </c>
      <c r="K132" s="303"/>
    </row>
    <row r="133" spans="2:11" s="1" customFormat="1" ht="15" customHeight="1">
      <c r="B133" s="300"/>
      <c r="C133" s="257" t="s">
        <v>2330</v>
      </c>
      <c r="D133" s="257"/>
      <c r="E133" s="257"/>
      <c r="F133" s="278" t="s">
        <v>2331</v>
      </c>
      <c r="G133" s="257"/>
      <c r="H133" s="257" t="s">
        <v>2364</v>
      </c>
      <c r="I133" s="257" t="s">
        <v>2327</v>
      </c>
      <c r="J133" s="257">
        <v>50</v>
      </c>
      <c r="K133" s="303"/>
    </row>
    <row r="134" spans="2:11" s="1" customFormat="1" ht="15" customHeight="1">
      <c r="B134" s="300"/>
      <c r="C134" s="257" t="s">
        <v>2344</v>
      </c>
      <c r="D134" s="257"/>
      <c r="E134" s="257"/>
      <c r="F134" s="278" t="s">
        <v>2331</v>
      </c>
      <c r="G134" s="257"/>
      <c r="H134" s="257" t="s">
        <v>2364</v>
      </c>
      <c r="I134" s="257" t="s">
        <v>2327</v>
      </c>
      <c r="J134" s="257">
        <v>50</v>
      </c>
      <c r="K134" s="303"/>
    </row>
    <row r="135" spans="2:11" s="1" customFormat="1" ht="15" customHeight="1">
      <c r="B135" s="300"/>
      <c r="C135" s="257" t="s">
        <v>2349</v>
      </c>
      <c r="D135" s="257"/>
      <c r="E135" s="257"/>
      <c r="F135" s="278" t="s">
        <v>2331</v>
      </c>
      <c r="G135" s="257"/>
      <c r="H135" s="257" t="s">
        <v>2364</v>
      </c>
      <c r="I135" s="257" t="s">
        <v>2327</v>
      </c>
      <c r="J135" s="257">
        <v>50</v>
      </c>
      <c r="K135" s="303"/>
    </row>
    <row r="136" spans="2:11" s="1" customFormat="1" ht="15" customHeight="1">
      <c r="B136" s="300"/>
      <c r="C136" s="257" t="s">
        <v>2351</v>
      </c>
      <c r="D136" s="257"/>
      <c r="E136" s="257"/>
      <c r="F136" s="278" t="s">
        <v>2331</v>
      </c>
      <c r="G136" s="257"/>
      <c r="H136" s="257" t="s">
        <v>2364</v>
      </c>
      <c r="I136" s="257" t="s">
        <v>2327</v>
      </c>
      <c r="J136" s="257">
        <v>50</v>
      </c>
      <c r="K136" s="303"/>
    </row>
    <row r="137" spans="2:11" s="1" customFormat="1" ht="15" customHeight="1">
      <c r="B137" s="300"/>
      <c r="C137" s="257" t="s">
        <v>2352</v>
      </c>
      <c r="D137" s="257"/>
      <c r="E137" s="257"/>
      <c r="F137" s="278" t="s">
        <v>2331</v>
      </c>
      <c r="G137" s="257"/>
      <c r="H137" s="257" t="s">
        <v>2377</v>
      </c>
      <c r="I137" s="257" t="s">
        <v>2327</v>
      </c>
      <c r="J137" s="257">
        <v>255</v>
      </c>
      <c r="K137" s="303"/>
    </row>
    <row r="138" spans="2:11" s="1" customFormat="1" ht="15" customHeight="1">
      <c r="B138" s="300"/>
      <c r="C138" s="257" t="s">
        <v>2354</v>
      </c>
      <c r="D138" s="257"/>
      <c r="E138" s="257"/>
      <c r="F138" s="278" t="s">
        <v>2325</v>
      </c>
      <c r="G138" s="257"/>
      <c r="H138" s="257" t="s">
        <v>2378</v>
      </c>
      <c r="I138" s="257" t="s">
        <v>2356</v>
      </c>
      <c r="J138" s="257"/>
      <c r="K138" s="303"/>
    </row>
    <row r="139" spans="2:11" s="1" customFormat="1" ht="15" customHeight="1">
      <c r="B139" s="300"/>
      <c r="C139" s="257" t="s">
        <v>2357</v>
      </c>
      <c r="D139" s="257"/>
      <c r="E139" s="257"/>
      <c r="F139" s="278" t="s">
        <v>2325</v>
      </c>
      <c r="G139" s="257"/>
      <c r="H139" s="257" t="s">
        <v>2379</v>
      </c>
      <c r="I139" s="257" t="s">
        <v>2359</v>
      </c>
      <c r="J139" s="257"/>
      <c r="K139" s="303"/>
    </row>
    <row r="140" spans="2:11" s="1" customFormat="1" ht="15" customHeight="1">
      <c r="B140" s="300"/>
      <c r="C140" s="257" t="s">
        <v>2360</v>
      </c>
      <c r="D140" s="257"/>
      <c r="E140" s="257"/>
      <c r="F140" s="278" t="s">
        <v>2325</v>
      </c>
      <c r="G140" s="257"/>
      <c r="H140" s="257" t="s">
        <v>2360</v>
      </c>
      <c r="I140" s="257" t="s">
        <v>2359</v>
      </c>
      <c r="J140" s="257"/>
      <c r="K140" s="303"/>
    </row>
    <row r="141" spans="2:11" s="1" customFormat="1" ht="15" customHeight="1">
      <c r="B141" s="300"/>
      <c r="C141" s="257" t="s">
        <v>45</v>
      </c>
      <c r="D141" s="257"/>
      <c r="E141" s="257"/>
      <c r="F141" s="278" t="s">
        <v>2325</v>
      </c>
      <c r="G141" s="257"/>
      <c r="H141" s="257" t="s">
        <v>2380</v>
      </c>
      <c r="I141" s="257" t="s">
        <v>2359</v>
      </c>
      <c r="J141" s="257"/>
      <c r="K141" s="303"/>
    </row>
    <row r="142" spans="2:11" s="1" customFormat="1" ht="15" customHeight="1">
      <c r="B142" s="300"/>
      <c r="C142" s="257" t="s">
        <v>2381</v>
      </c>
      <c r="D142" s="257"/>
      <c r="E142" s="257"/>
      <c r="F142" s="278" t="s">
        <v>2325</v>
      </c>
      <c r="G142" s="257"/>
      <c r="H142" s="257" t="s">
        <v>2382</v>
      </c>
      <c r="I142" s="257" t="s">
        <v>2359</v>
      </c>
      <c r="J142" s="257"/>
      <c r="K142" s="303"/>
    </row>
    <row r="143" spans="2:11" s="1" customFormat="1" ht="15" customHeight="1">
      <c r="B143" s="304"/>
      <c r="C143" s="305"/>
      <c r="D143" s="305"/>
      <c r="E143" s="305"/>
      <c r="F143" s="305"/>
      <c r="G143" s="305"/>
      <c r="H143" s="305"/>
      <c r="I143" s="305"/>
      <c r="J143" s="305"/>
      <c r="K143" s="306"/>
    </row>
    <row r="144" spans="2:11" s="1" customFormat="1" ht="18.75" customHeight="1">
      <c r="B144" s="291"/>
      <c r="C144" s="291"/>
      <c r="D144" s="291"/>
      <c r="E144" s="291"/>
      <c r="F144" s="292"/>
      <c r="G144" s="291"/>
      <c r="H144" s="291"/>
      <c r="I144" s="291"/>
      <c r="J144" s="291"/>
      <c r="K144" s="291"/>
    </row>
    <row r="145" spans="2:11" s="1" customFormat="1" ht="18.75" customHeight="1">
      <c r="B145" s="264"/>
      <c r="C145" s="264"/>
      <c r="D145" s="264"/>
      <c r="E145" s="264"/>
      <c r="F145" s="264"/>
      <c r="G145" s="264"/>
      <c r="H145" s="264"/>
      <c r="I145" s="264"/>
      <c r="J145" s="264"/>
      <c r="K145" s="264"/>
    </row>
    <row r="146" spans="2:11" s="1" customFormat="1" ht="7.5" customHeight="1">
      <c r="B146" s="265"/>
      <c r="C146" s="266"/>
      <c r="D146" s="266"/>
      <c r="E146" s="266"/>
      <c r="F146" s="266"/>
      <c r="G146" s="266"/>
      <c r="H146" s="266"/>
      <c r="I146" s="266"/>
      <c r="J146" s="266"/>
      <c r="K146" s="267"/>
    </row>
    <row r="147" spans="2:11" s="1" customFormat="1" ht="45" customHeight="1">
      <c r="B147" s="268"/>
      <c r="C147" s="376" t="s">
        <v>2383</v>
      </c>
      <c r="D147" s="376"/>
      <c r="E147" s="376"/>
      <c r="F147" s="376"/>
      <c r="G147" s="376"/>
      <c r="H147" s="376"/>
      <c r="I147" s="376"/>
      <c r="J147" s="376"/>
      <c r="K147" s="269"/>
    </row>
    <row r="148" spans="2:11" s="1" customFormat="1" ht="17.25" customHeight="1">
      <c r="B148" s="268"/>
      <c r="C148" s="270" t="s">
        <v>2319</v>
      </c>
      <c r="D148" s="270"/>
      <c r="E148" s="270"/>
      <c r="F148" s="270" t="s">
        <v>2320</v>
      </c>
      <c r="G148" s="271"/>
      <c r="H148" s="270" t="s">
        <v>61</v>
      </c>
      <c r="I148" s="270" t="s">
        <v>64</v>
      </c>
      <c r="J148" s="270" t="s">
        <v>2321</v>
      </c>
      <c r="K148" s="269"/>
    </row>
    <row r="149" spans="2:11" s="1" customFormat="1" ht="17.25" customHeight="1">
      <c r="B149" s="268"/>
      <c r="C149" s="272" t="s">
        <v>2322</v>
      </c>
      <c r="D149" s="272"/>
      <c r="E149" s="272"/>
      <c r="F149" s="273" t="s">
        <v>2323</v>
      </c>
      <c r="G149" s="274"/>
      <c r="H149" s="272"/>
      <c r="I149" s="272"/>
      <c r="J149" s="272" t="s">
        <v>2324</v>
      </c>
      <c r="K149" s="269"/>
    </row>
    <row r="150" spans="2:11" s="1" customFormat="1" ht="5.25" customHeight="1">
      <c r="B150" s="280"/>
      <c r="C150" s="275"/>
      <c r="D150" s="275"/>
      <c r="E150" s="275"/>
      <c r="F150" s="275"/>
      <c r="G150" s="276"/>
      <c r="H150" s="275"/>
      <c r="I150" s="275"/>
      <c r="J150" s="275"/>
      <c r="K150" s="303"/>
    </row>
    <row r="151" spans="2:11" s="1" customFormat="1" ht="15" customHeight="1">
      <c r="B151" s="280"/>
      <c r="C151" s="307" t="s">
        <v>2328</v>
      </c>
      <c r="D151" s="257"/>
      <c r="E151" s="257"/>
      <c r="F151" s="308" t="s">
        <v>2325</v>
      </c>
      <c r="G151" s="257"/>
      <c r="H151" s="307" t="s">
        <v>2364</v>
      </c>
      <c r="I151" s="307" t="s">
        <v>2327</v>
      </c>
      <c r="J151" s="307">
        <v>120</v>
      </c>
      <c r="K151" s="303"/>
    </row>
    <row r="152" spans="2:11" s="1" customFormat="1" ht="15" customHeight="1">
      <c r="B152" s="280"/>
      <c r="C152" s="307" t="s">
        <v>2373</v>
      </c>
      <c r="D152" s="257"/>
      <c r="E152" s="257"/>
      <c r="F152" s="308" t="s">
        <v>2325</v>
      </c>
      <c r="G152" s="257"/>
      <c r="H152" s="307" t="s">
        <v>2384</v>
      </c>
      <c r="I152" s="307" t="s">
        <v>2327</v>
      </c>
      <c r="J152" s="307" t="s">
        <v>2375</v>
      </c>
      <c r="K152" s="303"/>
    </row>
    <row r="153" spans="2:11" s="1" customFormat="1" ht="15" customHeight="1">
      <c r="B153" s="280"/>
      <c r="C153" s="307" t="s">
        <v>2273</v>
      </c>
      <c r="D153" s="257"/>
      <c r="E153" s="257"/>
      <c r="F153" s="308" t="s">
        <v>2325</v>
      </c>
      <c r="G153" s="257"/>
      <c r="H153" s="307" t="s">
        <v>2385</v>
      </c>
      <c r="I153" s="307" t="s">
        <v>2327</v>
      </c>
      <c r="J153" s="307" t="s">
        <v>2375</v>
      </c>
      <c r="K153" s="303"/>
    </row>
    <row r="154" spans="2:11" s="1" customFormat="1" ht="15" customHeight="1">
      <c r="B154" s="280"/>
      <c r="C154" s="307" t="s">
        <v>2330</v>
      </c>
      <c r="D154" s="257"/>
      <c r="E154" s="257"/>
      <c r="F154" s="308" t="s">
        <v>2331</v>
      </c>
      <c r="G154" s="257"/>
      <c r="H154" s="307" t="s">
        <v>2364</v>
      </c>
      <c r="I154" s="307" t="s">
        <v>2327</v>
      </c>
      <c r="J154" s="307">
        <v>50</v>
      </c>
      <c r="K154" s="303"/>
    </row>
    <row r="155" spans="2:11" s="1" customFormat="1" ht="15" customHeight="1">
      <c r="B155" s="280"/>
      <c r="C155" s="307" t="s">
        <v>2333</v>
      </c>
      <c r="D155" s="257"/>
      <c r="E155" s="257"/>
      <c r="F155" s="308" t="s">
        <v>2325</v>
      </c>
      <c r="G155" s="257"/>
      <c r="H155" s="307" t="s">
        <v>2364</v>
      </c>
      <c r="I155" s="307" t="s">
        <v>2335</v>
      </c>
      <c r="J155" s="307"/>
      <c r="K155" s="303"/>
    </row>
    <row r="156" spans="2:11" s="1" customFormat="1" ht="15" customHeight="1">
      <c r="B156" s="280"/>
      <c r="C156" s="307" t="s">
        <v>2344</v>
      </c>
      <c r="D156" s="257"/>
      <c r="E156" s="257"/>
      <c r="F156" s="308" t="s">
        <v>2331</v>
      </c>
      <c r="G156" s="257"/>
      <c r="H156" s="307" t="s">
        <v>2364</v>
      </c>
      <c r="I156" s="307" t="s">
        <v>2327</v>
      </c>
      <c r="J156" s="307">
        <v>50</v>
      </c>
      <c r="K156" s="303"/>
    </row>
    <row r="157" spans="2:11" s="1" customFormat="1" ht="15" customHeight="1">
      <c r="B157" s="280"/>
      <c r="C157" s="307" t="s">
        <v>2351</v>
      </c>
      <c r="D157" s="257"/>
      <c r="E157" s="257"/>
      <c r="F157" s="308" t="s">
        <v>2331</v>
      </c>
      <c r="G157" s="257"/>
      <c r="H157" s="307" t="s">
        <v>2364</v>
      </c>
      <c r="I157" s="307" t="s">
        <v>2327</v>
      </c>
      <c r="J157" s="307">
        <v>50</v>
      </c>
      <c r="K157" s="303"/>
    </row>
    <row r="158" spans="2:11" s="1" customFormat="1" ht="15" customHeight="1">
      <c r="B158" s="280"/>
      <c r="C158" s="307" t="s">
        <v>2349</v>
      </c>
      <c r="D158" s="257"/>
      <c r="E158" s="257"/>
      <c r="F158" s="308" t="s">
        <v>2331</v>
      </c>
      <c r="G158" s="257"/>
      <c r="H158" s="307" t="s">
        <v>2364</v>
      </c>
      <c r="I158" s="307" t="s">
        <v>2327</v>
      </c>
      <c r="J158" s="307">
        <v>50</v>
      </c>
      <c r="K158" s="303"/>
    </row>
    <row r="159" spans="2:11" s="1" customFormat="1" ht="15" customHeight="1">
      <c r="B159" s="280"/>
      <c r="C159" s="307" t="s">
        <v>115</v>
      </c>
      <c r="D159" s="257"/>
      <c r="E159" s="257"/>
      <c r="F159" s="308" t="s">
        <v>2325</v>
      </c>
      <c r="G159" s="257"/>
      <c r="H159" s="307" t="s">
        <v>2386</v>
      </c>
      <c r="I159" s="307" t="s">
        <v>2327</v>
      </c>
      <c r="J159" s="307" t="s">
        <v>2387</v>
      </c>
      <c r="K159" s="303"/>
    </row>
    <row r="160" spans="2:11" s="1" customFormat="1" ht="15" customHeight="1">
      <c r="B160" s="280"/>
      <c r="C160" s="307" t="s">
        <v>2388</v>
      </c>
      <c r="D160" s="257"/>
      <c r="E160" s="257"/>
      <c r="F160" s="308" t="s">
        <v>2325</v>
      </c>
      <c r="G160" s="257"/>
      <c r="H160" s="307" t="s">
        <v>2389</v>
      </c>
      <c r="I160" s="307" t="s">
        <v>2359</v>
      </c>
      <c r="J160" s="307"/>
      <c r="K160" s="303"/>
    </row>
    <row r="161" spans="2:11" s="1" customFormat="1" ht="15" customHeight="1">
      <c r="B161" s="309"/>
      <c r="C161" s="289"/>
      <c r="D161" s="289"/>
      <c r="E161" s="289"/>
      <c r="F161" s="289"/>
      <c r="G161" s="289"/>
      <c r="H161" s="289"/>
      <c r="I161" s="289"/>
      <c r="J161" s="289"/>
      <c r="K161" s="310"/>
    </row>
    <row r="162" spans="2:11" s="1" customFormat="1" ht="18.75" customHeight="1">
      <c r="B162" s="291"/>
      <c r="C162" s="301"/>
      <c r="D162" s="301"/>
      <c r="E162" s="301"/>
      <c r="F162" s="311"/>
      <c r="G162" s="301"/>
      <c r="H162" s="301"/>
      <c r="I162" s="301"/>
      <c r="J162" s="301"/>
      <c r="K162" s="291"/>
    </row>
    <row r="163" spans="2:11" s="1" customFormat="1" ht="18.75" customHeight="1">
      <c r="B163" s="264"/>
      <c r="C163" s="264"/>
      <c r="D163" s="264"/>
      <c r="E163" s="264"/>
      <c r="F163" s="264"/>
      <c r="G163" s="264"/>
      <c r="H163" s="264"/>
      <c r="I163" s="264"/>
      <c r="J163" s="264"/>
      <c r="K163" s="264"/>
    </row>
    <row r="164" spans="2:11" s="1" customFormat="1" ht="7.5" customHeight="1">
      <c r="B164" s="246"/>
      <c r="C164" s="247"/>
      <c r="D164" s="247"/>
      <c r="E164" s="247"/>
      <c r="F164" s="247"/>
      <c r="G164" s="247"/>
      <c r="H164" s="247"/>
      <c r="I164" s="247"/>
      <c r="J164" s="247"/>
      <c r="K164" s="248"/>
    </row>
    <row r="165" spans="2:11" s="1" customFormat="1" ht="45" customHeight="1">
      <c r="B165" s="249"/>
      <c r="C165" s="377" t="s">
        <v>2390</v>
      </c>
      <c r="D165" s="377"/>
      <c r="E165" s="377"/>
      <c r="F165" s="377"/>
      <c r="G165" s="377"/>
      <c r="H165" s="377"/>
      <c r="I165" s="377"/>
      <c r="J165" s="377"/>
      <c r="K165" s="250"/>
    </row>
    <row r="166" spans="2:11" s="1" customFormat="1" ht="17.25" customHeight="1">
      <c r="B166" s="249"/>
      <c r="C166" s="270" t="s">
        <v>2319</v>
      </c>
      <c r="D166" s="270"/>
      <c r="E166" s="270"/>
      <c r="F166" s="270" t="s">
        <v>2320</v>
      </c>
      <c r="G166" s="312"/>
      <c r="H166" s="313" t="s">
        <v>61</v>
      </c>
      <c r="I166" s="313" t="s">
        <v>64</v>
      </c>
      <c r="J166" s="270" t="s">
        <v>2321</v>
      </c>
      <c r="K166" s="250"/>
    </row>
    <row r="167" spans="2:11" s="1" customFormat="1" ht="17.25" customHeight="1">
      <c r="B167" s="251"/>
      <c r="C167" s="272" t="s">
        <v>2322</v>
      </c>
      <c r="D167" s="272"/>
      <c r="E167" s="272"/>
      <c r="F167" s="273" t="s">
        <v>2323</v>
      </c>
      <c r="G167" s="314"/>
      <c r="H167" s="315"/>
      <c r="I167" s="315"/>
      <c r="J167" s="272" t="s">
        <v>2324</v>
      </c>
      <c r="K167" s="252"/>
    </row>
    <row r="168" spans="2:11" s="1" customFormat="1" ht="5.25" customHeight="1">
      <c r="B168" s="280"/>
      <c r="C168" s="275"/>
      <c r="D168" s="275"/>
      <c r="E168" s="275"/>
      <c r="F168" s="275"/>
      <c r="G168" s="276"/>
      <c r="H168" s="275"/>
      <c r="I168" s="275"/>
      <c r="J168" s="275"/>
      <c r="K168" s="303"/>
    </row>
    <row r="169" spans="2:11" s="1" customFormat="1" ht="15" customHeight="1">
      <c r="B169" s="280"/>
      <c r="C169" s="257" t="s">
        <v>2328</v>
      </c>
      <c r="D169" s="257"/>
      <c r="E169" s="257"/>
      <c r="F169" s="278" t="s">
        <v>2325</v>
      </c>
      <c r="G169" s="257"/>
      <c r="H169" s="257" t="s">
        <v>2364</v>
      </c>
      <c r="I169" s="257" t="s">
        <v>2327</v>
      </c>
      <c r="J169" s="257">
        <v>120</v>
      </c>
      <c r="K169" s="303"/>
    </row>
    <row r="170" spans="2:11" s="1" customFormat="1" ht="15" customHeight="1">
      <c r="B170" s="280"/>
      <c r="C170" s="257" t="s">
        <v>2373</v>
      </c>
      <c r="D170" s="257"/>
      <c r="E170" s="257"/>
      <c r="F170" s="278" t="s">
        <v>2325</v>
      </c>
      <c r="G170" s="257"/>
      <c r="H170" s="257" t="s">
        <v>2374</v>
      </c>
      <c r="I170" s="257" t="s">
        <v>2327</v>
      </c>
      <c r="J170" s="257" t="s">
        <v>2375</v>
      </c>
      <c r="K170" s="303"/>
    </row>
    <row r="171" spans="2:11" s="1" customFormat="1" ht="15" customHeight="1">
      <c r="B171" s="280"/>
      <c r="C171" s="257" t="s">
        <v>2273</v>
      </c>
      <c r="D171" s="257"/>
      <c r="E171" s="257"/>
      <c r="F171" s="278" t="s">
        <v>2325</v>
      </c>
      <c r="G171" s="257"/>
      <c r="H171" s="257" t="s">
        <v>2391</v>
      </c>
      <c r="I171" s="257" t="s">
        <v>2327</v>
      </c>
      <c r="J171" s="257" t="s">
        <v>2375</v>
      </c>
      <c r="K171" s="303"/>
    </row>
    <row r="172" spans="2:11" s="1" customFormat="1" ht="15" customHeight="1">
      <c r="B172" s="280"/>
      <c r="C172" s="257" t="s">
        <v>2330</v>
      </c>
      <c r="D172" s="257"/>
      <c r="E172" s="257"/>
      <c r="F172" s="278" t="s">
        <v>2331</v>
      </c>
      <c r="G172" s="257"/>
      <c r="H172" s="257" t="s">
        <v>2391</v>
      </c>
      <c r="I172" s="257" t="s">
        <v>2327</v>
      </c>
      <c r="J172" s="257">
        <v>50</v>
      </c>
      <c r="K172" s="303"/>
    </row>
    <row r="173" spans="2:11" s="1" customFormat="1" ht="15" customHeight="1">
      <c r="B173" s="280"/>
      <c r="C173" s="257" t="s">
        <v>2333</v>
      </c>
      <c r="D173" s="257"/>
      <c r="E173" s="257"/>
      <c r="F173" s="278" t="s">
        <v>2325</v>
      </c>
      <c r="G173" s="257"/>
      <c r="H173" s="257" t="s">
        <v>2391</v>
      </c>
      <c r="I173" s="257" t="s">
        <v>2335</v>
      </c>
      <c r="J173" s="257"/>
      <c r="K173" s="303"/>
    </row>
    <row r="174" spans="2:11" s="1" customFormat="1" ht="15" customHeight="1">
      <c r="B174" s="280"/>
      <c r="C174" s="257" t="s">
        <v>2344</v>
      </c>
      <c r="D174" s="257"/>
      <c r="E174" s="257"/>
      <c r="F174" s="278" t="s">
        <v>2331</v>
      </c>
      <c r="G174" s="257"/>
      <c r="H174" s="257" t="s">
        <v>2391</v>
      </c>
      <c r="I174" s="257" t="s">
        <v>2327</v>
      </c>
      <c r="J174" s="257">
        <v>50</v>
      </c>
      <c r="K174" s="303"/>
    </row>
    <row r="175" spans="2:11" s="1" customFormat="1" ht="15" customHeight="1">
      <c r="B175" s="280"/>
      <c r="C175" s="257" t="s">
        <v>2351</v>
      </c>
      <c r="D175" s="257"/>
      <c r="E175" s="257"/>
      <c r="F175" s="278" t="s">
        <v>2331</v>
      </c>
      <c r="G175" s="257"/>
      <c r="H175" s="257" t="s">
        <v>2391</v>
      </c>
      <c r="I175" s="257" t="s">
        <v>2327</v>
      </c>
      <c r="J175" s="257">
        <v>50</v>
      </c>
      <c r="K175" s="303"/>
    </row>
    <row r="176" spans="2:11" s="1" customFormat="1" ht="15" customHeight="1">
      <c r="B176" s="280"/>
      <c r="C176" s="257" t="s">
        <v>2349</v>
      </c>
      <c r="D176" s="257"/>
      <c r="E176" s="257"/>
      <c r="F176" s="278" t="s">
        <v>2331</v>
      </c>
      <c r="G176" s="257"/>
      <c r="H176" s="257" t="s">
        <v>2391</v>
      </c>
      <c r="I176" s="257" t="s">
        <v>2327</v>
      </c>
      <c r="J176" s="257">
        <v>50</v>
      </c>
      <c r="K176" s="303"/>
    </row>
    <row r="177" spans="2:11" s="1" customFormat="1" ht="15" customHeight="1">
      <c r="B177" s="280"/>
      <c r="C177" s="257" t="s">
        <v>135</v>
      </c>
      <c r="D177" s="257"/>
      <c r="E177" s="257"/>
      <c r="F177" s="278" t="s">
        <v>2325</v>
      </c>
      <c r="G177" s="257"/>
      <c r="H177" s="257" t="s">
        <v>2392</v>
      </c>
      <c r="I177" s="257" t="s">
        <v>2393</v>
      </c>
      <c r="J177" s="257"/>
      <c r="K177" s="303"/>
    </row>
    <row r="178" spans="2:11" s="1" customFormat="1" ht="15" customHeight="1">
      <c r="B178" s="280"/>
      <c r="C178" s="257" t="s">
        <v>64</v>
      </c>
      <c r="D178" s="257"/>
      <c r="E178" s="257"/>
      <c r="F178" s="278" t="s">
        <v>2325</v>
      </c>
      <c r="G178" s="257"/>
      <c r="H178" s="257" t="s">
        <v>2394</v>
      </c>
      <c r="I178" s="257" t="s">
        <v>2395</v>
      </c>
      <c r="J178" s="257">
        <v>1</v>
      </c>
      <c r="K178" s="303"/>
    </row>
    <row r="179" spans="2:11" s="1" customFormat="1" ht="15" customHeight="1">
      <c r="B179" s="280"/>
      <c r="C179" s="257" t="s">
        <v>60</v>
      </c>
      <c r="D179" s="257"/>
      <c r="E179" s="257"/>
      <c r="F179" s="278" t="s">
        <v>2325</v>
      </c>
      <c r="G179" s="257"/>
      <c r="H179" s="257" t="s">
        <v>2396</v>
      </c>
      <c r="I179" s="257" t="s">
        <v>2327</v>
      </c>
      <c r="J179" s="257">
        <v>20</v>
      </c>
      <c r="K179" s="303"/>
    </row>
    <row r="180" spans="2:11" s="1" customFormat="1" ht="15" customHeight="1">
      <c r="B180" s="280"/>
      <c r="C180" s="257" t="s">
        <v>61</v>
      </c>
      <c r="D180" s="257"/>
      <c r="E180" s="257"/>
      <c r="F180" s="278" t="s">
        <v>2325</v>
      </c>
      <c r="G180" s="257"/>
      <c r="H180" s="257" t="s">
        <v>2397</v>
      </c>
      <c r="I180" s="257" t="s">
        <v>2327</v>
      </c>
      <c r="J180" s="257">
        <v>255</v>
      </c>
      <c r="K180" s="303"/>
    </row>
    <row r="181" spans="2:11" s="1" customFormat="1" ht="15" customHeight="1">
      <c r="B181" s="280"/>
      <c r="C181" s="257" t="s">
        <v>136</v>
      </c>
      <c r="D181" s="257"/>
      <c r="E181" s="257"/>
      <c r="F181" s="278" t="s">
        <v>2325</v>
      </c>
      <c r="G181" s="257"/>
      <c r="H181" s="257" t="s">
        <v>2289</v>
      </c>
      <c r="I181" s="257" t="s">
        <v>2327</v>
      </c>
      <c r="J181" s="257">
        <v>10</v>
      </c>
      <c r="K181" s="303"/>
    </row>
    <row r="182" spans="2:11" s="1" customFormat="1" ht="15" customHeight="1">
      <c r="B182" s="280"/>
      <c r="C182" s="257" t="s">
        <v>137</v>
      </c>
      <c r="D182" s="257"/>
      <c r="E182" s="257"/>
      <c r="F182" s="278" t="s">
        <v>2325</v>
      </c>
      <c r="G182" s="257"/>
      <c r="H182" s="257" t="s">
        <v>2398</v>
      </c>
      <c r="I182" s="257" t="s">
        <v>2359</v>
      </c>
      <c r="J182" s="257"/>
      <c r="K182" s="303"/>
    </row>
    <row r="183" spans="2:11" s="1" customFormat="1" ht="15" customHeight="1">
      <c r="B183" s="280"/>
      <c r="C183" s="257" t="s">
        <v>2399</v>
      </c>
      <c r="D183" s="257"/>
      <c r="E183" s="257"/>
      <c r="F183" s="278" t="s">
        <v>2325</v>
      </c>
      <c r="G183" s="257"/>
      <c r="H183" s="257" t="s">
        <v>2400</v>
      </c>
      <c r="I183" s="257" t="s">
        <v>2359</v>
      </c>
      <c r="J183" s="257"/>
      <c r="K183" s="303"/>
    </row>
    <row r="184" spans="2:11" s="1" customFormat="1" ht="15" customHeight="1">
      <c r="B184" s="280"/>
      <c r="C184" s="257" t="s">
        <v>2388</v>
      </c>
      <c r="D184" s="257"/>
      <c r="E184" s="257"/>
      <c r="F184" s="278" t="s">
        <v>2325</v>
      </c>
      <c r="G184" s="257"/>
      <c r="H184" s="257" t="s">
        <v>2401</v>
      </c>
      <c r="I184" s="257" t="s">
        <v>2359</v>
      </c>
      <c r="J184" s="257"/>
      <c r="K184" s="303"/>
    </row>
    <row r="185" spans="2:11" s="1" customFormat="1" ht="15" customHeight="1">
      <c r="B185" s="280"/>
      <c r="C185" s="257" t="s">
        <v>139</v>
      </c>
      <c r="D185" s="257"/>
      <c r="E185" s="257"/>
      <c r="F185" s="278" t="s">
        <v>2331</v>
      </c>
      <c r="G185" s="257"/>
      <c r="H185" s="257" t="s">
        <v>2402</v>
      </c>
      <c r="I185" s="257" t="s">
        <v>2327</v>
      </c>
      <c r="J185" s="257">
        <v>50</v>
      </c>
      <c r="K185" s="303"/>
    </row>
    <row r="186" spans="2:11" s="1" customFormat="1" ht="15" customHeight="1">
      <c r="B186" s="280"/>
      <c r="C186" s="257" t="s">
        <v>2403</v>
      </c>
      <c r="D186" s="257"/>
      <c r="E186" s="257"/>
      <c r="F186" s="278" t="s">
        <v>2331</v>
      </c>
      <c r="G186" s="257"/>
      <c r="H186" s="257" t="s">
        <v>2404</v>
      </c>
      <c r="I186" s="257" t="s">
        <v>2405</v>
      </c>
      <c r="J186" s="257"/>
      <c r="K186" s="303"/>
    </row>
    <row r="187" spans="2:11" s="1" customFormat="1" ht="15" customHeight="1">
      <c r="B187" s="280"/>
      <c r="C187" s="257" t="s">
        <v>2406</v>
      </c>
      <c r="D187" s="257"/>
      <c r="E187" s="257"/>
      <c r="F187" s="278" t="s">
        <v>2331</v>
      </c>
      <c r="G187" s="257"/>
      <c r="H187" s="257" t="s">
        <v>2407</v>
      </c>
      <c r="I187" s="257" t="s">
        <v>2405</v>
      </c>
      <c r="J187" s="257"/>
      <c r="K187" s="303"/>
    </row>
    <row r="188" spans="2:11" s="1" customFormat="1" ht="15" customHeight="1">
      <c r="B188" s="280"/>
      <c r="C188" s="257" t="s">
        <v>2408</v>
      </c>
      <c r="D188" s="257"/>
      <c r="E188" s="257"/>
      <c r="F188" s="278" t="s">
        <v>2331</v>
      </c>
      <c r="G188" s="257"/>
      <c r="H188" s="257" t="s">
        <v>2409</v>
      </c>
      <c r="I188" s="257" t="s">
        <v>2405</v>
      </c>
      <c r="J188" s="257"/>
      <c r="K188" s="303"/>
    </row>
    <row r="189" spans="2:11" s="1" customFormat="1" ht="15" customHeight="1">
      <c r="B189" s="280"/>
      <c r="C189" s="316" t="s">
        <v>2410</v>
      </c>
      <c r="D189" s="257"/>
      <c r="E189" s="257"/>
      <c r="F189" s="278" t="s">
        <v>2331</v>
      </c>
      <c r="G189" s="257"/>
      <c r="H189" s="257" t="s">
        <v>2411</v>
      </c>
      <c r="I189" s="257" t="s">
        <v>2412</v>
      </c>
      <c r="J189" s="317" t="s">
        <v>2413</v>
      </c>
      <c r="K189" s="303"/>
    </row>
    <row r="190" spans="2:11" s="1" customFormat="1" ht="15" customHeight="1">
      <c r="B190" s="280"/>
      <c r="C190" s="316" t="s">
        <v>49</v>
      </c>
      <c r="D190" s="257"/>
      <c r="E190" s="257"/>
      <c r="F190" s="278" t="s">
        <v>2325</v>
      </c>
      <c r="G190" s="257"/>
      <c r="H190" s="254" t="s">
        <v>2414</v>
      </c>
      <c r="I190" s="257" t="s">
        <v>2415</v>
      </c>
      <c r="J190" s="257"/>
      <c r="K190" s="303"/>
    </row>
    <row r="191" spans="2:11" s="1" customFormat="1" ht="15" customHeight="1">
      <c r="B191" s="280"/>
      <c r="C191" s="316" t="s">
        <v>2416</v>
      </c>
      <c r="D191" s="257"/>
      <c r="E191" s="257"/>
      <c r="F191" s="278" t="s">
        <v>2325</v>
      </c>
      <c r="G191" s="257"/>
      <c r="H191" s="257" t="s">
        <v>2417</v>
      </c>
      <c r="I191" s="257" t="s">
        <v>2359</v>
      </c>
      <c r="J191" s="257"/>
      <c r="K191" s="303"/>
    </row>
    <row r="192" spans="2:11" s="1" customFormat="1" ht="15" customHeight="1">
      <c r="B192" s="280"/>
      <c r="C192" s="316" t="s">
        <v>2418</v>
      </c>
      <c r="D192" s="257"/>
      <c r="E192" s="257"/>
      <c r="F192" s="278" t="s">
        <v>2325</v>
      </c>
      <c r="G192" s="257"/>
      <c r="H192" s="257" t="s">
        <v>2419</v>
      </c>
      <c r="I192" s="257" t="s">
        <v>2359</v>
      </c>
      <c r="J192" s="257"/>
      <c r="K192" s="303"/>
    </row>
    <row r="193" spans="2:11" s="1" customFormat="1" ht="15" customHeight="1">
      <c r="B193" s="280"/>
      <c r="C193" s="316" t="s">
        <v>2420</v>
      </c>
      <c r="D193" s="257"/>
      <c r="E193" s="257"/>
      <c r="F193" s="278" t="s">
        <v>2331</v>
      </c>
      <c r="G193" s="257"/>
      <c r="H193" s="257" t="s">
        <v>2421</v>
      </c>
      <c r="I193" s="257" t="s">
        <v>2359</v>
      </c>
      <c r="J193" s="257"/>
      <c r="K193" s="303"/>
    </row>
    <row r="194" spans="2:11" s="1" customFormat="1" ht="15" customHeight="1">
      <c r="B194" s="309"/>
      <c r="C194" s="318"/>
      <c r="D194" s="289"/>
      <c r="E194" s="289"/>
      <c r="F194" s="289"/>
      <c r="G194" s="289"/>
      <c r="H194" s="289"/>
      <c r="I194" s="289"/>
      <c r="J194" s="289"/>
      <c r="K194" s="310"/>
    </row>
    <row r="195" spans="2:11" s="1" customFormat="1" ht="18.75" customHeight="1">
      <c r="B195" s="291"/>
      <c r="C195" s="301"/>
      <c r="D195" s="301"/>
      <c r="E195" s="301"/>
      <c r="F195" s="311"/>
      <c r="G195" s="301"/>
      <c r="H195" s="301"/>
      <c r="I195" s="301"/>
      <c r="J195" s="301"/>
      <c r="K195" s="291"/>
    </row>
    <row r="196" spans="2:11" s="1" customFormat="1" ht="18.75" customHeight="1">
      <c r="B196" s="291"/>
      <c r="C196" s="301"/>
      <c r="D196" s="301"/>
      <c r="E196" s="301"/>
      <c r="F196" s="311"/>
      <c r="G196" s="301"/>
      <c r="H196" s="301"/>
      <c r="I196" s="301"/>
      <c r="J196" s="301"/>
      <c r="K196" s="291"/>
    </row>
    <row r="197" spans="2:11" s="1" customFormat="1" ht="18.75" customHeight="1">
      <c r="B197" s="264"/>
      <c r="C197" s="264"/>
      <c r="D197" s="264"/>
      <c r="E197" s="264"/>
      <c r="F197" s="264"/>
      <c r="G197" s="264"/>
      <c r="H197" s="264"/>
      <c r="I197" s="264"/>
      <c r="J197" s="264"/>
      <c r="K197" s="264"/>
    </row>
    <row r="198" spans="2:11" s="1" customFormat="1" ht="13.5">
      <c r="B198" s="246"/>
      <c r="C198" s="247"/>
      <c r="D198" s="247"/>
      <c r="E198" s="247"/>
      <c r="F198" s="247"/>
      <c r="G198" s="247"/>
      <c r="H198" s="247"/>
      <c r="I198" s="247"/>
      <c r="J198" s="247"/>
      <c r="K198" s="248"/>
    </row>
    <row r="199" spans="2:11" s="1" customFormat="1" ht="21">
      <c r="B199" s="249"/>
      <c r="C199" s="377" t="s">
        <v>2422</v>
      </c>
      <c r="D199" s="377"/>
      <c r="E199" s="377"/>
      <c r="F199" s="377"/>
      <c r="G199" s="377"/>
      <c r="H199" s="377"/>
      <c r="I199" s="377"/>
      <c r="J199" s="377"/>
      <c r="K199" s="250"/>
    </row>
    <row r="200" spans="2:11" s="1" customFormat="1" ht="25.5" customHeight="1">
      <c r="B200" s="249"/>
      <c r="C200" s="319" t="s">
        <v>2423</v>
      </c>
      <c r="D200" s="319"/>
      <c r="E200" s="319"/>
      <c r="F200" s="319" t="s">
        <v>2424</v>
      </c>
      <c r="G200" s="320"/>
      <c r="H200" s="378" t="s">
        <v>2425</v>
      </c>
      <c r="I200" s="378"/>
      <c r="J200" s="378"/>
      <c r="K200" s="250"/>
    </row>
    <row r="201" spans="2:11" s="1" customFormat="1" ht="5.25" customHeight="1">
      <c r="B201" s="280"/>
      <c r="C201" s="275"/>
      <c r="D201" s="275"/>
      <c r="E201" s="275"/>
      <c r="F201" s="275"/>
      <c r="G201" s="301"/>
      <c r="H201" s="275"/>
      <c r="I201" s="275"/>
      <c r="J201" s="275"/>
      <c r="K201" s="303"/>
    </row>
    <row r="202" spans="2:11" s="1" customFormat="1" ht="15" customHeight="1">
      <c r="B202" s="280"/>
      <c r="C202" s="257" t="s">
        <v>2415</v>
      </c>
      <c r="D202" s="257"/>
      <c r="E202" s="257"/>
      <c r="F202" s="278" t="s">
        <v>50</v>
      </c>
      <c r="G202" s="257"/>
      <c r="H202" s="379" t="s">
        <v>2426</v>
      </c>
      <c r="I202" s="379"/>
      <c r="J202" s="379"/>
      <c r="K202" s="303"/>
    </row>
    <row r="203" spans="2:11" s="1" customFormat="1" ht="15" customHeight="1">
      <c r="B203" s="280"/>
      <c r="C203" s="257"/>
      <c r="D203" s="257"/>
      <c r="E203" s="257"/>
      <c r="F203" s="278" t="s">
        <v>51</v>
      </c>
      <c r="G203" s="257"/>
      <c r="H203" s="379" t="s">
        <v>2427</v>
      </c>
      <c r="I203" s="379"/>
      <c r="J203" s="379"/>
      <c r="K203" s="303"/>
    </row>
    <row r="204" spans="2:11" s="1" customFormat="1" ht="15" customHeight="1">
      <c r="B204" s="280"/>
      <c r="C204" s="257"/>
      <c r="D204" s="257"/>
      <c r="E204" s="257"/>
      <c r="F204" s="278" t="s">
        <v>54</v>
      </c>
      <c r="G204" s="257"/>
      <c r="H204" s="379" t="s">
        <v>2428</v>
      </c>
      <c r="I204" s="379"/>
      <c r="J204" s="379"/>
      <c r="K204" s="303"/>
    </row>
    <row r="205" spans="2:11" s="1" customFormat="1" ht="15" customHeight="1">
      <c r="B205" s="280"/>
      <c r="C205" s="257"/>
      <c r="D205" s="257"/>
      <c r="E205" s="257"/>
      <c r="F205" s="278" t="s">
        <v>52</v>
      </c>
      <c r="G205" s="257"/>
      <c r="H205" s="379" t="s">
        <v>2429</v>
      </c>
      <c r="I205" s="379"/>
      <c r="J205" s="379"/>
      <c r="K205" s="303"/>
    </row>
    <row r="206" spans="2:11" s="1" customFormat="1" ht="15" customHeight="1">
      <c r="B206" s="280"/>
      <c r="C206" s="257"/>
      <c r="D206" s="257"/>
      <c r="E206" s="257"/>
      <c r="F206" s="278" t="s">
        <v>53</v>
      </c>
      <c r="G206" s="257"/>
      <c r="H206" s="379" t="s">
        <v>2430</v>
      </c>
      <c r="I206" s="379"/>
      <c r="J206" s="379"/>
      <c r="K206" s="303"/>
    </row>
    <row r="207" spans="2:11" s="1" customFormat="1" ht="15" customHeight="1">
      <c r="B207" s="280"/>
      <c r="C207" s="257"/>
      <c r="D207" s="257"/>
      <c r="E207" s="257"/>
      <c r="F207" s="278"/>
      <c r="G207" s="257"/>
      <c r="H207" s="257"/>
      <c r="I207" s="257"/>
      <c r="J207" s="257"/>
      <c r="K207" s="303"/>
    </row>
    <row r="208" spans="2:11" s="1" customFormat="1" ht="15" customHeight="1">
      <c r="B208" s="280"/>
      <c r="C208" s="257" t="s">
        <v>2371</v>
      </c>
      <c r="D208" s="257"/>
      <c r="E208" s="257"/>
      <c r="F208" s="278" t="s">
        <v>86</v>
      </c>
      <c r="G208" s="257"/>
      <c r="H208" s="379" t="s">
        <v>2431</v>
      </c>
      <c r="I208" s="379"/>
      <c r="J208" s="379"/>
      <c r="K208" s="303"/>
    </row>
    <row r="209" spans="2:11" s="1" customFormat="1" ht="15" customHeight="1">
      <c r="B209" s="280"/>
      <c r="C209" s="257"/>
      <c r="D209" s="257"/>
      <c r="E209" s="257"/>
      <c r="F209" s="278" t="s">
        <v>2268</v>
      </c>
      <c r="G209" s="257"/>
      <c r="H209" s="379" t="s">
        <v>2269</v>
      </c>
      <c r="I209" s="379"/>
      <c r="J209" s="379"/>
      <c r="K209" s="303"/>
    </row>
    <row r="210" spans="2:11" s="1" customFormat="1" ht="15" customHeight="1">
      <c r="B210" s="280"/>
      <c r="C210" s="257"/>
      <c r="D210" s="257"/>
      <c r="E210" s="257"/>
      <c r="F210" s="278" t="s">
        <v>2266</v>
      </c>
      <c r="G210" s="257"/>
      <c r="H210" s="379" t="s">
        <v>2432</v>
      </c>
      <c r="I210" s="379"/>
      <c r="J210" s="379"/>
      <c r="K210" s="303"/>
    </row>
    <row r="211" spans="2:11" s="1" customFormat="1" ht="15" customHeight="1">
      <c r="B211" s="321"/>
      <c r="C211" s="257"/>
      <c r="D211" s="257"/>
      <c r="E211" s="257"/>
      <c r="F211" s="278" t="s">
        <v>109</v>
      </c>
      <c r="G211" s="316"/>
      <c r="H211" s="380" t="s">
        <v>2270</v>
      </c>
      <c r="I211" s="380"/>
      <c r="J211" s="380"/>
      <c r="K211" s="322"/>
    </row>
    <row r="212" spans="2:11" s="1" customFormat="1" ht="15" customHeight="1">
      <c r="B212" s="321"/>
      <c r="C212" s="257"/>
      <c r="D212" s="257"/>
      <c r="E212" s="257"/>
      <c r="F212" s="278" t="s">
        <v>2271</v>
      </c>
      <c r="G212" s="316"/>
      <c r="H212" s="380" t="s">
        <v>2433</v>
      </c>
      <c r="I212" s="380"/>
      <c r="J212" s="380"/>
      <c r="K212" s="322"/>
    </row>
    <row r="213" spans="2:11" s="1" customFormat="1" ht="15" customHeight="1">
      <c r="B213" s="321"/>
      <c r="C213" s="257"/>
      <c r="D213" s="257"/>
      <c r="E213" s="257"/>
      <c r="F213" s="278"/>
      <c r="G213" s="316"/>
      <c r="H213" s="307"/>
      <c r="I213" s="307"/>
      <c r="J213" s="307"/>
      <c r="K213" s="322"/>
    </row>
    <row r="214" spans="2:11" s="1" customFormat="1" ht="15" customHeight="1">
      <c r="B214" s="321"/>
      <c r="C214" s="257" t="s">
        <v>2395</v>
      </c>
      <c r="D214" s="257"/>
      <c r="E214" s="257"/>
      <c r="F214" s="278">
        <v>1</v>
      </c>
      <c r="G214" s="316"/>
      <c r="H214" s="380" t="s">
        <v>2434</v>
      </c>
      <c r="I214" s="380"/>
      <c r="J214" s="380"/>
      <c r="K214" s="322"/>
    </row>
    <row r="215" spans="2:11" s="1" customFormat="1" ht="15" customHeight="1">
      <c r="B215" s="321"/>
      <c r="C215" s="257"/>
      <c r="D215" s="257"/>
      <c r="E215" s="257"/>
      <c r="F215" s="278">
        <v>2</v>
      </c>
      <c r="G215" s="316"/>
      <c r="H215" s="380" t="s">
        <v>2435</v>
      </c>
      <c r="I215" s="380"/>
      <c r="J215" s="380"/>
      <c r="K215" s="322"/>
    </row>
    <row r="216" spans="2:11" s="1" customFormat="1" ht="15" customHeight="1">
      <c r="B216" s="321"/>
      <c r="C216" s="257"/>
      <c r="D216" s="257"/>
      <c r="E216" s="257"/>
      <c r="F216" s="278">
        <v>3</v>
      </c>
      <c r="G216" s="316"/>
      <c r="H216" s="380" t="s">
        <v>2436</v>
      </c>
      <c r="I216" s="380"/>
      <c r="J216" s="380"/>
      <c r="K216" s="322"/>
    </row>
    <row r="217" spans="2:11" s="1" customFormat="1" ht="15" customHeight="1">
      <c r="B217" s="321"/>
      <c r="C217" s="257"/>
      <c r="D217" s="257"/>
      <c r="E217" s="257"/>
      <c r="F217" s="278">
        <v>4</v>
      </c>
      <c r="G217" s="316"/>
      <c r="H217" s="380" t="s">
        <v>2437</v>
      </c>
      <c r="I217" s="380"/>
      <c r="J217" s="380"/>
      <c r="K217" s="322"/>
    </row>
    <row r="218" spans="2:11" s="1" customFormat="1" ht="12.75" customHeight="1">
      <c r="B218" s="323"/>
      <c r="C218" s="324"/>
      <c r="D218" s="324"/>
      <c r="E218" s="324"/>
      <c r="F218" s="324"/>
      <c r="G218" s="324"/>
      <c r="H218" s="324"/>
      <c r="I218" s="324"/>
      <c r="J218" s="324"/>
      <c r="K218" s="325"/>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88</v>
      </c>
    </row>
    <row r="3" spans="2:46" s="1" customFormat="1" ht="6.95" customHeight="1">
      <c r="B3" s="102"/>
      <c r="C3" s="103"/>
      <c r="D3" s="103"/>
      <c r="E3" s="103"/>
      <c r="F3" s="103"/>
      <c r="G3" s="103"/>
      <c r="H3" s="103"/>
      <c r="I3" s="103"/>
      <c r="J3" s="103"/>
      <c r="K3" s="103"/>
      <c r="L3" s="21"/>
      <c r="AT3" s="18" t="s">
        <v>89</v>
      </c>
    </row>
    <row r="4" spans="2:46" s="1" customFormat="1" ht="24.95" customHeight="1">
      <c r="B4" s="21"/>
      <c r="D4" s="104" t="s">
        <v>111</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Rekonstrukce autocvičiště na dopravní hřiště a autocviciště ,  Kralovice , II.Etapa</v>
      </c>
      <c r="F7" s="367"/>
      <c r="G7" s="367"/>
      <c r="H7" s="367"/>
      <c r="L7" s="21"/>
    </row>
    <row r="8" spans="1:31" s="2" customFormat="1" ht="12" customHeight="1">
      <c r="A8" s="35"/>
      <c r="B8" s="40"/>
      <c r="C8" s="35"/>
      <c r="D8" s="106" t="s">
        <v>112</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113</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31</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23</v>
      </c>
      <c r="G12" s="35"/>
      <c r="H12" s="35"/>
      <c r="I12" s="106" t="s">
        <v>24</v>
      </c>
      <c r="J12" s="109" t="str">
        <f>'Rekapitulace stavby'!AN8</f>
        <v>26. 9. 2020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31</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29</v>
      </c>
      <c r="F15" s="35"/>
      <c r="G15" s="35"/>
      <c r="H15" s="35"/>
      <c r="I15" s="106" t="s">
        <v>30</v>
      </c>
      <c r="J15" s="108" t="s">
        <v>31</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32</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34</v>
      </c>
      <c r="E20" s="35"/>
      <c r="F20" s="35"/>
      <c r="G20" s="35"/>
      <c r="H20" s="35"/>
      <c r="I20" s="106" t="s">
        <v>27</v>
      </c>
      <c r="J20" s="108" t="s">
        <v>31</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36</v>
      </c>
      <c r="F21" s="35"/>
      <c r="G21" s="35"/>
      <c r="H21" s="35"/>
      <c r="I21" s="106" t="s">
        <v>30</v>
      </c>
      <c r="J21" s="108" t="s">
        <v>31</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39</v>
      </c>
      <c r="E23" s="35"/>
      <c r="F23" s="35"/>
      <c r="G23" s="35"/>
      <c r="H23" s="35"/>
      <c r="I23" s="106" t="s">
        <v>27</v>
      </c>
      <c r="J23" s="108" t="s">
        <v>40</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41</v>
      </c>
      <c r="F24" s="35"/>
      <c r="G24" s="35"/>
      <c r="H24" s="35"/>
      <c r="I24" s="106" t="s">
        <v>30</v>
      </c>
      <c r="J24" s="108" t="s">
        <v>42</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43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31</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45</v>
      </c>
      <c r="E30" s="35"/>
      <c r="F30" s="35"/>
      <c r="G30" s="35"/>
      <c r="H30" s="35"/>
      <c r="I30" s="35"/>
      <c r="J30" s="115">
        <f>ROUND(J95,2)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47</v>
      </c>
      <c r="G32" s="35"/>
      <c r="H32" s="35"/>
      <c r="I32" s="116" t="s">
        <v>46</v>
      </c>
      <c r="J32" s="116" t="s">
        <v>48</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49</v>
      </c>
      <c r="E33" s="106" t="s">
        <v>50</v>
      </c>
      <c r="F33" s="118">
        <f>ROUND((SUM(BE95:BE453)),2)</f>
        <v>0</v>
      </c>
      <c r="G33" s="35"/>
      <c r="H33" s="35"/>
      <c r="I33" s="119">
        <v>0.21</v>
      </c>
      <c r="J33" s="118">
        <f>ROUND(((SUM(BE95:BE453))*I33),2)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51</v>
      </c>
      <c r="F34" s="118">
        <f>ROUND((SUM(BF95:BF453)),2)</f>
        <v>0</v>
      </c>
      <c r="G34" s="35"/>
      <c r="H34" s="35"/>
      <c r="I34" s="119">
        <v>0.15</v>
      </c>
      <c r="J34" s="118">
        <f>ROUND(((SUM(BF95:BF453))*I34),2)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52</v>
      </c>
      <c r="F35" s="118">
        <f>ROUND((SUM(BG95:BG453)),2)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53</v>
      </c>
      <c r="F36" s="118">
        <f>ROUND((SUM(BH95:BH453)),2)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54</v>
      </c>
      <c r="F37" s="118">
        <f>ROUND((SUM(BI95:BI453)),2)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55</v>
      </c>
      <c r="E39" s="122"/>
      <c r="F39" s="122"/>
      <c r="G39" s="123" t="s">
        <v>56</v>
      </c>
      <c r="H39" s="124" t="s">
        <v>57</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Rekonstrukce autocvičiště na dopravní hřiště a autocviciště ,  Kralovice , II.Etapa</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112</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 xml:space="preserve">SK3203 - SO 302 Vnitřní instalace obslužného obj. vč-připojení - kanalizace ,vodovod </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 xml:space="preserve"> </v>
      </c>
      <c r="G52" s="37"/>
      <c r="H52" s="37"/>
      <c r="I52" s="30" t="s">
        <v>24</v>
      </c>
      <c r="J52" s="60" t="str">
        <f>IF(J12="","",J12)</f>
        <v>26. 9. 2020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7" customHeight="1">
      <c r="A54" s="35"/>
      <c r="B54" s="36"/>
      <c r="C54" s="30" t="s">
        <v>26</v>
      </c>
      <c r="D54" s="37"/>
      <c r="E54" s="37"/>
      <c r="F54" s="28" t="str">
        <f>E15</f>
        <v>Město Kralovice</v>
      </c>
      <c r="G54" s="37"/>
      <c r="H54" s="37"/>
      <c r="I54" s="30" t="s">
        <v>34</v>
      </c>
      <c r="J54" s="33" t="str">
        <f>E21</f>
        <v>Projekční kancelář Ing.Škubalová</v>
      </c>
      <c r="K54" s="37"/>
      <c r="L54" s="107"/>
      <c r="S54" s="35"/>
      <c r="T54" s="35"/>
      <c r="U54" s="35"/>
      <c r="V54" s="35"/>
      <c r="W54" s="35"/>
      <c r="X54" s="35"/>
      <c r="Y54" s="35"/>
      <c r="Z54" s="35"/>
      <c r="AA54" s="35"/>
      <c r="AB54" s="35"/>
      <c r="AC54" s="35"/>
      <c r="AD54" s="35"/>
      <c r="AE54" s="35"/>
    </row>
    <row r="55" spans="1:31" s="2" customFormat="1" ht="15.2" customHeight="1">
      <c r="A55" s="35"/>
      <c r="B55" s="36"/>
      <c r="C55" s="30" t="s">
        <v>32</v>
      </c>
      <c r="D55" s="37"/>
      <c r="E55" s="37"/>
      <c r="F55" s="28" t="str">
        <f>IF(E18="","",E18)</f>
        <v>Vyplň údaj</v>
      </c>
      <c r="G55" s="37"/>
      <c r="H55" s="37"/>
      <c r="I55" s="30" t="s">
        <v>39</v>
      </c>
      <c r="J55" s="33" t="str">
        <f>E24</f>
        <v>Straka</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115</v>
      </c>
      <c r="D57" s="132"/>
      <c r="E57" s="132"/>
      <c r="F57" s="132"/>
      <c r="G57" s="132"/>
      <c r="H57" s="132"/>
      <c r="I57" s="132"/>
      <c r="J57" s="133" t="s">
        <v>116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77</v>
      </c>
      <c r="D59" s="37"/>
      <c r="E59" s="37"/>
      <c r="F59" s="37"/>
      <c r="G59" s="37"/>
      <c r="H59" s="37"/>
      <c r="I59" s="37"/>
      <c r="J59" s="78">
        <f>J95</f>
        <v>0</v>
      </c>
      <c r="K59" s="37"/>
      <c r="L59" s="107"/>
      <c r="S59" s="35"/>
      <c r="T59" s="35"/>
      <c r="U59" s="35"/>
      <c r="V59" s="35"/>
      <c r="W59" s="35"/>
      <c r="X59" s="35"/>
      <c r="Y59" s="35"/>
      <c r="Z59" s="35"/>
      <c r="AA59" s="35"/>
      <c r="AB59" s="35"/>
      <c r="AC59" s="35"/>
      <c r="AD59" s="35"/>
      <c r="AE59" s="35"/>
      <c r="AU59" s="18" t="s">
        <v>117</v>
      </c>
    </row>
    <row r="60" spans="2:12" s="9" customFormat="1" ht="24.95" customHeight="1">
      <c r="B60" s="135"/>
      <c r="C60" s="136"/>
      <c r="D60" s="137" t="s">
        <v>118</v>
      </c>
      <c r="E60" s="138"/>
      <c r="F60" s="138"/>
      <c r="G60" s="138"/>
      <c r="H60" s="138"/>
      <c r="I60" s="138"/>
      <c r="J60" s="139">
        <f>J96</f>
        <v>0</v>
      </c>
      <c r="K60" s="136"/>
      <c r="L60" s="140"/>
    </row>
    <row r="61" spans="2:12" s="10" customFormat="1" ht="19.9" customHeight="1">
      <c r="B61" s="141"/>
      <c r="C61" s="142"/>
      <c r="D61" s="143" t="s">
        <v>119</v>
      </c>
      <c r="E61" s="144"/>
      <c r="F61" s="144"/>
      <c r="G61" s="144"/>
      <c r="H61" s="144"/>
      <c r="I61" s="144"/>
      <c r="J61" s="145">
        <f>J97</f>
        <v>0</v>
      </c>
      <c r="K61" s="142"/>
      <c r="L61" s="146"/>
    </row>
    <row r="62" spans="2:12" s="10" customFormat="1" ht="19.9" customHeight="1">
      <c r="B62" s="141"/>
      <c r="C62" s="142"/>
      <c r="D62" s="143" t="s">
        <v>120</v>
      </c>
      <c r="E62" s="144"/>
      <c r="F62" s="144"/>
      <c r="G62" s="144"/>
      <c r="H62" s="144"/>
      <c r="I62" s="144"/>
      <c r="J62" s="145">
        <f>J186</f>
        <v>0</v>
      </c>
      <c r="K62" s="142"/>
      <c r="L62" s="146"/>
    </row>
    <row r="63" spans="2:12" s="10" customFormat="1" ht="19.9" customHeight="1">
      <c r="B63" s="141"/>
      <c r="C63" s="142"/>
      <c r="D63" s="143" t="s">
        <v>121</v>
      </c>
      <c r="E63" s="144"/>
      <c r="F63" s="144"/>
      <c r="G63" s="144"/>
      <c r="H63" s="144"/>
      <c r="I63" s="144"/>
      <c r="J63" s="145">
        <f>J201</f>
        <v>0</v>
      </c>
      <c r="K63" s="142"/>
      <c r="L63" s="146"/>
    </row>
    <row r="64" spans="2:12" s="10" customFormat="1" ht="19.9" customHeight="1">
      <c r="B64" s="141"/>
      <c r="C64" s="142"/>
      <c r="D64" s="143" t="s">
        <v>122</v>
      </c>
      <c r="E64" s="144"/>
      <c r="F64" s="144"/>
      <c r="G64" s="144"/>
      <c r="H64" s="144"/>
      <c r="I64" s="144"/>
      <c r="J64" s="145">
        <f>J235</f>
        <v>0</v>
      </c>
      <c r="K64" s="142"/>
      <c r="L64" s="146"/>
    </row>
    <row r="65" spans="2:12" s="10" customFormat="1" ht="19.9" customHeight="1">
      <c r="B65" s="141"/>
      <c r="C65" s="142"/>
      <c r="D65" s="143" t="s">
        <v>123</v>
      </c>
      <c r="E65" s="144"/>
      <c r="F65" s="144"/>
      <c r="G65" s="144"/>
      <c r="H65" s="144"/>
      <c r="I65" s="144"/>
      <c r="J65" s="145">
        <f>J252</f>
        <v>0</v>
      </c>
      <c r="K65" s="142"/>
      <c r="L65" s="146"/>
    </row>
    <row r="66" spans="2:12" s="10" customFormat="1" ht="19.9" customHeight="1">
      <c r="B66" s="141"/>
      <c r="C66" s="142"/>
      <c r="D66" s="143" t="s">
        <v>124</v>
      </c>
      <c r="E66" s="144"/>
      <c r="F66" s="144"/>
      <c r="G66" s="144"/>
      <c r="H66" s="144"/>
      <c r="I66" s="144"/>
      <c r="J66" s="145">
        <f>J298</f>
        <v>0</v>
      </c>
      <c r="K66" s="142"/>
      <c r="L66" s="146"/>
    </row>
    <row r="67" spans="2:12" s="10" customFormat="1" ht="19.9" customHeight="1">
      <c r="B67" s="141"/>
      <c r="C67" s="142"/>
      <c r="D67" s="143" t="s">
        <v>125</v>
      </c>
      <c r="E67" s="144"/>
      <c r="F67" s="144"/>
      <c r="G67" s="144"/>
      <c r="H67" s="144"/>
      <c r="I67" s="144"/>
      <c r="J67" s="145">
        <f>J307</f>
        <v>0</v>
      </c>
      <c r="K67" s="142"/>
      <c r="L67" s="146"/>
    </row>
    <row r="68" spans="2:12" s="10" customFormat="1" ht="19.9" customHeight="1">
      <c r="B68" s="141"/>
      <c r="C68" s="142"/>
      <c r="D68" s="143" t="s">
        <v>126</v>
      </c>
      <c r="E68" s="144"/>
      <c r="F68" s="144"/>
      <c r="G68" s="144"/>
      <c r="H68" s="144"/>
      <c r="I68" s="144"/>
      <c r="J68" s="145">
        <f>J324</f>
        <v>0</v>
      </c>
      <c r="K68" s="142"/>
      <c r="L68" s="146"/>
    </row>
    <row r="69" spans="2:12" s="9" customFormat="1" ht="24.95" customHeight="1">
      <c r="B69" s="135"/>
      <c r="C69" s="136"/>
      <c r="D69" s="137" t="s">
        <v>127</v>
      </c>
      <c r="E69" s="138"/>
      <c r="F69" s="138"/>
      <c r="G69" s="138"/>
      <c r="H69" s="138"/>
      <c r="I69" s="138"/>
      <c r="J69" s="139">
        <f>J327</f>
        <v>0</v>
      </c>
      <c r="K69" s="136"/>
      <c r="L69" s="140"/>
    </row>
    <row r="70" spans="2:12" s="10" customFormat="1" ht="19.9" customHeight="1">
      <c r="B70" s="141"/>
      <c r="C70" s="142"/>
      <c r="D70" s="143" t="s">
        <v>128</v>
      </c>
      <c r="E70" s="144"/>
      <c r="F70" s="144"/>
      <c r="G70" s="144"/>
      <c r="H70" s="144"/>
      <c r="I70" s="144"/>
      <c r="J70" s="145">
        <f>J328</f>
        <v>0</v>
      </c>
      <c r="K70" s="142"/>
      <c r="L70" s="146"/>
    </row>
    <row r="71" spans="2:12" s="10" customFormat="1" ht="19.9" customHeight="1">
      <c r="B71" s="141"/>
      <c r="C71" s="142"/>
      <c r="D71" s="143" t="s">
        <v>129</v>
      </c>
      <c r="E71" s="144"/>
      <c r="F71" s="144"/>
      <c r="G71" s="144"/>
      <c r="H71" s="144"/>
      <c r="I71" s="144"/>
      <c r="J71" s="145">
        <f>J365</f>
        <v>0</v>
      </c>
      <c r="K71" s="142"/>
      <c r="L71" s="146"/>
    </row>
    <row r="72" spans="2:12" s="10" customFormat="1" ht="19.9" customHeight="1">
      <c r="B72" s="141"/>
      <c r="C72" s="142"/>
      <c r="D72" s="143" t="s">
        <v>130</v>
      </c>
      <c r="E72" s="144"/>
      <c r="F72" s="144"/>
      <c r="G72" s="144"/>
      <c r="H72" s="144"/>
      <c r="I72" s="144"/>
      <c r="J72" s="145">
        <f>J418</f>
        <v>0</v>
      </c>
      <c r="K72" s="142"/>
      <c r="L72" s="146"/>
    </row>
    <row r="73" spans="2:12" s="10" customFormat="1" ht="19.9" customHeight="1">
      <c r="B73" s="141"/>
      <c r="C73" s="142"/>
      <c r="D73" s="143" t="s">
        <v>131</v>
      </c>
      <c r="E73" s="144"/>
      <c r="F73" s="144"/>
      <c r="G73" s="144"/>
      <c r="H73" s="144"/>
      <c r="I73" s="144"/>
      <c r="J73" s="145">
        <f>J448</f>
        <v>0</v>
      </c>
      <c r="K73" s="142"/>
      <c r="L73" s="146"/>
    </row>
    <row r="74" spans="2:12" s="9" customFormat="1" ht="24.95" customHeight="1">
      <c r="B74" s="135"/>
      <c r="C74" s="136"/>
      <c r="D74" s="137" t="s">
        <v>132</v>
      </c>
      <c r="E74" s="138"/>
      <c r="F74" s="138"/>
      <c r="G74" s="138"/>
      <c r="H74" s="138"/>
      <c r="I74" s="138"/>
      <c r="J74" s="139">
        <f>J451</f>
        <v>0</v>
      </c>
      <c r="K74" s="136"/>
      <c r="L74" s="140"/>
    </row>
    <row r="75" spans="2:12" s="10" customFormat="1" ht="19.9" customHeight="1">
      <c r="B75" s="141"/>
      <c r="C75" s="142"/>
      <c r="D75" s="143" t="s">
        <v>133</v>
      </c>
      <c r="E75" s="144"/>
      <c r="F75" s="144"/>
      <c r="G75" s="144"/>
      <c r="H75" s="144"/>
      <c r="I75" s="144"/>
      <c r="J75" s="145">
        <f>J452</f>
        <v>0</v>
      </c>
      <c r="K75" s="142"/>
      <c r="L75" s="146"/>
    </row>
    <row r="76" spans="1:31" s="2" customFormat="1" ht="21.75" customHeight="1">
      <c r="A76" s="35"/>
      <c r="B76" s="36"/>
      <c r="C76" s="37"/>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6.95" customHeight="1">
      <c r="A77" s="35"/>
      <c r="B77" s="48"/>
      <c r="C77" s="49"/>
      <c r="D77" s="49"/>
      <c r="E77" s="49"/>
      <c r="F77" s="49"/>
      <c r="G77" s="49"/>
      <c r="H77" s="49"/>
      <c r="I77" s="49"/>
      <c r="J77" s="49"/>
      <c r="K77" s="49"/>
      <c r="L77" s="107"/>
      <c r="S77" s="35"/>
      <c r="T77" s="35"/>
      <c r="U77" s="35"/>
      <c r="V77" s="35"/>
      <c r="W77" s="35"/>
      <c r="X77" s="35"/>
      <c r="Y77" s="35"/>
      <c r="Z77" s="35"/>
      <c r="AA77" s="35"/>
      <c r="AB77" s="35"/>
      <c r="AC77" s="35"/>
      <c r="AD77" s="35"/>
      <c r="AE77" s="35"/>
    </row>
    <row r="81" spans="1:31" s="2" customFormat="1" ht="6.95" customHeight="1">
      <c r="A81" s="35"/>
      <c r="B81" s="50"/>
      <c r="C81" s="51"/>
      <c r="D81" s="51"/>
      <c r="E81" s="51"/>
      <c r="F81" s="51"/>
      <c r="G81" s="51"/>
      <c r="H81" s="51"/>
      <c r="I81" s="51"/>
      <c r="J81" s="51"/>
      <c r="K81" s="51"/>
      <c r="L81" s="107"/>
      <c r="S81" s="35"/>
      <c r="T81" s="35"/>
      <c r="U81" s="35"/>
      <c r="V81" s="35"/>
      <c r="W81" s="35"/>
      <c r="X81" s="35"/>
      <c r="Y81" s="35"/>
      <c r="Z81" s="35"/>
      <c r="AA81" s="35"/>
      <c r="AB81" s="35"/>
      <c r="AC81" s="35"/>
      <c r="AD81" s="35"/>
      <c r="AE81" s="35"/>
    </row>
    <row r="82" spans="1:31" s="2" customFormat="1" ht="24.95" customHeight="1">
      <c r="A82" s="35"/>
      <c r="B82" s="36"/>
      <c r="C82" s="24" t="s">
        <v>134</v>
      </c>
      <c r="D82" s="37"/>
      <c r="E82" s="37"/>
      <c r="F82" s="37"/>
      <c r="G82" s="37"/>
      <c r="H82" s="37"/>
      <c r="I82" s="37"/>
      <c r="J82" s="37"/>
      <c r="K82" s="37"/>
      <c r="L82" s="107"/>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107"/>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107"/>
      <c r="S84" s="35"/>
      <c r="T84" s="35"/>
      <c r="U84" s="35"/>
      <c r="V84" s="35"/>
      <c r="W84" s="35"/>
      <c r="X84" s="35"/>
      <c r="Y84" s="35"/>
      <c r="Z84" s="35"/>
      <c r="AA84" s="35"/>
      <c r="AB84" s="35"/>
      <c r="AC84" s="35"/>
      <c r="AD84" s="35"/>
      <c r="AE84" s="35"/>
    </row>
    <row r="85" spans="1:31" s="2" customFormat="1" ht="16.5" customHeight="1">
      <c r="A85" s="35"/>
      <c r="B85" s="36"/>
      <c r="C85" s="37"/>
      <c r="D85" s="37"/>
      <c r="E85" s="373" t="str">
        <f>E7</f>
        <v>Rekonstrukce autocvičiště na dopravní hřiště a autocviciště ,  Kralovice , II.Etapa</v>
      </c>
      <c r="F85" s="374"/>
      <c r="G85" s="374"/>
      <c r="H85" s="374"/>
      <c r="I85" s="37"/>
      <c r="J85" s="37"/>
      <c r="K85" s="37"/>
      <c r="L85" s="107"/>
      <c r="S85" s="35"/>
      <c r="T85" s="35"/>
      <c r="U85" s="35"/>
      <c r="V85" s="35"/>
      <c r="W85" s="35"/>
      <c r="X85" s="35"/>
      <c r="Y85" s="35"/>
      <c r="Z85" s="35"/>
      <c r="AA85" s="35"/>
      <c r="AB85" s="35"/>
      <c r="AC85" s="35"/>
      <c r="AD85" s="35"/>
      <c r="AE85" s="35"/>
    </row>
    <row r="86" spans="1:31" s="2" customFormat="1" ht="12" customHeight="1">
      <c r="A86" s="35"/>
      <c r="B86" s="36"/>
      <c r="C86" s="30" t="s">
        <v>112</v>
      </c>
      <c r="D86" s="37"/>
      <c r="E86" s="37"/>
      <c r="F86" s="37"/>
      <c r="G86" s="37"/>
      <c r="H86" s="37"/>
      <c r="I86" s="37"/>
      <c r="J86" s="37"/>
      <c r="K86" s="37"/>
      <c r="L86" s="107"/>
      <c r="S86" s="35"/>
      <c r="T86" s="35"/>
      <c r="U86" s="35"/>
      <c r="V86" s="35"/>
      <c r="W86" s="35"/>
      <c r="X86" s="35"/>
      <c r="Y86" s="35"/>
      <c r="Z86" s="35"/>
      <c r="AA86" s="35"/>
      <c r="AB86" s="35"/>
      <c r="AC86" s="35"/>
      <c r="AD86" s="35"/>
      <c r="AE86" s="35"/>
    </row>
    <row r="87" spans="1:31" s="2" customFormat="1" ht="16.5" customHeight="1">
      <c r="A87" s="35"/>
      <c r="B87" s="36"/>
      <c r="C87" s="37"/>
      <c r="D87" s="37"/>
      <c r="E87" s="326" t="str">
        <f>E9</f>
        <v xml:space="preserve">SK3203 - SO 302 Vnitřní instalace obslužného obj. vč-připojení - kanalizace ,vodovod </v>
      </c>
      <c r="F87" s="375"/>
      <c r="G87" s="375"/>
      <c r="H87" s="375"/>
      <c r="I87" s="37"/>
      <c r="J87" s="37"/>
      <c r="K87" s="37"/>
      <c r="L87" s="107"/>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107"/>
      <c r="S88" s="35"/>
      <c r="T88" s="35"/>
      <c r="U88" s="35"/>
      <c r="V88" s="35"/>
      <c r="W88" s="35"/>
      <c r="X88" s="35"/>
      <c r="Y88" s="35"/>
      <c r="Z88" s="35"/>
      <c r="AA88" s="35"/>
      <c r="AB88" s="35"/>
      <c r="AC88" s="35"/>
      <c r="AD88" s="35"/>
      <c r="AE88" s="35"/>
    </row>
    <row r="89" spans="1:31" s="2" customFormat="1" ht="12" customHeight="1">
      <c r="A89" s="35"/>
      <c r="B89" s="36"/>
      <c r="C89" s="30" t="s">
        <v>22</v>
      </c>
      <c r="D89" s="37"/>
      <c r="E89" s="37"/>
      <c r="F89" s="28" t="str">
        <f>F12</f>
        <v xml:space="preserve"> </v>
      </c>
      <c r="G89" s="37"/>
      <c r="H89" s="37"/>
      <c r="I89" s="30" t="s">
        <v>24</v>
      </c>
      <c r="J89" s="60" t="str">
        <f>IF(J12="","",J12)</f>
        <v>26. 9. 2020</v>
      </c>
      <c r="K89" s="37"/>
      <c r="L89" s="107"/>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107"/>
      <c r="S90" s="35"/>
      <c r="T90" s="35"/>
      <c r="U90" s="35"/>
      <c r="V90" s="35"/>
      <c r="W90" s="35"/>
      <c r="X90" s="35"/>
      <c r="Y90" s="35"/>
      <c r="Z90" s="35"/>
      <c r="AA90" s="35"/>
      <c r="AB90" s="35"/>
      <c r="AC90" s="35"/>
      <c r="AD90" s="35"/>
      <c r="AE90" s="35"/>
    </row>
    <row r="91" spans="1:31" s="2" customFormat="1" ht="25.7" customHeight="1">
      <c r="A91" s="35"/>
      <c r="B91" s="36"/>
      <c r="C91" s="30" t="s">
        <v>26</v>
      </c>
      <c r="D91" s="37"/>
      <c r="E91" s="37"/>
      <c r="F91" s="28" t="str">
        <f>E15</f>
        <v>Město Kralovice</v>
      </c>
      <c r="G91" s="37"/>
      <c r="H91" s="37"/>
      <c r="I91" s="30" t="s">
        <v>34</v>
      </c>
      <c r="J91" s="33" t="str">
        <f>E21</f>
        <v>Projekční kancelář Ing.Škubalová</v>
      </c>
      <c r="K91" s="37"/>
      <c r="L91" s="107"/>
      <c r="S91" s="35"/>
      <c r="T91" s="35"/>
      <c r="U91" s="35"/>
      <c r="V91" s="35"/>
      <c r="W91" s="35"/>
      <c r="X91" s="35"/>
      <c r="Y91" s="35"/>
      <c r="Z91" s="35"/>
      <c r="AA91" s="35"/>
      <c r="AB91" s="35"/>
      <c r="AC91" s="35"/>
      <c r="AD91" s="35"/>
      <c r="AE91" s="35"/>
    </row>
    <row r="92" spans="1:31" s="2" customFormat="1" ht="15.2" customHeight="1">
      <c r="A92" s="35"/>
      <c r="B92" s="36"/>
      <c r="C92" s="30" t="s">
        <v>32</v>
      </c>
      <c r="D92" s="37"/>
      <c r="E92" s="37"/>
      <c r="F92" s="28" t="str">
        <f>IF(E18="","",E18)</f>
        <v>Vyplň údaj</v>
      </c>
      <c r="G92" s="37"/>
      <c r="H92" s="37"/>
      <c r="I92" s="30" t="s">
        <v>39</v>
      </c>
      <c r="J92" s="33" t="str">
        <f>E24</f>
        <v>Straka</v>
      </c>
      <c r="K92" s="37"/>
      <c r="L92" s="107"/>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107"/>
      <c r="S93" s="35"/>
      <c r="T93" s="35"/>
      <c r="U93" s="35"/>
      <c r="V93" s="35"/>
      <c r="W93" s="35"/>
      <c r="X93" s="35"/>
      <c r="Y93" s="35"/>
      <c r="Z93" s="35"/>
      <c r="AA93" s="35"/>
      <c r="AB93" s="35"/>
      <c r="AC93" s="35"/>
      <c r="AD93" s="35"/>
      <c r="AE93" s="35"/>
    </row>
    <row r="94" spans="1:31" s="11" customFormat="1" ht="29.25" customHeight="1">
      <c r="A94" s="147"/>
      <c r="B94" s="148"/>
      <c r="C94" s="149" t="s">
        <v>135</v>
      </c>
      <c r="D94" s="150" t="s">
        <v>64</v>
      </c>
      <c r="E94" s="150" t="s">
        <v>60</v>
      </c>
      <c r="F94" s="150" t="s">
        <v>61</v>
      </c>
      <c r="G94" s="150" t="s">
        <v>136</v>
      </c>
      <c r="H94" s="150" t="s">
        <v>137</v>
      </c>
      <c r="I94" s="150" t="s">
        <v>138</v>
      </c>
      <c r="J94" s="150" t="s">
        <v>116</v>
      </c>
      <c r="K94" s="151" t="s">
        <v>139</v>
      </c>
      <c r="L94" s="152"/>
      <c r="M94" s="69" t="s">
        <v>31</v>
      </c>
      <c r="N94" s="70" t="s">
        <v>49</v>
      </c>
      <c r="O94" s="70" t="s">
        <v>140</v>
      </c>
      <c r="P94" s="70" t="s">
        <v>141</v>
      </c>
      <c r="Q94" s="70" t="s">
        <v>142</v>
      </c>
      <c r="R94" s="70" t="s">
        <v>143</v>
      </c>
      <c r="S94" s="70" t="s">
        <v>144</v>
      </c>
      <c r="T94" s="71" t="s">
        <v>145</v>
      </c>
      <c r="U94" s="147"/>
      <c r="V94" s="147"/>
      <c r="W94" s="147"/>
      <c r="X94" s="147"/>
      <c r="Y94" s="147"/>
      <c r="Z94" s="147"/>
      <c r="AA94" s="147"/>
      <c r="AB94" s="147"/>
      <c r="AC94" s="147"/>
      <c r="AD94" s="147"/>
      <c r="AE94" s="147"/>
    </row>
    <row r="95" spans="1:63" s="2" customFormat="1" ht="22.9" customHeight="1">
      <c r="A95" s="35"/>
      <c r="B95" s="36"/>
      <c r="C95" s="76" t="s">
        <v>146</v>
      </c>
      <c r="D95" s="37"/>
      <c r="E95" s="37"/>
      <c r="F95" s="37"/>
      <c r="G95" s="37"/>
      <c r="H95" s="37"/>
      <c r="I95" s="37"/>
      <c r="J95" s="153">
        <f>BK95</f>
        <v>0</v>
      </c>
      <c r="K95" s="37"/>
      <c r="L95" s="40"/>
      <c r="M95" s="72"/>
      <c r="N95" s="154"/>
      <c r="O95" s="73"/>
      <c r="P95" s="155">
        <f>P96+P327+P451</f>
        <v>0</v>
      </c>
      <c r="Q95" s="73"/>
      <c r="R95" s="155">
        <f>R96+R327+R451</f>
        <v>362.07394034</v>
      </c>
      <c r="S95" s="73"/>
      <c r="T95" s="156">
        <f>T96+T327+T451</f>
        <v>58.905</v>
      </c>
      <c r="U95" s="35"/>
      <c r="V95" s="35"/>
      <c r="W95" s="35"/>
      <c r="X95" s="35"/>
      <c r="Y95" s="35"/>
      <c r="Z95" s="35"/>
      <c r="AA95" s="35"/>
      <c r="AB95" s="35"/>
      <c r="AC95" s="35"/>
      <c r="AD95" s="35"/>
      <c r="AE95" s="35"/>
      <c r="AT95" s="18" t="s">
        <v>78</v>
      </c>
      <c r="AU95" s="18" t="s">
        <v>117</v>
      </c>
      <c r="BK95" s="157">
        <f>BK96+BK327+BK451</f>
        <v>0</v>
      </c>
    </row>
    <row r="96" spans="2:63" s="12" customFormat="1" ht="25.9" customHeight="1">
      <c r="B96" s="158"/>
      <c r="C96" s="159"/>
      <c r="D96" s="160" t="s">
        <v>78</v>
      </c>
      <c r="E96" s="161" t="s">
        <v>147</v>
      </c>
      <c r="F96" s="161" t="s">
        <v>148</v>
      </c>
      <c r="G96" s="159"/>
      <c r="H96" s="159"/>
      <c r="I96" s="162"/>
      <c r="J96" s="163">
        <f>BK96</f>
        <v>0</v>
      </c>
      <c r="K96" s="159"/>
      <c r="L96" s="164"/>
      <c r="M96" s="165"/>
      <c r="N96" s="166"/>
      <c r="O96" s="166"/>
      <c r="P96" s="167">
        <f>P97+P186+P201+P235+P252+P298+P307+P324</f>
        <v>0</v>
      </c>
      <c r="Q96" s="166"/>
      <c r="R96" s="167">
        <f>R97+R186+R201+R235+R252+R298+R307+R324</f>
        <v>361.60177833999995</v>
      </c>
      <c r="S96" s="166"/>
      <c r="T96" s="168">
        <f>T97+T186+T201+T235+T252+T298+T307+T324</f>
        <v>58.905</v>
      </c>
      <c r="AR96" s="169" t="s">
        <v>87</v>
      </c>
      <c r="AT96" s="170" t="s">
        <v>78</v>
      </c>
      <c r="AU96" s="170" t="s">
        <v>79</v>
      </c>
      <c r="AY96" s="169" t="s">
        <v>149</v>
      </c>
      <c r="BK96" s="171">
        <f>BK97+BK186+BK201+BK235+BK252+BK298+BK307+BK324</f>
        <v>0</v>
      </c>
    </row>
    <row r="97" spans="2:63" s="12" customFormat="1" ht="22.9" customHeight="1">
      <c r="B97" s="158"/>
      <c r="C97" s="159"/>
      <c r="D97" s="160" t="s">
        <v>78</v>
      </c>
      <c r="E97" s="172" t="s">
        <v>87</v>
      </c>
      <c r="F97" s="172" t="s">
        <v>150</v>
      </c>
      <c r="G97" s="159"/>
      <c r="H97" s="159"/>
      <c r="I97" s="162"/>
      <c r="J97" s="173">
        <f>BK97</f>
        <v>0</v>
      </c>
      <c r="K97" s="159"/>
      <c r="L97" s="164"/>
      <c r="M97" s="165"/>
      <c r="N97" s="166"/>
      <c r="O97" s="166"/>
      <c r="P97" s="167">
        <f>SUM(P98:P185)</f>
        <v>0</v>
      </c>
      <c r="Q97" s="166"/>
      <c r="R97" s="167">
        <f>SUM(R98:R185)</f>
        <v>318.98866352</v>
      </c>
      <c r="S97" s="166"/>
      <c r="T97" s="168">
        <f>SUM(T98:T185)</f>
        <v>58.905</v>
      </c>
      <c r="AR97" s="169" t="s">
        <v>87</v>
      </c>
      <c r="AT97" s="170" t="s">
        <v>78</v>
      </c>
      <c r="AU97" s="170" t="s">
        <v>87</v>
      </c>
      <c r="AY97" s="169" t="s">
        <v>149</v>
      </c>
      <c r="BK97" s="171">
        <f>SUM(BK98:BK185)</f>
        <v>0</v>
      </c>
    </row>
    <row r="98" spans="1:65" s="2" customFormat="1" ht="36">
      <c r="A98" s="35"/>
      <c r="B98" s="36"/>
      <c r="C98" s="174" t="s">
        <v>87</v>
      </c>
      <c r="D98" s="174" t="s">
        <v>151</v>
      </c>
      <c r="E98" s="175" t="s">
        <v>152</v>
      </c>
      <c r="F98" s="176" t="s">
        <v>153</v>
      </c>
      <c r="G98" s="177" t="s">
        <v>154</v>
      </c>
      <c r="H98" s="178">
        <v>115.5</v>
      </c>
      <c r="I98" s="179"/>
      <c r="J98" s="180">
        <f>ROUND(I98*H98,2)</f>
        <v>0</v>
      </c>
      <c r="K98" s="176" t="s">
        <v>155</v>
      </c>
      <c r="L98" s="40"/>
      <c r="M98" s="181" t="s">
        <v>31</v>
      </c>
      <c r="N98" s="182" t="s">
        <v>50</v>
      </c>
      <c r="O98" s="65"/>
      <c r="P98" s="183">
        <f>O98*H98</f>
        <v>0</v>
      </c>
      <c r="Q98" s="183">
        <v>0</v>
      </c>
      <c r="R98" s="183">
        <f>Q98*H98</f>
        <v>0</v>
      </c>
      <c r="S98" s="183">
        <v>0.29</v>
      </c>
      <c r="T98" s="184">
        <f>S98*H98</f>
        <v>33.495</v>
      </c>
      <c r="U98" s="35"/>
      <c r="V98" s="35"/>
      <c r="W98" s="35"/>
      <c r="X98" s="35"/>
      <c r="Y98" s="35"/>
      <c r="Z98" s="35"/>
      <c r="AA98" s="35"/>
      <c r="AB98" s="35"/>
      <c r="AC98" s="35"/>
      <c r="AD98" s="35"/>
      <c r="AE98" s="35"/>
      <c r="AR98" s="185" t="s">
        <v>156</v>
      </c>
      <c r="AT98" s="185" t="s">
        <v>151</v>
      </c>
      <c r="AU98" s="185" t="s">
        <v>89</v>
      </c>
      <c r="AY98" s="18" t="s">
        <v>149</v>
      </c>
      <c r="BE98" s="186">
        <f>IF(N98="základní",J98,0)</f>
        <v>0</v>
      </c>
      <c r="BF98" s="186">
        <f>IF(N98="snížená",J98,0)</f>
        <v>0</v>
      </c>
      <c r="BG98" s="186">
        <f>IF(N98="zákl. přenesená",J98,0)</f>
        <v>0</v>
      </c>
      <c r="BH98" s="186">
        <f>IF(N98="sníž. přenesená",J98,0)</f>
        <v>0</v>
      </c>
      <c r="BI98" s="186">
        <f>IF(N98="nulová",J98,0)</f>
        <v>0</v>
      </c>
      <c r="BJ98" s="18" t="s">
        <v>87</v>
      </c>
      <c r="BK98" s="186">
        <f>ROUND(I98*H98,2)</f>
        <v>0</v>
      </c>
      <c r="BL98" s="18" t="s">
        <v>156</v>
      </c>
      <c r="BM98" s="185" t="s">
        <v>157</v>
      </c>
    </row>
    <row r="99" spans="1:47" s="2" customFormat="1" ht="234">
      <c r="A99" s="35"/>
      <c r="B99" s="36"/>
      <c r="C99" s="37"/>
      <c r="D99" s="187" t="s">
        <v>158</v>
      </c>
      <c r="E99" s="37"/>
      <c r="F99" s="188" t="s">
        <v>159</v>
      </c>
      <c r="G99" s="37"/>
      <c r="H99" s="37"/>
      <c r="I99" s="189"/>
      <c r="J99" s="37"/>
      <c r="K99" s="37"/>
      <c r="L99" s="40"/>
      <c r="M99" s="190"/>
      <c r="N99" s="191"/>
      <c r="O99" s="65"/>
      <c r="P99" s="65"/>
      <c r="Q99" s="65"/>
      <c r="R99" s="65"/>
      <c r="S99" s="65"/>
      <c r="T99" s="66"/>
      <c r="U99" s="35"/>
      <c r="V99" s="35"/>
      <c r="W99" s="35"/>
      <c r="X99" s="35"/>
      <c r="Y99" s="35"/>
      <c r="Z99" s="35"/>
      <c r="AA99" s="35"/>
      <c r="AB99" s="35"/>
      <c r="AC99" s="35"/>
      <c r="AD99" s="35"/>
      <c r="AE99" s="35"/>
      <c r="AT99" s="18" t="s">
        <v>158</v>
      </c>
      <c r="AU99" s="18" t="s">
        <v>89</v>
      </c>
    </row>
    <row r="100" spans="2:51" s="13" customFormat="1" ht="11.25">
      <c r="B100" s="192"/>
      <c r="C100" s="193"/>
      <c r="D100" s="187" t="s">
        <v>160</v>
      </c>
      <c r="E100" s="194" t="s">
        <v>31</v>
      </c>
      <c r="F100" s="195" t="s">
        <v>161</v>
      </c>
      <c r="G100" s="193"/>
      <c r="H100" s="196">
        <v>115.5</v>
      </c>
      <c r="I100" s="197"/>
      <c r="J100" s="193"/>
      <c r="K100" s="193"/>
      <c r="L100" s="198"/>
      <c r="M100" s="199"/>
      <c r="N100" s="200"/>
      <c r="O100" s="200"/>
      <c r="P100" s="200"/>
      <c r="Q100" s="200"/>
      <c r="R100" s="200"/>
      <c r="S100" s="200"/>
      <c r="T100" s="201"/>
      <c r="AT100" s="202" t="s">
        <v>160</v>
      </c>
      <c r="AU100" s="202" t="s">
        <v>89</v>
      </c>
      <c r="AV100" s="13" t="s">
        <v>89</v>
      </c>
      <c r="AW100" s="13" t="s">
        <v>38</v>
      </c>
      <c r="AX100" s="13" t="s">
        <v>79</v>
      </c>
      <c r="AY100" s="202" t="s">
        <v>149</v>
      </c>
    </row>
    <row r="101" spans="2:51" s="14" customFormat="1" ht="11.25">
      <c r="B101" s="203"/>
      <c r="C101" s="204"/>
      <c r="D101" s="187" t="s">
        <v>160</v>
      </c>
      <c r="E101" s="205" t="s">
        <v>31</v>
      </c>
      <c r="F101" s="206" t="s">
        <v>162</v>
      </c>
      <c r="G101" s="204"/>
      <c r="H101" s="205" t="s">
        <v>31</v>
      </c>
      <c r="I101" s="207"/>
      <c r="J101" s="204"/>
      <c r="K101" s="204"/>
      <c r="L101" s="208"/>
      <c r="M101" s="209"/>
      <c r="N101" s="210"/>
      <c r="O101" s="210"/>
      <c r="P101" s="210"/>
      <c r="Q101" s="210"/>
      <c r="R101" s="210"/>
      <c r="S101" s="210"/>
      <c r="T101" s="211"/>
      <c r="AT101" s="212" t="s">
        <v>160</v>
      </c>
      <c r="AU101" s="212" t="s">
        <v>89</v>
      </c>
      <c r="AV101" s="14" t="s">
        <v>87</v>
      </c>
      <c r="AW101" s="14" t="s">
        <v>38</v>
      </c>
      <c r="AX101" s="14" t="s">
        <v>79</v>
      </c>
      <c r="AY101" s="212" t="s">
        <v>149</v>
      </c>
    </row>
    <row r="102" spans="2:51" s="15" customFormat="1" ht="11.25">
      <c r="B102" s="213"/>
      <c r="C102" s="214"/>
      <c r="D102" s="187" t="s">
        <v>160</v>
      </c>
      <c r="E102" s="215" t="s">
        <v>31</v>
      </c>
      <c r="F102" s="216" t="s">
        <v>163</v>
      </c>
      <c r="G102" s="214"/>
      <c r="H102" s="217">
        <v>115.5</v>
      </c>
      <c r="I102" s="218"/>
      <c r="J102" s="214"/>
      <c r="K102" s="214"/>
      <c r="L102" s="219"/>
      <c r="M102" s="220"/>
      <c r="N102" s="221"/>
      <c r="O102" s="221"/>
      <c r="P102" s="221"/>
      <c r="Q102" s="221"/>
      <c r="R102" s="221"/>
      <c r="S102" s="221"/>
      <c r="T102" s="222"/>
      <c r="AT102" s="223" t="s">
        <v>160</v>
      </c>
      <c r="AU102" s="223" t="s">
        <v>89</v>
      </c>
      <c r="AV102" s="15" t="s">
        <v>156</v>
      </c>
      <c r="AW102" s="15" t="s">
        <v>38</v>
      </c>
      <c r="AX102" s="15" t="s">
        <v>87</v>
      </c>
      <c r="AY102" s="223" t="s">
        <v>149</v>
      </c>
    </row>
    <row r="103" spans="1:65" s="2" customFormat="1" ht="33" customHeight="1">
      <c r="A103" s="35"/>
      <c r="B103" s="36"/>
      <c r="C103" s="174" t="s">
        <v>89</v>
      </c>
      <c r="D103" s="174" t="s">
        <v>151</v>
      </c>
      <c r="E103" s="175" t="s">
        <v>164</v>
      </c>
      <c r="F103" s="176" t="s">
        <v>165</v>
      </c>
      <c r="G103" s="177" t="s">
        <v>154</v>
      </c>
      <c r="H103" s="178">
        <v>115.5</v>
      </c>
      <c r="I103" s="179"/>
      <c r="J103" s="180">
        <f>ROUND(I103*H103,2)</f>
        <v>0</v>
      </c>
      <c r="K103" s="176" t="s">
        <v>155</v>
      </c>
      <c r="L103" s="40"/>
      <c r="M103" s="181" t="s">
        <v>31</v>
      </c>
      <c r="N103" s="182" t="s">
        <v>50</v>
      </c>
      <c r="O103" s="65"/>
      <c r="P103" s="183">
        <f>O103*H103</f>
        <v>0</v>
      </c>
      <c r="Q103" s="183">
        <v>0</v>
      </c>
      <c r="R103" s="183">
        <f>Q103*H103</f>
        <v>0</v>
      </c>
      <c r="S103" s="183">
        <v>0.22</v>
      </c>
      <c r="T103" s="184">
        <f>S103*H103</f>
        <v>25.41</v>
      </c>
      <c r="U103" s="35"/>
      <c r="V103" s="35"/>
      <c r="W103" s="35"/>
      <c r="X103" s="35"/>
      <c r="Y103" s="35"/>
      <c r="Z103" s="35"/>
      <c r="AA103" s="35"/>
      <c r="AB103" s="35"/>
      <c r="AC103" s="35"/>
      <c r="AD103" s="35"/>
      <c r="AE103" s="35"/>
      <c r="AR103" s="185" t="s">
        <v>156</v>
      </c>
      <c r="AT103" s="185" t="s">
        <v>151</v>
      </c>
      <c r="AU103" s="185" t="s">
        <v>89</v>
      </c>
      <c r="AY103" s="18" t="s">
        <v>149</v>
      </c>
      <c r="BE103" s="186">
        <f>IF(N103="základní",J103,0)</f>
        <v>0</v>
      </c>
      <c r="BF103" s="186">
        <f>IF(N103="snížená",J103,0)</f>
        <v>0</v>
      </c>
      <c r="BG103" s="186">
        <f>IF(N103="zákl. přenesená",J103,0)</f>
        <v>0</v>
      </c>
      <c r="BH103" s="186">
        <f>IF(N103="sníž. přenesená",J103,0)</f>
        <v>0</v>
      </c>
      <c r="BI103" s="186">
        <f>IF(N103="nulová",J103,0)</f>
        <v>0</v>
      </c>
      <c r="BJ103" s="18" t="s">
        <v>87</v>
      </c>
      <c r="BK103" s="186">
        <f>ROUND(I103*H103,2)</f>
        <v>0</v>
      </c>
      <c r="BL103" s="18" t="s">
        <v>156</v>
      </c>
      <c r="BM103" s="185" t="s">
        <v>166</v>
      </c>
    </row>
    <row r="104" spans="1:47" s="2" customFormat="1" ht="234">
      <c r="A104" s="35"/>
      <c r="B104" s="36"/>
      <c r="C104" s="37"/>
      <c r="D104" s="187" t="s">
        <v>158</v>
      </c>
      <c r="E104" s="37"/>
      <c r="F104" s="188" t="s">
        <v>159</v>
      </c>
      <c r="G104" s="37"/>
      <c r="H104" s="37"/>
      <c r="I104" s="189"/>
      <c r="J104" s="37"/>
      <c r="K104" s="37"/>
      <c r="L104" s="40"/>
      <c r="M104" s="190"/>
      <c r="N104" s="191"/>
      <c r="O104" s="65"/>
      <c r="P104" s="65"/>
      <c r="Q104" s="65"/>
      <c r="R104" s="65"/>
      <c r="S104" s="65"/>
      <c r="T104" s="66"/>
      <c r="U104" s="35"/>
      <c r="V104" s="35"/>
      <c r="W104" s="35"/>
      <c r="X104" s="35"/>
      <c r="Y104" s="35"/>
      <c r="Z104" s="35"/>
      <c r="AA104" s="35"/>
      <c r="AB104" s="35"/>
      <c r="AC104" s="35"/>
      <c r="AD104" s="35"/>
      <c r="AE104" s="35"/>
      <c r="AT104" s="18" t="s">
        <v>158</v>
      </c>
      <c r="AU104" s="18" t="s">
        <v>89</v>
      </c>
    </row>
    <row r="105" spans="2:51" s="13" customFormat="1" ht="11.25">
      <c r="B105" s="192"/>
      <c r="C105" s="193"/>
      <c r="D105" s="187" t="s">
        <v>160</v>
      </c>
      <c r="E105" s="194" t="s">
        <v>31</v>
      </c>
      <c r="F105" s="195" t="s">
        <v>161</v>
      </c>
      <c r="G105" s="193"/>
      <c r="H105" s="196">
        <v>115.5</v>
      </c>
      <c r="I105" s="197"/>
      <c r="J105" s="193"/>
      <c r="K105" s="193"/>
      <c r="L105" s="198"/>
      <c r="M105" s="199"/>
      <c r="N105" s="200"/>
      <c r="O105" s="200"/>
      <c r="P105" s="200"/>
      <c r="Q105" s="200"/>
      <c r="R105" s="200"/>
      <c r="S105" s="200"/>
      <c r="T105" s="201"/>
      <c r="AT105" s="202" t="s">
        <v>160</v>
      </c>
      <c r="AU105" s="202" t="s">
        <v>89</v>
      </c>
      <c r="AV105" s="13" t="s">
        <v>89</v>
      </c>
      <c r="AW105" s="13" t="s">
        <v>38</v>
      </c>
      <c r="AX105" s="13" t="s">
        <v>79</v>
      </c>
      <c r="AY105" s="202" t="s">
        <v>149</v>
      </c>
    </row>
    <row r="106" spans="2:51" s="15" customFormat="1" ht="11.25">
      <c r="B106" s="213"/>
      <c r="C106" s="214"/>
      <c r="D106" s="187" t="s">
        <v>160</v>
      </c>
      <c r="E106" s="215" t="s">
        <v>31</v>
      </c>
      <c r="F106" s="216" t="s">
        <v>163</v>
      </c>
      <c r="G106" s="214"/>
      <c r="H106" s="217">
        <v>115.5</v>
      </c>
      <c r="I106" s="218"/>
      <c r="J106" s="214"/>
      <c r="K106" s="214"/>
      <c r="L106" s="219"/>
      <c r="M106" s="220"/>
      <c r="N106" s="221"/>
      <c r="O106" s="221"/>
      <c r="P106" s="221"/>
      <c r="Q106" s="221"/>
      <c r="R106" s="221"/>
      <c r="S106" s="221"/>
      <c r="T106" s="222"/>
      <c r="AT106" s="223" t="s">
        <v>160</v>
      </c>
      <c r="AU106" s="223" t="s">
        <v>89</v>
      </c>
      <c r="AV106" s="15" t="s">
        <v>156</v>
      </c>
      <c r="AW106" s="15" t="s">
        <v>38</v>
      </c>
      <c r="AX106" s="15" t="s">
        <v>87</v>
      </c>
      <c r="AY106" s="223" t="s">
        <v>149</v>
      </c>
    </row>
    <row r="107" spans="1:65" s="2" customFormat="1" ht="24">
      <c r="A107" s="35"/>
      <c r="B107" s="36"/>
      <c r="C107" s="174" t="s">
        <v>167</v>
      </c>
      <c r="D107" s="174" t="s">
        <v>151</v>
      </c>
      <c r="E107" s="175" t="s">
        <v>168</v>
      </c>
      <c r="F107" s="176" t="s">
        <v>169</v>
      </c>
      <c r="G107" s="177" t="s">
        <v>170</v>
      </c>
      <c r="H107" s="178">
        <v>5</v>
      </c>
      <c r="I107" s="179"/>
      <c r="J107" s="180">
        <f>ROUND(I107*H107,2)</f>
        <v>0</v>
      </c>
      <c r="K107" s="176" t="s">
        <v>155</v>
      </c>
      <c r="L107" s="40"/>
      <c r="M107" s="181" t="s">
        <v>31</v>
      </c>
      <c r="N107" s="182" t="s">
        <v>50</v>
      </c>
      <c r="O107" s="65"/>
      <c r="P107" s="183">
        <f>O107*H107</f>
        <v>0</v>
      </c>
      <c r="Q107" s="183">
        <v>0</v>
      </c>
      <c r="R107" s="183">
        <f>Q107*H107</f>
        <v>0</v>
      </c>
      <c r="S107" s="183">
        <v>0</v>
      </c>
      <c r="T107" s="184">
        <f>S107*H107</f>
        <v>0</v>
      </c>
      <c r="U107" s="35"/>
      <c r="V107" s="35"/>
      <c r="W107" s="35"/>
      <c r="X107" s="35"/>
      <c r="Y107" s="35"/>
      <c r="Z107" s="35"/>
      <c r="AA107" s="35"/>
      <c r="AB107" s="35"/>
      <c r="AC107" s="35"/>
      <c r="AD107" s="35"/>
      <c r="AE107" s="35"/>
      <c r="AR107" s="185" t="s">
        <v>156</v>
      </c>
      <c r="AT107" s="185" t="s">
        <v>151</v>
      </c>
      <c r="AU107" s="185" t="s">
        <v>89</v>
      </c>
      <c r="AY107" s="18" t="s">
        <v>149</v>
      </c>
      <c r="BE107" s="186">
        <f>IF(N107="základní",J107,0)</f>
        <v>0</v>
      </c>
      <c r="BF107" s="186">
        <f>IF(N107="snížená",J107,0)</f>
        <v>0</v>
      </c>
      <c r="BG107" s="186">
        <f>IF(N107="zákl. přenesená",J107,0)</f>
        <v>0</v>
      </c>
      <c r="BH107" s="186">
        <f>IF(N107="sníž. přenesená",J107,0)</f>
        <v>0</v>
      </c>
      <c r="BI107" s="186">
        <f>IF(N107="nulová",J107,0)</f>
        <v>0</v>
      </c>
      <c r="BJ107" s="18" t="s">
        <v>87</v>
      </c>
      <c r="BK107" s="186">
        <f>ROUND(I107*H107,2)</f>
        <v>0</v>
      </c>
      <c r="BL107" s="18" t="s">
        <v>156</v>
      </c>
      <c r="BM107" s="185" t="s">
        <v>171</v>
      </c>
    </row>
    <row r="108" spans="1:47" s="2" customFormat="1" ht="214.5">
      <c r="A108" s="35"/>
      <c r="B108" s="36"/>
      <c r="C108" s="37"/>
      <c r="D108" s="187" t="s">
        <v>158</v>
      </c>
      <c r="E108" s="37"/>
      <c r="F108" s="188" t="s">
        <v>172</v>
      </c>
      <c r="G108" s="37"/>
      <c r="H108" s="37"/>
      <c r="I108" s="189"/>
      <c r="J108" s="37"/>
      <c r="K108" s="37"/>
      <c r="L108" s="40"/>
      <c r="M108" s="190"/>
      <c r="N108" s="191"/>
      <c r="O108" s="65"/>
      <c r="P108" s="65"/>
      <c r="Q108" s="65"/>
      <c r="R108" s="65"/>
      <c r="S108" s="65"/>
      <c r="T108" s="66"/>
      <c r="U108" s="35"/>
      <c r="V108" s="35"/>
      <c r="W108" s="35"/>
      <c r="X108" s="35"/>
      <c r="Y108" s="35"/>
      <c r="Z108" s="35"/>
      <c r="AA108" s="35"/>
      <c r="AB108" s="35"/>
      <c r="AC108" s="35"/>
      <c r="AD108" s="35"/>
      <c r="AE108" s="35"/>
      <c r="AT108" s="18" t="s">
        <v>158</v>
      </c>
      <c r="AU108" s="18" t="s">
        <v>89</v>
      </c>
    </row>
    <row r="109" spans="2:51" s="13" customFormat="1" ht="11.25">
      <c r="B109" s="192"/>
      <c r="C109" s="193"/>
      <c r="D109" s="187" t="s">
        <v>160</v>
      </c>
      <c r="E109" s="194" t="s">
        <v>31</v>
      </c>
      <c r="F109" s="195" t="s">
        <v>173</v>
      </c>
      <c r="G109" s="193"/>
      <c r="H109" s="196">
        <v>5</v>
      </c>
      <c r="I109" s="197"/>
      <c r="J109" s="193"/>
      <c r="K109" s="193"/>
      <c r="L109" s="198"/>
      <c r="M109" s="199"/>
      <c r="N109" s="200"/>
      <c r="O109" s="200"/>
      <c r="P109" s="200"/>
      <c r="Q109" s="200"/>
      <c r="R109" s="200"/>
      <c r="S109" s="200"/>
      <c r="T109" s="201"/>
      <c r="AT109" s="202" t="s">
        <v>160</v>
      </c>
      <c r="AU109" s="202" t="s">
        <v>89</v>
      </c>
      <c r="AV109" s="13" t="s">
        <v>89</v>
      </c>
      <c r="AW109" s="13" t="s">
        <v>38</v>
      </c>
      <c r="AX109" s="13" t="s">
        <v>79</v>
      </c>
      <c r="AY109" s="202" t="s">
        <v>149</v>
      </c>
    </row>
    <row r="110" spans="2:51" s="15" customFormat="1" ht="11.25">
      <c r="B110" s="213"/>
      <c r="C110" s="214"/>
      <c r="D110" s="187" t="s">
        <v>160</v>
      </c>
      <c r="E110" s="215" t="s">
        <v>31</v>
      </c>
      <c r="F110" s="216" t="s">
        <v>163</v>
      </c>
      <c r="G110" s="214"/>
      <c r="H110" s="217">
        <v>5</v>
      </c>
      <c r="I110" s="218"/>
      <c r="J110" s="214"/>
      <c r="K110" s="214"/>
      <c r="L110" s="219"/>
      <c r="M110" s="220"/>
      <c r="N110" s="221"/>
      <c r="O110" s="221"/>
      <c r="P110" s="221"/>
      <c r="Q110" s="221"/>
      <c r="R110" s="221"/>
      <c r="S110" s="221"/>
      <c r="T110" s="222"/>
      <c r="AT110" s="223" t="s">
        <v>160</v>
      </c>
      <c r="AU110" s="223" t="s">
        <v>89</v>
      </c>
      <c r="AV110" s="15" t="s">
        <v>156</v>
      </c>
      <c r="AW110" s="15" t="s">
        <v>38</v>
      </c>
      <c r="AX110" s="15" t="s">
        <v>87</v>
      </c>
      <c r="AY110" s="223" t="s">
        <v>149</v>
      </c>
    </row>
    <row r="111" spans="1:65" s="2" customFormat="1" ht="24">
      <c r="A111" s="35"/>
      <c r="B111" s="36"/>
      <c r="C111" s="174" t="s">
        <v>156</v>
      </c>
      <c r="D111" s="174" t="s">
        <v>151</v>
      </c>
      <c r="E111" s="175" t="s">
        <v>168</v>
      </c>
      <c r="F111" s="176" t="s">
        <v>169</v>
      </c>
      <c r="G111" s="177" t="s">
        <v>170</v>
      </c>
      <c r="H111" s="178">
        <v>7.5</v>
      </c>
      <c r="I111" s="179"/>
      <c r="J111" s="180">
        <f>ROUND(I111*H111,2)</f>
        <v>0</v>
      </c>
      <c r="K111" s="176" t="s">
        <v>155</v>
      </c>
      <c r="L111" s="40"/>
      <c r="M111" s="181" t="s">
        <v>31</v>
      </c>
      <c r="N111" s="182" t="s">
        <v>50</v>
      </c>
      <c r="O111" s="65"/>
      <c r="P111" s="183">
        <f>O111*H111</f>
        <v>0</v>
      </c>
      <c r="Q111" s="183">
        <v>0</v>
      </c>
      <c r="R111" s="183">
        <f>Q111*H111</f>
        <v>0</v>
      </c>
      <c r="S111" s="183">
        <v>0</v>
      </c>
      <c r="T111" s="184">
        <f>S111*H111</f>
        <v>0</v>
      </c>
      <c r="U111" s="35"/>
      <c r="V111" s="35"/>
      <c r="W111" s="35"/>
      <c r="X111" s="35"/>
      <c r="Y111" s="35"/>
      <c r="Z111" s="35"/>
      <c r="AA111" s="35"/>
      <c r="AB111" s="35"/>
      <c r="AC111" s="35"/>
      <c r="AD111" s="35"/>
      <c r="AE111" s="35"/>
      <c r="AR111" s="185" t="s">
        <v>156</v>
      </c>
      <c r="AT111" s="185" t="s">
        <v>151</v>
      </c>
      <c r="AU111" s="185" t="s">
        <v>89</v>
      </c>
      <c r="AY111" s="18" t="s">
        <v>149</v>
      </c>
      <c r="BE111" s="186">
        <f>IF(N111="základní",J111,0)</f>
        <v>0</v>
      </c>
      <c r="BF111" s="186">
        <f>IF(N111="snížená",J111,0)</f>
        <v>0</v>
      </c>
      <c r="BG111" s="186">
        <f>IF(N111="zákl. přenesená",J111,0)</f>
        <v>0</v>
      </c>
      <c r="BH111" s="186">
        <f>IF(N111="sníž. přenesená",J111,0)</f>
        <v>0</v>
      </c>
      <c r="BI111" s="186">
        <f>IF(N111="nulová",J111,0)</f>
        <v>0</v>
      </c>
      <c r="BJ111" s="18" t="s">
        <v>87</v>
      </c>
      <c r="BK111" s="186">
        <f>ROUND(I111*H111,2)</f>
        <v>0</v>
      </c>
      <c r="BL111" s="18" t="s">
        <v>156</v>
      </c>
      <c r="BM111" s="185" t="s">
        <v>174</v>
      </c>
    </row>
    <row r="112" spans="1:47" s="2" customFormat="1" ht="214.5">
      <c r="A112" s="35"/>
      <c r="B112" s="36"/>
      <c r="C112" s="37"/>
      <c r="D112" s="187" t="s">
        <v>158</v>
      </c>
      <c r="E112" s="37"/>
      <c r="F112" s="188" t="s">
        <v>172</v>
      </c>
      <c r="G112" s="37"/>
      <c r="H112" s="37"/>
      <c r="I112" s="189"/>
      <c r="J112" s="37"/>
      <c r="K112" s="37"/>
      <c r="L112" s="40"/>
      <c r="M112" s="190"/>
      <c r="N112" s="191"/>
      <c r="O112" s="65"/>
      <c r="P112" s="65"/>
      <c r="Q112" s="65"/>
      <c r="R112" s="65"/>
      <c r="S112" s="65"/>
      <c r="T112" s="66"/>
      <c r="U112" s="35"/>
      <c r="V112" s="35"/>
      <c r="W112" s="35"/>
      <c r="X112" s="35"/>
      <c r="Y112" s="35"/>
      <c r="Z112" s="35"/>
      <c r="AA112" s="35"/>
      <c r="AB112" s="35"/>
      <c r="AC112" s="35"/>
      <c r="AD112" s="35"/>
      <c r="AE112" s="35"/>
      <c r="AT112" s="18" t="s">
        <v>158</v>
      </c>
      <c r="AU112" s="18" t="s">
        <v>89</v>
      </c>
    </row>
    <row r="113" spans="2:51" s="13" customFormat="1" ht="11.25">
      <c r="B113" s="192"/>
      <c r="C113" s="193"/>
      <c r="D113" s="187" t="s">
        <v>160</v>
      </c>
      <c r="E113" s="194" t="s">
        <v>31</v>
      </c>
      <c r="F113" s="195" t="s">
        <v>175</v>
      </c>
      <c r="G113" s="193"/>
      <c r="H113" s="196">
        <v>7.5</v>
      </c>
      <c r="I113" s="197"/>
      <c r="J113" s="193"/>
      <c r="K113" s="193"/>
      <c r="L113" s="198"/>
      <c r="M113" s="199"/>
      <c r="N113" s="200"/>
      <c r="O113" s="200"/>
      <c r="P113" s="200"/>
      <c r="Q113" s="200"/>
      <c r="R113" s="200"/>
      <c r="S113" s="200"/>
      <c r="T113" s="201"/>
      <c r="AT113" s="202" t="s">
        <v>160</v>
      </c>
      <c r="AU113" s="202" t="s">
        <v>89</v>
      </c>
      <c r="AV113" s="13" t="s">
        <v>89</v>
      </c>
      <c r="AW113" s="13" t="s">
        <v>38</v>
      </c>
      <c r="AX113" s="13" t="s">
        <v>79</v>
      </c>
      <c r="AY113" s="202" t="s">
        <v>149</v>
      </c>
    </row>
    <row r="114" spans="2:51" s="14" customFormat="1" ht="11.25">
      <c r="B114" s="203"/>
      <c r="C114" s="204"/>
      <c r="D114" s="187" t="s">
        <v>160</v>
      </c>
      <c r="E114" s="205" t="s">
        <v>31</v>
      </c>
      <c r="F114" s="206" t="s">
        <v>162</v>
      </c>
      <c r="G114" s="204"/>
      <c r="H114" s="205" t="s">
        <v>31</v>
      </c>
      <c r="I114" s="207"/>
      <c r="J114" s="204"/>
      <c r="K114" s="204"/>
      <c r="L114" s="208"/>
      <c r="M114" s="209"/>
      <c r="N114" s="210"/>
      <c r="O114" s="210"/>
      <c r="P114" s="210"/>
      <c r="Q114" s="210"/>
      <c r="R114" s="210"/>
      <c r="S114" s="210"/>
      <c r="T114" s="211"/>
      <c r="AT114" s="212" t="s">
        <v>160</v>
      </c>
      <c r="AU114" s="212" t="s">
        <v>89</v>
      </c>
      <c r="AV114" s="14" t="s">
        <v>87</v>
      </c>
      <c r="AW114" s="14" t="s">
        <v>38</v>
      </c>
      <c r="AX114" s="14" t="s">
        <v>79</v>
      </c>
      <c r="AY114" s="212" t="s">
        <v>149</v>
      </c>
    </row>
    <row r="115" spans="2:51" s="15" customFormat="1" ht="11.25">
      <c r="B115" s="213"/>
      <c r="C115" s="214"/>
      <c r="D115" s="187" t="s">
        <v>160</v>
      </c>
      <c r="E115" s="215" t="s">
        <v>31</v>
      </c>
      <c r="F115" s="216" t="s">
        <v>163</v>
      </c>
      <c r="G115" s="214"/>
      <c r="H115" s="217">
        <v>7.5</v>
      </c>
      <c r="I115" s="218"/>
      <c r="J115" s="214"/>
      <c r="K115" s="214"/>
      <c r="L115" s="219"/>
      <c r="M115" s="220"/>
      <c r="N115" s="221"/>
      <c r="O115" s="221"/>
      <c r="P115" s="221"/>
      <c r="Q115" s="221"/>
      <c r="R115" s="221"/>
      <c r="S115" s="221"/>
      <c r="T115" s="222"/>
      <c r="AT115" s="223" t="s">
        <v>160</v>
      </c>
      <c r="AU115" s="223" t="s">
        <v>89</v>
      </c>
      <c r="AV115" s="15" t="s">
        <v>156</v>
      </c>
      <c r="AW115" s="15" t="s">
        <v>38</v>
      </c>
      <c r="AX115" s="15" t="s">
        <v>87</v>
      </c>
      <c r="AY115" s="223" t="s">
        <v>149</v>
      </c>
    </row>
    <row r="116" spans="1:65" s="2" customFormat="1" ht="24">
      <c r="A116" s="35"/>
      <c r="B116" s="36"/>
      <c r="C116" s="174" t="s">
        <v>176</v>
      </c>
      <c r="D116" s="174" t="s">
        <v>151</v>
      </c>
      <c r="E116" s="175" t="s">
        <v>177</v>
      </c>
      <c r="F116" s="176" t="s">
        <v>178</v>
      </c>
      <c r="G116" s="177" t="s">
        <v>170</v>
      </c>
      <c r="H116" s="178">
        <v>185.859</v>
      </c>
      <c r="I116" s="179"/>
      <c r="J116" s="180">
        <f>ROUND(I116*H116,2)</f>
        <v>0</v>
      </c>
      <c r="K116" s="176" t="s">
        <v>155</v>
      </c>
      <c r="L116" s="40"/>
      <c r="M116" s="181" t="s">
        <v>31</v>
      </c>
      <c r="N116" s="182" t="s">
        <v>50</v>
      </c>
      <c r="O116" s="65"/>
      <c r="P116" s="183">
        <f>O116*H116</f>
        <v>0</v>
      </c>
      <c r="Q116" s="183">
        <v>0</v>
      </c>
      <c r="R116" s="183">
        <f>Q116*H116</f>
        <v>0</v>
      </c>
      <c r="S116" s="183">
        <v>0</v>
      </c>
      <c r="T116" s="184">
        <f>S116*H116</f>
        <v>0</v>
      </c>
      <c r="U116" s="35"/>
      <c r="V116" s="35"/>
      <c r="W116" s="35"/>
      <c r="X116" s="35"/>
      <c r="Y116" s="35"/>
      <c r="Z116" s="35"/>
      <c r="AA116" s="35"/>
      <c r="AB116" s="35"/>
      <c r="AC116" s="35"/>
      <c r="AD116" s="35"/>
      <c r="AE116" s="35"/>
      <c r="AR116" s="185" t="s">
        <v>156</v>
      </c>
      <c r="AT116" s="185" t="s">
        <v>151</v>
      </c>
      <c r="AU116" s="185" t="s">
        <v>89</v>
      </c>
      <c r="AY116" s="18" t="s">
        <v>149</v>
      </c>
      <c r="BE116" s="186">
        <f>IF(N116="základní",J116,0)</f>
        <v>0</v>
      </c>
      <c r="BF116" s="186">
        <f>IF(N116="snížená",J116,0)</f>
        <v>0</v>
      </c>
      <c r="BG116" s="186">
        <f>IF(N116="zákl. přenesená",J116,0)</f>
        <v>0</v>
      </c>
      <c r="BH116" s="186">
        <f>IF(N116="sníž. přenesená",J116,0)</f>
        <v>0</v>
      </c>
      <c r="BI116" s="186">
        <f>IF(N116="nulová",J116,0)</f>
        <v>0</v>
      </c>
      <c r="BJ116" s="18" t="s">
        <v>87</v>
      </c>
      <c r="BK116" s="186">
        <f>ROUND(I116*H116,2)</f>
        <v>0</v>
      </c>
      <c r="BL116" s="18" t="s">
        <v>156</v>
      </c>
      <c r="BM116" s="185" t="s">
        <v>179</v>
      </c>
    </row>
    <row r="117" spans="1:47" s="2" customFormat="1" ht="107.25">
      <c r="A117" s="35"/>
      <c r="B117" s="36"/>
      <c r="C117" s="37"/>
      <c r="D117" s="187" t="s">
        <v>158</v>
      </c>
      <c r="E117" s="37"/>
      <c r="F117" s="188" t="s">
        <v>180</v>
      </c>
      <c r="G117" s="37"/>
      <c r="H117" s="37"/>
      <c r="I117" s="189"/>
      <c r="J117" s="37"/>
      <c r="K117" s="37"/>
      <c r="L117" s="40"/>
      <c r="M117" s="190"/>
      <c r="N117" s="191"/>
      <c r="O117" s="65"/>
      <c r="P117" s="65"/>
      <c r="Q117" s="65"/>
      <c r="R117" s="65"/>
      <c r="S117" s="65"/>
      <c r="T117" s="66"/>
      <c r="U117" s="35"/>
      <c r="V117" s="35"/>
      <c r="W117" s="35"/>
      <c r="X117" s="35"/>
      <c r="Y117" s="35"/>
      <c r="Z117" s="35"/>
      <c r="AA117" s="35"/>
      <c r="AB117" s="35"/>
      <c r="AC117" s="35"/>
      <c r="AD117" s="35"/>
      <c r="AE117" s="35"/>
      <c r="AT117" s="18" t="s">
        <v>158</v>
      </c>
      <c r="AU117" s="18" t="s">
        <v>89</v>
      </c>
    </row>
    <row r="118" spans="2:51" s="13" customFormat="1" ht="11.25">
      <c r="B118" s="192"/>
      <c r="C118" s="193"/>
      <c r="D118" s="187" t="s">
        <v>160</v>
      </c>
      <c r="E118" s="194" t="s">
        <v>31</v>
      </c>
      <c r="F118" s="195" t="s">
        <v>181</v>
      </c>
      <c r="G118" s="193"/>
      <c r="H118" s="196">
        <v>151.875</v>
      </c>
      <c r="I118" s="197"/>
      <c r="J118" s="193"/>
      <c r="K118" s="193"/>
      <c r="L118" s="198"/>
      <c r="M118" s="199"/>
      <c r="N118" s="200"/>
      <c r="O118" s="200"/>
      <c r="P118" s="200"/>
      <c r="Q118" s="200"/>
      <c r="R118" s="200"/>
      <c r="S118" s="200"/>
      <c r="T118" s="201"/>
      <c r="AT118" s="202" t="s">
        <v>160</v>
      </c>
      <c r="AU118" s="202" t="s">
        <v>89</v>
      </c>
      <c r="AV118" s="13" t="s">
        <v>89</v>
      </c>
      <c r="AW118" s="13" t="s">
        <v>38</v>
      </c>
      <c r="AX118" s="13" t="s">
        <v>79</v>
      </c>
      <c r="AY118" s="202" t="s">
        <v>149</v>
      </c>
    </row>
    <row r="119" spans="2:51" s="14" customFormat="1" ht="11.25">
      <c r="B119" s="203"/>
      <c r="C119" s="204"/>
      <c r="D119" s="187" t="s">
        <v>160</v>
      </c>
      <c r="E119" s="205" t="s">
        <v>31</v>
      </c>
      <c r="F119" s="206" t="s">
        <v>182</v>
      </c>
      <c r="G119" s="204"/>
      <c r="H119" s="205" t="s">
        <v>31</v>
      </c>
      <c r="I119" s="207"/>
      <c r="J119" s="204"/>
      <c r="K119" s="204"/>
      <c r="L119" s="208"/>
      <c r="M119" s="209"/>
      <c r="N119" s="210"/>
      <c r="O119" s="210"/>
      <c r="P119" s="210"/>
      <c r="Q119" s="210"/>
      <c r="R119" s="210"/>
      <c r="S119" s="210"/>
      <c r="T119" s="211"/>
      <c r="AT119" s="212" t="s">
        <v>160</v>
      </c>
      <c r="AU119" s="212" t="s">
        <v>89</v>
      </c>
      <c r="AV119" s="14" t="s">
        <v>87</v>
      </c>
      <c r="AW119" s="14" t="s">
        <v>38</v>
      </c>
      <c r="AX119" s="14" t="s">
        <v>79</v>
      </c>
      <c r="AY119" s="212" t="s">
        <v>149</v>
      </c>
    </row>
    <row r="120" spans="2:51" s="13" customFormat="1" ht="11.25">
      <c r="B120" s="192"/>
      <c r="C120" s="193"/>
      <c r="D120" s="187" t="s">
        <v>160</v>
      </c>
      <c r="E120" s="194" t="s">
        <v>31</v>
      </c>
      <c r="F120" s="195" t="s">
        <v>183</v>
      </c>
      <c r="G120" s="193"/>
      <c r="H120" s="196">
        <v>33.984</v>
      </c>
      <c r="I120" s="197"/>
      <c r="J120" s="193"/>
      <c r="K120" s="193"/>
      <c r="L120" s="198"/>
      <c r="M120" s="199"/>
      <c r="N120" s="200"/>
      <c r="O120" s="200"/>
      <c r="P120" s="200"/>
      <c r="Q120" s="200"/>
      <c r="R120" s="200"/>
      <c r="S120" s="200"/>
      <c r="T120" s="201"/>
      <c r="AT120" s="202" t="s">
        <v>160</v>
      </c>
      <c r="AU120" s="202" t="s">
        <v>89</v>
      </c>
      <c r="AV120" s="13" t="s">
        <v>89</v>
      </c>
      <c r="AW120" s="13" t="s">
        <v>38</v>
      </c>
      <c r="AX120" s="13" t="s">
        <v>79</v>
      </c>
      <c r="AY120" s="202" t="s">
        <v>149</v>
      </c>
    </row>
    <row r="121" spans="2:51" s="14" customFormat="1" ht="11.25">
      <c r="B121" s="203"/>
      <c r="C121" s="204"/>
      <c r="D121" s="187" t="s">
        <v>160</v>
      </c>
      <c r="E121" s="205" t="s">
        <v>31</v>
      </c>
      <c r="F121" s="206" t="s">
        <v>184</v>
      </c>
      <c r="G121" s="204"/>
      <c r="H121" s="205" t="s">
        <v>31</v>
      </c>
      <c r="I121" s="207"/>
      <c r="J121" s="204"/>
      <c r="K121" s="204"/>
      <c r="L121" s="208"/>
      <c r="M121" s="209"/>
      <c r="N121" s="210"/>
      <c r="O121" s="210"/>
      <c r="P121" s="210"/>
      <c r="Q121" s="210"/>
      <c r="R121" s="210"/>
      <c r="S121" s="210"/>
      <c r="T121" s="211"/>
      <c r="AT121" s="212" t="s">
        <v>160</v>
      </c>
      <c r="AU121" s="212" t="s">
        <v>89</v>
      </c>
      <c r="AV121" s="14" t="s">
        <v>87</v>
      </c>
      <c r="AW121" s="14" t="s">
        <v>38</v>
      </c>
      <c r="AX121" s="14" t="s">
        <v>79</v>
      </c>
      <c r="AY121" s="212" t="s">
        <v>149</v>
      </c>
    </row>
    <row r="122" spans="2:51" s="15" customFormat="1" ht="11.25">
      <c r="B122" s="213"/>
      <c r="C122" s="214"/>
      <c r="D122" s="187" t="s">
        <v>160</v>
      </c>
      <c r="E122" s="215" t="s">
        <v>31</v>
      </c>
      <c r="F122" s="216" t="s">
        <v>163</v>
      </c>
      <c r="G122" s="214"/>
      <c r="H122" s="217">
        <v>185.859</v>
      </c>
      <c r="I122" s="218"/>
      <c r="J122" s="214"/>
      <c r="K122" s="214"/>
      <c r="L122" s="219"/>
      <c r="M122" s="220"/>
      <c r="N122" s="221"/>
      <c r="O122" s="221"/>
      <c r="P122" s="221"/>
      <c r="Q122" s="221"/>
      <c r="R122" s="221"/>
      <c r="S122" s="221"/>
      <c r="T122" s="222"/>
      <c r="AT122" s="223" t="s">
        <v>160</v>
      </c>
      <c r="AU122" s="223" t="s">
        <v>89</v>
      </c>
      <c r="AV122" s="15" t="s">
        <v>156</v>
      </c>
      <c r="AW122" s="15" t="s">
        <v>38</v>
      </c>
      <c r="AX122" s="15" t="s">
        <v>87</v>
      </c>
      <c r="AY122" s="223" t="s">
        <v>149</v>
      </c>
    </row>
    <row r="123" spans="1:65" s="2" customFormat="1" ht="24">
      <c r="A123" s="35"/>
      <c r="B123" s="36"/>
      <c r="C123" s="174" t="s">
        <v>185</v>
      </c>
      <c r="D123" s="174" t="s">
        <v>151</v>
      </c>
      <c r="E123" s="175" t="s">
        <v>186</v>
      </c>
      <c r="F123" s="176" t="s">
        <v>187</v>
      </c>
      <c r="G123" s="177" t="s">
        <v>170</v>
      </c>
      <c r="H123" s="178">
        <v>37.172</v>
      </c>
      <c r="I123" s="179"/>
      <c r="J123" s="180">
        <f>ROUND(I123*H123,2)</f>
        <v>0</v>
      </c>
      <c r="K123" s="176" t="s">
        <v>155</v>
      </c>
      <c r="L123" s="40"/>
      <c r="M123" s="181" t="s">
        <v>31</v>
      </c>
      <c r="N123" s="182" t="s">
        <v>50</v>
      </c>
      <c r="O123" s="65"/>
      <c r="P123" s="183">
        <f>O123*H123</f>
        <v>0</v>
      </c>
      <c r="Q123" s="183">
        <v>0</v>
      </c>
      <c r="R123" s="183">
        <f>Q123*H123</f>
        <v>0</v>
      </c>
      <c r="S123" s="183">
        <v>0</v>
      </c>
      <c r="T123" s="184">
        <f>S123*H123</f>
        <v>0</v>
      </c>
      <c r="U123" s="35"/>
      <c r="V123" s="35"/>
      <c r="W123" s="35"/>
      <c r="X123" s="35"/>
      <c r="Y123" s="35"/>
      <c r="Z123" s="35"/>
      <c r="AA123" s="35"/>
      <c r="AB123" s="35"/>
      <c r="AC123" s="35"/>
      <c r="AD123" s="35"/>
      <c r="AE123" s="35"/>
      <c r="AR123" s="185" t="s">
        <v>156</v>
      </c>
      <c r="AT123" s="185" t="s">
        <v>151</v>
      </c>
      <c r="AU123" s="185" t="s">
        <v>89</v>
      </c>
      <c r="AY123" s="18" t="s">
        <v>149</v>
      </c>
      <c r="BE123" s="186">
        <f>IF(N123="základní",J123,0)</f>
        <v>0</v>
      </c>
      <c r="BF123" s="186">
        <f>IF(N123="snížená",J123,0)</f>
        <v>0</v>
      </c>
      <c r="BG123" s="186">
        <f>IF(N123="zákl. přenesená",J123,0)</f>
        <v>0</v>
      </c>
      <c r="BH123" s="186">
        <f>IF(N123="sníž. přenesená",J123,0)</f>
        <v>0</v>
      </c>
      <c r="BI123" s="186">
        <f>IF(N123="nulová",J123,0)</f>
        <v>0</v>
      </c>
      <c r="BJ123" s="18" t="s">
        <v>87</v>
      </c>
      <c r="BK123" s="186">
        <f>ROUND(I123*H123,2)</f>
        <v>0</v>
      </c>
      <c r="BL123" s="18" t="s">
        <v>156</v>
      </c>
      <c r="BM123" s="185" t="s">
        <v>188</v>
      </c>
    </row>
    <row r="124" spans="1:47" s="2" customFormat="1" ht="107.25">
      <c r="A124" s="35"/>
      <c r="B124" s="36"/>
      <c r="C124" s="37"/>
      <c r="D124" s="187" t="s">
        <v>158</v>
      </c>
      <c r="E124" s="37"/>
      <c r="F124" s="188" t="s">
        <v>180</v>
      </c>
      <c r="G124" s="37"/>
      <c r="H124" s="37"/>
      <c r="I124" s="189"/>
      <c r="J124" s="37"/>
      <c r="K124" s="37"/>
      <c r="L124" s="40"/>
      <c r="M124" s="190"/>
      <c r="N124" s="191"/>
      <c r="O124" s="65"/>
      <c r="P124" s="65"/>
      <c r="Q124" s="65"/>
      <c r="R124" s="65"/>
      <c r="S124" s="65"/>
      <c r="T124" s="66"/>
      <c r="U124" s="35"/>
      <c r="V124" s="35"/>
      <c r="W124" s="35"/>
      <c r="X124" s="35"/>
      <c r="Y124" s="35"/>
      <c r="Z124" s="35"/>
      <c r="AA124" s="35"/>
      <c r="AB124" s="35"/>
      <c r="AC124" s="35"/>
      <c r="AD124" s="35"/>
      <c r="AE124" s="35"/>
      <c r="AT124" s="18" t="s">
        <v>158</v>
      </c>
      <c r="AU124" s="18" t="s">
        <v>89</v>
      </c>
    </row>
    <row r="125" spans="2:51" s="13" customFormat="1" ht="11.25">
      <c r="B125" s="192"/>
      <c r="C125" s="193"/>
      <c r="D125" s="187" t="s">
        <v>160</v>
      </c>
      <c r="E125" s="194" t="s">
        <v>31</v>
      </c>
      <c r="F125" s="195" t="s">
        <v>189</v>
      </c>
      <c r="G125" s="193"/>
      <c r="H125" s="196">
        <v>37.172</v>
      </c>
      <c r="I125" s="197"/>
      <c r="J125" s="193"/>
      <c r="K125" s="193"/>
      <c r="L125" s="198"/>
      <c r="M125" s="199"/>
      <c r="N125" s="200"/>
      <c r="O125" s="200"/>
      <c r="P125" s="200"/>
      <c r="Q125" s="200"/>
      <c r="R125" s="200"/>
      <c r="S125" s="200"/>
      <c r="T125" s="201"/>
      <c r="AT125" s="202" t="s">
        <v>160</v>
      </c>
      <c r="AU125" s="202" t="s">
        <v>89</v>
      </c>
      <c r="AV125" s="13" t="s">
        <v>89</v>
      </c>
      <c r="AW125" s="13" t="s">
        <v>38</v>
      </c>
      <c r="AX125" s="13" t="s">
        <v>79</v>
      </c>
      <c r="AY125" s="202" t="s">
        <v>149</v>
      </c>
    </row>
    <row r="126" spans="2:51" s="14" customFormat="1" ht="11.25">
      <c r="B126" s="203"/>
      <c r="C126" s="204"/>
      <c r="D126" s="187" t="s">
        <v>160</v>
      </c>
      <c r="E126" s="205" t="s">
        <v>31</v>
      </c>
      <c r="F126" s="206" t="s">
        <v>190</v>
      </c>
      <c r="G126" s="204"/>
      <c r="H126" s="205" t="s">
        <v>31</v>
      </c>
      <c r="I126" s="207"/>
      <c r="J126" s="204"/>
      <c r="K126" s="204"/>
      <c r="L126" s="208"/>
      <c r="M126" s="209"/>
      <c r="N126" s="210"/>
      <c r="O126" s="210"/>
      <c r="P126" s="210"/>
      <c r="Q126" s="210"/>
      <c r="R126" s="210"/>
      <c r="S126" s="210"/>
      <c r="T126" s="211"/>
      <c r="AT126" s="212" t="s">
        <v>160</v>
      </c>
      <c r="AU126" s="212" t="s">
        <v>89</v>
      </c>
      <c r="AV126" s="14" t="s">
        <v>87</v>
      </c>
      <c r="AW126" s="14" t="s">
        <v>38</v>
      </c>
      <c r="AX126" s="14" t="s">
        <v>79</v>
      </c>
      <c r="AY126" s="212" t="s">
        <v>149</v>
      </c>
    </row>
    <row r="127" spans="2:51" s="15" customFormat="1" ht="11.25">
      <c r="B127" s="213"/>
      <c r="C127" s="214"/>
      <c r="D127" s="187" t="s">
        <v>160</v>
      </c>
      <c r="E127" s="215" t="s">
        <v>31</v>
      </c>
      <c r="F127" s="216" t="s">
        <v>163</v>
      </c>
      <c r="G127" s="214"/>
      <c r="H127" s="217">
        <v>37.172</v>
      </c>
      <c r="I127" s="218"/>
      <c r="J127" s="214"/>
      <c r="K127" s="214"/>
      <c r="L127" s="219"/>
      <c r="M127" s="220"/>
      <c r="N127" s="221"/>
      <c r="O127" s="221"/>
      <c r="P127" s="221"/>
      <c r="Q127" s="221"/>
      <c r="R127" s="221"/>
      <c r="S127" s="221"/>
      <c r="T127" s="222"/>
      <c r="AT127" s="223" t="s">
        <v>160</v>
      </c>
      <c r="AU127" s="223" t="s">
        <v>89</v>
      </c>
      <c r="AV127" s="15" t="s">
        <v>156</v>
      </c>
      <c r="AW127" s="15" t="s">
        <v>38</v>
      </c>
      <c r="AX127" s="15" t="s">
        <v>87</v>
      </c>
      <c r="AY127" s="223" t="s">
        <v>149</v>
      </c>
    </row>
    <row r="128" spans="1:65" s="2" customFormat="1" ht="21.75" customHeight="1">
      <c r="A128" s="35"/>
      <c r="B128" s="36"/>
      <c r="C128" s="174" t="s">
        <v>191</v>
      </c>
      <c r="D128" s="174" t="s">
        <v>151</v>
      </c>
      <c r="E128" s="175" t="s">
        <v>192</v>
      </c>
      <c r="F128" s="176" t="s">
        <v>193</v>
      </c>
      <c r="G128" s="177" t="s">
        <v>170</v>
      </c>
      <c r="H128" s="178">
        <v>11.328</v>
      </c>
      <c r="I128" s="179"/>
      <c r="J128" s="180">
        <f>ROUND(I128*H128,2)</f>
        <v>0</v>
      </c>
      <c r="K128" s="176" t="s">
        <v>155</v>
      </c>
      <c r="L128" s="40"/>
      <c r="M128" s="181" t="s">
        <v>31</v>
      </c>
      <c r="N128" s="182" t="s">
        <v>50</v>
      </c>
      <c r="O128" s="65"/>
      <c r="P128" s="183">
        <f>O128*H128</f>
        <v>0</v>
      </c>
      <c r="Q128" s="183">
        <v>0</v>
      </c>
      <c r="R128" s="183">
        <f>Q128*H128</f>
        <v>0</v>
      </c>
      <c r="S128" s="183">
        <v>0</v>
      </c>
      <c r="T128" s="184">
        <f>S128*H128</f>
        <v>0</v>
      </c>
      <c r="U128" s="35"/>
      <c r="V128" s="35"/>
      <c r="W128" s="35"/>
      <c r="X128" s="35"/>
      <c r="Y128" s="35"/>
      <c r="Z128" s="35"/>
      <c r="AA128" s="35"/>
      <c r="AB128" s="35"/>
      <c r="AC128" s="35"/>
      <c r="AD128" s="35"/>
      <c r="AE128" s="35"/>
      <c r="AR128" s="185" t="s">
        <v>156</v>
      </c>
      <c r="AT128" s="185" t="s">
        <v>151</v>
      </c>
      <c r="AU128" s="185" t="s">
        <v>89</v>
      </c>
      <c r="AY128" s="18" t="s">
        <v>149</v>
      </c>
      <c r="BE128" s="186">
        <f>IF(N128="základní",J128,0)</f>
        <v>0</v>
      </c>
      <c r="BF128" s="186">
        <f>IF(N128="snížená",J128,0)</f>
        <v>0</v>
      </c>
      <c r="BG128" s="186">
        <f>IF(N128="zákl. přenesená",J128,0)</f>
        <v>0</v>
      </c>
      <c r="BH128" s="186">
        <f>IF(N128="sníž. přenesená",J128,0)</f>
        <v>0</v>
      </c>
      <c r="BI128" s="186">
        <f>IF(N128="nulová",J128,0)</f>
        <v>0</v>
      </c>
      <c r="BJ128" s="18" t="s">
        <v>87</v>
      </c>
      <c r="BK128" s="186">
        <f>ROUND(I128*H128,2)</f>
        <v>0</v>
      </c>
      <c r="BL128" s="18" t="s">
        <v>156</v>
      </c>
      <c r="BM128" s="185" t="s">
        <v>194</v>
      </c>
    </row>
    <row r="129" spans="1:47" s="2" customFormat="1" ht="39">
      <c r="A129" s="35"/>
      <c r="B129" s="36"/>
      <c r="C129" s="37"/>
      <c r="D129" s="187" t="s">
        <v>158</v>
      </c>
      <c r="E129" s="37"/>
      <c r="F129" s="188" t="s">
        <v>195</v>
      </c>
      <c r="G129" s="37"/>
      <c r="H129" s="37"/>
      <c r="I129" s="189"/>
      <c r="J129" s="37"/>
      <c r="K129" s="37"/>
      <c r="L129" s="40"/>
      <c r="M129" s="190"/>
      <c r="N129" s="191"/>
      <c r="O129" s="65"/>
      <c r="P129" s="65"/>
      <c r="Q129" s="65"/>
      <c r="R129" s="65"/>
      <c r="S129" s="65"/>
      <c r="T129" s="66"/>
      <c r="U129" s="35"/>
      <c r="V129" s="35"/>
      <c r="W129" s="35"/>
      <c r="X129" s="35"/>
      <c r="Y129" s="35"/>
      <c r="Z129" s="35"/>
      <c r="AA129" s="35"/>
      <c r="AB129" s="35"/>
      <c r="AC129" s="35"/>
      <c r="AD129" s="35"/>
      <c r="AE129" s="35"/>
      <c r="AT129" s="18" t="s">
        <v>158</v>
      </c>
      <c r="AU129" s="18" t="s">
        <v>89</v>
      </c>
    </row>
    <row r="130" spans="2:51" s="13" customFormat="1" ht="11.25">
      <c r="B130" s="192"/>
      <c r="C130" s="193"/>
      <c r="D130" s="187" t="s">
        <v>160</v>
      </c>
      <c r="E130" s="194" t="s">
        <v>31</v>
      </c>
      <c r="F130" s="195" t="s">
        <v>196</v>
      </c>
      <c r="G130" s="193"/>
      <c r="H130" s="196">
        <v>9.744</v>
      </c>
      <c r="I130" s="197"/>
      <c r="J130" s="193"/>
      <c r="K130" s="193"/>
      <c r="L130" s="198"/>
      <c r="M130" s="199"/>
      <c r="N130" s="200"/>
      <c r="O130" s="200"/>
      <c r="P130" s="200"/>
      <c r="Q130" s="200"/>
      <c r="R130" s="200"/>
      <c r="S130" s="200"/>
      <c r="T130" s="201"/>
      <c r="AT130" s="202" t="s">
        <v>160</v>
      </c>
      <c r="AU130" s="202" t="s">
        <v>89</v>
      </c>
      <c r="AV130" s="13" t="s">
        <v>89</v>
      </c>
      <c r="AW130" s="13" t="s">
        <v>38</v>
      </c>
      <c r="AX130" s="13" t="s">
        <v>79</v>
      </c>
      <c r="AY130" s="202" t="s">
        <v>149</v>
      </c>
    </row>
    <row r="131" spans="2:51" s="13" customFormat="1" ht="11.25">
      <c r="B131" s="192"/>
      <c r="C131" s="193"/>
      <c r="D131" s="187" t="s">
        <v>160</v>
      </c>
      <c r="E131" s="194" t="s">
        <v>31</v>
      </c>
      <c r="F131" s="195" t="s">
        <v>197</v>
      </c>
      <c r="G131" s="193"/>
      <c r="H131" s="196">
        <v>1.584</v>
      </c>
      <c r="I131" s="197"/>
      <c r="J131" s="193"/>
      <c r="K131" s="193"/>
      <c r="L131" s="198"/>
      <c r="M131" s="199"/>
      <c r="N131" s="200"/>
      <c r="O131" s="200"/>
      <c r="P131" s="200"/>
      <c r="Q131" s="200"/>
      <c r="R131" s="200"/>
      <c r="S131" s="200"/>
      <c r="T131" s="201"/>
      <c r="AT131" s="202" t="s">
        <v>160</v>
      </c>
      <c r="AU131" s="202" t="s">
        <v>89</v>
      </c>
      <c r="AV131" s="13" t="s">
        <v>89</v>
      </c>
      <c r="AW131" s="13" t="s">
        <v>38</v>
      </c>
      <c r="AX131" s="13" t="s">
        <v>79</v>
      </c>
      <c r="AY131" s="202" t="s">
        <v>149</v>
      </c>
    </row>
    <row r="132" spans="2:51" s="15" customFormat="1" ht="11.25">
      <c r="B132" s="213"/>
      <c r="C132" s="214"/>
      <c r="D132" s="187" t="s">
        <v>160</v>
      </c>
      <c r="E132" s="215" t="s">
        <v>31</v>
      </c>
      <c r="F132" s="216" t="s">
        <v>163</v>
      </c>
      <c r="G132" s="214"/>
      <c r="H132" s="217">
        <v>11.328</v>
      </c>
      <c r="I132" s="218"/>
      <c r="J132" s="214"/>
      <c r="K132" s="214"/>
      <c r="L132" s="219"/>
      <c r="M132" s="220"/>
      <c r="N132" s="221"/>
      <c r="O132" s="221"/>
      <c r="P132" s="221"/>
      <c r="Q132" s="221"/>
      <c r="R132" s="221"/>
      <c r="S132" s="221"/>
      <c r="T132" s="222"/>
      <c r="AT132" s="223" t="s">
        <v>160</v>
      </c>
      <c r="AU132" s="223" t="s">
        <v>89</v>
      </c>
      <c r="AV132" s="15" t="s">
        <v>156</v>
      </c>
      <c r="AW132" s="15" t="s">
        <v>38</v>
      </c>
      <c r="AX132" s="15" t="s">
        <v>87</v>
      </c>
      <c r="AY132" s="223" t="s">
        <v>149</v>
      </c>
    </row>
    <row r="133" spans="1:65" s="2" customFormat="1" ht="24">
      <c r="A133" s="35"/>
      <c r="B133" s="36"/>
      <c r="C133" s="174" t="s">
        <v>198</v>
      </c>
      <c r="D133" s="174" t="s">
        <v>151</v>
      </c>
      <c r="E133" s="175" t="s">
        <v>199</v>
      </c>
      <c r="F133" s="176" t="s">
        <v>200</v>
      </c>
      <c r="G133" s="177" t="s">
        <v>154</v>
      </c>
      <c r="H133" s="178">
        <v>396.028</v>
      </c>
      <c r="I133" s="179"/>
      <c r="J133" s="180">
        <f>ROUND(I133*H133,2)</f>
        <v>0</v>
      </c>
      <c r="K133" s="176" t="s">
        <v>155</v>
      </c>
      <c r="L133" s="40"/>
      <c r="M133" s="181" t="s">
        <v>31</v>
      </c>
      <c r="N133" s="182" t="s">
        <v>50</v>
      </c>
      <c r="O133" s="65"/>
      <c r="P133" s="183">
        <f>O133*H133</f>
        <v>0</v>
      </c>
      <c r="Q133" s="183">
        <v>0.00084</v>
      </c>
      <c r="R133" s="183">
        <f>Q133*H133</f>
        <v>0.33266352000000005</v>
      </c>
      <c r="S133" s="183">
        <v>0</v>
      </c>
      <c r="T133" s="184">
        <f>S133*H133</f>
        <v>0</v>
      </c>
      <c r="U133" s="35"/>
      <c r="V133" s="35"/>
      <c r="W133" s="35"/>
      <c r="X133" s="35"/>
      <c r="Y133" s="35"/>
      <c r="Z133" s="35"/>
      <c r="AA133" s="35"/>
      <c r="AB133" s="35"/>
      <c r="AC133" s="35"/>
      <c r="AD133" s="35"/>
      <c r="AE133" s="35"/>
      <c r="AR133" s="185" t="s">
        <v>156</v>
      </c>
      <c r="AT133" s="185" t="s">
        <v>151</v>
      </c>
      <c r="AU133" s="185" t="s">
        <v>89</v>
      </c>
      <c r="AY133" s="18" t="s">
        <v>149</v>
      </c>
      <c r="BE133" s="186">
        <f>IF(N133="základní",J133,0)</f>
        <v>0</v>
      </c>
      <c r="BF133" s="186">
        <f>IF(N133="snížená",J133,0)</f>
        <v>0</v>
      </c>
      <c r="BG133" s="186">
        <f>IF(N133="zákl. přenesená",J133,0)</f>
        <v>0</v>
      </c>
      <c r="BH133" s="186">
        <f>IF(N133="sníž. přenesená",J133,0)</f>
        <v>0</v>
      </c>
      <c r="BI133" s="186">
        <f>IF(N133="nulová",J133,0)</f>
        <v>0</v>
      </c>
      <c r="BJ133" s="18" t="s">
        <v>87</v>
      </c>
      <c r="BK133" s="186">
        <f>ROUND(I133*H133,2)</f>
        <v>0</v>
      </c>
      <c r="BL133" s="18" t="s">
        <v>156</v>
      </c>
      <c r="BM133" s="185" t="s">
        <v>201</v>
      </c>
    </row>
    <row r="134" spans="1:47" s="2" customFormat="1" ht="136.5">
      <c r="A134" s="35"/>
      <c r="B134" s="36"/>
      <c r="C134" s="37"/>
      <c r="D134" s="187" t="s">
        <v>158</v>
      </c>
      <c r="E134" s="37"/>
      <c r="F134" s="188" t="s">
        <v>202</v>
      </c>
      <c r="G134" s="37"/>
      <c r="H134" s="37"/>
      <c r="I134" s="189"/>
      <c r="J134" s="37"/>
      <c r="K134" s="37"/>
      <c r="L134" s="40"/>
      <c r="M134" s="190"/>
      <c r="N134" s="191"/>
      <c r="O134" s="65"/>
      <c r="P134" s="65"/>
      <c r="Q134" s="65"/>
      <c r="R134" s="65"/>
      <c r="S134" s="65"/>
      <c r="T134" s="66"/>
      <c r="U134" s="35"/>
      <c r="V134" s="35"/>
      <c r="W134" s="35"/>
      <c r="X134" s="35"/>
      <c r="Y134" s="35"/>
      <c r="Z134" s="35"/>
      <c r="AA134" s="35"/>
      <c r="AB134" s="35"/>
      <c r="AC134" s="35"/>
      <c r="AD134" s="35"/>
      <c r="AE134" s="35"/>
      <c r="AT134" s="18" t="s">
        <v>158</v>
      </c>
      <c r="AU134" s="18" t="s">
        <v>89</v>
      </c>
    </row>
    <row r="135" spans="2:51" s="13" customFormat="1" ht="11.25">
      <c r="B135" s="192"/>
      <c r="C135" s="193"/>
      <c r="D135" s="187" t="s">
        <v>160</v>
      </c>
      <c r="E135" s="194" t="s">
        <v>31</v>
      </c>
      <c r="F135" s="195" t="s">
        <v>203</v>
      </c>
      <c r="G135" s="193"/>
      <c r="H135" s="196">
        <v>337.5</v>
      </c>
      <c r="I135" s="197"/>
      <c r="J135" s="193"/>
      <c r="K135" s="193"/>
      <c r="L135" s="198"/>
      <c r="M135" s="199"/>
      <c r="N135" s="200"/>
      <c r="O135" s="200"/>
      <c r="P135" s="200"/>
      <c r="Q135" s="200"/>
      <c r="R135" s="200"/>
      <c r="S135" s="200"/>
      <c r="T135" s="201"/>
      <c r="AT135" s="202" t="s">
        <v>160</v>
      </c>
      <c r="AU135" s="202" t="s">
        <v>89</v>
      </c>
      <c r="AV135" s="13" t="s">
        <v>89</v>
      </c>
      <c r="AW135" s="13" t="s">
        <v>38</v>
      </c>
      <c r="AX135" s="13" t="s">
        <v>79</v>
      </c>
      <c r="AY135" s="202" t="s">
        <v>149</v>
      </c>
    </row>
    <row r="136" spans="2:51" s="13" customFormat="1" ht="11.25">
      <c r="B136" s="192"/>
      <c r="C136" s="193"/>
      <c r="D136" s="187" t="s">
        <v>160</v>
      </c>
      <c r="E136" s="194" t="s">
        <v>31</v>
      </c>
      <c r="F136" s="195" t="s">
        <v>204</v>
      </c>
      <c r="G136" s="193"/>
      <c r="H136" s="196">
        <v>58.528</v>
      </c>
      <c r="I136" s="197"/>
      <c r="J136" s="193"/>
      <c r="K136" s="193"/>
      <c r="L136" s="198"/>
      <c r="M136" s="199"/>
      <c r="N136" s="200"/>
      <c r="O136" s="200"/>
      <c r="P136" s="200"/>
      <c r="Q136" s="200"/>
      <c r="R136" s="200"/>
      <c r="S136" s="200"/>
      <c r="T136" s="201"/>
      <c r="AT136" s="202" t="s">
        <v>160</v>
      </c>
      <c r="AU136" s="202" t="s">
        <v>89</v>
      </c>
      <c r="AV136" s="13" t="s">
        <v>89</v>
      </c>
      <c r="AW136" s="13" t="s">
        <v>38</v>
      </c>
      <c r="AX136" s="13" t="s">
        <v>79</v>
      </c>
      <c r="AY136" s="202" t="s">
        <v>149</v>
      </c>
    </row>
    <row r="137" spans="2:51" s="15" customFormat="1" ht="11.25">
      <c r="B137" s="213"/>
      <c r="C137" s="214"/>
      <c r="D137" s="187" t="s">
        <v>160</v>
      </c>
      <c r="E137" s="215" t="s">
        <v>31</v>
      </c>
      <c r="F137" s="216" t="s">
        <v>163</v>
      </c>
      <c r="G137" s="214"/>
      <c r="H137" s="217">
        <v>396.028</v>
      </c>
      <c r="I137" s="218"/>
      <c r="J137" s="214"/>
      <c r="K137" s="214"/>
      <c r="L137" s="219"/>
      <c r="M137" s="220"/>
      <c r="N137" s="221"/>
      <c r="O137" s="221"/>
      <c r="P137" s="221"/>
      <c r="Q137" s="221"/>
      <c r="R137" s="221"/>
      <c r="S137" s="221"/>
      <c r="T137" s="222"/>
      <c r="AT137" s="223" t="s">
        <v>160</v>
      </c>
      <c r="AU137" s="223" t="s">
        <v>89</v>
      </c>
      <c r="AV137" s="15" t="s">
        <v>156</v>
      </c>
      <c r="AW137" s="15" t="s">
        <v>38</v>
      </c>
      <c r="AX137" s="15" t="s">
        <v>87</v>
      </c>
      <c r="AY137" s="223" t="s">
        <v>149</v>
      </c>
    </row>
    <row r="138" spans="1:65" s="2" customFormat="1" ht="24">
      <c r="A138" s="35"/>
      <c r="B138" s="36"/>
      <c r="C138" s="174" t="s">
        <v>205</v>
      </c>
      <c r="D138" s="174" t="s">
        <v>151</v>
      </c>
      <c r="E138" s="175" t="s">
        <v>206</v>
      </c>
      <c r="F138" s="176" t="s">
        <v>207</v>
      </c>
      <c r="G138" s="177" t="s">
        <v>154</v>
      </c>
      <c r="H138" s="178">
        <v>396.028</v>
      </c>
      <c r="I138" s="179"/>
      <c r="J138" s="180">
        <f>ROUND(I138*H138,2)</f>
        <v>0</v>
      </c>
      <c r="K138" s="176" t="s">
        <v>155</v>
      </c>
      <c r="L138" s="40"/>
      <c r="M138" s="181" t="s">
        <v>31</v>
      </c>
      <c r="N138" s="182" t="s">
        <v>50</v>
      </c>
      <c r="O138" s="65"/>
      <c r="P138" s="183">
        <f>O138*H138</f>
        <v>0</v>
      </c>
      <c r="Q138" s="183">
        <v>0</v>
      </c>
      <c r="R138" s="183">
        <f>Q138*H138</f>
        <v>0</v>
      </c>
      <c r="S138" s="183">
        <v>0</v>
      </c>
      <c r="T138" s="184">
        <f>S138*H138</f>
        <v>0</v>
      </c>
      <c r="U138" s="35"/>
      <c r="V138" s="35"/>
      <c r="W138" s="35"/>
      <c r="X138" s="35"/>
      <c r="Y138" s="35"/>
      <c r="Z138" s="35"/>
      <c r="AA138" s="35"/>
      <c r="AB138" s="35"/>
      <c r="AC138" s="35"/>
      <c r="AD138" s="35"/>
      <c r="AE138" s="35"/>
      <c r="AR138" s="185" t="s">
        <v>156</v>
      </c>
      <c r="AT138" s="185" t="s">
        <v>151</v>
      </c>
      <c r="AU138" s="185" t="s">
        <v>89</v>
      </c>
      <c r="AY138" s="18" t="s">
        <v>149</v>
      </c>
      <c r="BE138" s="186">
        <f>IF(N138="základní",J138,0)</f>
        <v>0</v>
      </c>
      <c r="BF138" s="186">
        <f>IF(N138="snížená",J138,0)</f>
        <v>0</v>
      </c>
      <c r="BG138" s="186">
        <f>IF(N138="zákl. přenesená",J138,0)</f>
        <v>0</v>
      </c>
      <c r="BH138" s="186">
        <f>IF(N138="sníž. přenesená",J138,0)</f>
        <v>0</v>
      </c>
      <c r="BI138" s="186">
        <f>IF(N138="nulová",J138,0)</f>
        <v>0</v>
      </c>
      <c r="BJ138" s="18" t="s">
        <v>87</v>
      </c>
      <c r="BK138" s="186">
        <f>ROUND(I138*H138,2)</f>
        <v>0</v>
      </c>
      <c r="BL138" s="18" t="s">
        <v>156</v>
      </c>
      <c r="BM138" s="185" t="s">
        <v>208</v>
      </c>
    </row>
    <row r="139" spans="1:65" s="2" customFormat="1" ht="33" customHeight="1">
      <c r="A139" s="35"/>
      <c r="B139" s="36"/>
      <c r="C139" s="174" t="s">
        <v>209</v>
      </c>
      <c r="D139" s="174" t="s">
        <v>151</v>
      </c>
      <c r="E139" s="175" t="s">
        <v>210</v>
      </c>
      <c r="F139" s="176" t="s">
        <v>211</v>
      </c>
      <c r="G139" s="177" t="s">
        <v>170</v>
      </c>
      <c r="H139" s="178">
        <v>122.545</v>
      </c>
      <c r="I139" s="179"/>
      <c r="J139" s="180">
        <f>ROUND(I139*H139,2)</f>
        <v>0</v>
      </c>
      <c r="K139" s="176" t="s">
        <v>155</v>
      </c>
      <c r="L139" s="40"/>
      <c r="M139" s="181" t="s">
        <v>31</v>
      </c>
      <c r="N139" s="182" t="s">
        <v>50</v>
      </c>
      <c r="O139" s="65"/>
      <c r="P139" s="183">
        <f>O139*H139</f>
        <v>0</v>
      </c>
      <c r="Q139" s="183">
        <v>0</v>
      </c>
      <c r="R139" s="183">
        <f>Q139*H139</f>
        <v>0</v>
      </c>
      <c r="S139" s="183">
        <v>0</v>
      </c>
      <c r="T139" s="184">
        <f>S139*H139</f>
        <v>0</v>
      </c>
      <c r="U139" s="35"/>
      <c r="V139" s="35"/>
      <c r="W139" s="35"/>
      <c r="X139" s="35"/>
      <c r="Y139" s="35"/>
      <c r="Z139" s="35"/>
      <c r="AA139" s="35"/>
      <c r="AB139" s="35"/>
      <c r="AC139" s="35"/>
      <c r="AD139" s="35"/>
      <c r="AE139" s="35"/>
      <c r="AR139" s="185" t="s">
        <v>156</v>
      </c>
      <c r="AT139" s="185" t="s">
        <v>151</v>
      </c>
      <c r="AU139" s="185" t="s">
        <v>89</v>
      </c>
      <c r="AY139" s="18" t="s">
        <v>149</v>
      </c>
      <c r="BE139" s="186">
        <f>IF(N139="základní",J139,0)</f>
        <v>0</v>
      </c>
      <c r="BF139" s="186">
        <f>IF(N139="snížená",J139,0)</f>
        <v>0</v>
      </c>
      <c r="BG139" s="186">
        <f>IF(N139="zákl. přenesená",J139,0)</f>
        <v>0</v>
      </c>
      <c r="BH139" s="186">
        <f>IF(N139="sníž. přenesená",J139,0)</f>
        <v>0</v>
      </c>
      <c r="BI139" s="186">
        <f>IF(N139="nulová",J139,0)</f>
        <v>0</v>
      </c>
      <c r="BJ139" s="18" t="s">
        <v>87</v>
      </c>
      <c r="BK139" s="186">
        <f>ROUND(I139*H139,2)</f>
        <v>0</v>
      </c>
      <c r="BL139" s="18" t="s">
        <v>156</v>
      </c>
      <c r="BM139" s="185" t="s">
        <v>212</v>
      </c>
    </row>
    <row r="140" spans="1:47" s="2" customFormat="1" ht="165.75">
      <c r="A140" s="35"/>
      <c r="B140" s="36"/>
      <c r="C140" s="37"/>
      <c r="D140" s="187" t="s">
        <v>158</v>
      </c>
      <c r="E140" s="37"/>
      <c r="F140" s="188" t="s">
        <v>213</v>
      </c>
      <c r="G140" s="37"/>
      <c r="H140" s="37"/>
      <c r="I140" s="189"/>
      <c r="J140" s="37"/>
      <c r="K140" s="37"/>
      <c r="L140" s="40"/>
      <c r="M140" s="190"/>
      <c r="N140" s="191"/>
      <c r="O140" s="65"/>
      <c r="P140" s="65"/>
      <c r="Q140" s="65"/>
      <c r="R140" s="65"/>
      <c r="S140" s="65"/>
      <c r="T140" s="66"/>
      <c r="U140" s="35"/>
      <c r="V140" s="35"/>
      <c r="W140" s="35"/>
      <c r="X140" s="35"/>
      <c r="Y140" s="35"/>
      <c r="Z140" s="35"/>
      <c r="AA140" s="35"/>
      <c r="AB140" s="35"/>
      <c r="AC140" s="35"/>
      <c r="AD140" s="35"/>
      <c r="AE140" s="35"/>
      <c r="AT140" s="18" t="s">
        <v>158</v>
      </c>
      <c r="AU140" s="18" t="s">
        <v>89</v>
      </c>
    </row>
    <row r="141" spans="1:65" s="2" customFormat="1" ht="33" customHeight="1">
      <c r="A141" s="35"/>
      <c r="B141" s="36"/>
      <c r="C141" s="174" t="s">
        <v>214</v>
      </c>
      <c r="D141" s="174" t="s">
        <v>151</v>
      </c>
      <c r="E141" s="175" t="s">
        <v>210</v>
      </c>
      <c r="F141" s="176" t="s">
        <v>211</v>
      </c>
      <c r="G141" s="177" t="s">
        <v>170</v>
      </c>
      <c r="H141" s="178">
        <v>84.011</v>
      </c>
      <c r="I141" s="179"/>
      <c r="J141" s="180">
        <f>ROUND(I141*H141,2)</f>
        <v>0</v>
      </c>
      <c r="K141" s="176" t="s">
        <v>155</v>
      </c>
      <c r="L141" s="40"/>
      <c r="M141" s="181" t="s">
        <v>31</v>
      </c>
      <c r="N141" s="182" t="s">
        <v>50</v>
      </c>
      <c r="O141" s="65"/>
      <c r="P141" s="183">
        <f>O141*H141</f>
        <v>0</v>
      </c>
      <c r="Q141" s="183">
        <v>0</v>
      </c>
      <c r="R141" s="183">
        <f>Q141*H141</f>
        <v>0</v>
      </c>
      <c r="S141" s="183">
        <v>0</v>
      </c>
      <c r="T141" s="184">
        <f>S141*H141</f>
        <v>0</v>
      </c>
      <c r="U141" s="35"/>
      <c r="V141" s="35"/>
      <c r="W141" s="35"/>
      <c r="X141" s="35"/>
      <c r="Y141" s="35"/>
      <c r="Z141" s="35"/>
      <c r="AA141" s="35"/>
      <c r="AB141" s="35"/>
      <c r="AC141" s="35"/>
      <c r="AD141" s="35"/>
      <c r="AE141" s="35"/>
      <c r="AR141" s="185" t="s">
        <v>156</v>
      </c>
      <c r="AT141" s="185" t="s">
        <v>151</v>
      </c>
      <c r="AU141" s="185" t="s">
        <v>89</v>
      </c>
      <c r="AY141" s="18" t="s">
        <v>149</v>
      </c>
      <c r="BE141" s="186">
        <f>IF(N141="základní",J141,0)</f>
        <v>0</v>
      </c>
      <c r="BF141" s="186">
        <f>IF(N141="snížená",J141,0)</f>
        <v>0</v>
      </c>
      <c r="BG141" s="186">
        <f>IF(N141="zákl. přenesená",J141,0)</f>
        <v>0</v>
      </c>
      <c r="BH141" s="186">
        <f>IF(N141="sníž. přenesená",J141,0)</f>
        <v>0</v>
      </c>
      <c r="BI141" s="186">
        <f>IF(N141="nulová",J141,0)</f>
        <v>0</v>
      </c>
      <c r="BJ141" s="18" t="s">
        <v>87</v>
      </c>
      <c r="BK141" s="186">
        <f>ROUND(I141*H141,2)</f>
        <v>0</v>
      </c>
      <c r="BL141" s="18" t="s">
        <v>156</v>
      </c>
      <c r="BM141" s="185" t="s">
        <v>215</v>
      </c>
    </row>
    <row r="142" spans="1:47" s="2" customFormat="1" ht="165.75">
      <c r="A142" s="35"/>
      <c r="B142" s="36"/>
      <c r="C142" s="37"/>
      <c r="D142" s="187" t="s">
        <v>158</v>
      </c>
      <c r="E142" s="37"/>
      <c r="F142" s="188" t="s">
        <v>213</v>
      </c>
      <c r="G142" s="37"/>
      <c r="H142" s="37"/>
      <c r="I142" s="189"/>
      <c r="J142" s="37"/>
      <c r="K142" s="37"/>
      <c r="L142" s="40"/>
      <c r="M142" s="190"/>
      <c r="N142" s="191"/>
      <c r="O142" s="65"/>
      <c r="P142" s="65"/>
      <c r="Q142" s="65"/>
      <c r="R142" s="65"/>
      <c r="S142" s="65"/>
      <c r="T142" s="66"/>
      <c r="U142" s="35"/>
      <c r="V142" s="35"/>
      <c r="W142" s="35"/>
      <c r="X142" s="35"/>
      <c r="Y142" s="35"/>
      <c r="Z142" s="35"/>
      <c r="AA142" s="35"/>
      <c r="AB142" s="35"/>
      <c r="AC142" s="35"/>
      <c r="AD142" s="35"/>
      <c r="AE142" s="35"/>
      <c r="AT142" s="18" t="s">
        <v>158</v>
      </c>
      <c r="AU142" s="18" t="s">
        <v>89</v>
      </c>
    </row>
    <row r="143" spans="1:65" s="2" customFormat="1" ht="24">
      <c r="A143" s="35"/>
      <c r="B143" s="36"/>
      <c r="C143" s="174" t="s">
        <v>216</v>
      </c>
      <c r="D143" s="174" t="s">
        <v>151</v>
      </c>
      <c r="E143" s="175" t="s">
        <v>217</v>
      </c>
      <c r="F143" s="176" t="s">
        <v>218</v>
      </c>
      <c r="G143" s="177" t="s">
        <v>170</v>
      </c>
      <c r="H143" s="178">
        <v>107.866</v>
      </c>
      <c r="I143" s="179"/>
      <c r="J143" s="180">
        <f>ROUND(I143*H143,2)</f>
        <v>0</v>
      </c>
      <c r="K143" s="176" t="s">
        <v>155</v>
      </c>
      <c r="L143" s="40"/>
      <c r="M143" s="181" t="s">
        <v>31</v>
      </c>
      <c r="N143" s="182" t="s">
        <v>50</v>
      </c>
      <c r="O143" s="65"/>
      <c r="P143" s="183">
        <f>O143*H143</f>
        <v>0</v>
      </c>
      <c r="Q143" s="183">
        <v>0</v>
      </c>
      <c r="R143" s="183">
        <f>Q143*H143</f>
        <v>0</v>
      </c>
      <c r="S143" s="183">
        <v>0</v>
      </c>
      <c r="T143" s="184">
        <f>S143*H143</f>
        <v>0</v>
      </c>
      <c r="U143" s="35"/>
      <c r="V143" s="35"/>
      <c r="W143" s="35"/>
      <c r="X143" s="35"/>
      <c r="Y143" s="35"/>
      <c r="Z143" s="35"/>
      <c r="AA143" s="35"/>
      <c r="AB143" s="35"/>
      <c r="AC143" s="35"/>
      <c r="AD143" s="35"/>
      <c r="AE143" s="35"/>
      <c r="AR143" s="185" t="s">
        <v>156</v>
      </c>
      <c r="AT143" s="185" t="s">
        <v>151</v>
      </c>
      <c r="AU143" s="185" t="s">
        <v>89</v>
      </c>
      <c r="AY143" s="18" t="s">
        <v>149</v>
      </c>
      <c r="BE143" s="186">
        <f>IF(N143="základní",J143,0)</f>
        <v>0</v>
      </c>
      <c r="BF143" s="186">
        <f>IF(N143="snížená",J143,0)</f>
        <v>0</v>
      </c>
      <c r="BG143" s="186">
        <f>IF(N143="zákl. přenesená",J143,0)</f>
        <v>0</v>
      </c>
      <c r="BH143" s="186">
        <f>IF(N143="sníž. přenesená",J143,0)</f>
        <v>0</v>
      </c>
      <c r="BI143" s="186">
        <f>IF(N143="nulová",J143,0)</f>
        <v>0</v>
      </c>
      <c r="BJ143" s="18" t="s">
        <v>87</v>
      </c>
      <c r="BK143" s="186">
        <f>ROUND(I143*H143,2)</f>
        <v>0</v>
      </c>
      <c r="BL143" s="18" t="s">
        <v>156</v>
      </c>
      <c r="BM143" s="185" t="s">
        <v>219</v>
      </c>
    </row>
    <row r="144" spans="1:47" s="2" customFormat="1" ht="126.75">
      <c r="A144" s="35"/>
      <c r="B144" s="36"/>
      <c r="C144" s="37"/>
      <c r="D144" s="187" t="s">
        <v>158</v>
      </c>
      <c r="E144" s="37"/>
      <c r="F144" s="188" t="s">
        <v>220</v>
      </c>
      <c r="G144" s="37"/>
      <c r="H144" s="37"/>
      <c r="I144" s="189"/>
      <c r="J144" s="37"/>
      <c r="K144" s="37"/>
      <c r="L144" s="40"/>
      <c r="M144" s="190"/>
      <c r="N144" s="191"/>
      <c r="O144" s="65"/>
      <c r="P144" s="65"/>
      <c r="Q144" s="65"/>
      <c r="R144" s="65"/>
      <c r="S144" s="65"/>
      <c r="T144" s="66"/>
      <c r="U144" s="35"/>
      <c r="V144" s="35"/>
      <c r="W144" s="35"/>
      <c r="X144" s="35"/>
      <c r="Y144" s="35"/>
      <c r="Z144" s="35"/>
      <c r="AA144" s="35"/>
      <c r="AB144" s="35"/>
      <c r="AC144" s="35"/>
      <c r="AD144" s="35"/>
      <c r="AE144" s="35"/>
      <c r="AT144" s="18" t="s">
        <v>158</v>
      </c>
      <c r="AU144" s="18" t="s">
        <v>89</v>
      </c>
    </row>
    <row r="145" spans="2:51" s="13" customFormat="1" ht="11.25">
      <c r="B145" s="192"/>
      <c r="C145" s="193"/>
      <c r="D145" s="187" t="s">
        <v>160</v>
      </c>
      <c r="E145" s="194" t="s">
        <v>31</v>
      </c>
      <c r="F145" s="195" t="s">
        <v>221</v>
      </c>
      <c r="G145" s="193"/>
      <c r="H145" s="196">
        <v>107.866</v>
      </c>
      <c r="I145" s="197"/>
      <c r="J145" s="193"/>
      <c r="K145" s="193"/>
      <c r="L145" s="198"/>
      <c r="M145" s="199"/>
      <c r="N145" s="200"/>
      <c r="O145" s="200"/>
      <c r="P145" s="200"/>
      <c r="Q145" s="200"/>
      <c r="R145" s="200"/>
      <c r="S145" s="200"/>
      <c r="T145" s="201"/>
      <c r="AT145" s="202" t="s">
        <v>160</v>
      </c>
      <c r="AU145" s="202" t="s">
        <v>89</v>
      </c>
      <c r="AV145" s="13" t="s">
        <v>89</v>
      </c>
      <c r="AW145" s="13" t="s">
        <v>38</v>
      </c>
      <c r="AX145" s="13" t="s">
        <v>79</v>
      </c>
      <c r="AY145" s="202" t="s">
        <v>149</v>
      </c>
    </row>
    <row r="146" spans="2:51" s="15" customFormat="1" ht="11.25">
      <c r="B146" s="213"/>
      <c r="C146" s="214"/>
      <c r="D146" s="187" t="s">
        <v>160</v>
      </c>
      <c r="E146" s="215" t="s">
        <v>31</v>
      </c>
      <c r="F146" s="216" t="s">
        <v>163</v>
      </c>
      <c r="G146" s="214"/>
      <c r="H146" s="217">
        <v>107.866</v>
      </c>
      <c r="I146" s="218"/>
      <c r="J146" s="214"/>
      <c r="K146" s="214"/>
      <c r="L146" s="219"/>
      <c r="M146" s="220"/>
      <c r="N146" s="221"/>
      <c r="O146" s="221"/>
      <c r="P146" s="221"/>
      <c r="Q146" s="221"/>
      <c r="R146" s="221"/>
      <c r="S146" s="221"/>
      <c r="T146" s="222"/>
      <c r="AT146" s="223" t="s">
        <v>160</v>
      </c>
      <c r="AU146" s="223" t="s">
        <v>89</v>
      </c>
      <c r="AV146" s="15" t="s">
        <v>156</v>
      </c>
      <c r="AW146" s="15" t="s">
        <v>38</v>
      </c>
      <c r="AX146" s="15" t="s">
        <v>87</v>
      </c>
      <c r="AY146" s="223" t="s">
        <v>149</v>
      </c>
    </row>
    <row r="147" spans="1:65" s="2" customFormat="1" ht="24">
      <c r="A147" s="35"/>
      <c r="B147" s="36"/>
      <c r="C147" s="174" t="s">
        <v>222</v>
      </c>
      <c r="D147" s="174" t="s">
        <v>151</v>
      </c>
      <c r="E147" s="175" t="s">
        <v>217</v>
      </c>
      <c r="F147" s="176" t="s">
        <v>218</v>
      </c>
      <c r="G147" s="177" t="s">
        <v>170</v>
      </c>
      <c r="H147" s="178">
        <v>84.011</v>
      </c>
      <c r="I147" s="179"/>
      <c r="J147" s="180">
        <f>ROUND(I147*H147,2)</f>
        <v>0</v>
      </c>
      <c r="K147" s="176" t="s">
        <v>155</v>
      </c>
      <c r="L147" s="40"/>
      <c r="M147" s="181" t="s">
        <v>31</v>
      </c>
      <c r="N147" s="182" t="s">
        <v>50</v>
      </c>
      <c r="O147" s="65"/>
      <c r="P147" s="183">
        <f>O147*H147</f>
        <v>0</v>
      </c>
      <c r="Q147" s="183">
        <v>0</v>
      </c>
      <c r="R147" s="183">
        <f>Q147*H147</f>
        <v>0</v>
      </c>
      <c r="S147" s="183">
        <v>0</v>
      </c>
      <c r="T147" s="184">
        <f>S147*H147</f>
        <v>0</v>
      </c>
      <c r="U147" s="35"/>
      <c r="V147" s="35"/>
      <c r="W147" s="35"/>
      <c r="X147" s="35"/>
      <c r="Y147" s="35"/>
      <c r="Z147" s="35"/>
      <c r="AA147" s="35"/>
      <c r="AB147" s="35"/>
      <c r="AC147" s="35"/>
      <c r="AD147" s="35"/>
      <c r="AE147" s="35"/>
      <c r="AR147" s="185" t="s">
        <v>156</v>
      </c>
      <c r="AT147" s="185" t="s">
        <v>151</v>
      </c>
      <c r="AU147" s="185" t="s">
        <v>89</v>
      </c>
      <c r="AY147" s="18" t="s">
        <v>149</v>
      </c>
      <c r="BE147" s="186">
        <f>IF(N147="základní",J147,0)</f>
        <v>0</v>
      </c>
      <c r="BF147" s="186">
        <f>IF(N147="snížená",J147,0)</f>
        <v>0</v>
      </c>
      <c r="BG147" s="186">
        <f>IF(N147="zákl. přenesená",J147,0)</f>
        <v>0</v>
      </c>
      <c r="BH147" s="186">
        <f>IF(N147="sníž. přenesená",J147,0)</f>
        <v>0</v>
      </c>
      <c r="BI147" s="186">
        <f>IF(N147="nulová",J147,0)</f>
        <v>0</v>
      </c>
      <c r="BJ147" s="18" t="s">
        <v>87</v>
      </c>
      <c r="BK147" s="186">
        <f>ROUND(I147*H147,2)</f>
        <v>0</v>
      </c>
      <c r="BL147" s="18" t="s">
        <v>156</v>
      </c>
      <c r="BM147" s="185" t="s">
        <v>223</v>
      </c>
    </row>
    <row r="148" spans="1:47" s="2" customFormat="1" ht="126.75">
      <c r="A148" s="35"/>
      <c r="B148" s="36"/>
      <c r="C148" s="37"/>
      <c r="D148" s="187" t="s">
        <v>158</v>
      </c>
      <c r="E148" s="37"/>
      <c r="F148" s="188" t="s">
        <v>220</v>
      </c>
      <c r="G148" s="37"/>
      <c r="H148" s="37"/>
      <c r="I148" s="189"/>
      <c r="J148" s="37"/>
      <c r="K148" s="37"/>
      <c r="L148" s="40"/>
      <c r="M148" s="190"/>
      <c r="N148" s="191"/>
      <c r="O148" s="65"/>
      <c r="P148" s="65"/>
      <c r="Q148" s="65"/>
      <c r="R148" s="65"/>
      <c r="S148" s="65"/>
      <c r="T148" s="66"/>
      <c r="U148" s="35"/>
      <c r="V148" s="35"/>
      <c r="W148" s="35"/>
      <c r="X148" s="35"/>
      <c r="Y148" s="35"/>
      <c r="Z148" s="35"/>
      <c r="AA148" s="35"/>
      <c r="AB148" s="35"/>
      <c r="AC148" s="35"/>
      <c r="AD148" s="35"/>
      <c r="AE148" s="35"/>
      <c r="AT148" s="18" t="s">
        <v>158</v>
      </c>
      <c r="AU148" s="18" t="s">
        <v>89</v>
      </c>
    </row>
    <row r="149" spans="1:65" s="2" customFormat="1" ht="36">
      <c r="A149" s="35"/>
      <c r="B149" s="36"/>
      <c r="C149" s="174" t="s">
        <v>224</v>
      </c>
      <c r="D149" s="174" t="s">
        <v>151</v>
      </c>
      <c r="E149" s="175" t="s">
        <v>225</v>
      </c>
      <c r="F149" s="176" t="s">
        <v>226</v>
      </c>
      <c r="G149" s="177" t="s">
        <v>170</v>
      </c>
      <c r="H149" s="178">
        <v>84.011</v>
      </c>
      <c r="I149" s="179"/>
      <c r="J149" s="180">
        <f>ROUND(I149*H149,2)</f>
        <v>0</v>
      </c>
      <c r="K149" s="176" t="s">
        <v>155</v>
      </c>
      <c r="L149" s="40"/>
      <c r="M149" s="181" t="s">
        <v>31</v>
      </c>
      <c r="N149" s="182" t="s">
        <v>50</v>
      </c>
      <c r="O149" s="65"/>
      <c r="P149" s="183">
        <f>O149*H149</f>
        <v>0</v>
      </c>
      <c r="Q149" s="183">
        <v>0</v>
      </c>
      <c r="R149" s="183">
        <f>Q149*H149</f>
        <v>0</v>
      </c>
      <c r="S149" s="183">
        <v>0</v>
      </c>
      <c r="T149" s="184">
        <f>S149*H149</f>
        <v>0</v>
      </c>
      <c r="U149" s="35"/>
      <c r="V149" s="35"/>
      <c r="W149" s="35"/>
      <c r="X149" s="35"/>
      <c r="Y149" s="35"/>
      <c r="Z149" s="35"/>
      <c r="AA149" s="35"/>
      <c r="AB149" s="35"/>
      <c r="AC149" s="35"/>
      <c r="AD149" s="35"/>
      <c r="AE149" s="35"/>
      <c r="AR149" s="185" t="s">
        <v>156</v>
      </c>
      <c r="AT149" s="185" t="s">
        <v>151</v>
      </c>
      <c r="AU149" s="185" t="s">
        <v>89</v>
      </c>
      <c r="AY149" s="18" t="s">
        <v>149</v>
      </c>
      <c r="BE149" s="186">
        <f>IF(N149="základní",J149,0)</f>
        <v>0</v>
      </c>
      <c r="BF149" s="186">
        <f>IF(N149="snížená",J149,0)</f>
        <v>0</v>
      </c>
      <c r="BG149" s="186">
        <f>IF(N149="zákl. přenesená",J149,0)</f>
        <v>0</v>
      </c>
      <c r="BH149" s="186">
        <f>IF(N149="sníž. přenesená",J149,0)</f>
        <v>0</v>
      </c>
      <c r="BI149" s="186">
        <f>IF(N149="nulová",J149,0)</f>
        <v>0</v>
      </c>
      <c r="BJ149" s="18" t="s">
        <v>87</v>
      </c>
      <c r="BK149" s="186">
        <f>ROUND(I149*H149,2)</f>
        <v>0</v>
      </c>
      <c r="BL149" s="18" t="s">
        <v>156</v>
      </c>
      <c r="BM149" s="185" t="s">
        <v>227</v>
      </c>
    </row>
    <row r="150" spans="1:47" s="2" customFormat="1" ht="390">
      <c r="A150" s="35"/>
      <c r="B150" s="36"/>
      <c r="C150" s="37"/>
      <c r="D150" s="187" t="s">
        <v>158</v>
      </c>
      <c r="E150" s="37"/>
      <c r="F150" s="188" t="s">
        <v>228</v>
      </c>
      <c r="G150" s="37"/>
      <c r="H150" s="37"/>
      <c r="I150" s="189"/>
      <c r="J150" s="37"/>
      <c r="K150" s="37"/>
      <c r="L150" s="40"/>
      <c r="M150" s="190"/>
      <c r="N150" s="191"/>
      <c r="O150" s="65"/>
      <c r="P150" s="65"/>
      <c r="Q150" s="65"/>
      <c r="R150" s="65"/>
      <c r="S150" s="65"/>
      <c r="T150" s="66"/>
      <c r="U150" s="35"/>
      <c r="V150" s="35"/>
      <c r="W150" s="35"/>
      <c r="X150" s="35"/>
      <c r="Y150" s="35"/>
      <c r="Z150" s="35"/>
      <c r="AA150" s="35"/>
      <c r="AB150" s="35"/>
      <c r="AC150" s="35"/>
      <c r="AD150" s="35"/>
      <c r="AE150" s="35"/>
      <c r="AT150" s="18" t="s">
        <v>158</v>
      </c>
      <c r="AU150" s="18" t="s">
        <v>89</v>
      </c>
    </row>
    <row r="151" spans="2:51" s="13" customFormat="1" ht="11.25">
      <c r="B151" s="192"/>
      <c r="C151" s="193"/>
      <c r="D151" s="187" t="s">
        <v>160</v>
      </c>
      <c r="E151" s="194" t="s">
        <v>31</v>
      </c>
      <c r="F151" s="195" t="s">
        <v>229</v>
      </c>
      <c r="G151" s="193"/>
      <c r="H151" s="196">
        <v>77.993</v>
      </c>
      <c r="I151" s="197"/>
      <c r="J151" s="193"/>
      <c r="K151" s="193"/>
      <c r="L151" s="198"/>
      <c r="M151" s="199"/>
      <c r="N151" s="200"/>
      <c r="O151" s="200"/>
      <c r="P151" s="200"/>
      <c r="Q151" s="200"/>
      <c r="R151" s="200"/>
      <c r="S151" s="200"/>
      <c r="T151" s="201"/>
      <c r="AT151" s="202" t="s">
        <v>160</v>
      </c>
      <c r="AU151" s="202" t="s">
        <v>89</v>
      </c>
      <c r="AV151" s="13" t="s">
        <v>89</v>
      </c>
      <c r="AW151" s="13" t="s">
        <v>38</v>
      </c>
      <c r="AX151" s="13" t="s">
        <v>79</v>
      </c>
      <c r="AY151" s="202" t="s">
        <v>149</v>
      </c>
    </row>
    <row r="152" spans="2:51" s="13" customFormat="1" ht="11.25">
      <c r="B152" s="192"/>
      <c r="C152" s="193"/>
      <c r="D152" s="187" t="s">
        <v>160</v>
      </c>
      <c r="E152" s="194" t="s">
        <v>31</v>
      </c>
      <c r="F152" s="195" t="s">
        <v>230</v>
      </c>
      <c r="G152" s="193"/>
      <c r="H152" s="196">
        <v>6.018</v>
      </c>
      <c r="I152" s="197"/>
      <c r="J152" s="193"/>
      <c r="K152" s="193"/>
      <c r="L152" s="198"/>
      <c r="M152" s="199"/>
      <c r="N152" s="200"/>
      <c r="O152" s="200"/>
      <c r="P152" s="200"/>
      <c r="Q152" s="200"/>
      <c r="R152" s="200"/>
      <c r="S152" s="200"/>
      <c r="T152" s="201"/>
      <c r="AT152" s="202" t="s">
        <v>160</v>
      </c>
      <c r="AU152" s="202" t="s">
        <v>89</v>
      </c>
      <c r="AV152" s="13" t="s">
        <v>89</v>
      </c>
      <c r="AW152" s="13" t="s">
        <v>38</v>
      </c>
      <c r="AX152" s="13" t="s">
        <v>79</v>
      </c>
      <c r="AY152" s="202" t="s">
        <v>149</v>
      </c>
    </row>
    <row r="153" spans="2:51" s="15" customFormat="1" ht="11.25">
      <c r="B153" s="213"/>
      <c r="C153" s="214"/>
      <c r="D153" s="187" t="s">
        <v>160</v>
      </c>
      <c r="E153" s="215" t="s">
        <v>31</v>
      </c>
      <c r="F153" s="216" t="s">
        <v>163</v>
      </c>
      <c r="G153" s="214"/>
      <c r="H153" s="217">
        <v>84.011</v>
      </c>
      <c r="I153" s="218"/>
      <c r="J153" s="214"/>
      <c r="K153" s="214"/>
      <c r="L153" s="219"/>
      <c r="M153" s="220"/>
      <c r="N153" s="221"/>
      <c r="O153" s="221"/>
      <c r="P153" s="221"/>
      <c r="Q153" s="221"/>
      <c r="R153" s="221"/>
      <c r="S153" s="221"/>
      <c r="T153" s="222"/>
      <c r="AT153" s="223" t="s">
        <v>160</v>
      </c>
      <c r="AU153" s="223" t="s">
        <v>89</v>
      </c>
      <c r="AV153" s="15" t="s">
        <v>156</v>
      </c>
      <c r="AW153" s="15" t="s">
        <v>38</v>
      </c>
      <c r="AX153" s="15" t="s">
        <v>87</v>
      </c>
      <c r="AY153" s="223" t="s">
        <v>149</v>
      </c>
    </row>
    <row r="154" spans="1:65" s="2" customFormat="1" ht="24">
      <c r="A154" s="35"/>
      <c r="B154" s="36"/>
      <c r="C154" s="174" t="s">
        <v>8</v>
      </c>
      <c r="D154" s="174" t="s">
        <v>151</v>
      </c>
      <c r="E154" s="175" t="s">
        <v>231</v>
      </c>
      <c r="F154" s="176" t="s">
        <v>232</v>
      </c>
      <c r="G154" s="177" t="s">
        <v>170</v>
      </c>
      <c r="H154" s="178">
        <v>107.866</v>
      </c>
      <c r="I154" s="179"/>
      <c r="J154" s="180">
        <f>ROUND(I154*H154,2)</f>
        <v>0</v>
      </c>
      <c r="K154" s="176" t="s">
        <v>155</v>
      </c>
      <c r="L154" s="40"/>
      <c r="M154" s="181" t="s">
        <v>31</v>
      </c>
      <c r="N154" s="182" t="s">
        <v>50</v>
      </c>
      <c r="O154" s="65"/>
      <c r="P154" s="183">
        <f>O154*H154</f>
        <v>0</v>
      </c>
      <c r="Q154" s="183">
        <v>0</v>
      </c>
      <c r="R154" s="183">
        <f>Q154*H154</f>
        <v>0</v>
      </c>
      <c r="S154" s="183">
        <v>0</v>
      </c>
      <c r="T154" s="184">
        <f>S154*H154</f>
        <v>0</v>
      </c>
      <c r="U154" s="35"/>
      <c r="V154" s="35"/>
      <c r="W154" s="35"/>
      <c r="X154" s="35"/>
      <c r="Y154" s="35"/>
      <c r="Z154" s="35"/>
      <c r="AA154" s="35"/>
      <c r="AB154" s="35"/>
      <c r="AC154" s="35"/>
      <c r="AD154" s="35"/>
      <c r="AE154" s="35"/>
      <c r="AR154" s="185" t="s">
        <v>156</v>
      </c>
      <c r="AT154" s="185" t="s">
        <v>151</v>
      </c>
      <c r="AU154" s="185" t="s">
        <v>89</v>
      </c>
      <c r="AY154" s="18" t="s">
        <v>149</v>
      </c>
      <c r="BE154" s="186">
        <f>IF(N154="základní",J154,0)</f>
        <v>0</v>
      </c>
      <c r="BF154" s="186">
        <f>IF(N154="snížená",J154,0)</f>
        <v>0</v>
      </c>
      <c r="BG154" s="186">
        <f>IF(N154="zákl. přenesená",J154,0)</f>
        <v>0</v>
      </c>
      <c r="BH154" s="186">
        <f>IF(N154="sníž. přenesená",J154,0)</f>
        <v>0</v>
      </c>
      <c r="BI154" s="186">
        <f>IF(N154="nulová",J154,0)</f>
        <v>0</v>
      </c>
      <c r="BJ154" s="18" t="s">
        <v>87</v>
      </c>
      <c r="BK154" s="186">
        <f>ROUND(I154*H154,2)</f>
        <v>0</v>
      </c>
      <c r="BL154" s="18" t="s">
        <v>156</v>
      </c>
      <c r="BM154" s="185" t="s">
        <v>233</v>
      </c>
    </row>
    <row r="155" spans="1:47" s="2" customFormat="1" ht="399.75">
      <c r="A155" s="35"/>
      <c r="B155" s="36"/>
      <c r="C155" s="37"/>
      <c r="D155" s="187" t="s">
        <v>158</v>
      </c>
      <c r="E155" s="37"/>
      <c r="F155" s="188" t="s">
        <v>234</v>
      </c>
      <c r="G155" s="37"/>
      <c r="H155" s="37"/>
      <c r="I155" s="189"/>
      <c r="J155" s="37"/>
      <c r="K155" s="37"/>
      <c r="L155" s="40"/>
      <c r="M155" s="190"/>
      <c r="N155" s="191"/>
      <c r="O155" s="65"/>
      <c r="P155" s="65"/>
      <c r="Q155" s="65"/>
      <c r="R155" s="65"/>
      <c r="S155" s="65"/>
      <c r="T155" s="66"/>
      <c r="U155" s="35"/>
      <c r="V155" s="35"/>
      <c r="W155" s="35"/>
      <c r="X155" s="35"/>
      <c r="Y155" s="35"/>
      <c r="Z155" s="35"/>
      <c r="AA155" s="35"/>
      <c r="AB155" s="35"/>
      <c r="AC155" s="35"/>
      <c r="AD155" s="35"/>
      <c r="AE155" s="35"/>
      <c r="AT155" s="18" t="s">
        <v>158</v>
      </c>
      <c r="AU155" s="18" t="s">
        <v>89</v>
      </c>
    </row>
    <row r="156" spans="2:51" s="13" customFormat="1" ht="11.25">
      <c r="B156" s="192"/>
      <c r="C156" s="193"/>
      <c r="D156" s="187" t="s">
        <v>160</v>
      </c>
      <c r="E156" s="194" t="s">
        <v>31</v>
      </c>
      <c r="F156" s="195" t="s">
        <v>235</v>
      </c>
      <c r="G156" s="193"/>
      <c r="H156" s="196">
        <v>107.866</v>
      </c>
      <c r="I156" s="197"/>
      <c r="J156" s="193"/>
      <c r="K156" s="193"/>
      <c r="L156" s="198"/>
      <c r="M156" s="199"/>
      <c r="N156" s="200"/>
      <c r="O156" s="200"/>
      <c r="P156" s="200"/>
      <c r="Q156" s="200"/>
      <c r="R156" s="200"/>
      <c r="S156" s="200"/>
      <c r="T156" s="201"/>
      <c r="AT156" s="202" t="s">
        <v>160</v>
      </c>
      <c r="AU156" s="202" t="s">
        <v>89</v>
      </c>
      <c r="AV156" s="13" t="s">
        <v>89</v>
      </c>
      <c r="AW156" s="13" t="s">
        <v>38</v>
      </c>
      <c r="AX156" s="13" t="s">
        <v>79</v>
      </c>
      <c r="AY156" s="202" t="s">
        <v>149</v>
      </c>
    </row>
    <row r="157" spans="2:51" s="15" customFormat="1" ht="11.25">
      <c r="B157" s="213"/>
      <c r="C157" s="214"/>
      <c r="D157" s="187" t="s">
        <v>160</v>
      </c>
      <c r="E157" s="215" t="s">
        <v>31</v>
      </c>
      <c r="F157" s="216" t="s">
        <v>163</v>
      </c>
      <c r="G157" s="214"/>
      <c r="H157" s="217">
        <v>107.866</v>
      </c>
      <c r="I157" s="218"/>
      <c r="J157" s="214"/>
      <c r="K157" s="214"/>
      <c r="L157" s="219"/>
      <c r="M157" s="220"/>
      <c r="N157" s="221"/>
      <c r="O157" s="221"/>
      <c r="P157" s="221"/>
      <c r="Q157" s="221"/>
      <c r="R157" s="221"/>
      <c r="S157" s="221"/>
      <c r="T157" s="222"/>
      <c r="AT157" s="223" t="s">
        <v>160</v>
      </c>
      <c r="AU157" s="223" t="s">
        <v>89</v>
      </c>
      <c r="AV157" s="15" t="s">
        <v>156</v>
      </c>
      <c r="AW157" s="15" t="s">
        <v>38</v>
      </c>
      <c r="AX157" s="15" t="s">
        <v>87</v>
      </c>
      <c r="AY157" s="223" t="s">
        <v>149</v>
      </c>
    </row>
    <row r="158" spans="1:65" s="2" customFormat="1" ht="16.5" customHeight="1">
      <c r="A158" s="35"/>
      <c r="B158" s="36"/>
      <c r="C158" s="224" t="s">
        <v>236</v>
      </c>
      <c r="D158" s="224" t="s">
        <v>237</v>
      </c>
      <c r="E158" s="225" t="s">
        <v>238</v>
      </c>
      <c r="F158" s="226" t="s">
        <v>239</v>
      </c>
      <c r="G158" s="227" t="s">
        <v>240</v>
      </c>
      <c r="H158" s="228">
        <v>215.732</v>
      </c>
      <c r="I158" s="229"/>
      <c r="J158" s="230">
        <f>ROUND(I158*H158,2)</f>
        <v>0</v>
      </c>
      <c r="K158" s="226" t="s">
        <v>155</v>
      </c>
      <c r="L158" s="231"/>
      <c r="M158" s="232" t="s">
        <v>31</v>
      </c>
      <c r="N158" s="233" t="s">
        <v>50</v>
      </c>
      <c r="O158" s="65"/>
      <c r="P158" s="183">
        <f>O158*H158</f>
        <v>0</v>
      </c>
      <c r="Q158" s="183">
        <v>1</v>
      </c>
      <c r="R158" s="183">
        <f>Q158*H158</f>
        <v>215.732</v>
      </c>
      <c r="S158" s="183">
        <v>0</v>
      </c>
      <c r="T158" s="184">
        <f>S158*H158</f>
        <v>0</v>
      </c>
      <c r="U158" s="35"/>
      <c r="V158" s="35"/>
      <c r="W158" s="35"/>
      <c r="X158" s="35"/>
      <c r="Y158" s="35"/>
      <c r="Z158" s="35"/>
      <c r="AA158" s="35"/>
      <c r="AB158" s="35"/>
      <c r="AC158" s="35"/>
      <c r="AD158" s="35"/>
      <c r="AE158" s="35"/>
      <c r="AR158" s="185" t="s">
        <v>198</v>
      </c>
      <c r="AT158" s="185" t="s">
        <v>237</v>
      </c>
      <c r="AU158" s="185" t="s">
        <v>89</v>
      </c>
      <c r="AY158" s="18" t="s">
        <v>149</v>
      </c>
      <c r="BE158" s="186">
        <f>IF(N158="základní",J158,0)</f>
        <v>0</v>
      </c>
      <c r="BF158" s="186">
        <f>IF(N158="snížená",J158,0)</f>
        <v>0</v>
      </c>
      <c r="BG158" s="186">
        <f>IF(N158="zákl. přenesená",J158,0)</f>
        <v>0</v>
      </c>
      <c r="BH158" s="186">
        <f>IF(N158="sníž. přenesená",J158,0)</f>
        <v>0</v>
      </c>
      <c r="BI158" s="186">
        <f>IF(N158="nulová",J158,0)</f>
        <v>0</v>
      </c>
      <c r="BJ158" s="18" t="s">
        <v>87</v>
      </c>
      <c r="BK158" s="186">
        <f>ROUND(I158*H158,2)</f>
        <v>0</v>
      </c>
      <c r="BL158" s="18" t="s">
        <v>156</v>
      </c>
      <c r="BM158" s="185" t="s">
        <v>241</v>
      </c>
    </row>
    <row r="159" spans="2:51" s="13" customFormat="1" ht="11.25">
      <c r="B159" s="192"/>
      <c r="C159" s="193"/>
      <c r="D159" s="187" t="s">
        <v>160</v>
      </c>
      <c r="E159" s="193"/>
      <c r="F159" s="195" t="s">
        <v>242</v>
      </c>
      <c r="G159" s="193"/>
      <c r="H159" s="196">
        <v>215.732</v>
      </c>
      <c r="I159" s="197"/>
      <c r="J159" s="193"/>
      <c r="K159" s="193"/>
      <c r="L159" s="198"/>
      <c r="M159" s="199"/>
      <c r="N159" s="200"/>
      <c r="O159" s="200"/>
      <c r="P159" s="200"/>
      <c r="Q159" s="200"/>
      <c r="R159" s="200"/>
      <c r="S159" s="200"/>
      <c r="T159" s="201"/>
      <c r="AT159" s="202" t="s">
        <v>160</v>
      </c>
      <c r="AU159" s="202" t="s">
        <v>89</v>
      </c>
      <c r="AV159" s="13" t="s">
        <v>89</v>
      </c>
      <c r="AW159" s="13" t="s">
        <v>4</v>
      </c>
      <c r="AX159" s="13" t="s">
        <v>87</v>
      </c>
      <c r="AY159" s="202" t="s">
        <v>149</v>
      </c>
    </row>
    <row r="160" spans="1:65" s="2" customFormat="1" ht="24">
      <c r="A160" s="35"/>
      <c r="B160" s="36"/>
      <c r="C160" s="174" t="s">
        <v>243</v>
      </c>
      <c r="D160" s="174" t="s">
        <v>151</v>
      </c>
      <c r="E160" s="175" t="s">
        <v>244</v>
      </c>
      <c r="F160" s="176" t="s">
        <v>245</v>
      </c>
      <c r="G160" s="177" t="s">
        <v>170</v>
      </c>
      <c r="H160" s="178">
        <v>5.31</v>
      </c>
      <c r="I160" s="179"/>
      <c r="J160" s="180">
        <f>ROUND(I160*H160,2)</f>
        <v>0</v>
      </c>
      <c r="K160" s="176" t="s">
        <v>155</v>
      </c>
      <c r="L160" s="40"/>
      <c r="M160" s="181" t="s">
        <v>31</v>
      </c>
      <c r="N160" s="182" t="s">
        <v>50</v>
      </c>
      <c r="O160" s="65"/>
      <c r="P160" s="183">
        <f>O160*H160</f>
        <v>0</v>
      </c>
      <c r="Q160" s="183">
        <v>0</v>
      </c>
      <c r="R160" s="183">
        <f>Q160*H160</f>
        <v>0</v>
      </c>
      <c r="S160" s="183">
        <v>0</v>
      </c>
      <c r="T160" s="184">
        <f>S160*H160</f>
        <v>0</v>
      </c>
      <c r="U160" s="35"/>
      <c r="V160" s="35"/>
      <c r="W160" s="35"/>
      <c r="X160" s="35"/>
      <c r="Y160" s="35"/>
      <c r="Z160" s="35"/>
      <c r="AA160" s="35"/>
      <c r="AB160" s="35"/>
      <c r="AC160" s="35"/>
      <c r="AD160" s="35"/>
      <c r="AE160" s="35"/>
      <c r="AR160" s="185" t="s">
        <v>156</v>
      </c>
      <c r="AT160" s="185" t="s">
        <v>151</v>
      </c>
      <c r="AU160" s="185" t="s">
        <v>89</v>
      </c>
      <c r="AY160" s="18" t="s">
        <v>149</v>
      </c>
      <c r="BE160" s="186">
        <f>IF(N160="základní",J160,0)</f>
        <v>0</v>
      </c>
      <c r="BF160" s="186">
        <f>IF(N160="snížená",J160,0)</f>
        <v>0</v>
      </c>
      <c r="BG160" s="186">
        <f>IF(N160="zákl. přenesená",J160,0)</f>
        <v>0</v>
      </c>
      <c r="BH160" s="186">
        <f>IF(N160="sníž. přenesená",J160,0)</f>
        <v>0</v>
      </c>
      <c r="BI160" s="186">
        <f>IF(N160="nulová",J160,0)</f>
        <v>0</v>
      </c>
      <c r="BJ160" s="18" t="s">
        <v>87</v>
      </c>
      <c r="BK160" s="186">
        <f>ROUND(I160*H160,2)</f>
        <v>0</v>
      </c>
      <c r="BL160" s="18" t="s">
        <v>156</v>
      </c>
      <c r="BM160" s="185" t="s">
        <v>246</v>
      </c>
    </row>
    <row r="161" spans="1:47" s="2" customFormat="1" ht="399.75">
      <c r="A161" s="35"/>
      <c r="B161" s="36"/>
      <c r="C161" s="37"/>
      <c r="D161" s="187" t="s">
        <v>158</v>
      </c>
      <c r="E161" s="37"/>
      <c r="F161" s="188" t="s">
        <v>234</v>
      </c>
      <c r="G161" s="37"/>
      <c r="H161" s="37"/>
      <c r="I161" s="189"/>
      <c r="J161" s="37"/>
      <c r="K161" s="37"/>
      <c r="L161" s="40"/>
      <c r="M161" s="190"/>
      <c r="N161" s="191"/>
      <c r="O161" s="65"/>
      <c r="P161" s="65"/>
      <c r="Q161" s="65"/>
      <c r="R161" s="65"/>
      <c r="S161" s="65"/>
      <c r="T161" s="66"/>
      <c r="U161" s="35"/>
      <c r="V161" s="35"/>
      <c r="W161" s="35"/>
      <c r="X161" s="35"/>
      <c r="Y161" s="35"/>
      <c r="Z161" s="35"/>
      <c r="AA161" s="35"/>
      <c r="AB161" s="35"/>
      <c r="AC161" s="35"/>
      <c r="AD161" s="35"/>
      <c r="AE161" s="35"/>
      <c r="AT161" s="18" t="s">
        <v>158</v>
      </c>
      <c r="AU161" s="18" t="s">
        <v>89</v>
      </c>
    </row>
    <row r="162" spans="2:51" s="13" customFormat="1" ht="11.25">
      <c r="B162" s="192"/>
      <c r="C162" s="193"/>
      <c r="D162" s="187" t="s">
        <v>160</v>
      </c>
      <c r="E162" s="194" t="s">
        <v>31</v>
      </c>
      <c r="F162" s="195" t="s">
        <v>247</v>
      </c>
      <c r="G162" s="193"/>
      <c r="H162" s="196">
        <v>5.31</v>
      </c>
      <c r="I162" s="197"/>
      <c r="J162" s="193"/>
      <c r="K162" s="193"/>
      <c r="L162" s="198"/>
      <c r="M162" s="199"/>
      <c r="N162" s="200"/>
      <c r="O162" s="200"/>
      <c r="P162" s="200"/>
      <c r="Q162" s="200"/>
      <c r="R162" s="200"/>
      <c r="S162" s="200"/>
      <c r="T162" s="201"/>
      <c r="AT162" s="202" t="s">
        <v>160</v>
      </c>
      <c r="AU162" s="202" t="s">
        <v>89</v>
      </c>
      <c r="AV162" s="13" t="s">
        <v>89</v>
      </c>
      <c r="AW162" s="13" t="s">
        <v>38</v>
      </c>
      <c r="AX162" s="13" t="s">
        <v>79</v>
      </c>
      <c r="AY162" s="202" t="s">
        <v>149</v>
      </c>
    </row>
    <row r="163" spans="2:51" s="15" customFormat="1" ht="11.25">
      <c r="B163" s="213"/>
      <c r="C163" s="214"/>
      <c r="D163" s="187" t="s">
        <v>160</v>
      </c>
      <c r="E163" s="215" t="s">
        <v>31</v>
      </c>
      <c r="F163" s="216" t="s">
        <v>163</v>
      </c>
      <c r="G163" s="214"/>
      <c r="H163" s="217">
        <v>5.31</v>
      </c>
      <c r="I163" s="218"/>
      <c r="J163" s="214"/>
      <c r="K163" s="214"/>
      <c r="L163" s="219"/>
      <c r="M163" s="220"/>
      <c r="N163" s="221"/>
      <c r="O163" s="221"/>
      <c r="P163" s="221"/>
      <c r="Q163" s="221"/>
      <c r="R163" s="221"/>
      <c r="S163" s="221"/>
      <c r="T163" s="222"/>
      <c r="AT163" s="223" t="s">
        <v>160</v>
      </c>
      <c r="AU163" s="223" t="s">
        <v>89</v>
      </c>
      <c r="AV163" s="15" t="s">
        <v>156</v>
      </c>
      <c r="AW163" s="15" t="s">
        <v>38</v>
      </c>
      <c r="AX163" s="15" t="s">
        <v>87</v>
      </c>
      <c r="AY163" s="223" t="s">
        <v>149</v>
      </c>
    </row>
    <row r="164" spans="1:65" s="2" customFormat="1" ht="33" customHeight="1">
      <c r="A164" s="35"/>
      <c r="B164" s="36"/>
      <c r="C164" s="174" t="s">
        <v>248</v>
      </c>
      <c r="D164" s="174" t="s">
        <v>151</v>
      </c>
      <c r="E164" s="175" t="s">
        <v>249</v>
      </c>
      <c r="F164" s="176" t="s">
        <v>250</v>
      </c>
      <c r="G164" s="177" t="s">
        <v>170</v>
      </c>
      <c r="H164" s="178">
        <v>46.86</v>
      </c>
      <c r="I164" s="179"/>
      <c r="J164" s="180">
        <f>ROUND(I164*H164,2)</f>
        <v>0</v>
      </c>
      <c r="K164" s="176" t="s">
        <v>155</v>
      </c>
      <c r="L164" s="40"/>
      <c r="M164" s="181" t="s">
        <v>31</v>
      </c>
      <c r="N164" s="182" t="s">
        <v>50</v>
      </c>
      <c r="O164" s="65"/>
      <c r="P164" s="183">
        <f>O164*H164</f>
        <v>0</v>
      </c>
      <c r="Q164" s="183">
        <v>0</v>
      </c>
      <c r="R164" s="183">
        <f>Q164*H164</f>
        <v>0</v>
      </c>
      <c r="S164" s="183">
        <v>0</v>
      </c>
      <c r="T164" s="184">
        <f>S164*H164</f>
        <v>0</v>
      </c>
      <c r="U164" s="35"/>
      <c r="V164" s="35"/>
      <c r="W164" s="35"/>
      <c r="X164" s="35"/>
      <c r="Y164" s="35"/>
      <c r="Z164" s="35"/>
      <c r="AA164" s="35"/>
      <c r="AB164" s="35"/>
      <c r="AC164" s="35"/>
      <c r="AD164" s="35"/>
      <c r="AE164" s="35"/>
      <c r="AR164" s="185" t="s">
        <v>156</v>
      </c>
      <c r="AT164" s="185" t="s">
        <v>151</v>
      </c>
      <c r="AU164" s="185" t="s">
        <v>89</v>
      </c>
      <c r="AY164" s="18" t="s">
        <v>149</v>
      </c>
      <c r="BE164" s="186">
        <f>IF(N164="základní",J164,0)</f>
        <v>0</v>
      </c>
      <c r="BF164" s="186">
        <f>IF(N164="snížená",J164,0)</f>
        <v>0</v>
      </c>
      <c r="BG164" s="186">
        <f>IF(N164="zákl. přenesená",J164,0)</f>
        <v>0</v>
      </c>
      <c r="BH164" s="186">
        <f>IF(N164="sníž. přenesená",J164,0)</f>
        <v>0</v>
      </c>
      <c r="BI164" s="186">
        <f>IF(N164="nulová",J164,0)</f>
        <v>0</v>
      </c>
      <c r="BJ164" s="18" t="s">
        <v>87</v>
      </c>
      <c r="BK164" s="186">
        <f>ROUND(I164*H164,2)</f>
        <v>0</v>
      </c>
      <c r="BL164" s="18" t="s">
        <v>156</v>
      </c>
      <c r="BM164" s="185" t="s">
        <v>251</v>
      </c>
    </row>
    <row r="165" spans="1:47" s="2" customFormat="1" ht="253.5">
      <c r="A165" s="35"/>
      <c r="B165" s="36"/>
      <c r="C165" s="37"/>
      <c r="D165" s="187" t="s">
        <v>158</v>
      </c>
      <c r="E165" s="37"/>
      <c r="F165" s="188" t="s">
        <v>252</v>
      </c>
      <c r="G165" s="37"/>
      <c r="H165" s="37"/>
      <c r="I165" s="189"/>
      <c r="J165" s="37"/>
      <c r="K165" s="37"/>
      <c r="L165" s="40"/>
      <c r="M165" s="190"/>
      <c r="N165" s="191"/>
      <c r="O165" s="65"/>
      <c r="P165" s="65"/>
      <c r="Q165" s="65"/>
      <c r="R165" s="65"/>
      <c r="S165" s="65"/>
      <c r="T165" s="66"/>
      <c r="U165" s="35"/>
      <c r="V165" s="35"/>
      <c r="W165" s="35"/>
      <c r="X165" s="35"/>
      <c r="Y165" s="35"/>
      <c r="Z165" s="35"/>
      <c r="AA165" s="35"/>
      <c r="AB165" s="35"/>
      <c r="AC165" s="35"/>
      <c r="AD165" s="35"/>
      <c r="AE165" s="35"/>
      <c r="AT165" s="18" t="s">
        <v>158</v>
      </c>
      <c r="AU165" s="18" t="s">
        <v>89</v>
      </c>
    </row>
    <row r="166" spans="2:51" s="13" customFormat="1" ht="11.25">
      <c r="B166" s="192"/>
      <c r="C166" s="193"/>
      <c r="D166" s="187" t="s">
        <v>160</v>
      </c>
      <c r="E166" s="194" t="s">
        <v>31</v>
      </c>
      <c r="F166" s="195" t="s">
        <v>253</v>
      </c>
      <c r="G166" s="193"/>
      <c r="H166" s="196">
        <v>19.008</v>
      </c>
      <c r="I166" s="197"/>
      <c r="J166" s="193"/>
      <c r="K166" s="193"/>
      <c r="L166" s="198"/>
      <c r="M166" s="199"/>
      <c r="N166" s="200"/>
      <c r="O166" s="200"/>
      <c r="P166" s="200"/>
      <c r="Q166" s="200"/>
      <c r="R166" s="200"/>
      <c r="S166" s="200"/>
      <c r="T166" s="201"/>
      <c r="AT166" s="202" t="s">
        <v>160</v>
      </c>
      <c r="AU166" s="202" t="s">
        <v>89</v>
      </c>
      <c r="AV166" s="13" t="s">
        <v>89</v>
      </c>
      <c r="AW166" s="13" t="s">
        <v>38</v>
      </c>
      <c r="AX166" s="13" t="s">
        <v>79</v>
      </c>
      <c r="AY166" s="202" t="s">
        <v>149</v>
      </c>
    </row>
    <row r="167" spans="2:51" s="13" customFormat="1" ht="11.25">
      <c r="B167" s="192"/>
      <c r="C167" s="193"/>
      <c r="D167" s="187" t="s">
        <v>160</v>
      </c>
      <c r="E167" s="194" t="s">
        <v>31</v>
      </c>
      <c r="F167" s="195" t="s">
        <v>254</v>
      </c>
      <c r="G167" s="193"/>
      <c r="H167" s="196">
        <v>-0.678</v>
      </c>
      <c r="I167" s="197"/>
      <c r="J167" s="193"/>
      <c r="K167" s="193"/>
      <c r="L167" s="198"/>
      <c r="M167" s="199"/>
      <c r="N167" s="200"/>
      <c r="O167" s="200"/>
      <c r="P167" s="200"/>
      <c r="Q167" s="200"/>
      <c r="R167" s="200"/>
      <c r="S167" s="200"/>
      <c r="T167" s="201"/>
      <c r="AT167" s="202" t="s">
        <v>160</v>
      </c>
      <c r="AU167" s="202" t="s">
        <v>89</v>
      </c>
      <c r="AV167" s="13" t="s">
        <v>89</v>
      </c>
      <c r="AW167" s="13" t="s">
        <v>38</v>
      </c>
      <c r="AX167" s="13" t="s">
        <v>79</v>
      </c>
      <c r="AY167" s="202" t="s">
        <v>149</v>
      </c>
    </row>
    <row r="168" spans="2:51" s="14" customFormat="1" ht="11.25">
      <c r="B168" s="203"/>
      <c r="C168" s="204"/>
      <c r="D168" s="187" t="s">
        <v>160</v>
      </c>
      <c r="E168" s="205" t="s">
        <v>31</v>
      </c>
      <c r="F168" s="206" t="s">
        <v>255</v>
      </c>
      <c r="G168" s="204"/>
      <c r="H168" s="205" t="s">
        <v>31</v>
      </c>
      <c r="I168" s="207"/>
      <c r="J168" s="204"/>
      <c r="K168" s="204"/>
      <c r="L168" s="208"/>
      <c r="M168" s="209"/>
      <c r="N168" s="210"/>
      <c r="O168" s="210"/>
      <c r="P168" s="210"/>
      <c r="Q168" s="210"/>
      <c r="R168" s="210"/>
      <c r="S168" s="210"/>
      <c r="T168" s="211"/>
      <c r="AT168" s="212" t="s">
        <v>160</v>
      </c>
      <c r="AU168" s="212" t="s">
        <v>89</v>
      </c>
      <c r="AV168" s="14" t="s">
        <v>87</v>
      </c>
      <c r="AW168" s="14" t="s">
        <v>38</v>
      </c>
      <c r="AX168" s="14" t="s">
        <v>79</v>
      </c>
      <c r="AY168" s="212" t="s">
        <v>149</v>
      </c>
    </row>
    <row r="169" spans="2:51" s="13" customFormat="1" ht="11.25">
      <c r="B169" s="192"/>
      <c r="C169" s="193"/>
      <c r="D169" s="187" t="s">
        <v>160</v>
      </c>
      <c r="E169" s="194" t="s">
        <v>31</v>
      </c>
      <c r="F169" s="195" t="s">
        <v>256</v>
      </c>
      <c r="G169" s="193"/>
      <c r="H169" s="196">
        <v>24.84</v>
      </c>
      <c r="I169" s="197"/>
      <c r="J169" s="193"/>
      <c r="K169" s="193"/>
      <c r="L169" s="198"/>
      <c r="M169" s="199"/>
      <c r="N169" s="200"/>
      <c r="O169" s="200"/>
      <c r="P169" s="200"/>
      <c r="Q169" s="200"/>
      <c r="R169" s="200"/>
      <c r="S169" s="200"/>
      <c r="T169" s="201"/>
      <c r="AT169" s="202" t="s">
        <v>160</v>
      </c>
      <c r="AU169" s="202" t="s">
        <v>89</v>
      </c>
      <c r="AV169" s="13" t="s">
        <v>89</v>
      </c>
      <c r="AW169" s="13" t="s">
        <v>38</v>
      </c>
      <c r="AX169" s="13" t="s">
        <v>79</v>
      </c>
      <c r="AY169" s="202" t="s">
        <v>149</v>
      </c>
    </row>
    <row r="170" spans="2:51" s="13" customFormat="1" ht="11.25">
      <c r="B170" s="192"/>
      <c r="C170" s="193"/>
      <c r="D170" s="187" t="s">
        <v>160</v>
      </c>
      <c r="E170" s="194" t="s">
        <v>31</v>
      </c>
      <c r="F170" s="195" t="s">
        <v>257</v>
      </c>
      <c r="G170" s="193"/>
      <c r="H170" s="196">
        <v>3.69</v>
      </c>
      <c r="I170" s="197"/>
      <c r="J170" s="193"/>
      <c r="K170" s="193"/>
      <c r="L170" s="198"/>
      <c r="M170" s="199"/>
      <c r="N170" s="200"/>
      <c r="O170" s="200"/>
      <c r="P170" s="200"/>
      <c r="Q170" s="200"/>
      <c r="R170" s="200"/>
      <c r="S170" s="200"/>
      <c r="T170" s="201"/>
      <c r="AT170" s="202" t="s">
        <v>160</v>
      </c>
      <c r="AU170" s="202" t="s">
        <v>89</v>
      </c>
      <c r="AV170" s="13" t="s">
        <v>89</v>
      </c>
      <c r="AW170" s="13" t="s">
        <v>38</v>
      </c>
      <c r="AX170" s="13" t="s">
        <v>79</v>
      </c>
      <c r="AY170" s="202" t="s">
        <v>149</v>
      </c>
    </row>
    <row r="171" spans="2:51" s="14" customFormat="1" ht="11.25">
      <c r="B171" s="203"/>
      <c r="C171" s="204"/>
      <c r="D171" s="187" t="s">
        <v>160</v>
      </c>
      <c r="E171" s="205" t="s">
        <v>31</v>
      </c>
      <c r="F171" s="206" t="s">
        <v>182</v>
      </c>
      <c r="G171" s="204"/>
      <c r="H171" s="205" t="s">
        <v>31</v>
      </c>
      <c r="I171" s="207"/>
      <c r="J171" s="204"/>
      <c r="K171" s="204"/>
      <c r="L171" s="208"/>
      <c r="M171" s="209"/>
      <c r="N171" s="210"/>
      <c r="O171" s="210"/>
      <c r="P171" s="210"/>
      <c r="Q171" s="210"/>
      <c r="R171" s="210"/>
      <c r="S171" s="210"/>
      <c r="T171" s="211"/>
      <c r="AT171" s="212" t="s">
        <v>160</v>
      </c>
      <c r="AU171" s="212" t="s">
        <v>89</v>
      </c>
      <c r="AV171" s="14" t="s">
        <v>87</v>
      </c>
      <c r="AW171" s="14" t="s">
        <v>38</v>
      </c>
      <c r="AX171" s="14" t="s">
        <v>79</v>
      </c>
      <c r="AY171" s="212" t="s">
        <v>149</v>
      </c>
    </row>
    <row r="172" spans="2:51" s="15" customFormat="1" ht="11.25">
      <c r="B172" s="213"/>
      <c r="C172" s="214"/>
      <c r="D172" s="187" t="s">
        <v>160</v>
      </c>
      <c r="E172" s="215" t="s">
        <v>31</v>
      </c>
      <c r="F172" s="216" t="s">
        <v>163</v>
      </c>
      <c r="G172" s="214"/>
      <c r="H172" s="217">
        <v>46.86</v>
      </c>
      <c r="I172" s="218"/>
      <c r="J172" s="214"/>
      <c r="K172" s="214"/>
      <c r="L172" s="219"/>
      <c r="M172" s="220"/>
      <c r="N172" s="221"/>
      <c r="O172" s="221"/>
      <c r="P172" s="221"/>
      <c r="Q172" s="221"/>
      <c r="R172" s="221"/>
      <c r="S172" s="221"/>
      <c r="T172" s="222"/>
      <c r="AT172" s="223" t="s">
        <v>160</v>
      </c>
      <c r="AU172" s="223" t="s">
        <v>89</v>
      </c>
      <c r="AV172" s="15" t="s">
        <v>156</v>
      </c>
      <c r="AW172" s="15" t="s">
        <v>38</v>
      </c>
      <c r="AX172" s="15" t="s">
        <v>87</v>
      </c>
      <c r="AY172" s="223" t="s">
        <v>149</v>
      </c>
    </row>
    <row r="173" spans="1:65" s="2" customFormat="1" ht="16.5" customHeight="1">
      <c r="A173" s="35"/>
      <c r="B173" s="36"/>
      <c r="C173" s="224" t="s">
        <v>258</v>
      </c>
      <c r="D173" s="224" t="s">
        <v>237</v>
      </c>
      <c r="E173" s="225" t="s">
        <v>259</v>
      </c>
      <c r="F173" s="226" t="s">
        <v>260</v>
      </c>
      <c r="G173" s="227" t="s">
        <v>240</v>
      </c>
      <c r="H173" s="228">
        <v>93.72</v>
      </c>
      <c r="I173" s="229"/>
      <c r="J173" s="230">
        <f>ROUND(I173*H173,2)</f>
        <v>0</v>
      </c>
      <c r="K173" s="226" t="s">
        <v>155</v>
      </c>
      <c r="L173" s="231"/>
      <c r="M173" s="232" t="s">
        <v>31</v>
      </c>
      <c r="N173" s="233" t="s">
        <v>50</v>
      </c>
      <c r="O173" s="65"/>
      <c r="P173" s="183">
        <f>O173*H173</f>
        <v>0</v>
      </c>
      <c r="Q173" s="183">
        <v>1</v>
      </c>
      <c r="R173" s="183">
        <f>Q173*H173</f>
        <v>93.72</v>
      </c>
      <c r="S173" s="183">
        <v>0</v>
      </c>
      <c r="T173" s="184">
        <f>S173*H173</f>
        <v>0</v>
      </c>
      <c r="U173" s="35"/>
      <c r="V173" s="35"/>
      <c r="W173" s="35"/>
      <c r="X173" s="35"/>
      <c r="Y173" s="35"/>
      <c r="Z173" s="35"/>
      <c r="AA173" s="35"/>
      <c r="AB173" s="35"/>
      <c r="AC173" s="35"/>
      <c r="AD173" s="35"/>
      <c r="AE173" s="35"/>
      <c r="AR173" s="185" t="s">
        <v>198</v>
      </c>
      <c r="AT173" s="185" t="s">
        <v>237</v>
      </c>
      <c r="AU173" s="185" t="s">
        <v>89</v>
      </c>
      <c r="AY173" s="18" t="s">
        <v>149</v>
      </c>
      <c r="BE173" s="186">
        <f>IF(N173="základní",J173,0)</f>
        <v>0</v>
      </c>
      <c r="BF173" s="186">
        <f>IF(N173="snížená",J173,0)</f>
        <v>0</v>
      </c>
      <c r="BG173" s="186">
        <f>IF(N173="zákl. přenesená",J173,0)</f>
        <v>0</v>
      </c>
      <c r="BH173" s="186">
        <f>IF(N173="sníž. přenesená",J173,0)</f>
        <v>0</v>
      </c>
      <c r="BI173" s="186">
        <f>IF(N173="nulová",J173,0)</f>
        <v>0</v>
      </c>
      <c r="BJ173" s="18" t="s">
        <v>87</v>
      </c>
      <c r="BK173" s="186">
        <f>ROUND(I173*H173,2)</f>
        <v>0</v>
      </c>
      <c r="BL173" s="18" t="s">
        <v>156</v>
      </c>
      <c r="BM173" s="185" t="s">
        <v>261</v>
      </c>
    </row>
    <row r="174" spans="2:51" s="13" customFormat="1" ht="11.25">
      <c r="B174" s="192"/>
      <c r="C174" s="193"/>
      <c r="D174" s="187" t="s">
        <v>160</v>
      </c>
      <c r="E174" s="193"/>
      <c r="F174" s="195" t="s">
        <v>262</v>
      </c>
      <c r="G174" s="193"/>
      <c r="H174" s="196">
        <v>93.72</v>
      </c>
      <c r="I174" s="197"/>
      <c r="J174" s="193"/>
      <c r="K174" s="193"/>
      <c r="L174" s="198"/>
      <c r="M174" s="199"/>
      <c r="N174" s="200"/>
      <c r="O174" s="200"/>
      <c r="P174" s="200"/>
      <c r="Q174" s="200"/>
      <c r="R174" s="200"/>
      <c r="S174" s="200"/>
      <c r="T174" s="201"/>
      <c r="AT174" s="202" t="s">
        <v>160</v>
      </c>
      <c r="AU174" s="202" t="s">
        <v>89</v>
      </c>
      <c r="AV174" s="13" t="s">
        <v>89</v>
      </c>
      <c r="AW174" s="13" t="s">
        <v>4</v>
      </c>
      <c r="AX174" s="13" t="s">
        <v>87</v>
      </c>
      <c r="AY174" s="202" t="s">
        <v>149</v>
      </c>
    </row>
    <row r="175" spans="1:65" s="2" customFormat="1" ht="33" customHeight="1">
      <c r="A175" s="35"/>
      <c r="B175" s="36"/>
      <c r="C175" s="174" t="s">
        <v>263</v>
      </c>
      <c r="D175" s="174" t="s">
        <v>151</v>
      </c>
      <c r="E175" s="175" t="s">
        <v>249</v>
      </c>
      <c r="F175" s="176" t="s">
        <v>250</v>
      </c>
      <c r="G175" s="177" t="s">
        <v>170</v>
      </c>
      <c r="H175" s="178">
        <v>4.602</v>
      </c>
      <c r="I175" s="179"/>
      <c r="J175" s="180">
        <f>ROUND(I175*H175,2)</f>
        <v>0</v>
      </c>
      <c r="K175" s="176" t="s">
        <v>155</v>
      </c>
      <c r="L175" s="40"/>
      <c r="M175" s="181" t="s">
        <v>31</v>
      </c>
      <c r="N175" s="182" t="s">
        <v>50</v>
      </c>
      <c r="O175" s="65"/>
      <c r="P175" s="183">
        <f>O175*H175</f>
        <v>0</v>
      </c>
      <c r="Q175" s="183">
        <v>0</v>
      </c>
      <c r="R175" s="183">
        <f>Q175*H175</f>
        <v>0</v>
      </c>
      <c r="S175" s="183">
        <v>0</v>
      </c>
      <c r="T175" s="184">
        <f>S175*H175</f>
        <v>0</v>
      </c>
      <c r="U175" s="35"/>
      <c r="V175" s="35"/>
      <c r="W175" s="35"/>
      <c r="X175" s="35"/>
      <c r="Y175" s="35"/>
      <c r="Z175" s="35"/>
      <c r="AA175" s="35"/>
      <c r="AB175" s="35"/>
      <c r="AC175" s="35"/>
      <c r="AD175" s="35"/>
      <c r="AE175" s="35"/>
      <c r="AR175" s="185" t="s">
        <v>156</v>
      </c>
      <c r="AT175" s="185" t="s">
        <v>151</v>
      </c>
      <c r="AU175" s="185" t="s">
        <v>89</v>
      </c>
      <c r="AY175" s="18" t="s">
        <v>149</v>
      </c>
      <c r="BE175" s="186">
        <f>IF(N175="základní",J175,0)</f>
        <v>0</v>
      </c>
      <c r="BF175" s="186">
        <f>IF(N175="snížená",J175,0)</f>
        <v>0</v>
      </c>
      <c r="BG175" s="186">
        <f>IF(N175="zákl. přenesená",J175,0)</f>
        <v>0</v>
      </c>
      <c r="BH175" s="186">
        <f>IF(N175="sníž. přenesená",J175,0)</f>
        <v>0</v>
      </c>
      <c r="BI175" s="186">
        <f>IF(N175="nulová",J175,0)</f>
        <v>0</v>
      </c>
      <c r="BJ175" s="18" t="s">
        <v>87</v>
      </c>
      <c r="BK175" s="186">
        <f>ROUND(I175*H175,2)</f>
        <v>0</v>
      </c>
      <c r="BL175" s="18" t="s">
        <v>156</v>
      </c>
      <c r="BM175" s="185" t="s">
        <v>264</v>
      </c>
    </row>
    <row r="176" spans="1:47" s="2" customFormat="1" ht="253.5">
      <c r="A176" s="35"/>
      <c r="B176" s="36"/>
      <c r="C176" s="37"/>
      <c r="D176" s="187" t="s">
        <v>158</v>
      </c>
      <c r="E176" s="37"/>
      <c r="F176" s="188" t="s">
        <v>252</v>
      </c>
      <c r="G176" s="37"/>
      <c r="H176" s="37"/>
      <c r="I176" s="189"/>
      <c r="J176" s="37"/>
      <c r="K176" s="37"/>
      <c r="L176" s="40"/>
      <c r="M176" s="190"/>
      <c r="N176" s="191"/>
      <c r="O176" s="65"/>
      <c r="P176" s="65"/>
      <c r="Q176" s="65"/>
      <c r="R176" s="65"/>
      <c r="S176" s="65"/>
      <c r="T176" s="66"/>
      <c r="U176" s="35"/>
      <c r="V176" s="35"/>
      <c r="W176" s="35"/>
      <c r="X176" s="35"/>
      <c r="Y176" s="35"/>
      <c r="Z176" s="35"/>
      <c r="AA176" s="35"/>
      <c r="AB176" s="35"/>
      <c r="AC176" s="35"/>
      <c r="AD176" s="35"/>
      <c r="AE176" s="35"/>
      <c r="AT176" s="18" t="s">
        <v>158</v>
      </c>
      <c r="AU176" s="18" t="s">
        <v>89</v>
      </c>
    </row>
    <row r="177" spans="2:51" s="13" customFormat="1" ht="11.25">
      <c r="B177" s="192"/>
      <c r="C177" s="193"/>
      <c r="D177" s="187" t="s">
        <v>160</v>
      </c>
      <c r="E177" s="194" t="s">
        <v>31</v>
      </c>
      <c r="F177" s="195" t="s">
        <v>265</v>
      </c>
      <c r="G177" s="193"/>
      <c r="H177" s="196">
        <v>4.602</v>
      </c>
      <c r="I177" s="197"/>
      <c r="J177" s="193"/>
      <c r="K177" s="193"/>
      <c r="L177" s="198"/>
      <c r="M177" s="199"/>
      <c r="N177" s="200"/>
      <c r="O177" s="200"/>
      <c r="P177" s="200"/>
      <c r="Q177" s="200"/>
      <c r="R177" s="200"/>
      <c r="S177" s="200"/>
      <c r="T177" s="201"/>
      <c r="AT177" s="202" t="s">
        <v>160</v>
      </c>
      <c r="AU177" s="202" t="s">
        <v>89</v>
      </c>
      <c r="AV177" s="13" t="s">
        <v>89</v>
      </c>
      <c r="AW177" s="13" t="s">
        <v>38</v>
      </c>
      <c r="AX177" s="13" t="s">
        <v>79</v>
      </c>
      <c r="AY177" s="202" t="s">
        <v>149</v>
      </c>
    </row>
    <row r="178" spans="2:51" s="15" customFormat="1" ht="11.25">
      <c r="B178" s="213"/>
      <c r="C178" s="214"/>
      <c r="D178" s="187" t="s">
        <v>160</v>
      </c>
      <c r="E178" s="215" t="s">
        <v>31</v>
      </c>
      <c r="F178" s="216" t="s">
        <v>163</v>
      </c>
      <c r="G178" s="214"/>
      <c r="H178" s="217">
        <v>4.602</v>
      </c>
      <c r="I178" s="218"/>
      <c r="J178" s="214"/>
      <c r="K178" s="214"/>
      <c r="L178" s="219"/>
      <c r="M178" s="220"/>
      <c r="N178" s="221"/>
      <c r="O178" s="221"/>
      <c r="P178" s="221"/>
      <c r="Q178" s="221"/>
      <c r="R178" s="221"/>
      <c r="S178" s="221"/>
      <c r="T178" s="222"/>
      <c r="AT178" s="223" t="s">
        <v>160</v>
      </c>
      <c r="AU178" s="223" t="s">
        <v>89</v>
      </c>
      <c r="AV178" s="15" t="s">
        <v>156</v>
      </c>
      <c r="AW178" s="15" t="s">
        <v>38</v>
      </c>
      <c r="AX178" s="15" t="s">
        <v>87</v>
      </c>
      <c r="AY178" s="223" t="s">
        <v>149</v>
      </c>
    </row>
    <row r="179" spans="1:65" s="2" customFormat="1" ht="16.5" customHeight="1">
      <c r="A179" s="35"/>
      <c r="B179" s="36"/>
      <c r="C179" s="224" t="s">
        <v>7</v>
      </c>
      <c r="D179" s="224" t="s">
        <v>237</v>
      </c>
      <c r="E179" s="225" t="s">
        <v>259</v>
      </c>
      <c r="F179" s="226" t="s">
        <v>260</v>
      </c>
      <c r="G179" s="227" t="s">
        <v>240</v>
      </c>
      <c r="H179" s="228">
        <v>9.204</v>
      </c>
      <c r="I179" s="229"/>
      <c r="J179" s="230">
        <f>ROUND(I179*H179,2)</f>
        <v>0</v>
      </c>
      <c r="K179" s="226" t="s">
        <v>155</v>
      </c>
      <c r="L179" s="231"/>
      <c r="M179" s="232" t="s">
        <v>31</v>
      </c>
      <c r="N179" s="233" t="s">
        <v>50</v>
      </c>
      <c r="O179" s="65"/>
      <c r="P179" s="183">
        <f>O179*H179</f>
        <v>0</v>
      </c>
      <c r="Q179" s="183">
        <v>1</v>
      </c>
      <c r="R179" s="183">
        <f>Q179*H179</f>
        <v>9.204</v>
      </c>
      <c r="S179" s="183">
        <v>0</v>
      </c>
      <c r="T179" s="184">
        <f>S179*H179</f>
        <v>0</v>
      </c>
      <c r="U179" s="35"/>
      <c r="V179" s="35"/>
      <c r="W179" s="35"/>
      <c r="X179" s="35"/>
      <c r="Y179" s="35"/>
      <c r="Z179" s="35"/>
      <c r="AA179" s="35"/>
      <c r="AB179" s="35"/>
      <c r="AC179" s="35"/>
      <c r="AD179" s="35"/>
      <c r="AE179" s="35"/>
      <c r="AR179" s="185" t="s">
        <v>198</v>
      </c>
      <c r="AT179" s="185" t="s">
        <v>237</v>
      </c>
      <c r="AU179" s="185" t="s">
        <v>89</v>
      </c>
      <c r="AY179" s="18" t="s">
        <v>149</v>
      </c>
      <c r="BE179" s="186">
        <f>IF(N179="základní",J179,0)</f>
        <v>0</v>
      </c>
      <c r="BF179" s="186">
        <f>IF(N179="snížená",J179,0)</f>
        <v>0</v>
      </c>
      <c r="BG179" s="186">
        <f>IF(N179="zákl. přenesená",J179,0)</f>
        <v>0</v>
      </c>
      <c r="BH179" s="186">
        <f>IF(N179="sníž. přenesená",J179,0)</f>
        <v>0</v>
      </c>
      <c r="BI179" s="186">
        <f>IF(N179="nulová",J179,0)</f>
        <v>0</v>
      </c>
      <c r="BJ179" s="18" t="s">
        <v>87</v>
      </c>
      <c r="BK179" s="186">
        <f>ROUND(I179*H179,2)</f>
        <v>0</v>
      </c>
      <c r="BL179" s="18" t="s">
        <v>156</v>
      </c>
      <c r="BM179" s="185" t="s">
        <v>266</v>
      </c>
    </row>
    <row r="180" spans="2:51" s="13" customFormat="1" ht="11.25">
      <c r="B180" s="192"/>
      <c r="C180" s="193"/>
      <c r="D180" s="187" t="s">
        <v>160</v>
      </c>
      <c r="E180" s="193"/>
      <c r="F180" s="195" t="s">
        <v>267</v>
      </c>
      <c r="G180" s="193"/>
      <c r="H180" s="196">
        <v>9.204</v>
      </c>
      <c r="I180" s="197"/>
      <c r="J180" s="193"/>
      <c r="K180" s="193"/>
      <c r="L180" s="198"/>
      <c r="M180" s="199"/>
      <c r="N180" s="200"/>
      <c r="O180" s="200"/>
      <c r="P180" s="200"/>
      <c r="Q180" s="200"/>
      <c r="R180" s="200"/>
      <c r="S180" s="200"/>
      <c r="T180" s="201"/>
      <c r="AT180" s="202" t="s">
        <v>160</v>
      </c>
      <c r="AU180" s="202" t="s">
        <v>89</v>
      </c>
      <c r="AV180" s="13" t="s">
        <v>89</v>
      </c>
      <c r="AW180" s="13" t="s">
        <v>4</v>
      </c>
      <c r="AX180" s="13" t="s">
        <v>87</v>
      </c>
      <c r="AY180" s="202" t="s">
        <v>149</v>
      </c>
    </row>
    <row r="181" spans="1:65" s="2" customFormat="1" ht="24">
      <c r="A181" s="35"/>
      <c r="B181" s="36"/>
      <c r="C181" s="174" t="s">
        <v>268</v>
      </c>
      <c r="D181" s="174" t="s">
        <v>151</v>
      </c>
      <c r="E181" s="175" t="s">
        <v>269</v>
      </c>
      <c r="F181" s="176" t="s">
        <v>270</v>
      </c>
      <c r="G181" s="177" t="s">
        <v>154</v>
      </c>
      <c r="H181" s="178">
        <v>107.866</v>
      </c>
      <c r="I181" s="179"/>
      <c r="J181" s="180">
        <f>ROUND(I181*H181,2)</f>
        <v>0</v>
      </c>
      <c r="K181" s="176" t="s">
        <v>155</v>
      </c>
      <c r="L181" s="40"/>
      <c r="M181" s="181" t="s">
        <v>31</v>
      </c>
      <c r="N181" s="182" t="s">
        <v>50</v>
      </c>
      <c r="O181" s="65"/>
      <c r="P181" s="183">
        <f>O181*H181</f>
        <v>0</v>
      </c>
      <c r="Q181" s="183">
        <v>0</v>
      </c>
      <c r="R181" s="183">
        <f>Q181*H181</f>
        <v>0</v>
      </c>
      <c r="S181" s="183">
        <v>0</v>
      </c>
      <c r="T181" s="184">
        <f>S181*H181</f>
        <v>0</v>
      </c>
      <c r="U181" s="35"/>
      <c r="V181" s="35"/>
      <c r="W181" s="35"/>
      <c r="X181" s="35"/>
      <c r="Y181" s="35"/>
      <c r="Z181" s="35"/>
      <c r="AA181" s="35"/>
      <c r="AB181" s="35"/>
      <c r="AC181" s="35"/>
      <c r="AD181" s="35"/>
      <c r="AE181" s="35"/>
      <c r="AR181" s="185" t="s">
        <v>156</v>
      </c>
      <c r="AT181" s="185" t="s">
        <v>151</v>
      </c>
      <c r="AU181" s="185" t="s">
        <v>89</v>
      </c>
      <c r="AY181" s="18" t="s">
        <v>149</v>
      </c>
      <c r="BE181" s="186">
        <f>IF(N181="základní",J181,0)</f>
        <v>0</v>
      </c>
      <c r="BF181" s="186">
        <f>IF(N181="snížená",J181,0)</f>
        <v>0</v>
      </c>
      <c r="BG181" s="186">
        <f>IF(N181="zákl. přenesená",J181,0)</f>
        <v>0</v>
      </c>
      <c r="BH181" s="186">
        <f>IF(N181="sníž. přenesená",J181,0)</f>
        <v>0</v>
      </c>
      <c r="BI181" s="186">
        <f>IF(N181="nulová",J181,0)</f>
        <v>0</v>
      </c>
      <c r="BJ181" s="18" t="s">
        <v>87</v>
      </c>
      <c r="BK181" s="186">
        <f>ROUND(I181*H181,2)</f>
        <v>0</v>
      </c>
      <c r="BL181" s="18" t="s">
        <v>156</v>
      </c>
      <c r="BM181" s="185" t="s">
        <v>271</v>
      </c>
    </row>
    <row r="182" spans="1:47" s="2" customFormat="1" ht="107.25">
      <c r="A182" s="35"/>
      <c r="B182" s="36"/>
      <c r="C182" s="37"/>
      <c r="D182" s="187" t="s">
        <v>158</v>
      </c>
      <c r="E182" s="37"/>
      <c r="F182" s="188" t="s">
        <v>272</v>
      </c>
      <c r="G182" s="37"/>
      <c r="H182" s="37"/>
      <c r="I182" s="189"/>
      <c r="J182" s="37"/>
      <c r="K182" s="37"/>
      <c r="L182" s="40"/>
      <c r="M182" s="190"/>
      <c r="N182" s="191"/>
      <c r="O182" s="65"/>
      <c r="P182" s="65"/>
      <c r="Q182" s="65"/>
      <c r="R182" s="65"/>
      <c r="S182" s="65"/>
      <c r="T182" s="66"/>
      <c r="U182" s="35"/>
      <c r="V182" s="35"/>
      <c r="W182" s="35"/>
      <c r="X182" s="35"/>
      <c r="Y182" s="35"/>
      <c r="Z182" s="35"/>
      <c r="AA182" s="35"/>
      <c r="AB182" s="35"/>
      <c r="AC182" s="35"/>
      <c r="AD182" s="35"/>
      <c r="AE182" s="35"/>
      <c r="AT182" s="18" t="s">
        <v>158</v>
      </c>
      <c r="AU182" s="18" t="s">
        <v>89</v>
      </c>
    </row>
    <row r="183" spans="2:51" s="13" customFormat="1" ht="11.25">
      <c r="B183" s="192"/>
      <c r="C183" s="193"/>
      <c r="D183" s="187" t="s">
        <v>160</v>
      </c>
      <c r="E183" s="194" t="s">
        <v>31</v>
      </c>
      <c r="F183" s="195" t="s">
        <v>221</v>
      </c>
      <c r="G183" s="193"/>
      <c r="H183" s="196">
        <v>107.866</v>
      </c>
      <c r="I183" s="197"/>
      <c r="J183" s="193"/>
      <c r="K183" s="193"/>
      <c r="L183" s="198"/>
      <c r="M183" s="199"/>
      <c r="N183" s="200"/>
      <c r="O183" s="200"/>
      <c r="P183" s="200"/>
      <c r="Q183" s="200"/>
      <c r="R183" s="200"/>
      <c r="S183" s="200"/>
      <c r="T183" s="201"/>
      <c r="AT183" s="202" t="s">
        <v>160</v>
      </c>
      <c r="AU183" s="202" t="s">
        <v>89</v>
      </c>
      <c r="AV183" s="13" t="s">
        <v>89</v>
      </c>
      <c r="AW183" s="13" t="s">
        <v>38</v>
      </c>
      <c r="AX183" s="13" t="s">
        <v>79</v>
      </c>
      <c r="AY183" s="202" t="s">
        <v>149</v>
      </c>
    </row>
    <row r="184" spans="2:51" s="14" customFormat="1" ht="11.25">
      <c r="B184" s="203"/>
      <c r="C184" s="204"/>
      <c r="D184" s="187" t="s">
        <v>160</v>
      </c>
      <c r="E184" s="205" t="s">
        <v>31</v>
      </c>
      <c r="F184" s="206" t="s">
        <v>162</v>
      </c>
      <c r="G184" s="204"/>
      <c r="H184" s="205" t="s">
        <v>31</v>
      </c>
      <c r="I184" s="207"/>
      <c r="J184" s="204"/>
      <c r="K184" s="204"/>
      <c r="L184" s="208"/>
      <c r="M184" s="209"/>
      <c r="N184" s="210"/>
      <c r="O184" s="210"/>
      <c r="P184" s="210"/>
      <c r="Q184" s="210"/>
      <c r="R184" s="210"/>
      <c r="S184" s="210"/>
      <c r="T184" s="211"/>
      <c r="AT184" s="212" t="s">
        <v>160</v>
      </c>
      <c r="AU184" s="212" t="s">
        <v>89</v>
      </c>
      <c r="AV184" s="14" t="s">
        <v>87</v>
      </c>
      <c r="AW184" s="14" t="s">
        <v>38</v>
      </c>
      <c r="AX184" s="14" t="s">
        <v>79</v>
      </c>
      <c r="AY184" s="212" t="s">
        <v>149</v>
      </c>
    </row>
    <row r="185" spans="2:51" s="15" customFormat="1" ht="11.25">
      <c r="B185" s="213"/>
      <c r="C185" s="214"/>
      <c r="D185" s="187" t="s">
        <v>160</v>
      </c>
      <c r="E185" s="215" t="s">
        <v>31</v>
      </c>
      <c r="F185" s="216" t="s">
        <v>163</v>
      </c>
      <c r="G185" s="214"/>
      <c r="H185" s="217">
        <v>107.866</v>
      </c>
      <c r="I185" s="218"/>
      <c r="J185" s="214"/>
      <c r="K185" s="214"/>
      <c r="L185" s="219"/>
      <c r="M185" s="220"/>
      <c r="N185" s="221"/>
      <c r="O185" s="221"/>
      <c r="P185" s="221"/>
      <c r="Q185" s="221"/>
      <c r="R185" s="221"/>
      <c r="S185" s="221"/>
      <c r="T185" s="222"/>
      <c r="AT185" s="223" t="s">
        <v>160</v>
      </c>
      <c r="AU185" s="223" t="s">
        <v>89</v>
      </c>
      <c r="AV185" s="15" t="s">
        <v>156</v>
      </c>
      <c r="AW185" s="15" t="s">
        <v>38</v>
      </c>
      <c r="AX185" s="15" t="s">
        <v>87</v>
      </c>
      <c r="AY185" s="223" t="s">
        <v>149</v>
      </c>
    </row>
    <row r="186" spans="2:63" s="12" customFormat="1" ht="22.9" customHeight="1">
      <c r="B186" s="158"/>
      <c r="C186" s="159"/>
      <c r="D186" s="160" t="s">
        <v>78</v>
      </c>
      <c r="E186" s="172" t="s">
        <v>89</v>
      </c>
      <c r="F186" s="172" t="s">
        <v>273</v>
      </c>
      <c r="G186" s="159"/>
      <c r="H186" s="159"/>
      <c r="I186" s="162"/>
      <c r="J186" s="173">
        <f>BK186</f>
        <v>0</v>
      </c>
      <c r="K186" s="159"/>
      <c r="L186" s="164"/>
      <c r="M186" s="165"/>
      <c r="N186" s="166"/>
      <c r="O186" s="166"/>
      <c r="P186" s="167">
        <f>SUM(P187:P200)</f>
        <v>0</v>
      </c>
      <c r="Q186" s="166"/>
      <c r="R186" s="167">
        <f>SUM(R187:R200)</f>
        <v>34.31867882</v>
      </c>
      <c r="S186" s="166"/>
      <c r="T186" s="168">
        <f>SUM(T187:T200)</f>
        <v>0</v>
      </c>
      <c r="AR186" s="169" t="s">
        <v>87</v>
      </c>
      <c r="AT186" s="170" t="s">
        <v>78</v>
      </c>
      <c r="AU186" s="170" t="s">
        <v>87</v>
      </c>
      <c r="AY186" s="169" t="s">
        <v>149</v>
      </c>
      <c r="BK186" s="171">
        <f>SUM(BK187:BK200)</f>
        <v>0</v>
      </c>
    </row>
    <row r="187" spans="1:65" s="2" customFormat="1" ht="16.5" customHeight="1">
      <c r="A187" s="35"/>
      <c r="B187" s="36"/>
      <c r="C187" s="174" t="s">
        <v>274</v>
      </c>
      <c r="D187" s="174" t="s">
        <v>151</v>
      </c>
      <c r="E187" s="175" t="s">
        <v>275</v>
      </c>
      <c r="F187" s="176" t="s">
        <v>276</v>
      </c>
      <c r="G187" s="177" t="s">
        <v>154</v>
      </c>
      <c r="H187" s="178">
        <v>38.4</v>
      </c>
      <c r="I187" s="179"/>
      <c r="J187" s="180">
        <f>ROUND(I187*H187,2)</f>
        <v>0</v>
      </c>
      <c r="K187" s="176" t="s">
        <v>155</v>
      </c>
      <c r="L187" s="40"/>
      <c r="M187" s="181" t="s">
        <v>31</v>
      </c>
      <c r="N187" s="182" t="s">
        <v>50</v>
      </c>
      <c r="O187" s="65"/>
      <c r="P187" s="183">
        <f>O187*H187</f>
        <v>0</v>
      </c>
      <c r="Q187" s="183">
        <v>0.00017</v>
      </c>
      <c r="R187" s="183">
        <f>Q187*H187</f>
        <v>0.006528</v>
      </c>
      <c r="S187" s="183">
        <v>0</v>
      </c>
      <c r="T187" s="184">
        <f>S187*H187</f>
        <v>0</v>
      </c>
      <c r="U187" s="35"/>
      <c r="V187" s="35"/>
      <c r="W187" s="35"/>
      <c r="X187" s="35"/>
      <c r="Y187" s="35"/>
      <c r="Z187" s="35"/>
      <c r="AA187" s="35"/>
      <c r="AB187" s="35"/>
      <c r="AC187" s="35"/>
      <c r="AD187" s="35"/>
      <c r="AE187" s="35"/>
      <c r="AR187" s="185" t="s">
        <v>156</v>
      </c>
      <c r="AT187" s="185" t="s">
        <v>151</v>
      </c>
      <c r="AU187" s="185" t="s">
        <v>89</v>
      </c>
      <c r="AY187" s="18" t="s">
        <v>149</v>
      </c>
      <c r="BE187" s="186">
        <f>IF(N187="základní",J187,0)</f>
        <v>0</v>
      </c>
      <c r="BF187" s="186">
        <f>IF(N187="snížená",J187,0)</f>
        <v>0</v>
      </c>
      <c r="BG187" s="186">
        <f>IF(N187="zákl. přenesená",J187,0)</f>
        <v>0</v>
      </c>
      <c r="BH187" s="186">
        <f>IF(N187="sníž. přenesená",J187,0)</f>
        <v>0</v>
      </c>
      <c r="BI187" s="186">
        <f>IF(N187="nulová",J187,0)</f>
        <v>0</v>
      </c>
      <c r="BJ187" s="18" t="s">
        <v>87</v>
      </c>
      <c r="BK187" s="186">
        <f>ROUND(I187*H187,2)</f>
        <v>0</v>
      </c>
      <c r="BL187" s="18" t="s">
        <v>156</v>
      </c>
      <c r="BM187" s="185" t="s">
        <v>277</v>
      </c>
    </row>
    <row r="188" spans="1:47" s="2" customFormat="1" ht="214.5">
      <c r="A188" s="35"/>
      <c r="B188" s="36"/>
      <c r="C188" s="37"/>
      <c r="D188" s="187" t="s">
        <v>158</v>
      </c>
      <c r="E188" s="37"/>
      <c r="F188" s="188" t="s">
        <v>278</v>
      </c>
      <c r="G188" s="37"/>
      <c r="H188" s="37"/>
      <c r="I188" s="189"/>
      <c r="J188" s="37"/>
      <c r="K188" s="37"/>
      <c r="L188" s="40"/>
      <c r="M188" s="190"/>
      <c r="N188" s="191"/>
      <c r="O188" s="65"/>
      <c r="P188" s="65"/>
      <c r="Q188" s="65"/>
      <c r="R188" s="65"/>
      <c r="S188" s="65"/>
      <c r="T188" s="66"/>
      <c r="U188" s="35"/>
      <c r="V188" s="35"/>
      <c r="W188" s="35"/>
      <c r="X188" s="35"/>
      <c r="Y188" s="35"/>
      <c r="Z188" s="35"/>
      <c r="AA188" s="35"/>
      <c r="AB188" s="35"/>
      <c r="AC188" s="35"/>
      <c r="AD188" s="35"/>
      <c r="AE188" s="35"/>
      <c r="AT188" s="18" t="s">
        <v>158</v>
      </c>
      <c r="AU188" s="18" t="s">
        <v>89</v>
      </c>
    </row>
    <row r="189" spans="1:65" s="2" customFormat="1" ht="16.5" customHeight="1">
      <c r="A189" s="35"/>
      <c r="B189" s="36"/>
      <c r="C189" s="224" t="s">
        <v>279</v>
      </c>
      <c r="D189" s="224" t="s">
        <v>237</v>
      </c>
      <c r="E189" s="225" t="s">
        <v>280</v>
      </c>
      <c r="F189" s="226" t="s">
        <v>281</v>
      </c>
      <c r="G189" s="227" t="s">
        <v>154</v>
      </c>
      <c r="H189" s="228">
        <v>39.168</v>
      </c>
      <c r="I189" s="229"/>
      <c r="J189" s="230">
        <f>ROUND(I189*H189,2)</f>
        <v>0</v>
      </c>
      <c r="K189" s="226" t="s">
        <v>155</v>
      </c>
      <c r="L189" s="231"/>
      <c r="M189" s="232" t="s">
        <v>31</v>
      </c>
      <c r="N189" s="233" t="s">
        <v>50</v>
      </c>
      <c r="O189" s="65"/>
      <c r="P189" s="183">
        <f>O189*H189</f>
        <v>0</v>
      </c>
      <c r="Q189" s="183">
        <v>0.0005</v>
      </c>
      <c r="R189" s="183">
        <f>Q189*H189</f>
        <v>0.019584</v>
      </c>
      <c r="S189" s="183">
        <v>0</v>
      </c>
      <c r="T189" s="184">
        <f>S189*H189</f>
        <v>0</v>
      </c>
      <c r="U189" s="35"/>
      <c r="V189" s="35"/>
      <c r="W189" s="35"/>
      <c r="X189" s="35"/>
      <c r="Y189" s="35"/>
      <c r="Z189" s="35"/>
      <c r="AA189" s="35"/>
      <c r="AB189" s="35"/>
      <c r="AC189" s="35"/>
      <c r="AD189" s="35"/>
      <c r="AE189" s="35"/>
      <c r="AR189" s="185" t="s">
        <v>198</v>
      </c>
      <c r="AT189" s="185" t="s">
        <v>237</v>
      </c>
      <c r="AU189" s="185" t="s">
        <v>89</v>
      </c>
      <c r="AY189" s="18" t="s">
        <v>149</v>
      </c>
      <c r="BE189" s="186">
        <f>IF(N189="základní",J189,0)</f>
        <v>0</v>
      </c>
      <c r="BF189" s="186">
        <f>IF(N189="snížená",J189,0)</f>
        <v>0</v>
      </c>
      <c r="BG189" s="186">
        <f>IF(N189="zákl. přenesená",J189,0)</f>
        <v>0</v>
      </c>
      <c r="BH189" s="186">
        <f>IF(N189="sníž. přenesená",J189,0)</f>
        <v>0</v>
      </c>
      <c r="BI189" s="186">
        <f>IF(N189="nulová",J189,0)</f>
        <v>0</v>
      </c>
      <c r="BJ189" s="18" t="s">
        <v>87</v>
      </c>
      <c r="BK189" s="186">
        <f>ROUND(I189*H189,2)</f>
        <v>0</v>
      </c>
      <c r="BL189" s="18" t="s">
        <v>156</v>
      </c>
      <c r="BM189" s="185" t="s">
        <v>282</v>
      </c>
    </row>
    <row r="190" spans="2:51" s="13" customFormat="1" ht="11.25">
      <c r="B190" s="192"/>
      <c r="C190" s="193"/>
      <c r="D190" s="187" t="s">
        <v>160</v>
      </c>
      <c r="E190" s="193"/>
      <c r="F190" s="195" t="s">
        <v>283</v>
      </c>
      <c r="G190" s="193"/>
      <c r="H190" s="196">
        <v>39.168</v>
      </c>
      <c r="I190" s="197"/>
      <c r="J190" s="193"/>
      <c r="K190" s="193"/>
      <c r="L190" s="198"/>
      <c r="M190" s="199"/>
      <c r="N190" s="200"/>
      <c r="O190" s="200"/>
      <c r="P190" s="200"/>
      <c r="Q190" s="200"/>
      <c r="R190" s="200"/>
      <c r="S190" s="200"/>
      <c r="T190" s="201"/>
      <c r="AT190" s="202" t="s">
        <v>160</v>
      </c>
      <c r="AU190" s="202" t="s">
        <v>89</v>
      </c>
      <c r="AV190" s="13" t="s">
        <v>89</v>
      </c>
      <c r="AW190" s="13" t="s">
        <v>4</v>
      </c>
      <c r="AX190" s="13" t="s">
        <v>87</v>
      </c>
      <c r="AY190" s="202" t="s">
        <v>149</v>
      </c>
    </row>
    <row r="191" spans="1:65" s="2" customFormat="1" ht="33" customHeight="1">
      <c r="A191" s="35"/>
      <c r="B191" s="36"/>
      <c r="C191" s="174" t="s">
        <v>284</v>
      </c>
      <c r="D191" s="174" t="s">
        <v>151</v>
      </c>
      <c r="E191" s="175" t="s">
        <v>285</v>
      </c>
      <c r="F191" s="176" t="s">
        <v>286</v>
      </c>
      <c r="G191" s="177" t="s">
        <v>287</v>
      </c>
      <c r="H191" s="178">
        <v>150.9</v>
      </c>
      <c r="I191" s="179"/>
      <c r="J191" s="180">
        <f>ROUND(I191*H191,2)</f>
        <v>0</v>
      </c>
      <c r="K191" s="176" t="s">
        <v>155</v>
      </c>
      <c r="L191" s="40"/>
      <c r="M191" s="181" t="s">
        <v>31</v>
      </c>
      <c r="N191" s="182" t="s">
        <v>50</v>
      </c>
      <c r="O191" s="65"/>
      <c r="P191" s="183">
        <f>O191*H191</f>
        <v>0</v>
      </c>
      <c r="Q191" s="183">
        <v>0.22657</v>
      </c>
      <c r="R191" s="183">
        <f>Q191*H191</f>
        <v>34.189413</v>
      </c>
      <c r="S191" s="183">
        <v>0</v>
      </c>
      <c r="T191" s="184">
        <f>S191*H191</f>
        <v>0</v>
      </c>
      <c r="U191" s="35"/>
      <c r="V191" s="35"/>
      <c r="W191" s="35"/>
      <c r="X191" s="35"/>
      <c r="Y191" s="35"/>
      <c r="Z191" s="35"/>
      <c r="AA191" s="35"/>
      <c r="AB191" s="35"/>
      <c r="AC191" s="35"/>
      <c r="AD191" s="35"/>
      <c r="AE191" s="35"/>
      <c r="AR191" s="185" t="s">
        <v>156</v>
      </c>
      <c r="AT191" s="185" t="s">
        <v>151</v>
      </c>
      <c r="AU191" s="185" t="s">
        <v>89</v>
      </c>
      <c r="AY191" s="18" t="s">
        <v>149</v>
      </c>
      <c r="BE191" s="186">
        <f>IF(N191="základní",J191,0)</f>
        <v>0</v>
      </c>
      <c r="BF191" s="186">
        <f>IF(N191="snížená",J191,0)</f>
        <v>0</v>
      </c>
      <c r="BG191" s="186">
        <f>IF(N191="zákl. přenesená",J191,0)</f>
        <v>0</v>
      </c>
      <c r="BH191" s="186">
        <f>IF(N191="sníž. přenesená",J191,0)</f>
        <v>0</v>
      </c>
      <c r="BI191" s="186">
        <f>IF(N191="nulová",J191,0)</f>
        <v>0</v>
      </c>
      <c r="BJ191" s="18" t="s">
        <v>87</v>
      </c>
      <c r="BK191" s="186">
        <f>ROUND(I191*H191,2)</f>
        <v>0</v>
      </c>
      <c r="BL191" s="18" t="s">
        <v>156</v>
      </c>
      <c r="BM191" s="185" t="s">
        <v>288</v>
      </c>
    </row>
    <row r="192" spans="2:51" s="13" customFormat="1" ht="11.25">
      <c r="B192" s="192"/>
      <c r="C192" s="193"/>
      <c r="D192" s="187" t="s">
        <v>160</v>
      </c>
      <c r="E192" s="194" t="s">
        <v>31</v>
      </c>
      <c r="F192" s="195" t="s">
        <v>289</v>
      </c>
      <c r="G192" s="193"/>
      <c r="H192" s="196">
        <v>38.4</v>
      </c>
      <c r="I192" s="197"/>
      <c r="J192" s="193"/>
      <c r="K192" s="193"/>
      <c r="L192" s="198"/>
      <c r="M192" s="199"/>
      <c r="N192" s="200"/>
      <c r="O192" s="200"/>
      <c r="P192" s="200"/>
      <c r="Q192" s="200"/>
      <c r="R192" s="200"/>
      <c r="S192" s="200"/>
      <c r="T192" s="201"/>
      <c r="AT192" s="202" t="s">
        <v>160</v>
      </c>
      <c r="AU192" s="202" t="s">
        <v>89</v>
      </c>
      <c r="AV192" s="13" t="s">
        <v>89</v>
      </c>
      <c r="AW192" s="13" t="s">
        <v>38</v>
      </c>
      <c r="AX192" s="13" t="s">
        <v>79</v>
      </c>
      <c r="AY192" s="202" t="s">
        <v>149</v>
      </c>
    </row>
    <row r="193" spans="2:51" s="14" customFormat="1" ht="11.25">
      <c r="B193" s="203"/>
      <c r="C193" s="204"/>
      <c r="D193" s="187" t="s">
        <v>160</v>
      </c>
      <c r="E193" s="205" t="s">
        <v>31</v>
      </c>
      <c r="F193" s="206" t="s">
        <v>255</v>
      </c>
      <c r="G193" s="204"/>
      <c r="H193" s="205" t="s">
        <v>31</v>
      </c>
      <c r="I193" s="207"/>
      <c r="J193" s="204"/>
      <c r="K193" s="204"/>
      <c r="L193" s="208"/>
      <c r="M193" s="209"/>
      <c r="N193" s="210"/>
      <c r="O193" s="210"/>
      <c r="P193" s="210"/>
      <c r="Q193" s="210"/>
      <c r="R193" s="210"/>
      <c r="S193" s="210"/>
      <c r="T193" s="211"/>
      <c r="AT193" s="212" t="s">
        <v>160</v>
      </c>
      <c r="AU193" s="212" t="s">
        <v>89</v>
      </c>
      <c r="AV193" s="14" t="s">
        <v>87</v>
      </c>
      <c r="AW193" s="14" t="s">
        <v>38</v>
      </c>
      <c r="AX193" s="14" t="s">
        <v>79</v>
      </c>
      <c r="AY193" s="212" t="s">
        <v>149</v>
      </c>
    </row>
    <row r="194" spans="2:51" s="13" customFormat="1" ht="11.25">
      <c r="B194" s="192"/>
      <c r="C194" s="193"/>
      <c r="D194" s="187" t="s">
        <v>160</v>
      </c>
      <c r="E194" s="194" t="s">
        <v>31</v>
      </c>
      <c r="F194" s="195" t="s">
        <v>290</v>
      </c>
      <c r="G194" s="193"/>
      <c r="H194" s="196">
        <v>112.5</v>
      </c>
      <c r="I194" s="197"/>
      <c r="J194" s="193"/>
      <c r="K194" s="193"/>
      <c r="L194" s="198"/>
      <c r="M194" s="199"/>
      <c r="N194" s="200"/>
      <c r="O194" s="200"/>
      <c r="P194" s="200"/>
      <c r="Q194" s="200"/>
      <c r="R194" s="200"/>
      <c r="S194" s="200"/>
      <c r="T194" s="201"/>
      <c r="AT194" s="202" t="s">
        <v>160</v>
      </c>
      <c r="AU194" s="202" t="s">
        <v>89</v>
      </c>
      <c r="AV194" s="13" t="s">
        <v>89</v>
      </c>
      <c r="AW194" s="13" t="s">
        <v>38</v>
      </c>
      <c r="AX194" s="13" t="s">
        <v>79</v>
      </c>
      <c r="AY194" s="202" t="s">
        <v>149</v>
      </c>
    </row>
    <row r="195" spans="2:51" s="14" customFormat="1" ht="11.25">
      <c r="B195" s="203"/>
      <c r="C195" s="204"/>
      <c r="D195" s="187" t="s">
        <v>160</v>
      </c>
      <c r="E195" s="205" t="s">
        <v>31</v>
      </c>
      <c r="F195" s="206" t="s">
        <v>291</v>
      </c>
      <c r="G195" s="204"/>
      <c r="H195" s="205" t="s">
        <v>31</v>
      </c>
      <c r="I195" s="207"/>
      <c r="J195" s="204"/>
      <c r="K195" s="204"/>
      <c r="L195" s="208"/>
      <c r="M195" s="209"/>
      <c r="N195" s="210"/>
      <c r="O195" s="210"/>
      <c r="P195" s="210"/>
      <c r="Q195" s="210"/>
      <c r="R195" s="210"/>
      <c r="S195" s="210"/>
      <c r="T195" s="211"/>
      <c r="AT195" s="212" t="s">
        <v>160</v>
      </c>
      <c r="AU195" s="212" t="s">
        <v>89</v>
      </c>
      <c r="AV195" s="14" t="s">
        <v>87</v>
      </c>
      <c r="AW195" s="14" t="s">
        <v>38</v>
      </c>
      <c r="AX195" s="14" t="s">
        <v>79</v>
      </c>
      <c r="AY195" s="212" t="s">
        <v>149</v>
      </c>
    </row>
    <row r="196" spans="2:51" s="15" customFormat="1" ht="11.25">
      <c r="B196" s="213"/>
      <c r="C196" s="214"/>
      <c r="D196" s="187" t="s">
        <v>160</v>
      </c>
      <c r="E196" s="215" t="s">
        <v>31</v>
      </c>
      <c r="F196" s="216" t="s">
        <v>163</v>
      </c>
      <c r="G196" s="214"/>
      <c r="H196" s="217">
        <v>150.9</v>
      </c>
      <c r="I196" s="218"/>
      <c r="J196" s="214"/>
      <c r="K196" s="214"/>
      <c r="L196" s="219"/>
      <c r="M196" s="220"/>
      <c r="N196" s="221"/>
      <c r="O196" s="221"/>
      <c r="P196" s="221"/>
      <c r="Q196" s="221"/>
      <c r="R196" s="221"/>
      <c r="S196" s="221"/>
      <c r="T196" s="222"/>
      <c r="AT196" s="223" t="s">
        <v>160</v>
      </c>
      <c r="AU196" s="223" t="s">
        <v>89</v>
      </c>
      <c r="AV196" s="15" t="s">
        <v>156</v>
      </c>
      <c r="AW196" s="15" t="s">
        <v>38</v>
      </c>
      <c r="AX196" s="15" t="s">
        <v>87</v>
      </c>
      <c r="AY196" s="223" t="s">
        <v>149</v>
      </c>
    </row>
    <row r="197" spans="1:65" s="2" customFormat="1" ht="16.5" customHeight="1">
      <c r="A197" s="35"/>
      <c r="B197" s="36"/>
      <c r="C197" s="174" t="s">
        <v>292</v>
      </c>
      <c r="D197" s="174" t="s">
        <v>151</v>
      </c>
      <c r="E197" s="175" t="s">
        <v>293</v>
      </c>
      <c r="F197" s="176" t="s">
        <v>294</v>
      </c>
      <c r="G197" s="177" t="s">
        <v>240</v>
      </c>
      <c r="H197" s="178">
        <v>0.098</v>
      </c>
      <c r="I197" s="179"/>
      <c r="J197" s="180">
        <f>ROUND(I197*H197,2)</f>
        <v>0</v>
      </c>
      <c r="K197" s="176" t="s">
        <v>155</v>
      </c>
      <c r="L197" s="40"/>
      <c r="M197" s="181" t="s">
        <v>31</v>
      </c>
      <c r="N197" s="182" t="s">
        <v>50</v>
      </c>
      <c r="O197" s="65"/>
      <c r="P197" s="183">
        <f>O197*H197</f>
        <v>0</v>
      </c>
      <c r="Q197" s="183">
        <v>1.05259</v>
      </c>
      <c r="R197" s="183">
        <f>Q197*H197</f>
        <v>0.10315382</v>
      </c>
      <c r="S197" s="183">
        <v>0</v>
      </c>
      <c r="T197" s="184">
        <f>S197*H197</f>
        <v>0</v>
      </c>
      <c r="U197" s="35"/>
      <c r="V197" s="35"/>
      <c r="W197" s="35"/>
      <c r="X197" s="35"/>
      <c r="Y197" s="35"/>
      <c r="Z197" s="35"/>
      <c r="AA197" s="35"/>
      <c r="AB197" s="35"/>
      <c r="AC197" s="35"/>
      <c r="AD197" s="35"/>
      <c r="AE197" s="35"/>
      <c r="AR197" s="185" t="s">
        <v>156</v>
      </c>
      <c r="AT197" s="185" t="s">
        <v>151</v>
      </c>
      <c r="AU197" s="185" t="s">
        <v>89</v>
      </c>
      <c r="AY197" s="18" t="s">
        <v>149</v>
      </c>
      <c r="BE197" s="186">
        <f>IF(N197="základní",J197,0)</f>
        <v>0</v>
      </c>
      <c r="BF197" s="186">
        <f>IF(N197="snížená",J197,0)</f>
        <v>0</v>
      </c>
      <c r="BG197" s="186">
        <f>IF(N197="zákl. přenesená",J197,0)</f>
        <v>0</v>
      </c>
      <c r="BH197" s="186">
        <f>IF(N197="sníž. přenesená",J197,0)</f>
        <v>0</v>
      </c>
      <c r="BI197" s="186">
        <f>IF(N197="nulová",J197,0)</f>
        <v>0</v>
      </c>
      <c r="BJ197" s="18" t="s">
        <v>87</v>
      </c>
      <c r="BK197" s="186">
        <f>ROUND(I197*H197,2)</f>
        <v>0</v>
      </c>
      <c r="BL197" s="18" t="s">
        <v>156</v>
      </c>
      <c r="BM197" s="185" t="s">
        <v>295</v>
      </c>
    </row>
    <row r="198" spans="1:47" s="2" customFormat="1" ht="29.25">
      <c r="A198" s="35"/>
      <c r="B198" s="36"/>
      <c r="C198" s="37"/>
      <c r="D198" s="187" t="s">
        <v>158</v>
      </c>
      <c r="E198" s="37"/>
      <c r="F198" s="188" t="s">
        <v>296</v>
      </c>
      <c r="G198" s="37"/>
      <c r="H198" s="37"/>
      <c r="I198" s="189"/>
      <c r="J198" s="37"/>
      <c r="K198" s="37"/>
      <c r="L198" s="40"/>
      <c r="M198" s="190"/>
      <c r="N198" s="191"/>
      <c r="O198" s="65"/>
      <c r="P198" s="65"/>
      <c r="Q198" s="65"/>
      <c r="R198" s="65"/>
      <c r="S198" s="65"/>
      <c r="T198" s="66"/>
      <c r="U198" s="35"/>
      <c r="V198" s="35"/>
      <c r="W198" s="35"/>
      <c r="X198" s="35"/>
      <c r="Y198" s="35"/>
      <c r="Z198" s="35"/>
      <c r="AA198" s="35"/>
      <c r="AB198" s="35"/>
      <c r="AC198" s="35"/>
      <c r="AD198" s="35"/>
      <c r="AE198" s="35"/>
      <c r="AT198" s="18" t="s">
        <v>158</v>
      </c>
      <c r="AU198" s="18" t="s">
        <v>89</v>
      </c>
    </row>
    <row r="199" spans="2:51" s="13" customFormat="1" ht="11.25">
      <c r="B199" s="192"/>
      <c r="C199" s="193"/>
      <c r="D199" s="187" t="s">
        <v>160</v>
      </c>
      <c r="E199" s="194" t="s">
        <v>31</v>
      </c>
      <c r="F199" s="195" t="s">
        <v>297</v>
      </c>
      <c r="G199" s="193"/>
      <c r="H199" s="196">
        <v>0.098</v>
      </c>
      <c r="I199" s="197"/>
      <c r="J199" s="193"/>
      <c r="K199" s="193"/>
      <c r="L199" s="198"/>
      <c r="M199" s="199"/>
      <c r="N199" s="200"/>
      <c r="O199" s="200"/>
      <c r="P199" s="200"/>
      <c r="Q199" s="200"/>
      <c r="R199" s="200"/>
      <c r="S199" s="200"/>
      <c r="T199" s="201"/>
      <c r="AT199" s="202" t="s">
        <v>160</v>
      </c>
      <c r="AU199" s="202" t="s">
        <v>89</v>
      </c>
      <c r="AV199" s="13" t="s">
        <v>89</v>
      </c>
      <c r="AW199" s="13" t="s">
        <v>38</v>
      </c>
      <c r="AX199" s="13" t="s">
        <v>79</v>
      </c>
      <c r="AY199" s="202" t="s">
        <v>149</v>
      </c>
    </row>
    <row r="200" spans="2:51" s="15" customFormat="1" ht="11.25">
      <c r="B200" s="213"/>
      <c r="C200" s="214"/>
      <c r="D200" s="187" t="s">
        <v>160</v>
      </c>
      <c r="E200" s="215" t="s">
        <v>31</v>
      </c>
      <c r="F200" s="216" t="s">
        <v>163</v>
      </c>
      <c r="G200" s="214"/>
      <c r="H200" s="217">
        <v>0.098</v>
      </c>
      <c r="I200" s="218"/>
      <c r="J200" s="214"/>
      <c r="K200" s="214"/>
      <c r="L200" s="219"/>
      <c r="M200" s="220"/>
      <c r="N200" s="221"/>
      <c r="O200" s="221"/>
      <c r="P200" s="221"/>
      <c r="Q200" s="221"/>
      <c r="R200" s="221"/>
      <c r="S200" s="221"/>
      <c r="T200" s="222"/>
      <c r="AT200" s="223" t="s">
        <v>160</v>
      </c>
      <c r="AU200" s="223" t="s">
        <v>89</v>
      </c>
      <c r="AV200" s="15" t="s">
        <v>156</v>
      </c>
      <c r="AW200" s="15" t="s">
        <v>38</v>
      </c>
      <c r="AX200" s="15" t="s">
        <v>87</v>
      </c>
      <c r="AY200" s="223" t="s">
        <v>149</v>
      </c>
    </row>
    <row r="201" spans="2:63" s="12" customFormat="1" ht="22.9" customHeight="1">
      <c r="B201" s="158"/>
      <c r="C201" s="159"/>
      <c r="D201" s="160" t="s">
        <v>78</v>
      </c>
      <c r="E201" s="172" t="s">
        <v>156</v>
      </c>
      <c r="F201" s="172" t="s">
        <v>298</v>
      </c>
      <c r="G201" s="159"/>
      <c r="H201" s="159"/>
      <c r="I201" s="162"/>
      <c r="J201" s="173">
        <f>BK201</f>
        <v>0</v>
      </c>
      <c r="K201" s="159"/>
      <c r="L201" s="164"/>
      <c r="M201" s="165"/>
      <c r="N201" s="166"/>
      <c r="O201" s="166"/>
      <c r="P201" s="167">
        <f>SUM(P202:P234)</f>
        <v>0</v>
      </c>
      <c r="Q201" s="166"/>
      <c r="R201" s="167">
        <f>SUM(R202:R234)</f>
        <v>0.0551655</v>
      </c>
      <c r="S201" s="166"/>
      <c r="T201" s="168">
        <f>SUM(T202:T234)</f>
        <v>0</v>
      </c>
      <c r="AR201" s="169" t="s">
        <v>87</v>
      </c>
      <c r="AT201" s="170" t="s">
        <v>78</v>
      </c>
      <c r="AU201" s="170" t="s">
        <v>87</v>
      </c>
      <c r="AY201" s="169" t="s">
        <v>149</v>
      </c>
      <c r="BK201" s="171">
        <f>SUM(BK202:BK234)</f>
        <v>0</v>
      </c>
    </row>
    <row r="202" spans="1:65" s="2" customFormat="1" ht="16.5" customHeight="1">
      <c r="A202" s="35"/>
      <c r="B202" s="36"/>
      <c r="C202" s="174" t="s">
        <v>299</v>
      </c>
      <c r="D202" s="174" t="s">
        <v>151</v>
      </c>
      <c r="E202" s="175" t="s">
        <v>300</v>
      </c>
      <c r="F202" s="176" t="s">
        <v>301</v>
      </c>
      <c r="G202" s="177" t="s">
        <v>170</v>
      </c>
      <c r="H202" s="178">
        <v>7.392</v>
      </c>
      <c r="I202" s="179"/>
      <c r="J202" s="180">
        <f>ROUND(I202*H202,2)</f>
        <v>0</v>
      </c>
      <c r="K202" s="176" t="s">
        <v>155</v>
      </c>
      <c r="L202" s="40"/>
      <c r="M202" s="181" t="s">
        <v>31</v>
      </c>
      <c r="N202" s="182" t="s">
        <v>50</v>
      </c>
      <c r="O202" s="65"/>
      <c r="P202" s="183">
        <f>O202*H202</f>
        <v>0</v>
      </c>
      <c r="Q202" s="183">
        <v>0</v>
      </c>
      <c r="R202" s="183">
        <f>Q202*H202</f>
        <v>0</v>
      </c>
      <c r="S202" s="183">
        <v>0</v>
      </c>
      <c r="T202" s="184">
        <f>S202*H202</f>
        <v>0</v>
      </c>
      <c r="U202" s="35"/>
      <c r="V202" s="35"/>
      <c r="W202" s="35"/>
      <c r="X202" s="35"/>
      <c r="Y202" s="35"/>
      <c r="Z202" s="35"/>
      <c r="AA202" s="35"/>
      <c r="AB202" s="35"/>
      <c r="AC202" s="35"/>
      <c r="AD202" s="35"/>
      <c r="AE202" s="35"/>
      <c r="AR202" s="185" t="s">
        <v>156</v>
      </c>
      <c r="AT202" s="185" t="s">
        <v>151</v>
      </c>
      <c r="AU202" s="185" t="s">
        <v>89</v>
      </c>
      <c r="AY202" s="18" t="s">
        <v>149</v>
      </c>
      <c r="BE202" s="186">
        <f>IF(N202="základní",J202,0)</f>
        <v>0</v>
      </c>
      <c r="BF202" s="186">
        <f>IF(N202="snížená",J202,0)</f>
        <v>0</v>
      </c>
      <c r="BG202" s="186">
        <f>IF(N202="zákl. přenesená",J202,0)</f>
        <v>0</v>
      </c>
      <c r="BH202" s="186">
        <f>IF(N202="sníž. přenesená",J202,0)</f>
        <v>0</v>
      </c>
      <c r="BI202" s="186">
        <f>IF(N202="nulová",J202,0)</f>
        <v>0</v>
      </c>
      <c r="BJ202" s="18" t="s">
        <v>87</v>
      </c>
      <c r="BK202" s="186">
        <f>ROUND(I202*H202,2)</f>
        <v>0</v>
      </c>
      <c r="BL202" s="18" t="s">
        <v>156</v>
      </c>
      <c r="BM202" s="185" t="s">
        <v>302</v>
      </c>
    </row>
    <row r="203" spans="1:47" s="2" customFormat="1" ht="48.75">
      <c r="A203" s="35"/>
      <c r="B203" s="36"/>
      <c r="C203" s="37"/>
      <c r="D203" s="187" t="s">
        <v>158</v>
      </c>
      <c r="E203" s="37"/>
      <c r="F203" s="188" t="s">
        <v>303</v>
      </c>
      <c r="G203" s="37"/>
      <c r="H203" s="37"/>
      <c r="I203" s="189"/>
      <c r="J203" s="37"/>
      <c r="K203" s="37"/>
      <c r="L203" s="40"/>
      <c r="M203" s="190"/>
      <c r="N203" s="191"/>
      <c r="O203" s="65"/>
      <c r="P203" s="65"/>
      <c r="Q203" s="65"/>
      <c r="R203" s="65"/>
      <c r="S203" s="65"/>
      <c r="T203" s="66"/>
      <c r="U203" s="35"/>
      <c r="V203" s="35"/>
      <c r="W203" s="35"/>
      <c r="X203" s="35"/>
      <c r="Y203" s="35"/>
      <c r="Z203" s="35"/>
      <c r="AA203" s="35"/>
      <c r="AB203" s="35"/>
      <c r="AC203" s="35"/>
      <c r="AD203" s="35"/>
      <c r="AE203" s="35"/>
      <c r="AT203" s="18" t="s">
        <v>158</v>
      </c>
      <c r="AU203" s="18" t="s">
        <v>89</v>
      </c>
    </row>
    <row r="204" spans="2:51" s="13" customFormat="1" ht="11.25">
      <c r="B204" s="192"/>
      <c r="C204" s="193"/>
      <c r="D204" s="187" t="s">
        <v>160</v>
      </c>
      <c r="E204" s="194" t="s">
        <v>31</v>
      </c>
      <c r="F204" s="195" t="s">
        <v>304</v>
      </c>
      <c r="G204" s="193"/>
      <c r="H204" s="196">
        <v>7.392</v>
      </c>
      <c r="I204" s="197"/>
      <c r="J204" s="193"/>
      <c r="K204" s="193"/>
      <c r="L204" s="198"/>
      <c r="M204" s="199"/>
      <c r="N204" s="200"/>
      <c r="O204" s="200"/>
      <c r="P204" s="200"/>
      <c r="Q204" s="200"/>
      <c r="R204" s="200"/>
      <c r="S204" s="200"/>
      <c r="T204" s="201"/>
      <c r="AT204" s="202" t="s">
        <v>160</v>
      </c>
      <c r="AU204" s="202" t="s">
        <v>89</v>
      </c>
      <c r="AV204" s="13" t="s">
        <v>89</v>
      </c>
      <c r="AW204" s="13" t="s">
        <v>38</v>
      </c>
      <c r="AX204" s="13" t="s">
        <v>79</v>
      </c>
      <c r="AY204" s="202" t="s">
        <v>149</v>
      </c>
    </row>
    <row r="205" spans="2:51" s="14" customFormat="1" ht="11.25">
      <c r="B205" s="203"/>
      <c r="C205" s="204"/>
      <c r="D205" s="187" t="s">
        <v>160</v>
      </c>
      <c r="E205" s="205" t="s">
        <v>31</v>
      </c>
      <c r="F205" s="206" t="s">
        <v>305</v>
      </c>
      <c r="G205" s="204"/>
      <c r="H205" s="205" t="s">
        <v>31</v>
      </c>
      <c r="I205" s="207"/>
      <c r="J205" s="204"/>
      <c r="K205" s="204"/>
      <c r="L205" s="208"/>
      <c r="M205" s="209"/>
      <c r="N205" s="210"/>
      <c r="O205" s="210"/>
      <c r="P205" s="210"/>
      <c r="Q205" s="210"/>
      <c r="R205" s="210"/>
      <c r="S205" s="210"/>
      <c r="T205" s="211"/>
      <c r="AT205" s="212" t="s">
        <v>160</v>
      </c>
      <c r="AU205" s="212" t="s">
        <v>89</v>
      </c>
      <c r="AV205" s="14" t="s">
        <v>87</v>
      </c>
      <c r="AW205" s="14" t="s">
        <v>38</v>
      </c>
      <c r="AX205" s="14" t="s">
        <v>79</v>
      </c>
      <c r="AY205" s="212" t="s">
        <v>149</v>
      </c>
    </row>
    <row r="206" spans="2:51" s="15" customFormat="1" ht="11.25">
      <c r="B206" s="213"/>
      <c r="C206" s="214"/>
      <c r="D206" s="187" t="s">
        <v>160</v>
      </c>
      <c r="E206" s="215" t="s">
        <v>31</v>
      </c>
      <c r="F206" s="216" t="s">
        <v>163</v>
      </c>
      <c r="G206" s="214"/>
      <c r="H206" s="217">
        <v>7.392</v>
      </c>
      <c r="I206" s="218"/>
      <c r="J206" s="214"/>
      <c r="K206" s="214"/>
      <c r="L206" s="219"/>
      <c r="M206" s="220"/>
      <c r="N206" s="221"/>
      <c r="O206" s="221"/>
      <c r="P206" s="221"/>
      <c r="Q206" s="221"/>
      <c r="R206" s="221"/>
      <c r="S206" s="221"/>
      <c r="T206" s="222"/>
      <c r="AT206" s="223" t="s">
        <v>160</v>
      </c>
      <c r="AU206" s="223" t="s">
        <v>89</v>
      </c>
      <c r="AV206" s="15" t="s">
        <v>156</v>
      </c>
      <c r="AW206" s="15" t="s">
        <v>38</v>
      </c>
      <c r="AX206" s="15" t="s">
        <v>87</v>
      </c>
      <c r="AY206" s="223" t="s">
        <v>149</v>
      </c>
    </row>
    <row r="207" spans="1:65" s="2" customFormat="1" ht="16.5" customHeight="1">
      <c r="A207" s="35"/>
      <c r="B207" s="36"/>
      <c r="C207" s="174" t="s">
        <v>306</v>
      </c>
      <c r="D207" s="174" t="s">
        <v>151</v>
      </c>
      <c r="E207" s="175" t="s">
        <v>307</v>
      </c>
      <c r="F207" s="176" t="s">
        <v>308</v>
      </c>
      <c r="G207" s="177" t="s">
        <v>170</v>
      </c>
      <c r="H207" s="178">
        <v>12.477</v>
      </c>
      <c r="I207" s="179"/>
      <c r="J207" s="180">
        <f>ROUND(I207*H207,2)</f>
        <v>0</v>
      </c>
      <c r="K207" s="176" t="s">
        <v>155</v>
      </c>
      <c r="L207" s="40"/>
      <c r="M207" s="181" t="s">
        <v>31</v>
      </c>
      <c r="N207" s="182" t="s">
        <v>50</v>
      </c>
      <c r="O207" s="65"/>
      <c r="P207" s="183">
        <f>O207*H207</f>
        <v>0</v>
      </c>
      <c r="Q207" s="183">
        <v>0</v>
      </c>
      <c r="R207" s="183">
        <f>Q207*H207</f>
        <v>0</v>
      </c>
      <c r="S207" s="183">
        <v>0</v>
      </c>
      <c r="T207" s="184">
        <f>S207*H207</f>
        <v>0</v>
      </c>
      <c r="U207" s="35"/>
      <c r="V207" s="35"/>
      <c r="W207" s="35"/>
      <c r="X207" s="35"/>
      <c r="Y207" s="35"/>
      <c r="Z207" s="35"/>
      <c r="AA207" s="35"/>
      <c r="AB207" s="35"/>
      <c r="AC207" s="35"/>
      <c r="AD207" s="35"/>
      <c r="AE207" s="35"/>
      <c r="AR207" s="185" t="s">
        <v>156</v>
      </c>
      <c r="AT207" s="185" t="s">
        <v>151</v>
      </c>
      <c r="AU207" s="185" t="s">
        <v>89</v>
      </c>
      <c r="AY207" s="18" t="s">
        <v>149</v>
      </c>
      <c r="BE207" s="186">
        <f>IF(N207="základní",J207,0)</f>
        <v>0</v>
      </c>
      <c r="BF207" s="186">
        <f>IF(N207="snížená",J207,0)</f>
        <v>0</v>
      </c>
      <c r="BG207" s="186">
        <f>IF(N207="zákl. přenesená",J207,0)</f>
        <v>0</v>
      </c>
      <c r="BH207" s="186">
        <f>IF(N207="sníž. přenesená",J207,0)</f>
        <v>0</v>
      </c>
      <c r="BI207" s="186">
        <f>IF(N207="nulová",J207,0)</f>
        <v>0</v>
      </c>
      <c r="BJ207" s="18" t="s">
        <v>87</v>
      </c>
      <c r="BK207" s="186">
        <f>ROUND(I207*H207,2)</f>
        <v>0</v>
      </c>
      <c r="BL207" s="18" t="s">
        <v>156</v>
      </c>
      <c r="BM207" s="185" t="s">
        <v>309</v>
      </c>
    </row>
    <row r="208" spans="1:47" s="2" customFormat="1" ht="48.75">
      <c r="A208" s="35"/>
      <c r="B208" s="36"/>
      <c r="C208" s="37"/>
      <c r="D208" s="187" t="s">
        <v>158</v>
      </c>
      <c r="E208" s="37"/>
      <c r="F208" s="188" t="s">
        <v>303</v>
      </c>
      <c r="G208" s="37"/>
      <c r="H208" s="37"/>
      <c r="I208" s="189"/>
      <c r="J208" s="37"/>
      <c r="K208" s="37"/>
      <c r="L208" s="40"/>
      <c r="M208" s="190"/>
      <c r="N208" s="191"/>
      <c r="O208" s="65"/>
      <c r="P208" s="65"/>
      <c r="Q208" s="65"/>
      <c r="R208" s="65"/>
      <c r="S208" s="65"/>
      <c r="T208" s="66"/>
      <c r="U208" s="35"/>
      <c r="V208" s="35"/>
      <c r="W208" s="35"/>
      <c r="X208" s="35"/>
      <c r="Y208" s="35"/>
      <c r="Z208" s="35"/>
      <c r="AA208" s="35"/>
      <c r="AB208" s="35"/>
      <c r="AC208" s="35"/>
      <c r="AD208" s="35"/>
      <c r="AE208" s="35"/>
      <c r="AT208" s="18" t="s">
        <v>158</v>
      </c>
      <c r="AU208" s="18" t="s">
        <v>89</v>
      </c>
    </row>
    <row r="209" spans="2:51" s="13" customFormat="1" ht="11.25">
      <c r="B209" s="192"/>
      <c r="C209" s="193"/>
      <c r="D209" s="187" t="s">
        <v>160</v>
      </c>
      <c r="E209" s="194" t="s">
        <v>31</v>
      </c>
      <c r="F209" s="195" t="s">
        <v>310</v>
      </c>
      <c r="G209" s="193"/>
      <c r="H209" s="196">
        <v>4.224</v>
      </c>
      <c r="I209" s="197"/>
      <c r="J209" s="193"/>
      <c r="K209" s="193"/>
      <c r="L209" s="198"/>
      <c r="M209" s="199"/>
      <c r="N209" s="200"/>
      <c r="O209" s="200"/>
      <c r="P209" s="200"/>
      <c r="Q209" s="200"/>
      <c r="R209" s="200"/>
      <c r="S209" s="200"/>
      <c r="T209" s="201"/>
      <c r="AT209" s="202" t="s">
        <v>160</v>
      </c>
      <c r="AU209" s="202" t="s">
        <v>89</v>
      </c>
      <c r="AV209" s="13" t="s">
        <v>89</v>
      </c>
      <c r="AW209" s="13" t="s">
        <v>38</v>
      </c>
      <c r="AX209" s="13" t="s">
        <v>79</v>
      </c>
      <c r="AY209" s="202" t="s">
        <v>149</v>
      </c>
    </row>
    <row r="210" spans="2:51" s="14" customFormat="1" ht="11.25">
      <c r="B210" s="203"/>
      <c r="C210" s="204"/>
      <c r="D210" s="187" t="s">
        <v>160</v>
      </c>
      <c r="E210" s="205" t="s">
        <v>31</v>
      </c>
      <c r="F210" s="206" t="s">
        <v>311</v>
      </c>
      <c r="G210" s="204"/>
      <c r="H210" s="205" t="s">
        <v>31</v>
      </c>
      <c r="I210" s="207"/>
      <c r="J210" s="204"/>
      <c r="K210" s="204"/>
      <c r="L210" s="208"/>
      <c r="M210" s="209"/>
      <c r="N210" s="210"/>
      <c r="O210" s="210"/>
      <c r="P210" s="210"/>
      <c r="Q210" s="210"/>
      <c r="R210" s="210"/>
      <c r="S210" s="210"/>
      <c r="T210" s="211"/>
      <c r="AT210" s="212" t="s">
        <v>160</v>
      </c>
      <c r="AU210" s="212" t="s">
        <v>89</v>
      </c>
      <c r="AV210" s="14" t="s">
        <v>87</v>
      </c>
      <c r="AW210" s="14" t="s">
        <v>38</v>
      </c>
      <c r="AX210" s="14" t="s">
        <v>79</v>
      </c>
      <c r="AY210" s="212" t="s">
        <v>149</v>
      </c>
    </row>
    <row r="211" spans="2:51" s="13" customFormat="1" ht="11.25">
      <c r="B211" s="192"/>
      <c r="C211" s="193"/>
      <c r="D211" s="187" t="s">
        <v>160</v>
      </c>
      <c r="E211" s="194" t="s">
        <v>31</v>
      </c>
      <c r="F211" s="195" t="s">
        <v>312</v>
      </c>
      <c r="G211" s="193"/>
      <c r="H211" s="196">
        <v>8.253</v>
      </c>
      <c r="I211" s="197"/>
      <c r="J211" s="193"/>
      <c r="K211" s="193"/>
      <c r="L211" s="198"/>
      <c r="M211" s="199"/>
      <c r="N211" s="200"/>
      <c r="O211" s="200"/>
      <c r="P211" s="200"/>
      <c r="Q211" s="200"/>
      <c r="R211" s="200"/>
      <c r="S211" s="200"/>
      <c r="T211" s="201"/>
      <c r="AT211" s="202" t="s">
        <v>160</v>
      </c>
      <c r="AU211" s="202" t="s">
        <v>89</v>
      </c>
      <c r="AV211" s="13" t="s">
        <v>89</v>
      </c>
      <c r="AW211" s="13" t="s">
        <v>38</v>
      </c>
      <c r="AX211" s="13" t="s">
        <v>79</v>
      </c>
      <c r="AY211" s="202" t="s">
        <v>149</v>
      </c>
    </row>
    <row r="212" spans="2:51" s="15" customFormat="1" ht="11.25">
      <c r="B212" s="213"/>
      <c r="C212" s="214"/>
      <c r="D212" s="187" t="s">
        <v>160</v>
      </c>
      <c r="E212" s="215" t="s">
        <v>31</v>
      </c>
      <c r="F212" s="216" t="s">
        <v>163</v>
      </c>
      <c r="G212" s="214"/>
      <c r="H212" s="217">
        <v>12.477</v>
      </c>
      <c r="I212" s="218"/>
      <c r="J212" s="214"/>
      <c r="K212" s="214"/>
      <c r="L212" s="219"/>
      <c r="M212" s="220"/>
      <c r="N212" s="221"/>
      <c r="O212" s="221"/>
      <c r="P212" s="221"/>
      <c r="Q212" s="221"/>
      <c r="R212" s="221"/>
      <c r="S212" s="221"/>
      <c r="T212" s="222"/>
      <c r="AT212" s="223" t="s">
        <v>160</v>
      </c>
      <c r="AU212" s="223" t="s">
        <v>89</v>
      </c>
      <c r="AV212" s="15" t="s">
        <v>156</v>
      </c>
      <c r="AW212" s="15" t="s">
        <v>38</v>
      </c>
      <c r="AX212" s="15" t="s">
        <v>87</v>
      </c>
      <c r="AY212" s="223" t="s">
        <v>149</v>
      </c>
    </row>
    <row r="213" spans="1:65" s="2" customFormat="1" ht="16.5" customHeight="1">
      <c r="A213" s="35"/>
      <c r="B213" s="36"/>
      <c r="C213" s="174" t="s">
        <v>313</v>
      </c>
      <c r="D213" s="174" t="s">
        <v>151</v>
      </c>
      <c r="E213" s="175" t="s">
        <v>307</v>
      </c>
      <c r="F213" s="176" t="s">
        <v>308</v>
      </c>
      <c r="G213" s="177" t="s">
        <v>170</v>
      </c>
      <c r="H213" s="178">
        <v>1.416</v>
      </c>
      <c r="I213" s="179"/>
      <c r="J213" s="180">
        <f>ROUND(I213*H213,2)</f>
        <v>0</v>
      </c>
      <c r="K213" s="176" t="s">
        <v>155</v>
      </c>
      <c r="L213" s="40"/>
      <c r="M213" s="181" t="s">
        <v>31</v>
      </c>
      <c r="N213" s="182" t="s">
        <v>50</v>
      </c>
      <c r="O213" s="65"/>
      <c r="P213" s="183">
        <f>O213*H213</f>
        <v>0</v>
      </c>
      <c r="Q213" s="183">
        <v>0</v>
      </c>
      <c r="R213" s="183">
        <f>Q213*H213</f>
        <v>0</v>
      </c>
      <c r="S213" s="183">
        <v>0</v>
      </c>
      <c r="T213" s="184">
        <f>S213*H213</f>
        <v>0</v>
      </c>
      <c r="U213" s="35"/>
      <c r="V213" s="35"/>
      <c r="W213" s="35"/>
      <c r="X213" s="35"/>
      <c r="Y213" s="35"/>
      <c r="Z213" s="35"/>
      <c r="AA213" s="35"/>
      <c r="AB213" s="35"/>
      <c r="AC213" s="35"/>
      <c r="AD213" s="35"/>
      <c r="AE213" s="35"/>
      <c r="AR213" s="185" t="s">
        <v>156</v>
      </c>
      <c r="AT213" s="185" t="s">
        <v>151</v>
      </c>
      <c r="AU213" s="185" t="s">
        <v>89</v>
      </c>
      <c r="AY213" s="18" t="s">
        <v>149</v>
      </c>
      <c r="BE213" s="186">
        <f>IF(N213="základní",J213,0)</f>
        <v>0</v>
      </c>
      <c r="BF213" s="186">
        <f>IF(N213="snížená",J213,0)</f>
        <v>0</v>
      </c>
      <c r="BG213" s="186">
        <f>IF(N213="zákl. přenesená",J213,0)</f>
        <v>0</v>
      </c>
      <c r="BH213" s="186">
        <f>IF(N213="sníž. přenesená",J213,0)</f>
        <v>0</v>
      </c>
      <c r="BI213" s="186">
        <f>IF(N213="nulová",J213,0)</f>
        <v>0</v>
      </c>
      <c r="BJ213" s="18" t="s">
        <v>87</v>
      </c>
      <c r="BK213" s="186">
        <f>ROUND(I213*H213,2)</f>
        <v>0</v>
      </c>
      <c r="BL213" s="18" t="s">
        <v>156</v>
      </c>
      <c r="BM213" s="185" t="s">
        <v>314</v>
      </c>
    </row>
    <row r="214" spans="1:47" s="2" customFormat="1" ht="48.75">
      <c r="A214" s="35"/>
      <c r="B214" s="36"/>
      <c r="C214" s="37"/>
      <c r="D214" s="187" t="s">
        <v>158</v>
      </c>
      <c r="E214" s="37"/>
      <c r="F214" s="188" t="s">
        <v>303</v>
      </c>
      <c r="G214" s="37"/>
      <c r="H214" s="37"/>
      <c r="I214" s="189"/>
      <c r="J214" s="37"/>
      <c r="K214" s="37"/>
      <c r="L214" s="40"/>
      <c r="M214" s="190"/>
      <c r="N214" s="191"/>
      <c r="O214" s="65"/>
      <c r="P214" s="65"/>
      <c r="Q214" s="65"/>
      <c r="R214" s="65"/>
      <c r="S214" s="65"/>
      <c r="T214" s="66"/>
      <c r="U214" s="35"/>
      <c r="V214" s="35"/>
      <c r="W214" s="35"/>
      <c r="X214" s="35"/>
      <c r="Y214" s="35"/>
      <c r="Z214" s="35"/>
      <c r="AA214" s="35"/>
      <c r="AB214" s="35"/>
      <c r="AC214" s="35"/>
      <c r="AD214" s="35"/>
      <c r="AE214" s="35"/>
      <c r="AT214" s="18" t="s">
        <v>158</v>
      </c>
      <c r="AU214" s="18" t="s">
        <v>89</v>
      </c>
    </row>
    <row r="215" spans="2:51" s="13" customFormat="1" ht="11.25">
      <c r="B215" s="192"/>
      <c r="C215" s="193"/>
      <c r="D215" s="187" t="s">
        <v>160</v>
      </c>
      <c r="E215" s="194" t="s">
        <v>31</v>
      </c>
      <c r="F215" s="195" t="s">
        <v>315</v>
      </c>
      <c r="G215" s="193"/>
      <c r="H215" s="196">
        <v>1.416</v>
      </c>
      <c r="I215" s="197"/>
      <c r="J215" s="193"/>
      <c r="K215" s="193"/>
      <c r="L215" s="198"/>
      <c r="M215" s="199"/>
      <c r="N215" s="200"/>
      <c r="O215" s="200"/>
      <c r="P215" s="200"/>
      <c r="Q215" s="200"/>
      <c r="R215" s="200"/>
      <c r="S215" s="200"/>
      <c r="T215" s="201"/>
      <c r="AT215" s="202" t="s">
        <v>160</v>
      </c>
      <c r="AU215" s="202" t="s">
        <v>89</v>
      </c>
      <c r="AV215" s="13" t="s">
        <v>89</v>
      </c>
      <c r="AW215" s="13" t="s">
        <v>38</v>
      </c>
      <c r="AX215" s="13" t="s">
        <v>79</v>
      </c>
      <c r="AY215" s="202" t="s">
        <v>149</v>
      </c>
    </row>
    <row r="216" spans="2:51" s="14" customFormat="1" ht="11.25">
      <c r="B216" s="203"/>
      <c r="C216" s="204"/>
      <c r="D216" s="187" t="s">
        <v>160</v>
      </c>
      <c r="E216" s="205" t="s">
        <v>31</v>
      </c>
      <c r="F216" s="206" t="s">
        <v>316</v>
      </c>
      <c r="G216" s="204"/>
      <c r="H216" s="205" t="s">
        <v>31</v>
      </c>
      <c r="I216" s="207"/>
      <c r="J216" s="204"/>
      <c r="K216" s="204"/>
      <c r="L216" s="208"/>
      <c r="M216" s="209"/>
      <c r="N216" s="210"/>
      <c r="O216" s="210"/>
      <c r="P216" s="210"/>
      <c r="Q216" s="210"/>
      <c r="R216" s="210"/>
      <c r="S216" s="210"/>
      <c r="T216" s="211"/>
      <c r="AT216" s="212" t="s">
        <v>160</v>
      </c>
      <c r="AU216" s="212" t="s">
        <v>89</v>
      </c>
      <c r="AV216" s="14" t="s">
        <v>87</v>
      </c>
      <c r="AW216" s="14" t="s">
        <v>38</v>
      </c>
      <c r="AX216" s="14" t="s">
        <v>79</v>
      </c>
      <c r="AY216" s="212" t="s">
        <v>149</v>
      </c>
    </row>
    <row r="217" spans="2:51" s="15" customFormat="1" ht="11.25">
      <c r="B217" s="213"/>
      <c r="C217" s="214"/>
      <c r="D217" s="187" t="s">
        <v>160</v>
      </c>
      <c r="E217" s="215" t="s">
        <v>31</v>
      </c>
      <c r="F217" s="216" t="s">
        <v>163</v>
      </c>
      <c r="G217" s="214"/>
      <c r="H217" s="217">
        <v>1.416</v>
      </c>
      <c r="I217" s="218"/>
      <c r="J217" s="214"/>
      <c r="K217" s="214"/>
      <c r="L217" s="219"/>
      <c r="M217" s="220"/>
      <c r="N217" s="221"/>
      <c r="O217" s="221"/>
      <c r="P217" s="221"/>
      <c r="Q217" s="221"/>
      <c r="R217" s="221"/>
      <c r="S217" s="221"/>
      <c r="T217" s="222"/>
      <c r="AT217" s="223" t="s">
        <v>160</v>
      </c>
      <c r="AU217" s="223" t="s">
        <v>89</v>
      </c>
      <c r="AV217" s="15" t="s">
        <v>156</v>
      </c>
      <c r="AW217" s="15" t="s">
        <v>38</v>
      </c>
      <c r="AX217" s="15" t="s">
        <v>87</v>
      </c>
      <c r="AY217" s="223" t="s">
        <v>149</v>
      </c>
    </row>
    <row r="218" spans="1:65" s="2" customFormat="1" ht="24">
      <c r="A218" s="35"/>
      <c r="B218" s="36"/>
      <c r="C218" s="174" t="s">
        <v>317</v>
      </c>
      <c r="D218" s="174" t="s">
        <v>151</v>
      </c>
      <c r="E218" s="175" t="s">
        <v>318</v>
      </c>
      <c r="F218" s="176" t="s">
        <v>319</v>
      </c>
      <c r="G218" s="177" t="s">
        <v>170</v>
      </c>
      <c r="H218" s="178">
        <v>0.923</v>
      </c>
      <c r="I218" s="179"/>
      <c r="J218" s="180">
        <f>ROUND(I218*H218,2)</f>
        <v>0</v>
      </c>
      <c r="K218" s="176" t="s">
        <v>155</v>
      </c>
      <c r="L218" s="40"/>
      <c r="M218" s="181" t="s">
        <v>31</v>
      </c>
      <c r="N218" s="182" t="s">
        <v>50</v>
      </c>
      <c r="O218" s="65"/>
      <c r="P218" s="183">
        <f>O218*H218</f>
        <v>0</v>
      </c>
      <c r="Q218" s="183">
        <v>0</v>
      </c>
      <c r="R218" s="183">
        <f>Q218*H218</f>
        <v>0</v>
      </c>
      <c r="S218" s="183">
        <v>0</v>
      </c>
      <c r="T218" s="184">
        <f>S218*H218</f>
        <v>0</v>
      </c>
      <c r="U218" s="35"/>
      <c r="V218" s="35"/>
      <c r="W218" s="35"/>
      <c r="X218" s="35"/>
      <c r="Y218" s="35"/>
      <c r="Z218" s="35"/>
      <c r="AA218" s="35"/>
      <c r="AB218" s="35"/>
      <c r="AC218" s="35"/>
      <c r="AD218" s="35"/>
      <c r="AE218" s="35"/>
      <c r="AR218" s="185" t="s">
        <v>156</v>
      </c>
      <c r="AT218" s="185" t="s">
        <v>151</v>
      </c>
      <c r="AU218" s="185" t="s">
        <v>89</v>
      </c>
      <c r="AY218" s="18" t="s">
        <v>149</v>
      </c>
      <c r="BE218" s="186">
        <f>IF(N218="základní",J218,0)</f>
        <v>0</v>
      </c>
      <c r="BF218" s="186">
        <f>IF(N218="snížená",J218,0)</f>
        <v>0</v>
      </c>
      <c r="BG218" s="186">
        <f>IF(N218="zákl. přenesená",J218,0)</f>
        <v>0</v>
      </c>
      <c r="BH218" s="186">
        <f>IF(N218="sníž. přenesená",J218,0)</f>
        <v>0</v>
      </c>
      <c r="BI218" s="186">
        <f>IF(N218="nulová",J218,0)</f>
        <v>0</v>
      </c>
      <c r="BJ218" s="18" t="s">
        <v>87</v>
      </c>
      <c r="BK218" s="186">
        <f>ROUND(I218*H218,2)</f>
        <v>0</v>
      </c>
      <c r="BL218" s="18" t="s">
        <v>156</v>
      </c>
      <c r="BM218" s="185" t="s">
        <v>320</v>
      </c>
    </row>
    <row r="219" spans="1:47" s="2" customFormat="1" ht="39">
      <c r="A219" s="35"/>
      <c r="B219" s="36"/>
      <c r="C219" s="37"/>
      <c r="D219" s="187" t="s">
        <v>158</v>
      </c>
      <c r="E219" s="37"/>
      <c r="F219" s="188" t="s">
        <v>321</v>
      </c>
      <c r="G219" s="37"/>
      <c r="H219" s="37"/>
      <c r="I219" s="189"/>
      <c r="J219" s="37"/>
      <c r="K219" s="37"/>
      <c r="L219" s="40"/>
      <c r="M219" s="190"/>
      <c r="N219" s="191"/>
      <c r="O219" s="65"/>
      <c r="P219" s="65"/>
      <c r="Q219" s="65"/>
      <c r="R219" s="65"/>
      <c r="S219" s="65"/>
      <c r="T219" s="66"/>
      <c r="U219" s="35"/>
      <c r="V219" s="35"/>
      <c r="W219" s="35"/>
      <c r="X219" s="35"/>
      <c r="Y219" s="35"/>
      <c r="Z219" s="35"/>
      <c r="AA219" s="35"/>
      <c r="AB219" s="35"/>
      <c r="AC219" s="35"/>
      <c r="AD219" s="35"/>
      <c r="AE219" s="35"/>
      <c r="AT219" s="18" t="s">
        <v>158</v>
      </c>
      <c r="AU219" s="18" t="s">
        <v>89</v>
      </c>
    </row>
    <row r="220" spans="2:51" s="13" customFormat="1" ht="11.25">
      <c r="B220" s="192"/>
      <c r="C220" s="193"/>
      <c r="D220" s="187" t="s">
        <v>160</v>
      </c>
      <c r="E220" s="194" t="s">
        <v>31</v>
      </c>
      <c r="F220" s="195" t="s">
        <v>322</v>
      </c>
      <c r="G220" s="193"/>
      <c r="H220" s="196">
        <v>0.923</v>
      </c>
      <c r="I220" s="197"/>
      <c r="J220" s="193"/>
      <c r="K220" s="193"/>
      <c r="L220" s="198"/>
      <c r="M220" s="199"/>
      <c r="N220" s="200"/>
      <c r="O220" s="200"/>
      <c r="P220" s="200"/>
      <c r="Q220" s="200"/>
      <c r="R220" s="200"/>
      <c r="S220" s="200"/>
      <c r="T220" s="201"/>
      <c r="AT220" s="202" t="s">
        <v>160</v>
      </c>
      <c r="AU220" s="202" t="s">
        <v>89</v>
      </c>
      <c r="AV220" s="13" t="s">
        <v>89</v>
      </c>
      <c r="AW220" s="13" t="s">
        <v>38</v>
      </c>
      <c r="AX220" s="13" t="s">
        <v>79</v>
      </c>
      <c r="AY220" s="202" t="s">
        <v>149</v>
      </c>
    </row>
    <row r="221" spans="2:51" s="14" customFormat="1" ht="11.25">
      <c r="B221" s="203"/>
      <c r="C221" s="204"/>
      <c r="D221" s="187" t="s">
        <v>160</v>
      </c>
      <c r="E221" s="205" t="s">
        <v>31</v>
      </c>
      <c r="F221" s="206" t="s">
        <v>323</v>
      </c>
      <c r="G221" s="204"/>
      <c r="H221" s="205" t="s">
        <v>31</v>
      </c>
      <c r="I221" s="207"/>
      <c r="J221" s="204"/>
      <c r="K221" s="204"/>
      <c r="L221" s="208"/>
      <c r="M221" s="209"/>
      <c r="N221" s="210"/>
      <c r="O221" s="210"/>
      <c r="P221" s="210"/>
      <c r="Q221" s="210"/>
      <c r="R221" s="210"/>
      <c r="S221" s="210"/>
      <c r="T221" s="211"/>
      <c r="AT221" s="212" t="s">
        <v>160</v>
      </c>
      <c r="AU221" s="212" t="s">
        <v>89</v>
      </c>
      <c r="AV221" s="14" t="s">
        <v>87</v>
      </c>
      <c r="AW221" s="14" t="s">
        <v>38</v>
      </c>
      <c r="AX221" s="14" t="s">
        <v>79</v>
      </c>
      <c r="AY221" s="212" t="s">
        <v>149</v>
      </c>
    </row>
    <row r="222" spans="2:51" s="15" customFormat="1" ht="11.25">
      <c r="B222" s="213"/>
      <c r="C222" s="214"/>
      <c r="D222" s="187" t="s">
        <v>160</v>
      </c>
      <c r="E222" s="215" t="s">
        <v>31</v>
      </c>
      <c r="F222" s="216" t="s">
        <v>163</v>
      </c>
      <c r="G222" s="214"/>
      <c r="H222" s="217">
        <v>0.923</v>
      </c>
      <c r="I222" s="218"/>
      <c r="J222" s="214"/>
      <c r="K222" s="214"/>
      <c r="L222" s="219"/>
      <c r="M222" s="220"/>
      <c r="N222" s="221"/>
      <c r="O222" s="221"/>
      <c r="P222" s="221"/>
      <c r="Q222" s="221"/>
      <c r="R222" s="221"/>
      <c r="S222" s="221"/>
      <c r="T222" s="222"/>
      <c r="AT222" s="223" t="s">
        <v>160</v>
      </c>
      <c r="AU222" s="223" t="s">
        <v>89</v>
      </c>
      <c r="AV222" s="15" t="s">
        <v>156</v>
      </c>
      <c r="AW222" s="15" t="s">
        <v>38</v>
      </c>
      <c r="AX222" s="15" t="s">
        <v>87</v>
      </c>
      <c r="AY222" s="223" t="s">
        <v>149</v>
      </c>
    </row>
    <row r="223" spans="1:65" s="2" customFormat="1" ht="24">
      <c r="A223" s="35"/>
      <c r="B223" s="36"/>
      <c r="C223" s="174" t="s">
        <v>324</v>
      </c>
      <c r="D223" s="174" t="s">
        <v>151</v>
      </c>
      <c r="E223" s="175" t="s">
        <v>325</v>
      </c>
      <c r="F223" s="176" t="s">
        <v>326</v>
      </c>
      <c r="G223" s="177" t="s">
        <v>170</v>
      </c>
      <c r="H223" s="178">
        <v>1.845</v>
      </c>
      <c r="I223" s="179"/>
      <c r="J223" s="180">
        <f>ROUND(I223*H223,2)</f>
        <v>0</v>
      </c>
      <c r="K223" s="176" t="s">
        <v>155</v>
      </c>
      <c r="L223" s="40"/>
      <c r="M223" s="181" t="s">
        <v>31</v>
      </c>
      <c r="N223" s="182" t="s">
        <v>50</v>
      </c>
      <c r="O223" s="65"/>
      <c r="P223" s="183">
        <f>O223*H223</f>
        <v>0</v>
      </c>
      <c r="Q223" s="183">
        <v>0</v>
      </c>
      <c r="R223" s="183">
        <f>Q223*H223</f>
        <v>0</v>
      </c>
      <c r="S223" s="183">
        <v>0</v>
      </c>
      <c r="T223" s="184">
        <f>S223*H223</f>
        <v>0</v>
      </c>
      <c r="U223" s="35"/>
      <c r="V223" s="35"/>
      <c r="W223" s="35"/>
      <c r="X223" s="35"/>
      <c r="Y223" s="35"/>
      <c r="Z223" s="35"/>
      <c r="AA223" s="35"/>
      <c r="AB223" s="35"/>
      <c r="AC223" s="35"/>
      <c r="AD223" s="35"/>
      <c r="AE223" s="35"/>
      <c r="AR223" s="185" t="s">
        <v>156</v>
      </c>
      <c r="AT223" s="185" t="s">
        <v>151</v>
      </c>
      <c r="AU223" s="185" t="s">
        <v>89</v>
      </c>
      <c r="AY223" s="18" t="s">
        <v>149</v>
      </c>
      <c r="BE223" s="186">
        <f>IF(N223="základní",J223,0)</f>
        <v>0</v>
      </c>
      <c r="BF223" s="186">
        <f>IF(N223="snížená",J223,0)</f>
        <v>0</v>
      </c>
      <c r="BG223" s="186">
        <f>IF(N223="zákl. přenesená",J223,0)</f>
        <v>0</v>
      </c>
      <c r="BH223" s="186">
        <f>IF(N223="sníž. přenesená",J223,0)</f>
        <v>0</v>
      </c>
      <c r="BI223" s="186">
        <f>IF(N223="nulová",J223,0)</f>
        <v>0</v>
      </c>
      <c r="BJ223" s="18" t="s">
        <v>87</v>
      </c>
      <c r="BK223" s="186">
        <f>ROUND(I223*H223,2)</f>
        <v>0</v>
      </c>
      <c r="BL223" s="18" t="s">
        <v>156</v>
      </c>
      <c r="BM223" s="185" t="s">
        <v>327</v>
      </c>
    </row>
    <row r="224" spans="1:47" s="2" customFormat="1" ht="39">
      <c r="A224" s="35"/>
      <c r="B224" s="36"/>
      <c r="C224" s="37"/>
      <c r="D224" s="187" t="s">
        <v>158</v>
      </c>
      <c r="E224" s="37"/>
      <c r="F224" s="188" t="s">
        <v>321</v>
      </c>
      <c r="G224" s="37"/>
      <c r="H224" s="37"/>
      <c r="I224" s="189"/>
      <c r="J224" s="37"/>
      <c r="K224" s="37"/>
      <c r="L224" s="40"/>
      <c r="M224" s="190"/>
      <c r="N224" s="191"/>
      <c r="O224" s="65"/>
      <c r="P224" s="65"/>
      <c r="Q224" s="65"/>
      <c r="R224" s="65"/>
      <c r="S224" s="65"/>
      <c r="T224" s="66"/>
      <c r="U224" s="35"/>
      <c r="V224" s="35"/>
      <c r="W224" s="35"/>
      <c r="X224" s="35"/>
      <c r="Y224" s="35"/>
      <c r="Z224" s="35"/>
      <c r="AA224" s="35"/>
      <c r="AB224" s="35"/>
      <c r="AC224" s="35"/>
      <c r="AD224" s="35"/>
      <c r="AE224" s="35"/>
      <c r="AT224" s="18" t="s">
        <v>158</v>
      </c>
      <c r="AU224" s="18" t="s">
        <v>89</v>
      </c>
    </row>
    <row r="225" spans="2:51" s="13" customFormat="1" ht="11.25">
      <c r="B225" s="192"/>
      <c r="C225" s="193"/>
      <c r="D225" s="187" t="s">
        <v>160</v>
      </c>
      <c r="E225" s="194" t="s">
        <v>31</v>
      </c>
      <c r="F225" s="195" t="s">
        <v>328</v>
      </c>
      <c r="G225" s="193"/>
      <c r="H225" s="196">
        <v>1.845</v>
      </c>
      <c r="I225" s="197"/>
      <c r="J225" s="193"/>
      <c r="K225" s="193"/>
      <c r="L225" s="198"/>
      <c r="M225" s="199"/>
      <c r="N225" s="200"/>
      <c r="O225" s="200"/>
      <c r="P225" s="200"/>
      <c r="Q225" s="200"/>
      <c r="R225" s="200"/>
      <c r="S225" s="200"/>
      <c r="T225" s="201"/>
      <c r="AT225" s="202" t="s">
        <v>160</v>
      </c>
      <c r="AU225" s="202" t="s">
        <v>89</v>
      </c>
      <c r="AV225" s="13" t="s">
        <v>89</v>
      </c>
      <c r="AW225" s="13" t="s">
        <v>38</v>
      </c>
      <c r="AX225" s="13" t="s">
        <v>79</v>
      </c>
      <c r="AY225" s="202" t="s">
        <v>149</v>
      </c>
    </row>
    <row r="226" spans="2:51" s="14" customFormat="1" ht="11.25">
      <c r="B226" s="203"/>
      <c r="C226" s="204"/>
      <c r="D226" s="187" t="s">
        <v>160</v>
      </c>
      <c r="E226" s="205" t="s">
        <v>31</v>
      </c>
      <c r="F226" s="206" t="s">
        <v>323</v>
      </c>
      <c r="G226" s="204"/>
      <c r="H226" s="205" t="s">
        <v>31</v>
      </c>
      <c r="I226" s="207"/>
      <c r="J226" s="204"/>
      <c r="K226" s="204"/>
      <c r="L226" s="208"/>
      <c r="M226" s="209"/>
      <c r="N226" s="210"/>
      <c r="O226" s="210"/>
      <c r="P226" s="210"/>
      <c r="Q226" s="210"/>
      <c r="R226" s="210"/>
      <c r="S226" s="210"/>
      <c r="T226" s="211"/>
      <c r="AT226" s="212" t="s">
        <v>160</v>
      </c>
      <c r="AU226" s="212" t="s">
        <v>89</v>
      </c>
      <c r="AV226" s="14" t="s">
        <v>87</v>
      </c>
      <c r="AW226" s="14" t="s">
        <v>38</v>
      </c>
      <c r="AX226" s="14" t="s">
        <v>79</v>
      </c>
      <c r="AY226" s="212" t="s">
        <v>149</v>
      </c>
    </row>
    <row r="227" spans="2:51" s="15" customFormat="1" ht="11.25">
      <c r="B227" s="213"/>
      <c r="C227" s="214"/>
      <c r="D227" s="187" t="s">
        <v>160</v>
      </c>
      <c r="E227" s="215" t="s">
        <v>31</v>
      </c>
      <c r="F227" s="216" t="s">
        <v>163</v>
      </c>
      <c r="G227" s="214"/>
      <c r="H227" s="217">
        <v>1.845</v>
      </c>
      <c r="I227" s="218"/>
      <c r="J227" s="214"/>
      <c r="K227" s="214"/>
      <c r="L227" s="219"/>
      <c r="M227" s="220"/>
      <c r="N227" s="221"/>
      <c r="O227" s="221"/>
      <c r="P227" s="221"/>
      <c r="Q227" s="221"/>
      <c r="R227" s="221"/>
      <c r="S227" s="221"/>
      <c r="T227" s="222"/>
      <c r="AT227" s="223" t="s">
        <v>160</v>
      </c>
      <c r="AU227" s="223" t="s">
        <v>89</v>
      </c>
      <c r="AV227" s="15" t="s">
        <v>156</v>
      </c>
      <c r="AW227" s="15" t="s">
        <v>38</v>
      </c>
      <c r="AX227" s="15" t="s">
        <v>87</v>
      </c>
      <c r="AY227" s="223" t="s">
        <v>149</v>
      </c>
    </row>
    <row r="228" spans="1:65" s="2" customFormat="1" ht="16.5" customHeight="1">
      <c r="A228" s="35"/>
      <c r="B228" s="36"/>
      <c r="C228" s="174" t="s">
        <v>329</v>
      </c>
      <c r="D228" s="174" t="s">
        <v>151</v>
      </c>
      <c r="E228" s="175" t="s">
        <v>330</v>
      </c>
      <c r="F228" s="176" t="s">
        <v>331</v>
      </c>
      <c r="G228" s="177" t="s">
        <v>154</v>
      </c>
      <c r="H228" s="178">
        <v>42.24</v>
      </c>
      <c r="I228" s="179"/>
      <c r="J228" s="180">
        <f>ROUND(I228*H228,2)</f>
        <v>0</v>
      </c>
      <c r="K228" s="176" t="s">
        <v>155</v>
      </c>
      <c r="L228" s="40"/>
      <c r="M228" s="181" t="s">
        <v>31</v>
      </c>
      <c r="N228" s="182" t="s">
        <v>50</v>
      </c>
      <c r="O228" s="65"/>
      <c r="P228" s="183">
        <f>O228*H228</f>
        <v>0</v>
      </c>
      <c r="Q228" s="183">
        <v>0.001</v>
      </c>
      <c r="R228" s="183">
        <f>Q228*H228</f>
        <v>0.04224</v>
      </c>
      <c r="S228" s="183">
        <v>0</v>
      </c>
      <c r="T228" s="184">
        <f>S228*H228</f>
        <v>0</v>
      </c>
      <c r="U228" s="35"/>
      <c r="V228" s="35"/>
      <c r="W228" s="35"/>
      <c r="X228" s="35"/>
      <c r="Y228" s="35"/>
      <c r="Z228" s="35"/>
      <c r="AA228" s="35"/>
      <c r="AB228" s="35"/>
      <c r="AC228" s="35"/>
      <c r="AD228" s="35"/>
      <c r="AE228" s="35"/>
      <c r="AR228" s="185" t="s">
        <v>156</v>
      </c>
      <c r="AT228" s="185" t="s">
        <v>151</v>
      </c>
      <c r="AU228" s="185" t="s">
        <v>89</v>
      </c>
      <c r="AY228" s="18" t="s">
        <v>149</v>
      </c>
      <c r="BE228" s="186">
        <f>IF(N228="základní",J228,0)</f>
        <v>0</v>
      </c>
      <c r="BF228" s="186">
        <f>IF(N228="snížená",J228,0)</f>
        <v>0</v>
      </c>
      <c r="BG228" s="186">
        <f>IF(N228="zákl. přenesená",J228,0)</f>
        <v>0</v>
      </c>
      <c r="BH228" s="186">
        <f>IF(N228="sníž. přenesená",J228,0)</f>
        <v>0</v>
      </c>
      <c r="BI228" s="186">
        <f>IF(N228="nulová",J228,0)</f>
        <v>0</v>
      </c>
      <c r="BJ228" s="18" t="s">
        <v>87</v>
      </c>
      <c r="BK228" s="186">
        <f>ROUND(I228*H228,2)</f>
        <v>0</v>
      </c>
      <c r="BL228" s="18" t="s">
        <v>156</v>
      </c>
      <c r="BM228" s="185" t="s">
        <v>332</v>
      </c>
    </row>
    <row r="229" spans="1:47" s="2" customFormat="1" ht="68.25">
      <c r="A229" s="35"/>
      <c r="B229" s="36"/>
      <c r="C229" s="37"/>
      <c r="D229" s="187" t="s">
        <v>158</v>
      </c>
      <c r="E229" s="37"/>
      <c r="F229" s="188" t="s">
        <v>333</v>
      </c>
      <c r="G229" s="37"/>
      <c r="H229" s="37"/>
      <c r="I229" s="189"/>
      <c r="J229" s="37"/>
      <c r="K229" s="37"/>
      <c r="L229" s="40"/>
      <c r="M229" s="190"/>
      <c r="N229" s="191"/>
      <c r="O229" s="65"/>
      <c r="P229" s="65"/>
      <c r="Q229" s="65"/>
      <c r="R229" s="65"/>
      <c r="S229" s="65"/>
      <c r="T229" s="66"/>
      <c r="U229" s="35"/>
      <c r="V229" s="35"/>
      <c r="W229" s="35"/>
      <c r="X229" s="35"/>
      <c r="Y229" s="35"/>
      <c r="Z229" s="35"/>
      <c r="AA229" s="35"/>
      <c r="AB229" s="35"/>
      <c r="AC229" s="35"/>
      <c r="AD229" s="35"/>
      <c r="AE229" s="35"/>
      <c r="AT229" s="18" t="s">
        <v>158</v>
      </c>
      <c r="AU229" s="18" t="s">
        <v>89</v>
      </c>
    </row>
    <row r="230" spans="2:51" s="13" customFormat="1" ht="11.25">
      <c r="B230" s="192"/>
      <c r="C230" s="193"/>
      <c r="D230" s="187" t="s">
        <v>160</v>
      </c>
      <c r="E230" s="194" t="s">
        <v>31</v>
      </c>
      <c r="F230" s="195" t="s">
        <v>334</v>
      </c>
      <c r="G230" s="193"/>
      <c r="H230" s="196">
        <v>42.24</v>
      </c>
      <c r="I230" s="197"/>
      <c r="J230" s="193"/>
      <c r="K230" s="193"/>
      <c r="L230" s="198"/>
      <c r="M230" s="199"/>
      <c r="N230" s="200"/>
      <c r="O230" s="200"/>
      <c r="P230" s="200"/>
      <c r="Q230" s="200"/>
      <c r="R230" s="200"/>
      <c r="S230" s="200"/>
      <c r="T230" s="201"/>
      <c r="AT230" s="202" t="s">
        <v>160</v>
      </c>
      <c r="AU230" s="202" t="s">
        <v>89</v>
      </c>
      <c r="AV230" s="13" t="s">
        <v>89</v>
      </c>
      <c r="AW230" s="13" t="s">
        <v>38</v>
      </c>
      <c r="AX230" s="13" t="s">
        <v>79</v>
      </c>
      <c r="AY230" s="202" t="s">
        <v>149</v>
      </c>
    </row>
    <row r="231" spans="2:51" s="14" customFormat="1" ht="11.25">
      <c r="B231" s="203"/>
      <c r="C231" s="204"/>
      <c r="D231" s="187" t="s">
        <v>160</v>
      </c>
      <c r="E231" s="205" t="s">
        <v>31</v>
      </c>
      <c r="F231" s="206" t="s">
        <v>335</v>
      </c>
      <c r="G231" s="204"/>
      <c r="H231" s="205" t="s">
        <v>31</v>
      </c>
      <c r="I231" s="207"/>
      <c r="J231" s="204"/>
      <c r="K231" s="204"/>
      <c r="L231" s="208"/>
      <c r="M231" s="209"/>
      <c r="N231" s="210"/>
      <c r="O231" s="210"/>
      <c r="P231" s="210"/>
      <c r="Q231" s="210"/>
      <c r="R231" s="210"/>
      <c r="S231" s="210"/>
      <c r="T231" s="211"/>
      <c r="AT231" s="212" t="s">
        <v>160</v>
      </c>
      <c r="AU231" s="212" t="s">
        <v>89</v>
      </c>
      <c r="AV231" s="14" t="s">
        <v>87</v>
      </c>
      <c r="AW231" s="14" t="s">
        <v>38</v>
      </c>
      <c r="AX231" s="14" t="s">
        <v>79</v>
      </c>
      <c r="AY231" s="212" t="s">
        <v>149</v>
      </c>
    </row>
    <row r="232" spans="2:51" s="15" customFormat="1" ht="11.25">
      <c r="B232" s="213"/>
      <c r="C232" s="214"/>
      <c r="D232" s="187" t="s">
        <v>160</v>
      </c>
      <c r="E232" s="215" t="s">
        <v>31</v>
      </c>
      <c r="F232" s="216" t="s">
        <v>163</v>
      </c>
      <c r="G232" s="214"/>
      <c r="H232" s="217">
        <v>42.24</v>
      </c>
      <c r="I232" s="218"/>
      <c r="J232" s="214"/>
      <c r="K232" s="214"/>
      <c r="L232" s="219"/>
      <c r="M232" s="220"/>
      <c r="N232" s="221"/>
      <c r="O232" s="221"/>
      <c r="P232" s="221"/>
      <c r="Q232" s="221"/>
      <c r="R232" s="221"/>
      <c r="S232" s="221"/>
      <c r="T232" s="222"/>
      <c r="AT232" s="223" t="s">
        <v>160</v>
      </c>
      <c r="AU232" s="223" t="s">
        <v>89</v>
      </c>
      <c r="AV232" s="15" t="s">
        <v>156</v>
      </c>
      <c r="AW232" s="15" t="s">
        <v>38</v>
      </c>
      <c r="AX232" s="15" t="s">
        <v>87</v>
      </c>
      <c r="AY232" s="223" t="s">
        <v>149</v>
      </c>
    </row>
    <row r="233" spans="1:65" s="2" customFormat="1" ht="16.5" customHeight="1">
      <c r="A233" s="35"/>
      <c r="B233" s="36"/>
      <c r="C233" s="224" t="s">
        <v>336</v>
      </c>
      <c r="D233" s="224" t="s">
        <v>237</v>
      </c>
      <c r="E233" s="225" t="s">
        <v>337</v>
      </c>
      <c r="F233" s="226" t="s">
        <v>338</v>
      </c>
      <c r="G233" s="227" t="s">
        <v>154</v>
      </c>
      <c r="H233" s="228">
        <v>43.085</v>
      </c>
      <c r="I233" s="229"/>
      <c r="J233" s="230">
        <f>ROUND(I233*H233,2)</f>
        <v>0</v>
      </c>
      <c r="K233" s="226" t="s">
        <v>155</v>
      </c>
      <c r="L233" s="231"/>
      <c r="M233" s="232" t="s">
        <v>31</v>
      </c>
      <c r="N233" s="233" t="s">
        <v>50</v>
      </c>
      <c r="O233" s="65"/>
      <c r="P233" s="183">
        <f>O233*H233</f>
        <v>0</v>
      </c>
      <c r="Q233" s="183">
        <v>0.0003</v>
      </c>
      <c r="R233" s="183">
        <f>Q233*H233</f>
        <v>0.0129255</v>
      </c>
      <c r="S233" s="183">
        <v>0</v>
      </c>
      <c r="T233" s="184">
        <f>S233*H233</f>
        <v>0</v>
      </c>
      <c r="U233" s="35"/>
      <c r="V233" s="35"/>
      <c r="W233" s="35"/>
      <c r="X233" s="35"/>
      <c r="Y233" s="35"/>
      <c r="Z233" s="35"/>
      <c r="AA233" s="35"/>
      <c r="AB233" s="35"/>
      <c r="AC233" s="35"/>
      <c r="AD233" s="35"/>
      <c r="AE233" s="35"/>
      <c r="AR233" s="185" t="s">
        <v>198</v>
      </c>
      <c r="AT233" s="185" t="s">
        <v>237</v>
      </c>
      <c r="AU233" s="185" t="s">
        <v>89</v>
      </c>
      <c r="AY233" s="18" t="s">
        <v>149</v>
      </c>
      <c r="BE233" s="186">
        <f>IF(N233="základní",J233,0)</f>
        <v>0</v>
      </c>
      <c r="BF233" s="186">
        <f>IF(N233="snížená",J233,0)</f>
        <v>0</v>
      </c>
      <c r="BG233" s="186">
        <f>IF(N233="zákl. přenesená",J233,0)</f>
        <v>0</v>
      </c>
      <c r="BH233" s="186">
        <f>IF(N233="sníž. přenesená",J233,0)</f>
        <v>0</v>
      </c>
      <c r="BI233" s="186">
        <f>IF(N233="nulová",J233,0)</f>
        <v>0</v>
      </c>
      <c r="BJ233" s="18" t="s">
        <v>87</v>
      </c>
      <c r="BK233" s="186">
        <f>ROUND(I233*H233,2)</f>
        <v>0</v>
      </c>
      <c r="BL233" s="18" t="s">
        <v>156</v>
      </c>
      <c r="BM233" s="185" t="s">
        <v>339</v>
      </c>
    </row>
    <row r="234" spans="2:51" s="13" customFormat="1" ht="11.25">
      <c r="B234" s="192"/>
      <c r="C234" s="193"/>
      <c r="D234" s="187" t="s">
        <v>160</v>
      </c>
      <c r="E234" s="193"/>
      <c r="F234" s="195" t="s">
        <v>340</v>
      </c>
      <c r="G234" s="193"/>
      <c r="H234" s="196">
        <v>43.085</v>
      </c>
      <c r="I234" s="197"/>
      <c r="J234" s="193"/>
      <c r="K234" s="193"/>
      <c r="L234" s="198"/>
      <c r="M234" s="199"/>
      <c r="N234" s="200"/>
      <c r="O234" s="200"/>
      <c r="P234" s="200"/>
      <c r="Q234" s="200"/>
      <c r="R234" s="200"/>
      <c r="S234" s="200"/>
      <c r="T234" s="201"/>
      <c r="AT234" s="202" t="s">
        <v>160</v>
      </c>
      <c r="AU234" s="202" t="s">
        <v>89</v>
      </c>
      <c r="AV234" s="13" t="s">
        <v>89</v>
      </c>
      <c r="AW234" s="13" t="s">
        <v>4</v>
      </c>
      <c r="AX234" s="13" t="s">
        <v>87</v>
      </c>
      <c r="AY234" s="202" t="s">
        <v>149</v>
      </c>
    </row>
    <row r="235" spans="2:63" s="12" customFormat="1" ht="22.9" customHeight="1">
      <c r="B235" s="158"/>
      <c r="C235" s="159"/>
      <c r="D235" s="160" t="s">
        <v>78</v>
      </c>
      <c r="E235" s="172" t="s">
        <v>176</v>
      </c>
      <c r="F235" s="172" t="s">
        <v>341</v>
      </c>
      <c r="G235" s="159"/>
      <c r="H235" s="159"/>
      <c r="I235" s="162"/>
      <c r="J235" s="173">
        <f>BK235</f>
        <v>0</v>
      </c>
      <c r="K235" s="159"/>
      <c r="L235" s="164"/>
      <c r="M235" s="165"/>
      <c r="N235" s="166"/>
      <c r="O235" s="166"/>
      <c r="P235" s="167">
        <f>SUM(P236:P251)</f>
        <v>0</v>
      </c>
      <c r="Q235" s="166"/>
      <c r="R235" s="167">
        <f>SUM(R236:R251)</f>
        <v>3.3331320000000004</v>
      </c>
      <c r="S235" s="166"/>
      <c r="T235" s="168">
        <f>SUM(T236:T251)</f>
        <v>0</v>
      </c>
      <c r="AR235" s="169" t="s">
        <v>87</v>
      </c>
      <c r="AT235" s="170" t="s">
        <v>78</v>
      </c>
      <c r="AU235" s="170" t="s">
        <v>87</v>
      </c>
      <c r="AY235" s="169" t="s">
        <v>149</v>
      </c>
      <c r="BK235" s="171">
        <f>SUM(BK236:BK251)</f>
        <v>0</v>
      </c>
    </row>
    <row r="236" spans="1:65" s="2" customFormat="1" ht="16.5" customHeight="1">
      <c r="A236" s="35"/>
      <c r="B236" s="36"/>
      <c r="C236" s="174" t="s">
        <v>342</v>
      </c>
      <c r="D236" s="174" t="s">
        <v>151</v>
      </c>
      <c r="E236" s="175" t="s">
        <v>343</v>
      </c>
      <c r="F236" s="176" t="s">
        <v>344</v>
      </c>
      <c r="G236" s="177" t="s">
        <v>154</v>
      </c>
      <c r="H236" s="178">
        <v>160</v>
      </c>
      <c r="I236" s="179"/>
      <c r="J236" s="180">
        <f>ROUND(I236*H236,2)</f>
        <v>0</v>
      </c>
      <c r="K236" s="176" t="s">
        <v>155</v>
      </c>
      <c r="L236" s="40"/>
      <c r="M236" s="181" t="s">
        <v>31</v>
      </c>
      <c r="N236" s="182" t="s">
        <v>50</v>
      </c>
      <c r="O236" s="65"/>
      <c r="P236" s="183">
        <f>O236*H236</f>
        <v>0</v>
      </c>
      <c r="Q236" s="183">
        <v>0</v>
      </c>
      <c r="R236" s="183">
        <f>Q236*H236</f>
        <v>0</v>
      </c>
      <c r="S236" s="183">
        <v>0</v>
      </c>
      <c r="T236" s="184">
        <f>S236*H236</f>
        <v>0</v>
      </c>
      <c r="U236" s="35"/>
      <c r="V236" s="35"/>
      <c r="W236" s="35"/>
      <c r="X236" s="35"/>
      <c r="Y236" s="35"/>
      <c r="Z236" s="35"/>
      <c r="AA236" s="35"/>
      <c r="AB236" s="35"/>
      <c r="AC236" s="35"/>
      <c r="AD236" s="35"/>
      <c r="AE236" s="35"/>
      <c r="AR236" s="185" t="s">
        <v>156</v>
      </c>
      <c r="AT236" s="185" t="s">
        <v>151</v>
      </c>
      <c r="AU236" s="185" t="s">
        <v>89</v>
      </c>
      <c r="AY236" s="18" t="s">
        <v>149</v>
      </c>
      <c r="BE236" s="186">
        <f>IF(N236="základní",J236,0)</f>
        <v>0</v>
      </c>
      <c r="BF236" s="186">
        <f>IF(N236="snížená",J236,0)</f>
        <v>0</v>
      </c>
      <c r="BG236" s="186">
        <f>IF(N236="zákl. přenesená",J236,0)</f>
        <v>0</v>
      </c>
      <c r="BH236" s="186">
        <f>IF(N236="sníž. přenesená",J236,0)</f>
        <v>0</v>
      </c>
      <c r="BI236" s="186">
        <f>IF(N236="nulová",J236,0)</f>
        <v>0</v>
      </c>
      <c r="BJ236" s="18" t="s">
        <v>87</v>
      </c>
      <c r="BK236" s="186">
        <f>ROUND(I236*H236,2)</f>
        <v>0</v>
      </c>
      <c r="BL236" s="18" t="s">
        <v>156</v>
      </c>
      <c r="BM236" s="185" t="s">
        <v>345</v>
      </c>
    </row>
    <row r="237" spans="2:51" s="13" customFormat="1" ht="11.25">
      <c r="B237" s="192"/>
      <c r="C237" s="193"/>
      <c r="D237" s="187" t="s">
        <v>160</v>
      </c>
      <c r="E237" s="194" t="s">
        <v>31</v>
      </c>
      <c r="F237" s="195" t="s">
        <v>346</v>
      </c>
      <c r="G237" s="193"/>
      <c r="H237" s="196">
        <v>160</v>
      </c>
      <c r="I237" s="197"/>
      <c r="J237" s="193"/>
      <c r="K237" s="193"/>
      <c r="L237" s="198"/>
      <c r="M237" s="199"/>
      <c r="N237" s="200"/>
      <c r="O237" s="200"/>
      <c r="P237" s="200"/>
      <c r="Q237" s="200"/>
      <c r="R237" s="200"/>
      <c r="S237" s="200"/>
      <c r="T237" s="201"/>
      <c r="AT237" s="202" t="s">
        <v>160</v>
      </c>
      <c r="AU237" s="202" t="s">
        <v>89</v>
      </c>
      <c r="AV237" s="13" t="s">
        <v>89</v>
      </c>
      <c r="AW237" s="13" t="s">
        <v>38</v>
      </c>
      <c r="AX237" s="13" t="s">
        <v>79</v>
      </c>
      <c r="AY237" s="202" t="s">
        <v>149</v>
      </c>
    </row>
    <row r="238" spans="2:51" s="14" customFormat="1" ht="11.25">
      <c r="B238" s="203"/>
      <c r="C238" s="204"/>
      <c r="D238" s="187" t="s">
        <v>160</v>
      </c>
      <c r="E238" s="205" t="s">
        <v>31</v>
      </c>
      <c r="F238" s="206" t="s">
        <v>347</v>
      </c>
      <c r="G238" s="204"/>
      <c r="H238" s="205" t="s">
        <v>31</v>
      </c>
      <c r="I238" s="207"/>
      <c r="J238" s="204"/>
      <c r="K238" s="204"/>
      <c r="L238" s="208"/>
      <c r="M238" s="209"/>
      <c r="N238" s="210"/>
      <c r="O238" s="210"/>
      <c r="P238" s="210"/>
      <c r="Q238" s="210"/>
      <c r="R238" s="210"/>
      <c r="S238" s="210"/>
      <c r="T238" s="211"/>
      <c r="AT238" s="212" t="s">
        <v>160</v>
      </c>
      <c r="AU238" s="212" t="s">
        <v>89</v>
      </c>
      <c r="AV238" s="14" t="s">
        <v>87</v>
      </c>
      <c r="AW238" s="14" t="s">
        <v>38</v>
      </c>
      <c r="AX238" s="14" t="s">
        <v>79</v>
      </c>
      <c r="AY238" s="212" t="s">
        <v>149</v>
      </c>
    </row>
    <row r="239" spans="2:51" s="15" customFormat="1" ht="11.25">
      <c r="B239" s="213"/>
      <c r="C239" s="214"/>
      <c r="D239" s="187" t="s">
        <v>160</v>
      </c>
      <c r="E239" s="215" t="s">
        <v>31</v>
      </c>
      <c r="F239" s="216" t="s">
        <v>163</v>
      </c>
      <c r="G239" s="214"/>
      <c r="H239" s="217">
        <v>160</v>
      </c>
      <c r="I239" s="218"/>
      <c r="J239" s="214"/>
      <c r="K239" s="214"/>
      <c r="L239" s="219"/>
      <c r="M239" s="220"/>
      <c r="N239" s="221"/>
      <c r="O239" s="221"/>
      <c r="P239" s="221"/>
      <c r="Q239" s="221"/>
      <c r="R239" s="221"/>
      <c r="S239" s="221"/>
      <c r="T239" s="222"/>
      <c r="AT239" s="223" t="s">
        <v>160</v>
      </c>
      <c r="AU239" s="223" t="s">
        <v>89</v>
      </c>
      <c r="AV239" s="15" t="s">
        <v>156</v>
      </c>
      <c r="AW239" s="15" t="s">
        <v>38</v>
      </c>
      <c r="AX239" s="15" t="s">
        <v>87</v>
      </c>
      <c r="AY239" s="223" t="s">
        <v>149</v>
      </c>
    </row>
    <row r="240" spans="1:65" s="2" customFormat="1" ht="16.5" customHeight="1">
      <c r="A240" s="35"/>
      <c r="B240" s="36"/>
      <c r="C240" s="174" t="s">
        <v>348</v>
      </c>
      <c r="D240" s="174" t="s">
        <v>151</v>
      </c>
      <c r="E240" s="175" t="s">
        <v>349</v>
      </c>
      <c r="F240" s="176" t="s">
        <v>350</v>
      </c>
      <c r="G240" s="177" t="s">
        <v>154</v>
      </c>
      <c r="H240" s="178">
        <v>172.8</v>
      </c>
      <c r="I240" s="179"/>
      <c r="J240" s="180">
        <f>ROUND(I240*H240,2)</f>
        <v>0</v>
      </c>
      <c r="K240" s="176" t="s">
        <v>155</v>
      </c>
      <c r="L240" s="40"/>
      <c r="M240" s="181" t="s">
        <v>31</v>
      </c>
      <c r="N240" s="182" t="s">
        <v>50</v>
      </c>
      <c r="O240" s="65"/>
      <c r="P240" s="183">
        <f>O240*H240</f>
        <v>0</v>
      </c>
      <c r="Q240" s="183">
        <v>0</v>
      </c>
      <c r="R240" s="183">
        <f>Q240*H240</f>
        <v>0</v>
      </c>
      <c r="S240" s="183">
        <v>0</v>
      </c>
      <c r="T240" s="184">
        <f>S240*H240</f>
        <v>0</v>
      </c>
      <c r="U240" s="35"/>
      <c r="V240" s="35"/>
      <c r="W240" s="35"/>
      <c r="X240" s="35"/>
      <c r="Y240" s="35"/>
      <c r="Z240" s="35"/>
      <c r="AA240" s="35"/>
      <c r="AB240" s="35"/>
      <c r="AC240" s="35"/>
      <c r="AD240" s="35"/>
      <c r="AE240" s="35"/>
      <c r="AR240" s="185" t="s">
        <v>156</v>
      </c>
      <c r="AT240" s="185" t="s">
        <v>151</v>
      </c>
      <c r="AU240" s="185" t="s">
        <v>89</v>
      </c>
      <c r="AY240" s="18" t="s">
        <v>149</v>
      </c>
      <c r="BE240" s="186">
        <f>IF(N240="základní",J240,0)</f>
        <v>0</v>
      </c>
      <c r="BF240" s="186">
        <f>IF(N240="snížená",J240,0)</f>
        <v>0</v>
      </c>
      <c r="BG240" s="186">
        <f>IF(N240="zákl. přenesená",J240,0)</f>
        <v>0</v>
      </c>
      <c r="BH240" s="186">
        <f>IF(N240="sníž. přenesená",J240,0)</f>
        <v>0</v>
      </c>
      <c r="BI240" s="186">
        <f>IF(N240="nulová",J240,0)</f>
        <v>0</v>
      </c>
      <c r="BJ240" s="18" t="s">
        <v>87</v>
      </c>
      <c r="BK240" s="186">
        <f>ROUND(I240*H240,2)</f>
        <v>0</v>
      </c>
      <c r="BL240" s="18" t="s">
        <v>156</v>
      </c>
      <c r="BM240" s="185" t="s">
        <v>351</v>
      </c>
    </row>
    <row r="241" spans="2:51" s="13" customFormat="1" ht="11.25">
      <c r="B241" s="192"/>
      <c r="C241" s="193"/>
      <c r="D241" s="187" t="s">
        <v>160</v>
      </c>
      <c r="E241" s="194" t="s">
        <v>31</v>
      </c>
      <c r="F241" s="195" t="s">
        <v>352</v>
      </c>
      <c r="G241" s="193"/>
      <c r="H241" s="196">
        <v>172.8</v>
      </c>
      <c r="I241" s="197"/>
      <c r="J241" s="193"/>
      <c r="K241" s="193"/>
      <c r="L241" s="198"/>
      <c r="M241" s="199"/>
      <c r="N241" s="200"/>
      <c r="O241" s="200"/>
      <c r="P241" s="200"/>
      <c r="Q241" s="200"/>
      <c r="R241" s="200"/>
      <c r="S241" s="200"/>
      <c r="T241" s="201"/>
      <c r="AT241" s="202" t="s">
        <v>160</v>
      </c>
      <c r="AU241" s="202" t="s">
        <v>89</v>
      </c>
      <c r="AV241" s="13" t="s">
        <v>89</v>
      </c>
      <c r="AW241" s="13" t="s">
        <v>38</v>
      </c>
      <c r="AX241" s="13" t="s">
        <v>79</v>
      </c>
      <c r="AY241" s="202" t="s">
        <v>149</v>
      </c>
    </row>
    <row r="242" spans="2:51" s="14" customFormat="1" ht="11.25">
      <c r="B242" s="203"/>
      <c r="C242" s="204"/>
      <c r="D242" s="187" t="s">
        <v>160</v>
      </c>
      <c r="E242" s="205" t="s">
        <v>31</v>
      </c>
      <c r="F242" s="206" t="s">
        <v>162</v>
      </c>
      <c r="G242" s="204"/>
      <c r="H242" s="205" t="s">
        <v>31</v>
      </c>
      <c r="I242" s="207"/>
      <c r="J242" s="204"/>
      <c r="K242" s="204"/>
      <c r="L242" s="208"/>
      <c r="M242" s="209"/>
      <c r="N242" s="210"/>
      <c r="O242" s="210"/>
      <c r="P242" s="210"/>
      <c r="Q242" s="210"/>
      <c r="R242" s="210"/>
      <c r="S242" s="210"/>
      <c r="T242" s="211"/>
      <c r="AT242" s="212" t="s">
        <v>160</v>
      </c>
      <c r="AU242" s="212" t="s">
        <v>89</v>
      </c>
      <c r="AV242" s="14" t="s">
        <v>87</v>
      </c>
      <c r="AW242" s="14" t="s">
        <v>38</v>
      </c>
      <c r="AX242" s="14" t="s">
        <v>79</v>
      </c>
      <c r="AY242" s="212" t="s">
        <v>149</v>
      </c>
    </row>
    <row r="243" spans="2:51" s="15" customFormat="1" ht="11.25">
      <c r="B243" s="213"/>
      <c r="C243" s="214"/>
      <c r="D243" s="187" t="s">
        <v>160</v>
      </c>
      <c r="E243" s="215" t="s">
        <v>31</v>
      </c>
      <c r="F243" s="216" t="s">
        <v>163</v>
      </c>
      <c r="G243" s="214"/>
      <c r="H243" s="217">
        <v>172.8</v>
      </c>
      <c r="I243" s="218"/>
      <c r="J243" s="214"/>
      <c r="K243" s="214"/>
      <c r="L243" s="219"/>
      <c r="M243" s="220"/>
      <c r="N243" s="221"/>
      <c r="O243" s="221"/>
      <c r="P243" s="221"/>
      <c r="Q243" s="221"/>
      <c r="R243" s="221"/>
      <c r="S243" s="221"/>
      <c r="T243" s="222"/>
      <c r="AT243" s="223" t="s">
        <v>160</v>
      </c>
      <c r="AU243" s="223" t="s">
        <v>89</v>
      </c>
      <c r="AV243" s="15" t="s">
        <v>156</v>
      </c>
      <c r="AW243" s="15" t="s">
        <v>38</v>
      </c>
      <c r="AX243" s="15" t="s">
        <v>87</v>
      </c>
      <c r="AY243" s="223" t="s">
        <v>149</v>
      </c>
    </row>
    <row r="244" spans="1:65" s="2" customFormat="1" ht="24">
      <c r="A244" s="35"/>
      <c r="B244" s="36"/>
      <c r="C244" s="174" t="s">
        <v>353</v>
      </c>
      <c r="D244" s="174" t="s">
        <v>151</v>
      </c>
      <c r="E244" s="175" t="s">
        <v>354</v>
      </c>
      <c r="F244" s="176" t="s">
        <v>355</v>
      </c>
      <c r="G244" s="177" t="s">
        <v>154</v>
      </c>
      <c r="H244" s="178">
        <v>4.95</v>
      </c>
      <c r="I244" s="179"/>
      <c r="J244" s="180">
        <f>ROUND(I244*H244,2)</f>
        <v>0</v>
      </c>
      <c r="K244" s="176" t="s">
        <v>155</v>
      </c>
      <c r="L244" s="40"/>
      <c r="M244" s="181" t="s">
        <v>31</v>
      </c>
      <c r="N244" s="182" t="s">
        <v>50</v>
      </c>
      <c r="O244" s="65"/>
      <c r="P244" s="183">
        <f>O244*H244</f>
        <v>0</v>
      </c>
      <c r="Q244" s="183">
        <v>0.27994</v>
      </c>
      <c r="R244" s="183">
        <f>Q244*H244</f>
        <v>1.3857030000000001</v>
      </c>
      <c r="S244" s="183">
        <v>0</v>
      </c>
      <c r="T244" s="184">
        <f>S244*H244</f>
        <v>0</v>
      </c>
      <c r="U244" s="35"/>
      <c r="V244" s="35"/>
      <c r="W244" s="35"/>
      <c r="X244" s="35"/>
      <c r="Y244" s="35"/>
      <c r="Z244" s="35"/>
      <c r="AA244" s="35"/>
      <c r="AB244" s="35"/>
      <c r="AC244" s="35"/>
      <c r="AD244" s="35"/>
      <c r="AE244" s="35"/>
      <c r="AR244" s="185" t="s">
        <v>156</v>
      </c>
      <c r="AT244" s="185" t="s">
        <v>151</v>
      </c>
      <c r="AU244" s="185" t="s">
        <v>89</v>
      </c>
      <c r="AY244" s="18" t="s">
        <v>149</v>
      </c>
      <c r="BE244" s="186">
        <f>IF(N244="základní",J244,0)</f>
        <v>0</v>
      </c>
      <c r="BF244" s="186">
        <f>IF(N244="snížená",J244,0)</f>
        <v>0</v>
      </c>
      <c r="BG244" s="186">
        <f>IF(N244="zákl. přenesená",J244,0)</f>
        <v>0</v>
      </c>
      <c r="BH244" s="186">
        <f>IF(N244="sníž. přenesená",J244,0)</f>
        <v>0</v>
      </c>
      <c r="BI244" s="186">
        <f>IF(N244="nulová",J244,0)</f>
        <v>0</v>
      </c>
      <c r="BJ244" s="18" t="s">
        <v>87</v>
      </c>
      <c r="BK244" s="186">
        <f>ROUND(I244*H244,2)</f>
        <v>0</v>
      </c>
      <c r="BL244" s="18" t="s">
        <v>156</v>
      </c>
      <c r="BM244" s="185" t="s">
        <v>356</v>
      </c>
    </row>
    <row r="245" spans="1:47" s="2" customFormat="1" ht="78">
      <c r="A245" s="35"/>
      <c r="B245" s="36"/>
      <c r="C245" s="37"/>
      <c r="D245" s="187" t="s">
        <v>158</v>
      </c>
      <c r="E245" s="37"/>
      <c r="F245" s="188" t="s">
        <v>357</v>
      </c>
      <c r="G245" s="37"/>
      <c r="H245" s="37"/>
      <c r="I245" s="189"/>
      <c r="J245" s="37"/>
      <c r="K245" s="37"/>
      <c r="L245" s="40"/>
      <c r="M245" s="190"/>
      <c r="N245" s="191"/>
      <c r="O245" s="65"/>
      <c r="P245" s="65"/>
      <c r="Q245" s="65"/>
      <c r="R245" s="65"/>
      <c r="S245" s="65"/>
      <c r="T245" s="66"/>
      <c r="U245" s="35"/>
      <c r="V245" s="35"/>
      <c r="W245" s="35"/>
      <c r="X245" s="35"/>
      <c r="Y245" s="35"/>
      <c r="Z245" s="35"/>
      <c r="AA245" s="35"/>
      <c r="AB245" s="35"/>
      <c r="AC245" s="35"/>
      <c r="AD245" s="35"/>
      <c r="AE245" s="35"/>
      <c r="AT245" s="18" t="s">
        <v>158</v>
      </c>
      <c r="AU245" s="18" t="s">
        <v>89</v>
      </c>
    </row>
    <row r="246" spans="1:65" s="2" customFormat="1" ht="24">
      <c r="A246" s="35"/>
      <c r="B246" s="36"/>
      <c r="C246" s="174" t="s">
        <v>358</v>
      </c>
      <c r="D246" s="174" t="s">
        <v>151</v>
      </c>
      <c r="E246" s="175" t="s">
        <v>359</v>
      </c>
      <c r="F246" s="176" t="s">
        <v>360</v>
      </c>
      <c r="G246" s="177" t="s">
        <v>154</v>
      </c>
      <c r="H246" s="178">
        <v>4.95</v>
      </c>
      <c r="I246" s="179"/>
      <c r="J246" s="180">
        <f>ROUND(I246*H246,2)</f>
        <v>0</v>
      </c>
      <c r="K246" s="176" t="s">
        <v>155</v>
      </c>
      <c r="L246" s="40"/>
      <c r="M246" s="181" t="s">
        <v>31</v>
      </c>
      <c r="N246" s="182" t="s">
        <v>50</v>
      </c>
      <c r="O246" s="65"/>
      <c r="P246" s="183">
        <f>O246*H246</f>
        <v>0</v>
      </c>
      <c r="Q246" s="183">
        <v>0.26376</v>
      </c>
      <c r="R246" s="183">
        <f>Q246*H246</f>
        <v>1.305612</v>
      </c>
      <c r="S246" s="183">
        <v>0</v>
      </c>
      <c r="T246" s="184">
        <f>S246*H246</f>
        <v>0</v>
      </c>
      <c r="U246" s="35"/>
      <c r="V246" s="35"/>
      <c r="W246" s="35"/>
      <c r="X246" s="35"/>
      <c r="Y246" s="35"/>
      <c r="Z246" s="35"/>
      <c r="AA246" s="35"/>
      <c r="AB246" s="35"/>
      <c r="AC246" s="35"/>
      <c r="AD246" s="35"/>
      <c r="AE246" s="35"/>
      <c r="AR246" s="185" t="s">
        <v>156</v>
      </c>
      <c r="AT246" s="185" t="s">
        <v>151</v>
      </c>
      <c r="AU246" s="185" t="s">
        <v>89</v>
      </c>
      <c r="AY246" s="18" t="s">
        <v>149</v>
      </c>
      <c r="BE246" s="186">
        <f>IF(N246="základní",J246,0)</f>
        <v>0</v>
      </c>
      <c r="BF246" s="186">
        <f>IF(N246="snížená",J246,0)</f>
        <v>0</v>
      </c>
      <c r="BG246" s="186">
        <f>IF(N246="zákl. přenesená",J246,0)</f>
        <v>0</v>
      </c>
      <c r="BH246" s="186">
        <f>IF(N246="sníž. přenesená",J246,0)</f>
        <v>0</v>
      </c>
      <c r="BI246" s="186">
        <f>IF(N246="nulová",J246,0)</f>
        <v>0</v>
      </c>
      <c r="BJ246" s="18" t="s">
        <v>87</v>
      </c>
      <c r="BK246" s="186">
        <f>ROUND(I246*H246,2)</f>
        <v>0</v>
      </c>
      <c r="BL246" s="18" t="s">
        <v>156</v>
      </c>
      <c r="BM246" s="185" t="s">
        <v>361</v>
      </c>
    </row>
    <row r="247" spans="1:47" s="2" customFormat="1" ht="78">
      <c r="A247" s="35"/>
      <c r="B247" s="36"/>
      <c r="C247" s="37"/>
      <c r="D247" s="187" t="s">
        <v>158</v>
      </c>
      <c r="E247" s="37"/>
      <c r="F247" s="188" t="s">
        <v>357</v>
      </c>
      <c r="G247" s="37"/>
      <c r="H247" s="37"/>
      <c r="I247" s="189"/>
      <c r="J247" s="37"/>
      <c r="K247" s="37"/>
      <c r="L247" s="40"/>
      <c r="M247" s="190"/>
      <c r="N247" s="191"/>
      <c r="O247" s="65"/>
      <c r="P247" s="65"/>
      <c r="Q247" s="65"/>
      <c r="R247" s="65"/>
      <c r="S247" s="65"/>
      <c r="T247" s="66"/>
      <c r="U247" s="35"/>
      <c r="V247" s="35"/>
      <c r="W247" s="35"/>
      <c r="X247" s="35"/>
      <c r="Y247" s="35"/>
      <c r="Z247" s="35"/>
      <c r="AA247" s="35"/>
      <c r="AB247" s="35"/>
      <c r="AC247" s="35"/>
      <c r="AD247" s="35"/>
      <c r="AE247" s="35"/>
      <c r="AT247" s="18" t="s">
        <v>158</v>
      </c>
      <c r="AU247" s="18" t="s">
        <v>89</v>
      </c>
    </row>
    <row r="248" spans="1:65" s="2" customFormat="1" ht="24">
      <c r="A248" s="35"/>
      <c r="B248" s="36"/>
      <c r="C248" s="174" t="s">
        <v>362</v>
      </c>
      <c r="D248" s="174" t="s">
        <v>151</v>
      </c>
      <c r="E248" s="175" t="s">
        <v>363</v>
      </c>
      <c r="F248" s="176" t="s">
        <v>364</v>
      </c>
      <c r="G248" s="177" t="s">
        <v>154</v>
      </c>
      <c r="H248" s="178">
        <v>4.95</v>
      </c>
      <c r="I248" s="179"/>
      <c r="J248" s="180">
        <f>ROUND(I248*H248,2)</f>
        <v>0</v>
      </c>
      <c r="K248" s="176" t="s">
        <v>155</v>
      </c>
      <c r="L248" s="40"/>
      <c r="M248" s="181" t="s">
        <v>31</v>
      </c>
      <c r="N248" s="182" t="s">
        <v>50</v>
      </c>
      <c r="O248" s="65"/>
      <c r="P248" s="183">
        <f>O248*H248</f>
        <v>0</v>
      </c>
      <c r="Q248" s="183">
        <v>0.12966</v>
      </c>
      <c r="R248" s="183">
        <f>Q248*H248</f>
        <v>0.641817</v>
      </c>
      <c r="S248" s="183">
        <v>0</v>
      </c>
      <c r="T248" s="184">
        <f>S248*H248</f>
        <v>0</v>
      </c>
      <c r="U248" s="35"/>
      <c r="V248" s="35"/>
      <c r="W248" s="35"/>
      <c r="X248" s="35"/>
      <c r="Y248" s="35"/>
      <c r="Z248" s="35"/>
      <c r="AA248" s="35"/>
      <c r="AB248" s="35"/>
      <c r="AC248" s="35"/>
      <c r="AD248" s="35"/>
      <c r="AE248" s="35"/>
      <c r="AR248" s="185" t="s">
        <v>156</v>
      </c>
      <c r="AT248" s="185" t="s">
        <v>151</v>
      </c>
      <c r="AU248" s="185" t="s">
        <v>89</v>
      </c>
      <c r="AY248" s="18" t="s">
        <v>149</v>
      </c>
      <c r="BE248" s="186">
        <f>IF(N248="základní",J248,0)</f>
        <v>0</v>
      </c>
      <c r="BF248" s="186">
        <f>IF(N248="snížená",J248,0)</f>
        <v>0</v>
      </c>
      <c r="BG248" s="186">
        <f>IF(N248="zákl. přenesená",J248,0)</f>
        <v>0</v>
      </c>
      <c r="BH248" s="186">
        <f>IF(N248="sníž. přenesená",J248,0)</f>
        <v>0</v>
      </c>
      <c r="BI248" s="186">
        <f>IF(N248="nulová",J248,0)</f>
        <v>0</v>
      </c>
      <c r="BJ248" s="18" t="s">
        <v>87</v>
      </c>
      <c r="BK248" s="186">
        <f>ROUND(I248*H248,2)</f>
        <v>0</v>
      </c>
      <c r="BL248" s="18" t="s">
        <v>156</v>
      </c>
      <c r="BM248" s="185" t="s">
        <v>365</v>
      </c>
    </row>
    <row r="249" spans="1:47" s="2" customFormat="1" ht="117">
      <c r="A249" s="35"/>
      <c r="B249" s="36"/>
      <c r="C249" s="37"/>
      <c r="D249" s="187" t="s">
        <v>158</v>
      </c>
      <c r="E249" s="37"/>
      <c r="F249" s="188" t="s">
        <v>366</v>
      </c>
      <c r="G249" s="37"/>
      <c r="H249" s="37"/>
      <c r="I249" s="189"/>
      <c r="J249" s="37"/>
      <c r="K249" s="37"/>
      <c r="L249" s="40"/>
      <c r="M249" s="190"/>
      <c r="N249" s="191"/>
      <c r="O249" s="65"/>
      <c r="P249" s="65"/>
      <c r="Q249" s="65"/>
      <c r="R249" s="65"/>
      <c r="S249" s="65"/>
      <c r="T249" s="66"/>
      <c r="U249" s="35"/>
      <c r="V249" s="35"/>
      <c r="W249" s="35"/>
      <c r="X249" s="35"/>
      <c r="Y249" s="35"/>
      <c r="Z249" s="35"/>
      <c r="AA249" s="35"/>
      <c r="AB249" s="35"/>
      <c r="AC249" s="35"/>
      <c r="AD249" s="35"/>
      <c r="AE249" s="35"/>
      <c r="AT249" s="18" t="s">
        <v>158</v>
      </c>
      <c r="AU249" s="18" t="s">
        <v>89</v>
      </c>
    </row>
    <row r="250" spans="2:51" s="13" customFormat="1" ht="11.25">
      <c r="B250" s="192"/>
      <c r="C250" s="193"/>
      <c r="D250" s="187" t="s">
        <v>160</v>
      </c>
      <c r="E250" s="194" t="s">
        <v>31</v>
      </c>
      <c r="F250" s="195" t="s">
        <v>367</v>
      </c>
      <c r="G250" s="193"/>
      <c r="H250" s="196">
        <v>4.95</v>
      </c>
      <c r="I250" s="197"/>
      <c r="J250" s="193"/>
      <c r="K250" s="193"/>
      <c r="L250" s="198"/>
      <c r="M250" s="199"/>
      <c r="N250" s="200"/>
      <c r="O250" s="200"/>
      <c r="P250" s="200"/>
      <c r="Q250" s="200"/>
      <c r="R250" s="200"/>
      <c r="S250" s="200"/>
      <c r="T250" s="201"/>
      <c r="AT250" s="202" t="s">
        <v>160</v>
      </c>
      <c r="AU250" s="202" t="s">
        <v>89</v>
      </c>
      <c r="AV250" s="13" t="s">
        <v>89</v>
      </c>
      <c r="AW250" s="13" t="s">
        <v>38</v>
      </c>
      <c r="AX250" s="13" t="s">
        <v>79</v>
      </c>
      <c r="AY250" s="202" t="s">
        <v>149</v>
      </c>
    </row>
    <row r="251" spans="2:51" s="15" customFormat="1" ht="11.25">
      <c r="B251" s="213"/>
      <c r="C251" s="214"/>
      <c r="D251" s="187" t="s">
        <v>160</v>
      </c>
      <c r="E251" s="215" t="s">
        <v>31</v>
      </c>
      <c r="F251" s="216" t="s">
        <v>163</v>
      </c>
      <c r="G251" s="214"/>
      <c r="H251" s="217">
        <v>4.95</v>
      </c>
      <c r="I251" s="218"/>
      <c r="J251" s="214"/>
      <c r="K251" s="214"/>
      <c r="L251" s="219"/>
      <c r="M251" s="220"/>
      <c r="N251" s="221"/>
      <c r="O251" s="221"/>
      <c r="P251" s="221"/>
      <c r="Q251" s="221"/>
      <c r="R251" s="221"/>
      <c r="S251" s="221"/>
      <c r="T251" s="222"/>
      <c r="AT251" s="223" t="s">
        <v>160</v>
      </c>
      <c r="AU251" s="223" t="s">
        <v>89</v>
      </c>
      <c r="AV251" s="15" t="s">
        <v>156</v>
      </c>
      <c r="AW251" s="15" t="s">
        <v>38</v>
      </c>
      <c r="AX251" s="15" t="s">
        <v>87</v>
      </c>
      <c r="AY251" s="223" t="s">
        <v>149</v>
      </c>
    </row>
    <row r="252" spans="2:63" s="12" customFormat="1" ht="22.9" customHeight="1">
      <c r="B252" s="158"/>
      <c r="C252" s="159"/>
      <c r="D252" s="160" t="s">
        <v>78</v>
      </c>
      <c r="E252" s="172" t="s">
        <v>198</v>
      </c>
      <c r="F252" s="172" t="s">
        <v>368</v>
      </c>
      <c r="G252" s="159"/>
      <c r="H252" s="159"/>
      <c r="I252" s="162"/>
      <c r="J252" s="173">
        <f>BK252</f>
        <v>0</v>
      </c>
      <c r="K252" s="159"/>
      <c r="L252" s="164"/>
      <c r="M252" s="165"/>
      <c r="N252" s="166"/>
      <c r="O252" s="166"/>
      <c r="P252" s="167">
        <f>SUM(P253:P297)</f>
        <v>0</v>
      </c>
      <c r="Q252" s="166"/>
      <c r="R252" s="167">
        <f>SUM(R253:R297)</f>
        <v>4.906138500000001</v>
      </c>
      <c r="S252" s="166"/>
      <c r="T252" s="168">
        <f>SUM(T253:T297)</f>
        <v>0</v>
      </c>
      <c r="AR252" s="169" t="s">
        <v>87</v>
      </c>
      <c r="AT252" s="170" t="s">
        <v>78</v>
      </c>
      <c r="AU252" s="170" t="s">
        <v>87</v>
      </c>
      <c r="AY252" s="169" t="s">
        <v>149</v>
      </c>
      <c r="BK252" s="171">
        <f>SUM(BK253:BK297)</f>
        <v>0</v>
      </c>
    </row>
    <row r="253" spans="1:65" s="2" customFormat="1" ht="24">
      <c r="A253" s="35"/>
      <c r="B253" s="36"/>
      <c r="C253" s="174" t="s">
        <v>369</v>
      </c>
      <c r="D253" s="174" t="s">
        <v>151</v>
      </c>
      <c r="E253" s="175" t="s">
        <v>370</v>
      </c>
      <c r="F253" s="176" t="s">
        <v>371</v>
      </c>
      <c r="G253" s="177" t="s">
        <v>287</v>
      </c>
      <c r="H253" s="178">
        <v>112.5</v>
      </c>
      <c r="I253" s="179"/>
      <c r="J253" s="180">
        <f>ROUND(I253*H253,2)</f>
        <v>0</v>
      </c>
      <c r="K253" s="176" t="s">
        <v>155</v>
      </c>
      <c r="L253" s="40"/>
      <c r="M253" s="181" t="s">
        <v>31</v>
      </c>
      <c r="N253" s="182" t="s">
        <v>50</v>
      </c>
      <c r="O253" s="65"/>
      <c r="P253" s="183">
        <f>O253*H253</f>
        <v>0</v>
      </c>
      <c r="Q253" s="183">
        <v>0</v>
      </c>
      <c r="R253" s="183">
        <f>Q253*H253</f>
        <v>0</v>
      </c>
      <c r="S253" s="183">
        <v>0</v>
      </c>
      <c r="T253" s="184">
        <f>S253*H253</f>
        <v>0</v>
      </c>
      <c r="U253" s="35"/>
      <c r="V253" s="35"/>
      <c r="W253" s="35"/>
      <c r="X253" s="35"/>
      <c r="Y253" s="35"/>
      <c r="Z253" s="35"/>
      <c r="AA253" s="35"/>
      <c r="AB253" s="35"/>
      <c r="AC253" s="35"/>
      <c r="AD253" s="35"/>
      <c r="AE253" s="35"/>
      <c r="AR253" s="185" t="s">
        <v>156</v>
      </c>
      <c r="AT253" s="185" t="s">
        <v>151</v>
      </c>
      <c r="AU253" s="185" t="s">
        <v>89</v>
      </c>
      <c r="AY253" s="18" t="s">
        <v>149</v>
      </c>
      <c r="BE253" s="186">
        <f>IF(N253="základní",J253,0)</f>
        <v>0</v>
      </c>
      <c r="BF253" s="186">
        <f>IF(N253="snížená",J253,0)</f>
        <v>0</v>
      </c>
      <c r="BG253" s="186">
        <f>IF(N253="zákl. přenesená",J253,0)</f>
        <v>0</v>
      </c>
      <c r="BH253" s="186">
        <f>IF(N253="sníž. přenesená",J253,0)</f>
        <v>0</v>
      </c>
      <c r="BI253" s="186">
        <f>IF(N253="nulová",J253,0)</f>
        <v>0</v>
      </c>
      <c r="BJ253" s="18" t="s">
        <v>87</v>
      </c>
      <c r="BK253" s="186">
        <f>ROUND(I253*H253,2)</f>
        <v>0</v>
      </c>
      <c r="BL253" s="18" t="s">
        <v>156</v>
      </c>
      <c r="BM253" s="185" t="s">
        <v>372</v>
      </c>
    </row>
    <row r="254" spans="1:47" s="2" customFormat="1" ht="68.25">
      <c r="A254" s="35"/>
      <c r="B254" s="36"/>
      <c r="C254" s="37"/>
      <c r="D254" s="187" t="s">
        <v>158</v>
      </c>
      <c r="E254" s="37"/>
      <c r="F254" s="188" t="s">
        <v>373</v>
      </c>
      <c r="G254" s="37"/>
      <c r="H254" s="37"/>
      <c r="I254" s="189"/>
      <c r="J254" s="37"/>
      <c r="K254" s="37"/>
      <c r="L254" s="40"/>
      <c r="M254" s="190"/>
      <c r="N254" s="191"/>
      <c r="O254" s="65"/>
      <c r="P254" s="65"/>
      <c r="Q254" s="65"/>
      <c r="R254" s="65"/>
      <c r="S254" s="65"/>
      <c r="T254" s="66"/>
      <c r="U254" s="35"/>
      <c r="V254" s="35"/>
      <c r="W254" s="35"/>
      <c r="X254" s="35"/>
      <c r="Y254" s="35"/>
      <c r="Z254" s="35"/>
      <c r="AA254" s="35"/>
      <c r="AB254" s="35"/>
      <c r="AC254" s="35"/>
      <c r="AD254" s="35"/>
      <c r="AE254" s="35"/>
      <c r="AT254" s="18" t="s">
        <v>158</v>
      </c>
      <c r="AU254" s="18" t="s">
        <v>89</v>
      </c>
    </row>
    <row r="255" spans="1:65" s="2" customFormat="1" ht="16.5" customHeight="1">
      <c r="A255" s="35"/>
      <c r="B255" s="36"/>
      <c r="C255" s="224" t="s">
        <v>374</v>
      </c>
      <c r="D255" s="224" t="s">
        <v>237</v>
      </c>
      <c r="E255" s="225" t="s">
        <v>375</v>
      </c>
      <c r="F255" s="226" t="s">
        <v>376</v>
      </c>
      <c r="G255" s="227" t="s">
        <v>287</v>
      </c>
      <c r="H255" s="228">
        <v>114.75</v>
      </c>
      <c r="I255" s="229"/>
      <c r="J255" s="230">
        <f>ROUND(I255*H255,2)</f>
        <v>0</v>
      </c>
      <c r="K255" s="226" t="s">
        <v>155</v>
      </c>
      <c r="L255" s="231"/>
      <c r="M255" s="232" t="s">
        <v>31</v>
      </c>
      <c r="N255" s="233" t="s">
        <v>50</v>
      </c>
      <c r="O255" s="65"/>
      <c r="P255" s="183">
        <f>O255*H255</f>
        <v>0</v>
      </c>
      <c r="Q255" s="183">
        <v>0.00067</v>
      </c>
      <c r="R255" s="183">
        <f>Q255*H255</f>
        <v>0.0768825</v>
      </c>
      <c r="S255" s="183">
        <v>0</v>
      </c>
      <c r="T255" s="184">
        <f>S255*H255</f>
        <v>0</v>
      </c>
      <c r="U255" s="35"/>
      <c r="V255" s="35"/>
      <c r="W255" s="35"/>
      <c r="X255" s="35"/>
      <c r="Y255" s="35"/>
      <c r="Z255" s="35"/>
      <c r="AA255" s="35"/>
      <c r="AB255" s="35"/>
      <c r="AC255" s="35"/>
      <c r="AD255" s="35"/>
      <c r="AE255" s="35"/>
      <c r="AR255" s="185" t="s">
        <v>198</v>
      </c>
      <c r="AT255" s="185" t="s">
        <v>237</v>
      </c>
      <c r="AU255" s="185" t="s">
        <v>89</v>
      </c>
      <c r="AY255" s="18" t="s">
        <v>149</v>
      </c>
      <c r="BE255" s="186">
        <f>IF(N255="základní",J255,0)</f>
        <v>0</v>
      </c>
      <c r="BF255" s="186">
        <f>IF(N255="snížená",J255,0)</f>
        <v>0</v>
      </c>
      <c r="BG255" s="186">
        <f>IF(N255="zákl. přenesená",J255,0)</f>
        <v>0</v>
      </c>
      <c r="BH255" s="186">
        <f>IF(N255="sníž. přenesená",J255,0)</f>
        <v>0</v>
      </c>
      <c r="BI255" s="186">
        <f>IF(N255="nulová",J255,0)</f>
        <v>0</v>
      </c>
      <c r="BJ255" s="18" t="s">
        <v>87</v>
      </c>
      <c r="BK255" s="186">
        <f>ROUND(I255*H255,2)</f>
        <v>0</v>
      </c>
      <c r="BL255" s="18" t="s">
        <v>156</v>
      </c>
      <c r="BM255" s="185" t="s">
        <v>377</v>
      </c>
    </row>
    <row r="256" spans="2:51" s="13" customFormat="1" ht="11.25">
      <c r="B256" s="192"/>
      <c r="C256" s="193"/>
      <c r="D256" s="187" t="s">
        <v>160</v>
      </c>
      <c r="E256" s="193"/>
      <c r="F256" s="195" t="s">
        <v>378</v>
      </c>
      <c r="G256" s="193"/>
      <c r="H256" s="196">
        <v>114.75</v>
      </c>
      <c r="I256" s="197"/>
      <c r="J256" s="193"/>
      <c r="K256" s="193"/>
      <c r="L256" s="198"/>
      <c r="M256" s="199"/>
      <c r="N256" s="200"/>
      <c r="O256" s="200"/>
      <c r="P256" s="200"/>
      <c r="Q256" s="200"/>
      <c r="R256" s="200"/>
      <c r="S256" s="200"/>
      <c r="T256" s="201"/>
      <c r="AT256" s="202" t="s">
        <v>160</v>
      </c>
      <c r="AU256" s="202" t="s">
        <v>89</v>
      </c>
      <c r="AV256" s="13" t="s">
        <v>89</v>
      </c>
      <c r="AW256" s="13" t="s">
        <v>4</v>
      </c>
      <c r="AX256" s="13" t="s">
        <v>87</v>
      </c>
      <c r="AY256" s="202" t="s">
        <v>149</v>
      </c>
    </row>
    <row r="257" spans="1:65" s="2" customFormat="1" ht="24">
      <c r="A257" s="35"/>
      <c r="B257" s="36"/>
      <c r="C257" s="174" t="s">
        <v>379</v>
      </c>
      <c r="D257" s="174" t="s">
        <v>151</v>
      </c>
      <c r="E257" s="175" t="s">
        <v>380</v>
      </c>
      <c r="F257" s="176" t="s">
        <v>381</v>
      </c>
      <c r="G257" s="177" t="s">
        <v>287</v>
      </c>
      <c r="H257" s="178">
        <v>38.4</v>
      </c>
      <c r="I257" s="179"/>
      <c r="J257" s="180">
        <f>ROUND(I257*H257,2)</f>
        <v>0</v>
      </c>
      <c r="K257" s="176" t="s">
        <v>155</v>
      </c>
      <c r="L257" s="40"/>
      <c r="M257" s="181" t="s">
        <v>31</v>
      </c>
      <c r="N257" s="182" t="s">
        <v>50</v>
      </c>
      <c r="O257" s="65"/>
      <c r="P257" s="183">
        <f>O257*H257</f>
        <v>0</v>
      </c>
      <c r="Q257" s="183">
        <v>0.00268</v>
      </c>
      <c r="R257" s="183">
        <f>Q257*H257</f>
        <v>0.102912</v>
      </c>
      <c r="S257" s="183">
        <v>0</v>
      </c>
      <c r="T257" s="184">
        <f>S257*H257</f>
        <v>0</v>
      </c>
      <c r="U257" s="35"/>
      <c r="V257" s="35"/>
      <c r="W257" s="35"/>
      <c r="X257" s="35"/>
      <c r="Y257" s="35"/>
      <c r="Z257" s="35"/>
      <c r="AA257" s="35"/>
      <c r="AB257" s="35"/>
      <c r="AC257" s="35"/>
      <c r="AD257" s="35"/>
      <c r="AE257" s="35"/>
      <c r="AR257" s="185" t="s">
        <v>156</v>
      </c>
      <c r="AT257" s="185" t="s">
        <v>151</v>
      </c>
      <c r="AU257" s="185" t="s">
        <v>89</v>
      </c>
      <c r="AY257" s="18" t="s">
        <v>149</v>
      </c>
      <c r="BE257" s="186">
        <f>IF(N257="základní",J257,0)</f>
        <v>0</v>
      </c>
      <c r="BF257" s="186">
        <f>IF(N257="snížená",J257,0)</f>
        <v>0</v>
      </c>
      <c r="BG257" s="186">
        <f>IF(N257="zákl. přenesená",J257,0)</f>
        <v>0</v>
      </c>
      <c r="BH257" s="186">
        <f>IF(N257="sníž. přenesená",J257,0)</f>
        <v>0</v>
      </c>
      <c r="BI257" s="186">
        <f>IF(N257="nulová",J257,0)</f>
        <v>0</v>
      </c>
      <c r="BJ257" s="18" t="s">
        <v>87</v>
      </c>
      <c r="BK257" s="186">
        <f>ROUND(I257*H257,2)</f>
        <v>0</v>
      </c>
      <c r="BL257" s="18" t="s">
        <v>156</v>
      </c>
      <c r="BM257" s="185" t="s">
        <v>382</v>
      </c>
    </row>
    <row r="258" spans="1:47" s="2" customFormat="1" ht="117">
      <c r="A258" s="35"/>
      <c r="B258" s="36"/>
      <c r="C258" s="37"/>
      <c r="D258" s="187" t="s">
        <v>158</v>
      </c>
      <c r="E258" s="37"/>
      <c r="F258" s="188" t="s">
        <v>383</v>
      </c>
      <c r="G258" s="37"/>
      <c r="H258" s="37"/>
      <c r="I258" s="189"/>
      <c r="J258" s="37"/>
      <c r="K258" s="37"/>
      <c r="L258" s="40"/>
      <c r="M258" s="190"/>
      <c r="N258" s="191"/>
      <c r="O258" s="65"/>
      <c r="P258" s="65"/>
      <c r="Q258" s="65"/>
      <c r="R258" s="65"/>
      <c r="S258" s="65"/>
      <c r="T258" s="66"/>
      <c r="U258" s="35"/>
      <c r="V258" s="35"/>
      <c r="W258" s="35"/>
      <c r="X258" s="35"/>
      <c r="Y258" s="35"/>
      <c r="Z258" s="35"/>
      <c r="AA258" s="35"/>
      <c r="AB258" s="35"/>
      <c r="AC258" s="35"/>
      <c r="AD258" s="35"/>
      <c r="AE258" s="35"/>
      <c r="AT258" s="18" t="s">
        <v>158</v>
      </c>
      <c r="AU258" s="18" t="s">
        <v>89</v>
      </c>
    </row>
    <row r="259" spans="2:51" s="13" customFormat="1" ht="11.25">
      <c r="B259" s="192"/>
      <c r="C259" s="193"/>
      <c r="D259" s="187" t="s">
        <v>160</v>
      </c>
      <c r="E259" s="194" t="s">
        <v>31</v>
      </c>
      <c r="F259" s="195" t="s">
        <v>289</v>
      </c>
      <c r="G259" s="193"/>
      <c r="H259" s="196">
        <v>38.4</v>
      </c>
      <c r="I259" s="197"/>
      <c r="J259" s="193"/>
      <c r="K259" s="193"/>
      <c r="L259" s="198"/>
      <c r="M259" s="199"/>
      <c r="N259" s="200"/>
      <c r="O259" s="200"/>
      <c r="P259" s="200"/>
      <c r="Q259" s="200"/>
      <c r="R259" s="200"/>
      <c r="S259" s="200"/>
      <c r="T259" s="201"/>
      <c r="AT259" s="202" t="s">
        <v>160</v>
      </c>
      <c r="AU259" s="202" t="s">
        <v>89</v>
      </c>
      <c r="AV259" s="13" t="s">
        <v>89</v>
      </c>
      <c r="AW259" s="13" t="s">
        <v>38</v>
      </c>
      <c r="AX259" s="13" t="s">
        <v>79</v>
      </c>
      <c r="AY259" s="202" t="s">
        <v>149</v>
      </c>
    </row>
    <row r="260" spans="2:51" s="15" customFormat="1" ht="11.25">
      <c r="B260" s="213"/>
      <c r="C260" s="214"/>
      <c r="D260" s="187" t="s">
        <v>160</v>
      </c>
      <c r="E260" s="215" t="s">
        <v>31</v>
      </c>
      <c r="F260" s="216" t="s">
        <v>163</v>
      </c>
      <c r="G260" s="214"/>
      <c r="H260" s="217">
        <v>38.4</v>
      </c>
      <c r="I260" s="218"/>
      <c r="J260" s="214"/>
      <c r="K260" s="214"/>
      <c r="L260" s="219"/>
      <c r="M260" s="220"/>
      <c r="N260" s="221"/>
      <c r="O260" s="221"/>
      <c r="P260" s="221"/>
      <c r="Q260" s="221"/>
      <c r="R260" s="221"/>
      <c r="S260" s="221"/>
      <c r="T260" s="222"/>
      <c r="AT260" s="223" t="s">
        <v>160</v>
      </c>
      <c r="AU260" s="223" t="s">
        <v>89</v>
      </c>
      <c r="AV260" s="15" t="s">
        <v>156</v>
      </c>
      <c r="AW260" s="15" t="s">
        <v>38</v>
      </c>
      <c r="AX260" s="15" t="s">
        <v>87</v>
      </c>
      <c r="AY260" s="223" t="s">
        <v>149</v>
      </c>
    </row>
    <row r="261" spans="1:65" s="2" customFormat="1" ht="24">
      <c r="A261" s="35"/>
      <c r="B261" s="36"/>
      <c r="C261" s="174" t="s">
        <v>384</v>
      </c>
      <c r="D261" s="174" t="s">
        <v>151</v>
      </c>
      <c r="E261" s="175" t="s">
        <v>380</v>
      </c>
      <c r="F261" s="176" t="s">
        <v>381</v>
      </c>
      <c r="G261" s="177" t="s">
        <v>287</v>
      </c>
      <c r="H261" s="178">
        <v>34.8</v>
      </c>
      <c r="I261" s="179"/>
      <c r="J261" s="180">
        <f>ROUND(I261*H261,2)</f>
        <v>0</v>
      </c>
      <c r="K261" s="176" t="s">
        <v>155</v>
      </c>
      <c r="L261" s="40"/>
      <c r="M261" s="181" t="s">
        <v>31</v>
      </c>
      <c r="N261" s="182" t="s">
        <v>50</v>
      </c>
      <c r="O261" s="65"/>
      <c r="P261" s="183">
        <f>O261*H261</f>
        <v>0</v>
      </c>
      <c r="Q261" s="183">
        <v>0.00268</v>
      </c>
      <c r="R261" s="183">
        <f>Q261*H261</f>
        <v>0.093264</v>
      </c>
      <c r="S261" s="183">
        <v>0</v>
      </c>
      <c r="T261" s="184">
        <f>S261*H261</f>
        <v>0</v>
      </c>
      <c r="U261" s="35"/>
      <c r="V261" s="35"/>
      <c r="W261" s="35"/>
      <c r="X261" s="35"/>
      <c r="Y261" s="35"/>
      <c r="Z261" s="35"/>
      <c r="AA261" s="35"/>
      <c r="AB261" s="35"/>
      <c r="AC261" s="35"/>
      <c r="AD261" s="35"/>
      <c r="AE261" s="35"/>
      <c r="AR261" s="185" t="s">
        <v>156</v>
      </c>
      <c r="AT261" s="185" t="s">
        <v>151</v>
      </c>
      <c r="AU261" s="185" t="s">
        <v>89</v>
      </c>
      <c r="AY261" s="18" t="s">
        <v>149</v>
      </c>
      <c r="BE261" s="186">
        <f>IF(N261="základní",J261,0)</f>
        <v>0</v>
      </c>
      <c r="BF261" s="186">
        <f>IF(N261="snížená",J261,0)</f>
        <v>0</v>
      </c>
      <c r="BG261" s="186">
        <f>IF(N261="zákl. přenesená",J261,0)</f>
        <v>0</v>
      </c>
      <c r="BH261" s="186">
        <f>IF(N261="sníž. přenesená",J261,0)</f>
        <v>0</v>
      </c>
      <c r="BI261" s="186">
        <f>IF(N261="nulová",J261,0)</f>
        <v>0</v>
      </c>
      <c r="BJ261" s="18" t="s">
        <v>87</v>
      </c>
      <c r="BK261" s="186">
        <f>ROUND(I261*H261,2)</f>
        <v>0</v>
      </c>
      <c r="BL261" s="18" t="s">
        <v>156</v>
      </c>
      <c r="BM261" s="185" t="s">
        <v>385</v>
      </c>
    </row>
    <row r="262" spans="1:47" s="2" customFormat="1" ht="117">
      <c r="A262" s="35"/>
      <c r="B262" s="36"/>
      <c r="C262" s="37"/>
      <c r="D262" s="187" t="s">
        <v>158</v>
      </c>
      <c r="E262" s="37"/>
      <c r="F262" s="188" t="s">
        <v>383</v>
      </c>
      <c r="G262" s="37"/>
      <c r="H262" s="37"/>
      <c r="I262" s="189"/>
      <c r="J262" s="37"/>
      <c r="K262" s="37"/>
      <c r="L262" s="40"/>
      <c r="M262" s="190"/>
      <c r="N262" s="191"/>
      <c r="O262" s="65"/>
      <c r="P262" s="65"/>
      <c r="Q262" s="65"/>
      <c r="R262" s="65"/>
      <c r="S262" s="65"/>
      <c r="T262" s="66"/>
      <c r="U262" s="35"/>
      <c r="V262" s="35"/>
      <c r="W262" s="35"/>
      <c r="X262" s="35"/>
      <c r="Y262" s="35"/>
      <c r="Z262" s="35"/>
      <c r="AA262" s="35"/>
      <c r="AB262" s="35"/>
      <c r="AC262" s="35"/>
      <c r="AD262" s="35"/>
      <c r="AE262" s="35"/>
      <c r="AT262" s="18" t="s">
        <v>158</v>
      </c>
      <c r="AU262" s="18" t="s">
        <v>89</v>
      </c>
    </row>
    <row r="263" spans="2:51" s="13" customFormat="1" ht="11.25">
      <c r="B263" s="192"/>
      <c r="C263" s="193"/>
      <c r="D263" s="187" t="s">
        <v>160</v>
      </c>
      <c r="E263" s="194" t="s">
        <v>31</v>
      </c>
      <c r="F263" s="195" t="s">
        <v>386</v>
      </c>
      <c r="G263" s="193"/>
      <c r="H263" s="196">
        <v>34.8</v>
      </c>
      <c r="I263" s="197"/>
      <c r="J263" s="193"/>
      <c r="K263" s="193"/>
      <c r="L263" s="198"/>
      <c r="M263" s="199"/>
      <c r="N263" s="200"/>
      <c r="O263" s="200"/>
      <c r="P263" s="200"/>
      <c r="Q263" s="200"/>
      <c r="R263" s="200"/>
      <c r="S263" s="200"/>
      <c r="T263" s="201"/>
      <c r="AT263" s="202" t="s">
        <v>160</v>
      </c>
      <c r="AU263" s="202" t="s">
        <v>89</v>
      </c>
      <c r="AV263" s="13" t="s">
        <v>89</v>
      </c>
      <c r="AW263" s="13" t="s">
        <v>38</v>
      </c>
      <c r="AX263" s="13" t="s">
        <v>79</v>
      </c>
      <c r="AY263" s="202" t="s">
        <v>149</v>
      </c>
    </row>
    <row r="264" spans="2:51" s="14" customFormat="1" ht="11.25">
      <c r="B264" s="203"/>
      <c r="C264" s="204"/>
      <c r="D264" s="187" t="s">
        <v>160</v>
      </c>
      <c r="E264" s="205" t="s">
        <v>31</v>
      </c>
      <c r="F264" s="206" t="s">
        <v>387</v>
      </c>
      <c r="G264" s="204"/>
      <c r="H264" s="205" t="s">
        <v>31</v>
      </c>
      <c r="I264" s="207"/>
      <c r="J264" s="204"/>
      <c r="K264" s="204"/>
      <c r="L264" s="208"/>
      <c r="M264" s="209"/>
      <c r="N264" s="210"/>
      <c r="O264" s="210"/>
      <c r="P264" s="210"/>
      <c r="Q264" s="210"/>
      <c r="R264" s="210"/>
      <c r="S264" s="210"/>
      <c r="T264" s="211"/>
      <c r="AT264" s="212" t="s">
        <v>160</v>
      </c>
      <c r="AU264" s="212" t="s">
        <v>89</v>
      </c>
      <c r="AV264" s="14" t="s">
        <v>87</v>
      </c>
      <c r="AW264" s="14" t="s">
        <v>38</v>
      </c>
      <c r="AX264" s="14" t="s">
        <v>79</v>
      </c>
      <c r="AY264" s="212" t="s">
        <v>149</v>
      </c>
    </row>
    <row r="265" spans="2:51" s="15" customFormat="1" ht="11.25">
      <c r="B265" s="213"/>
      <c r="C265" s="214"/>
      <c r="D265" s="187" t="s">
        <v>160</v>
      </c>
      <c r="E265" s="215" t="s">
        <v>31</v>
      </c>
      <c r="F265" s="216" t="s">
        <v>163</v>
      </c>
      <c r="G265" s="214"/>
      <c r="H265" s="217">
        <v>34.8</v>
      </c>
      <c r="I265" s="218"/>
      <c r="J265" s="214"/>
      <c r="K265" s="214"/>
      <c r="L265" s="219"/>
      <c r="M265" s="220"/>
      <c r="N265" s="221"/>
      <c r="O265" s="221"/>
      <c r="P265" s="221"/>
      <c r="Q265" s="221"/>
      <c r="R265" s="221"/>
      <c r="S265" s="221"/>
      <c r="T265" s="222"/>
      <c r="AT265" s="223" t="s">
        <v>160</v>
      </c>
      <c r="AU265" s="223" t="s">
        <v>89</v>
      </c>
      <c r="AV265" s="15" t="s">
        <v>156</v>
      </c>
      <c r="AW265" s="15" t="s">
        <v>38</v>
      </c>
      <c r="AX265" s="15" t="s">
        <v>87</v>
      </c>
      <c r="AY265" s="223" t="s">
        <v>149</v>
      </c>
    </row>
    <row r="266" spans="1:65" s="2" customFormat="1" ht="24">
      <c r="A266" s="35"/>
      <c r="B266" s="36"/>
      <c r="C266" s="174" t="s">
        <v>388</v>
      </c>
      <c r="D266" s="174" t="s">
        <v>151</v>
      </c>
      <c r="E266" s="175" t="s">
        <v>389</v>
      </c>
      <c r="F266" s="176" t="s">
        <v>390</v>
      </c>
      <c r="G266" s="177" t="s">
        <v>391</v>
      </c>
      <c r="H266" s="178">
        <v>1</v>
      </c>
      <c r="I266" s="179"/>
      <c r="J266" s="180">
        <f>ROUND(I266*H266,2)</f>
        <v>0</v>
      </c>
      <c r="K266" s="176" t="s">
        <v>155</v>
      </c>
      <c r="L266" s="40"/>
      <c r="M266" s="181" t="s">
        <v>31</v>
      </c>
      <c r="N266" s="182" t="s">
        <v>50</v>
      </c>
      <c r="O266" s="65"/>
      <c r="P266" s="183">
        <f>O266*H266</f>
        <v>0</v>
      </c>
      <c r="Q266" s="183">
        <v>0.00072</v>
      </c>
      <c r="R266" s="183">
        <f>Q266*H266</f>
        <v>0.00072</v>
      </c>
      <c r="S266" s="183">
        <v>0</v>
      </c>
      <c r="T266" s="184">
        <f>S266*H266</f>
        <v>0</v>
      </c>
      <c r="U266" s="35"/>
      <c r="V266" s="35"/>
      <c r="W266" s="35"/>
      <c r="X266" s="35"/>
      <c r="Y266" s="35"/>
      <c r="Z266" s="35"/>
      <c r="AA266" s="35"/>
      <c r="AB266" s="35"/>
      <c r="AC266" s="35"/>
      <c r="AD266" s="35"/>
      <c r="AE266" s="35"/>
      <c r="AR266" s="185" t="s">
        <v>156</v>
      </c>
      <c r="AT266" s="185" t="s">
        <v>151</v>
      </c>
      <c r="AU266" s="185" t="s">
        <v>89</v>
      </c>
      <c r="AY266" s="18" t="s">
        <v>149</v>
      </c>
      <c r="BE266" s="186">
        <f>IF(N266="základní",J266,0)</f>
        <v>0</v>
      </c>
      <c r="BF266" s="186">
        <f>IF(N266="snížená",J266,0)</f>
        <v>0</v>
      </c>
      <c r="BG266" s="186">
        <f>IF(N266="zákl. přenesená",J266,0)</f>
        <v>0</v>
      </c>
      <c r="BH266" s="186">
        <f>IF(N266="sníž. přenesená",J266,0)</f>
        <v>0</v>
      </c>
      <c r="BI266" s="186">
        <f>IF(N266="nulová",J266,0)</f>
        <v>0</v>
      </c>
      <c r="BJ266" s="18" t="s">
        <v>87</v>
      </c>
      <c r="BK266" s="186">
        <f>ROUND(I266*H266,2)</f>
        <v>0</v>
      </c>
      <c r="BL266" s="18" t="s">
        <v>156</v>
      </c>
      <c r="BM266" s="185" t="s">
        <v>392</v>
      </c>
    </row>
    <row r="267" spans="1:47" s="2" customFormat="1" ht="253.5">
      <c r="A267" s="35"/>
      <c r="B267" s="36"/>
      <c r="C267" s="37"/>
      <c r="D267" s="187" t="s">
        <v>158</v>
      </c>
      <c r="E267" s="37"/>
      <c r="F267" s="188" t="s">
        <v>393</v>
      </c>
      <c r="G267" s="37"/>
      <c r="H267" s="37"/>
      <c r="I267" s="189"/>
      <c r="J267" s="37"/>
      <c r="K267" s="37"/>
      <c r="L267" s="40"/>
      <c r="M267" s="190"/>
      <c r="N267" s="191"/>
      <c r="O267" s="65"/>
      <c r="P267" s="65"/>
      <c r="Q267" s="65"/>
      <c r="R267" s="65"/>
      <c r="S267" s="65"/>
      <c r="T267" s="66"/>
      <c r="U267" s="35"/>
      <c r="V267" s="35"/>
      <c r="W267" s="35"/>
      <c r="X267" s="35"/>
      <c r="Y267" s="35"/>
      <c r="Z267" s="35"/>
      <c r="AA267" s="35"/>
      <c r="AB267" s="35"/>
      <c r="AC267" s="35"/>
      <c r="AD267" s="35"/>
      <c r="AE267" s="35"/>
      <c r="AT267" s="18" t="s">
        <v>158</v>
      </c>
      <c r="AU267" s="18" t="s">
        <v>89</v>
      </c>
    </row>
    <row r="268" spans="1:65" s="2" customFormat="1" ht="16.5" customHeight="1">
      <c r="A268" s="35"/>
      <c r="B268" s="36"/>
      <c r="C268" s="224" t="s">
        <v>394</v>
      </c>
      <c r="D268" s="224" t="s">
        <v>237</v>
      </c>
      <c r="E268" s="225" t="s">
        <v>395</v>
      </c>
      <c r="F268" s="226" t="s">
        <v>396</v>
      </c>
      <c r="G268" s="227" t="s">
        <v>391</v>
      </c>
      <c r="H268" s="228">
        <v>1</v>
      </c>
      <c r="I268" s="229"/>
      <c r="J268" s="230">
        <f>ROUND(I268*H268,2)</f>
        <v>0</v>
      </c>
      <c r="K268" s="226" t="s">
        <v>155</v>
      </c>
      <c r="L268" s="231"/>
      <c r="M268" s="232" t="s">
        <v>31</v>
      </c>
      <c r="N268" s="233" t="s">
        <v>50</v>
      </c>
      <c r="O268" s="65"/>
      <c r="P268" s="183">
        <f>O268*H268</f>
        <v>0</v>
      </c>
      <c r="Q268" s="183">
        <v>0.012</v>
      </c>
      <c r="R268" s="183">
        <f>Q268*H268</f>
        <v>0.012</v>
      </c>
      <c r="S268" s="183">
        <v>0</v>
      </c>
      <c r="T268" s="184">
        <f>S268*H268</f>
        <v>0</v>
      </c>
      <c r="U268" s="35"/>
      <c r="V268" s="35"/>
      <c r="W268" s="35"/>
      <c r="X268" s="35"/>
      <c r="Y268" s="35"/>
      <c r="Z268" s="35"/>
      <c r="AA268" s="35"/>
      <c r="AB268" s="35"/>
      <c r="AC268" s="35"/>
      <c r="AD268" s="35"/>
      <c r="AE268" s="35"/>
      <c r="AR268" s="185" t="s">
        <v>198</v>
      </c>
      <c r="AT268" s="185" t="s">
        <v>237</v>
      </c>
      <c r="AU268" s="185" t="s">
        <v>89</v>
      </c>
      <c r="AY268" s="18" t="s">
        <v>149</v>
      </c>
      <c r="BE268" s="186">
        <f>IF(N268="základní",J268,0)</f>
        <v>0</v>
      </c>
      <c r="BF268" s="186">
        <f>IF(N268="snížená",J268,0)</f>
        <v>0</v>
      </c>
      <c r="BG268" s="186">
        <f>IF(N268="zákl. přenesená",J268,0)</f>
        <v>0</v>
      </c>
      <c r="BH268" s="186">
        <f>IF(N268="sníž. přenesená",J268,0)</f>
        <v>0</v>
      </c>
      <c r="BI268" s="186">
        <f>IF(N268="nulová",J268,0)</f>
        <v>0</v>
      </c>
      <c r="BJ268" s="18" t="s">
        <v>87</v>
      </c>
      <c r="BK268" s="186">
        <f>ROUND(I268*H268,2)</f>
        <v>0</v>
      </c>
      <c r="BL268" s="18" t="s">
        <v>156</v>
      </c>
      <c r="BM268" s="185" t="s">
        <v>397</v>
      </c>
    </row>
    <row r="269" spans="1:65" s="2" customFormat="1" ht="16.5" customHeight="1">
      <c r="A269" s="35"/>
      <c r="B269" s="36"/>
      <c r="C269" s="224" t="s">
        <v>398</v>
      </c>
      <c r="D269" s="224" t="s">
        <v>237</v>
      </c>
      <c r="E269" s="225" t="s">
        <v>399</v>
      </c>
      <c r="F269" s="226" t="s">
        <v>400</v>
      </c>
      <c r="G269" s="227" t="s">
        <v>391</v>
      </c>
      <c r="H269" s="228">
        <v>1</v>
      </c>
      <c r="I269" s="229"/>
      <c r="J269" s="230">
        <f>ROUND(I269*H269,2)</f>
        <v>0</v>
      </c>
      <c r="K269" s="226" t="s">
        <v>155</v>
      </c>
      <c r="L269" s="231"/>
      <c r="M269" s="232" t="s">
        <v>31</v>
      </c>
      <c r="N269" s="233" t="s">
        <v>50</v>
      </c>
      <c r="O269" s="65"/>
      <c r="P269" s="183">
        <f>O269*H269</f>
        <v>0</v>
      </c>
      <c r="Q269" s="183">
        <v>0.0035</v>
      </c>
      <c r="R269" s="183">
        <f>Q269*H269</f>
        <v>0.0035</v>
      </c>
      <c r="S269" s="183">
        <v>0</v>
      </c>
      <c r="T269" s="184">
        <f>S269*H269</f>
        <v>0</v>
      </c>
      <c r="U269" s="35"/>
      <c r="V269" s="35"/>
      <c r="W269" s="35"/>
      <c r="X269" s="35"/>
      <c r="Y269" s="35"/>
      <c r="Z269" s="35"/>
      <c r="AA269" s="35"/>
      <c r="AB269" s="35"/>
      <c r="AC269" s="35"/>
      <c r="AD269" s="35"/>
      <c r="AE269" s="35"/>
      <c r="AR269" s="185" t="s">
        <v>198</v>
      </c>
      <c r="AT269" s="185" t="s">
        <v>237</v>
      </c>
      <c r="AU269" s="185" t="s">
        <v>89</v>
      </c>
      <c r="AY269" s="18" t="s">
        <v>149</v>
      </c>
      <c r="BE269" s="186">
        <f>IF(N269="základní",J269,0)</f>
        <v>0</v>
      </c>
      <c r="BF269" s="186">
        <f>IF(N269="snížená",J269,0)</f>
        <v>0</v>
      </c>
      <c r="BG269" s="186">
        <f>IF(N269="zákl. přenesená",J269,0)</f>
        <v>0</v>
      </c>
      <c r="BH269" s="186">
        <f>IF(N269="sníž. přenesená",J269,0)</f>
        <v>0</v>
      </c>
      <c r="BI269" s="186">
        <f>IF(N269="nulová",J269,0)</f>
        <v>0</v>
      </c>
      <c r="BJ269" s="18" t="s">
        <v>87</v>
      </c>
      <c r="BK269" s="186">
        <f>ROUND(I269*H269,2)</f>
        <v>0</v>
      </c>
      <c r="BL269" s="18" t="s">
        <v>156</v>
      </c>
      <c r="BM269" s="185" t="s">
        <v>401</v>
      </c>
    </row>
    <row r="270" spans="1:65" s="2" customFormat="1" ht="24">
      <c r="A270" s="35"/>
      <c r="B270" s="36"/>
      <c r="C270" s="174" t="s">
        <v>402</v>
      </c>
      <c r="D270" s="174" t="s">
        <v>151</v>
      </c>
      <c r="E270" s="175" t="s">
        <v>403</v>
      </c>
      <c r="F270" s="176" t="s">
        <v>404</v>
      </c>
      <c r="G270" s="177" t="s">
        <v>391</v>
      </c>
      <c r="H270" s="178">
        <v>1</v>
      </c>
      <c r="I270" s="179"/>
      <c r="J270" s="180">
        <f>ROUND(I270*H270,2)</f>
        <v>0</v>
      </c>
      <c r="K270" s="176" t="s">
        <v>155</v>
      </c>
      <c r="L270" s="40"/>
      <c r="M270" s="181" t="s">
        <v>31</v>
      </c>
      <c r="N270" s="182" t="s">
        <v>50</v>
      </c>
      <c r="O270" s="65"/>
      <c r="P270" s="183">
        <f>O270*H270</f>
        <v>0</v>
      </c>
      <c r="Q270" s="183">
        <v>0</v>
      </c>
      <c r="R270" s="183">
        <f>Q270*H270</f>
        <v>0</v>
      </c>
      <c r="S270" s="183">
        <v>0</v>
      </c>
      <c r="T270" s="184">
        <f>S270*H270</f>
        <v>0</v>
      </c>
      <c r="U270" s="35"/>
      <c r="V270" s="35"/>
      <c r="W270" s="35"/>
      <c r="X270" s="35"/>
      <c r="Y270" s="35"/>
      <c r="Z270" s="35"/>
      <c r="AA270" s="35"/>
      <c r="AB270" s="35"/>
      <c r="AC270" s="35"/>
      <c r="AD270" s="35"/>
      <c r="AE270" s="35"/>
      <c r="AR270" s="185" t="s">
        <v>156</v>
      </c>
      <c r="AT270" s="185" t="s">
        <v>151</v>
      </c>
      <c r="AU270" s="185" t="s">
        <v>89</v>
      </c>
      <c r="AY270" s="18" t="s">
        <v>149</v>
      </c>
      <c r="BE270" s="186">
        <f>IF(N270="základní",J270,0)</f>
        <v>0</v>
      </c>
      <c r="BF270" s="186">
        <f>IF(N270="snížená",J270,0)</f>
        <v>0</v>
      </c>
      <c r="BG270" s="186">
        <f>IF(N270="zákl. přenesená",J270,0)</f>
        <v>0</v>
      </c>
      <c r="BH270" s="186">
        <f>IF(N270="sníž. přenesená",J270,0)</f>
        <v>0</v>
      </c>
      <c r="BI270" s="186">
        <f>IF(N270="nulová",J270,0)</f>
        <v>0</v>
      </c>
      <c r="BJ270" s="18" t="s">
        <v>87</v>
      </c>
      <c r="BK270" s="186">
        <f>ROUND(I270*H270,2)</f>
        <v>0</v>
      </c>
      <c r="BL270" s="18" t="s">
        <v>156</v>
      </c>
      <c r="BM270" s="185" t="s">
        <v>405</v>
      </c>
    </row>
    <row r="271" spans="1:47" s="2" customFormat="1" ht="253.5">
      <c r="A271" s="35"/>
      <c r="B271" s="36"/>
      <c r="C271" s="37"/>
      <c r="D271" s="187" t="s">
        <v>158</v>
      </c>
      <c r="E271" s="37"/>
      <c r="F271" s="188" t="s">
        <v>393</v>
      </c>
      <c r="G271" s="37"/>
      <c r="H271" s="37"/>
      <c r="I271" s="189"/>
      <c r="J271" s="37"/>
      <c r="K271" s="37"/>
      <c r="L271" s="40"/>
      <c r="M271" s="190"/>
      <c r="N271" s="191"/>
      <c r="O271" s="65"/>
      <c r="P271" s="65"/>
      <c r="Q271" s="65"/>
      <c r="R271" s="65"/>
      <c r="S271" s="65"/>
      <c r="T271" s="66"/>
      <c r="U271" s="35"/>
      <c r="V271" s="35"/>
      <c r="W271" s="35"/>
      <c r="X271" s="35"/>
      <c r="Y271" s="35"/>
      <c r="Z271" s="35"/>
      <c r="AA271" s="35"/>
      <c r="AB271" s="35"/>
      <c r="AC271" s="35"/>
      <c r="AD271" s="35"/>
      <c r="AE271" s="35"/>
      <c r="AT271" s="18" t="s">
        <v>158</v>
      </c>
      <c r="AU271" s="18" t="s">
        <v>89</v>
      </c>
    </row>
    <row r="272" spans="1:65" s="2" customFormat="1" ht="16.5" customHeight="1">
      <c r="A272" s="35"/>
      <c r="B272" s="36"/>
      <c r="C272" s="224" t="s">
        <v>406</v>
      </c>
      <c r="D272" s="224" t="s">
        <v>237</v>
      </c>
      <c r="E272" s="225" t="s">
        <v>407</v>
      </c>
      <c r="F272" s="226" t="s">
        <v>408</v>
      </c>
      <c r="G272" s="227" t="s">
        <v>391</v>
      </c>
      <c r="H272" s="228">
        <v>1</v>
      </c>
      <c r="I272" s="229"/>
      <c r="J272" s="230">
        <f>ROUND(I272*H272,2)</f>
        <v>0</v>
      </c>
      <c r="K272" s="226" t="s">
        <v>155</v>
      </c>
      <c r="L272" s="231"/>
      <c r="M272" s="232" t="s">
        <v>31</v>
      </c>
      <c r="N272" s="233" t="s">
        <v>50</v>
      </c>
      <c r="O272" s="65"/>
      <c r="P272" s="183">
        <f>O272*H272</f>
        <v>0</v>
      </c>
      <c r="Q272" s="183">
        <v>0.0021</v>
      </c>
      <c r="R272" s="183">
        <f>Q272*H272</f>
        <v>0.0021</v>
      </c>
      <c r="S272" s="183">
        <v>0</v>
      </c>
      <c r="T272" s="184">
        <f>S272*H272</f>
        <v>0</v>
      </c>
      <c r="U272" s="35"/>
      <c r="V272" s="35"/>
      <c r="W272" s="35"/>
      <c r="X272" s="35"/>
      <c r="Y272" s="35"/>
      <c r="Z272" s="35"/>
      <c r="AA272" s="35"/>
      <c r="AB272" s="35"/>
      <c r="AC272" s="35"/>
      <c r="AD272" s="35"/>
      <c r="AE272" s="35"/>
      <c r="AR272" s="185" t="s">
        <v>198</v>
      </c>
      <c r="AT272" s="185" t="s">
        <v>237</v>
      </c>
      <c r="AU272" s="185" t="s">
        <v>89</v>
      </c>
      <c r="AY272" s="18" t="s">
        <v>149</v>
      </c>
      <c r="BE272" s="186">
        <f>IF(N272="základní",J272,0)</f>
        <v>0</v>
      </c>
      <c r="BF272" s="186">
        <f>IF(N272="snížená",J272,0)</f>
        <v>0</v>
      </c>
      <c r="BG272" s="186">
        <f>IF(N272="zákl. přenesená",J272,0)</f>
        <v>0</v>
      </c>
      <c r="BH272" s="186">
        <f>IF(N272="sníž. přenesená",J272,0)</f>
        <v>0</v>
      </c>
      <c r="BI272" s="186">
        <f>IF(N272="nulová",J272,0)</f>
        <v>0</v>
      </c>
      <c r="BJ272" s="18" t="s">
        <v>87</v>
      </c>
      <c r="BK272" s="186">
        <f>ROUND(I272*H272,2)</f>
        <v>0</v>
      </c>
      <c r="BL272" s="18" t="s">
        <v>156</v>
      </c>
      <c r="BM272" s="185" t="s">
        <v>409</v>
      </c>
    </row>
    <row r="273" spans="1:65" s="2" customFormat="1" ht="16.5" customHeight="1">
      <c r="A273" s="35"/>
      <c r="B273" s="36"/>
      <c r="C273" s="174" t="s">
        <v>410</v>
      </c>
      <c r="D273" s="174" t="s">
        <v>151</v>
      </c>
      <c r="E273" s="175" t="s">
        <v>411</v>
      </c>
      <c r="F273" s="176" t="s">
        <v>412</v>
      </c>
      <c r="G273" s="177" t="s">
        <v>287</v>
      </c>
      <c r="H273" s="178">
        <v>112.5</v>
      </c>
      <c r="I273" s="179"/>
      <c r="J273" s="180">
        <f>ROUND(I273*H273,2)</f>
        <v>0</v>
      </c>
      <c r="K273" s="176" t="s">
        <v>155</v>
      </c>
      <c r="L273" s="40"/>
      <c r="M273" s="181" t="s">
        <v>31</v>
      </c>
      <c r="N273" s="182" t="s">
        <v>50</v>
      </c>
      <c r="O273" s="65"/>
      <c r="P273" s="183">
        <f>O273*H273</f>
        <v>0</v>
      </c>
      <c r="Q273" s="183">
        <v>0</v>
      </c>
      <c r="R273" s="183">
        <f>Q273*H273</f>
        <v>0</v>
      </c>
      <c r="S273" s="183">
        <v>0</v>
      </c>
      <c r="T273" s="184">
        <f>S273*H273</f>
        <v>0</v>
      </c>
      <c r="U273" s="35"/>
      <c r="V273" s="35"/>
      <c r="W273" s="35"/>
      <c r="X273" s="35"/>
      <c r="Y273" s="35"/>
      <c r="Z273" s="35"/>
      <c r="AA273" s="35"/>
      <c r="AB273" s="35"/>
      <c r="AC273" s="35"/>
      <c r="AD273" s="35"/>
      <c r="AE273" s="35"/>
      <c r="AR273" s="185" t="s">
        <v>156</v>
      </c>
      <c r="AT273" s="185" t="s">
        <v>151</v>
      </c>
      <c r="AU273" s="185" t="s">
        <v>89</v>
      </c>
      <c r="AY273" s="18" t="s">
        <v>149</v>
      </c>
      <c r="BE273" s="186">
        <f>IF(N273="základní",J273,0)</f>
        <v>0</v>
      </c>
      <c r="BF273" s="186">
        <f>IF(N273="snížená",J273,0)</f>
        <v>0</v>
      </c>
      <c r="BG273" s="186">
        <f>IF(N273="zákl. přenesená",J273,0)</f>
        <v>0</v>
      </c>
      <c r="BH273" s="186">
        <f>IF(N273="sníž. přenesená",J273,0)</f>
        <v>0</v>
      </c>
      <c r="BI273" s="186">
        <f>IF(N273="nulová",J273,0)</f>
        <v>0</v>
      </c>
      <c r="BJ273" s="18" t="s">
        <v>87</v>
      </c>
      <c r="BK273" s="186">
        <f>ROUND(I273*H273,2)</f>
        <v>0</v>
      </c>
      <c r="BL273" s="18" t="s">
        <v>156</v>
      </c>
      <c r="BM273" s="185" t="s">
        <v>413</v>
      </c>
    </row>
    <row r="274" spans="1:47" s="2" customFormat="1" ht="39">
      <c r="A274" s="35"/>
      <c r="B274" s="36"/>
      <c r="C274" s="37"/>
      <c r="D274" s="187" t="s">
        <v>158</v>
      </c>
      <c r="E274" s="37"/>
      <c r="F274" s="188" t="s">
        <v>414</v>
      </c>
      <c r="G274" s="37"/>
      <c r="H274" s="37"/>
      <c r="I274" s="189"/>
      <c r="J274" s="37"/>
      <c r="K274" s="37"/>
      <c r="L274" s="40"/>
      <c r="M274" s="190"/>
      <c r="N274" s="191"/>
      <c r="O274" s="65"/>
      <c r="P274" s="65"/>
      <c r="Q274" s="65"/>
      <c r="R274" s="65"/>
      <c r="S274" s="65"/>
      <c r="T274" s="66"/>
      <c r="U274" s="35"/>
      <c r="V274" s="35"/>
      <c r="W274" s="35"/>
      <c r="X274" s="35"/>
      <c r="Y274" s="35"/>
      <c r="Z274" s="35"/>
      <c r="AA274" s="35"/>
      <c r="AB274" s="35"/>
      <c r="AC274" s="35"/>
      <c r="AD274" s="35"/>
      <c r="AE274" s="35"/>
      <c r="AT274" s="18" t="s">
        <v>158</v>
      </c>
      <c r="AU274" s="18" t="s">
        <v>89</v>
      </c>
    </row>
    <row r="275" spans="1:65" s="2" customFormat="1" ht="16.5" customHeight="1">
      <c r="A275" s="35"/>
      <c r="B275" s="36"/>
      <c r="C275" s="174" t="s">
        <v>415</v>
      </c>
      <c r="D275" s="174" t="s">
        <v>151</v>
      </c>
      <c r="E275" s="175" t="s">
        <v>416</v>
      </c>
      <c r="F275" s="176" t="s">
        <v>417</v>
      </c>
      <c r="G275" s="177" t="s">
        <v>287</v>
      </c>
      <c r="H275" s="178">
        <v>112.5</v>
      </c>
      <c r="I275" s="179"/>
      <c r="J275" s="180">
        <f>ROUND(I275*H275,2)</f>
        <v>0</v>
      </c>
      <c r="K275" s="176" t="s">
        <v>155</v>
      </c>
      <c r="L275" s="40"/>
      <c r="M275" s="181" t="s">
        <v>31</v>
      </c>
      <c r="N275" s="182" t="s">
        <v>50</v>
      </c>
      <c r="O275" s="65"/>
      <c r="P275" s="183">
        <f>O275*H275</f>
        <v>0</v>
      </c>
      <c r="Q275" s="183">
        <v>0</v>
      </c>
      <c r="R275" s="183">
        <f>Q275*H275</f>
        <v>0</v>
      </c>
      <c r="S275" s="183">
        <v>0</v>
      </c>
      <c r="T275" s="184">
        <f>S275*H275</f>
        <v>0</v>
      </c>
      <c r="U275" s="35"/>
      <c r="V275" s="35"/>
      <c r="W275" s="35"/>
      <c r="X275" s="35"/>
      <c r="Y275" s="35"/>
      <c r="Z275" s="35"/>
      <c r="AA275" s="35"/>
      <c r="AB275" s="35"/>
      <c r="AC275" s="35"/>
      <c r="AD275" s="35"/>
      <c r="AE275" s="35"/>
      <c r="AR275" s="185" t="s">
        <v>156</v>
      </c>
      <c r="AT275" s="185" t="s">
        <v>151</v>
      </c>
      <c r="AU275" s="185" t="s">
        <v>89</v>
      </c>
      <c r="AY275" s="18" t="s">
        <v>149</v>
      </c>
      <c r="BE275" s="186">
        <f>IF(N275="základní",J275,0)</f>
        <v>0</v>
      </c>
      <c r="BF275" s="186">
        <f>IF(N275="snížená",J275,0)</f>
        <v>0</v>
      </c>
      <c r="BG275" s="186">
        <f>IF(N275="zákl. přenesená",J275,0)</f>
        <v>0</v>
      </c>
      <c r="BH275" s="186">
        <f>IF(N275="sníž. přenesená",J275,0)</f>
        <v>0</v>
      </c>
      <c r="BI275" s="186">
        <f>IF(N275="nulová",J275,0)</f>
        <v>0</v>
      </c>
      <c r="BJ275" s="18" t="s">
        <v>87</v>
      </c>
      <c r="BK275" s="186">
        <f>ROUND(I275*H275,2)</f>
        <v>0</v>
      </c>
      <c r="BL275" s="18" t="s">
        <v>156</v>
      </c>
      <c r="BM275" s="185" t="s">
        <v>418</v>
      </c>
    </row>
    <row r="276" spans="1:47" s="2" customFormat="1" ht="87.75">
      <c r="A276" s="35"/>
      <c r="B276" s="36"/>
      <c r="C276" s="37"/>
      <c r="D276" s="187" t="s">
        <v>158</v>
      </c>
      <c r="E276" s="37"/>
      <c r="F276" s="188" t="s">
        <v>419</v>
      </c>
      <c r="G276" s="37"/>
      <c r="H276" s="37"/>
      <c r="I276" s="189"/>
      <c r="J276" s="37"/>
      <c r="K276" s="37"/>
      <c r="L276" s="40"/>
      <c r="M276" s="190"/>
      <c r="N276" s="191"/>
      <c r="O276" s="65"/>
      <c r="P276" s="65"/>
      <c r="Q276" s="65"/>
      <c r="R276" s="65"/>
      <c r="S276" s="65"/>
      <c r="T276" s="66"/>
      <c r="U276" s="35"/>
      <c r="V276" s="35"/>
      <c r="W276" s="35"/>
      <c r="X276" s="35"/>
      <c r="Y276" s="35"/>
      <c r="Z276" s="35"/>
      <c r="AA276" s="35"/>
      <c r="AB276" s="35"/>
      <c r="AC276" s="35"/>
      <c r="AD276" s="35"/>
      <c r="AE276" s="35"/>
      <c r="AT276" s="18" t="s">
        <v>158</v>
      </c>
      <c r="AU276" s="18" t="s">
        <v>89</v>
      </c>
    </row>
    <row r="277" spans="1:65" s="2" customFormat="1" ht="16.5" customHeight="1">
      <c r="A277" s="35"/>
      <c r="B277" s="36"/>
      <c r="C277" s="174" t="s">
        <v>420</v>
      </c>
      <c r="D277" s="174" t="s">
        <v>151</v>
      </c>
      <c r="E277" s="175" t="s">
        <v>421</v>
      </c>
      <c r="F277" s="176" t="s">
        <v>422</v>
      </c>
      <c r="G277" s="177" t="s">
        <v>287</v>
      </c>
      <c r="H277" s="178">
        <v>38.4</v>
      </c>
      <c r="I277" s="179"/>
      <c r="J277" s="180">
        <f>ROUND(I277*H277,2)</f>
        <v>0</v>
      </c>
      <c r="K277" s="176" t="s">
        <v>155</v>
      </c>
      <c r="L277" s="40"/>
      <c r="M277" s="181" t="s">
        <v>31</v>
      </c>
      <c r="N277" s="182" t="s">
        <v>50</v>
      </c>
      <c r="O277" s="65"/>
      <c r="P277" s="183">
        <f>O277*H277</f>
        <v>0</v>
      </c>
      <c r="Q277" s="183">
        <v>0</v>
      </c>
      <c r="R277" s="183">
        <f>Q277*H277</f>
        <v>0</v>
      </c>
      <c r="S277" s="183">
        <v>0</v>
      </c>
      <c r="T277" s="184">
        <f>S277*H277</f>
        <v>0</v>
      </c>
      <c r="U277" s="35"/>
      <c r="V277" s="35"/>
      <c r="W277" s="35"/>
      <c r="X277" s="35"/>
      <c r="Y277" s="35"/>
      <c r="Z277" s="35"/>
      <c r="AA277" s="35"/>
      <c r="AB277" s="35"/>
      <c r="AC277" s="35"/>
      <c r="AD277" s="35"/>
      <c r="AE277" s="35"/>
      <c r="AR277" s="185" t="s">
        <v>156</v>
      </c>
      <c r="AT277" s="185" t="s">
        <v>151</v>
      </c>
      <c r="AU277" s="185" t="s">
        <v>89</v>
      </c>
      <c r="AY277" s="18" t="s">
        <v>149</v>
      </c>
      <c r="BE277" s="186">
        <f>IF(N277="základní",J277,0)</f>
        <v>0</v>
      </c>
      <c r="BF277" s="186">
        <f>IF(N277="snížená",J277,0)</f>
        <v>0</v>
      </c>
      <c r="BG277" s="186">
        <f>IF(N277="zákl. přenesená",J277,0)</f>
        <v>0</v>
      </c>
      <c r="BH277" s="186">
        <f>IF(N277="sníž. přenesená",J277,0)</f>
        <v>0</v>
      </c>
      <c r="BI277" s="186">
        <f>IF(N277="nulová",J277,0)</f>
        <v>0</v>
      </c>
      <c r="BJ277" s="18" t="s">
        <v>87</v>
      </c>
      <c r="BK277" s="186">
        <f>ROUND(I277*H277,2)</f>
        <v>0</v>
      </c>
      <c r="BL277" s="18" t="s">
        <v>156</v>
      </c>
      <c r="BM277" s="185" t="s">
        <v>423</v>
      </c>
    </row>
    <row r="278" spans="1:47" s="2" customFormat="1" ht="87.75">
      <c r="A278" s="35"/>
      <c r="B278" s="36"/>
      <c r="C278" s="37"/>
      <c r="D278" s="187" t="s">
        <v>158</v>
      </c>
      <c r="E278" s="37"/>
      <c r="F278" s="188" t="s">
        <v>419</v>
      </c>
      <c r="G278" s="37"/>
      <c r="H278" s="37"/>
      <c r="I278" s="189"/>
      <c r="J278" s="37"/>
      <c r="K278" s="37"/>
      <c r="L278" s="40"/>
      <c r="M278" s="190"/>
      <c r="N278" s="191"/>
      <c r="O278" s="65"/>
      <c r="P278" s="65"/>
      <c r="Q278" s="65"/>
      <c r="R278" s="65"/>
      <c r="S278" s="65"/>
      <c r="T278" s="66"/>
      <c r="U278" s="35"/>
      <c r="V278" s="35"/>
      <c r="W278" s="35"/>
      <c r="X278" s="35"/>
      <c r="Y278" s="35"/>
      <c r="Z278" s="35"/>
      <c r="AA278" s="35"/>
      <c r="AB278" s="35"/>
      <c r="AC278" s="35"/>
      <c r="AD278" s="35"/>
      <c r="AE278" s="35"/>
      <c r="AT278" s="18" t="s">
        <v>158</v>
      </c>
      <c r="AU278" s="18" t="s">
        <v>89</v>
      </c>
    </row>
    <row r="279" spans="1:65" s="2" customFormat="1" ht="16.5" customHeight="1">
      <c r="A279" s="35"/>
      <c r="B279" s="36"/>
      <c r="C279" s="174" t="s">
        <v>424</v>
      </c>
      <c r="D279" s="174" t="s">
        <v>151</v>
      </c>
      <c r="E279" s="175" t="s">
        <v>425</v>
      </c>
      <c r="F279" s="176" t="s">
        <v>426</v>
      </c>
      <c r="G279" s="177" t="s">
        <v>391</v>
      </c>
      <c r="H279" s="178">
        <v>1</v>
      </c>
      <c r="I279" s="179"/>
      <c r="J279" s="180">
        <f>ROUND(I279*H279,2)</f>
        <v>0</v>
      </c>
      <c r="K279" s="176" t="s">
        <v>155</v>
      </c>
      <c r="L279" s="40"/>
      <c r="M279" s="181" t="s">
        <v>31</v>
      </c>
      <c r="N279" s="182" t="s">
        <v>50</v>
      </c>
      <c r="O279" s="65"/>
      <c r="P279" s="183">
        <f>O279*H279</f>
        <v>0</v>
      </c>
      <c r="Q279" s="183">
        <v>1.92726</v>
      </c>
      <c r="R279" s="183">
        <f>Q279*H279</f>
        <v>1.92726</v>
      </c>
      <c r="S279" s="183">
        <v>0</v>
      </c>
      <c r="T279" s="184">
        <f>S279*H279</f>
        <v>0</v>
      </c>
      <c r="U279" s="35"/>
      <c r="V279" s="35"/>
      <c r="W279" s="35"/>
      <c r="X279" s="35"/>
      <c r="Y279" s="35"/>
      <c r="Z279" s="35"/>
      <c r="AA279" s="35"/>
      <c r="AB279" s="35"/>
      <c r="AC279" s="35"/>
      <c r="AD279" s="35"/>
      <c r="AE279" s="35"/>
      <c r="AR279" s="185" t="s">
        <v>156</v>
      </c>
      <c r="AT279" s="185" t="s">
        <v>151</v>
      </c>
      <c r="AU279" s="185" t="s">
        <v>89</v>
      </c>
      <c r="AY279" s="18" t="s">
        <v>149</v>
      </c>
      <c r="BE279" s="186">
        <f>IF(N279="základní",J279,0)</f>
        <v>0</v>
      </c>
      <c r="BF279" s="186">
        <f>IF(N279="snížená",J279,0)</f>
        <v>0</v>
      </c>
      <c r="BG279" s="186">
        <f>IF(N279="zákl. přenesená",J279,0)</f>
        <v>0</v>
      </c>
      <c r="BH279" s="186">
        <f>IF(N279="sníž. přenesená",J279,0)</f>
        <v>0</v>
      </c>
      <c r="BI279" s="186">
        <f>IF(N279="nulová",J279,0)</f>
        <v>0</v>
      </c>
      <c r="BJ279" s="18" t="s">
        <v>87</v>
      </c>
      <c r="BK279" s="186">
        <f>ROUND(I279*H279,2)</f>
        <v>0</v>
      </c>
      <c r="BL279" s="18" t="s">
        <v>156</v>
      </c>
      <c r="BM279" s="185" t="s">
        <v>427</v>
      </c>
    </row>
    <row r="280" spans="1:47" s="2" customFormat="1" ht="126.75">
      <c r="A280" s="35"/>
      <c r="B280" s="36"/>
      <c r="C280" s="37"/>
      <c r="D280" s="187" t="s">
        <v>158</v>
      </c>
      <c r="E280" s="37"/>
      <c r="F280" s="188" t="s">
        <v>428</v>
      </c>
      <c r="G280" s="37"/>
      <c r="H280" s="37"/>
      <c r="I280" s="189"/>
      <c r="J280" s="37"/>
      <c r="K280" s="37"/>
      <c r="L280" s="40"/>
      <c r="M280" s="190"/>
      <c r="N280" s="191"/>
      <c r="O280" s="65"/>
      <c r="P280" s="65"/>
      <c r="Q280" s="65"/>
      <c r="R280" s="65"/>
      <c r="S280" s="65"/>
      <c r="T280" s="66"/>
      <c r="U280" s="35"/>
      <c r="V280" s="35"/>
      <c r="W280" s="35"/>
      <c r="X280" s="35"/>
      <c r="Y280" s="35"/>
      <c r="Z280" s="35"/>
      <c r="AA280" s="35"/>
      <c r="AB280" s="35"/>
      <c r="AC280" s="35"/>
      <c r="AD280" s="35"/>
      <c r="AE280" s="35"/>
      <c r="AT280" s="18" t="s">
        <v>158</v>
      </c>
      <c r="AU280" s="18" t="s">
        <v>89</v>
      </c>
    </row>
    <row r="281" spans="1:65" s="2" customFormat="1" ht="16.5" customHeight="1">
      <c r="A281" s="35"/>
      <c r="B281" s="36"/>
      <c r="C281" s="224" t="s">
        <v>429</v>
      </c>
      <c r="D281" s="224" t="s">
        <v>237</v>
      </c>
      <c r="E281" s="225" t="s">
        <v>430</v>
      </c>
      <c r="F281" s="226" t="s">
        <v>431</v>
      </c>
      <c r="G281" s="227" t="s">
        <v>391</v>
      </c>
      <c r="H281" s="228">
        <v>1</v>
      </c>
      <c r="I281" s="229"/>
      <c r="J281" s="230">
        <f>ROUND(I281*H281,2)</f>
        <v>0</v>
      </c>
      <c r="K281" s="226" t="s">
        <v>155</v>
      </c>
      <c r="L281" s="231"/>
      <c r="M281" s="232" t="s">
        <v>31</v>
      </c>
      <c r="N281" s="233" t="s">
        <v>50</v>
      </c>
      <c r="O281" s="65"/>
      <c r="P281" s="183">
        <f>O281*H281</f>
        <v>0</v>
      </c>
      <c r="Q281" s="183">
        <v>0.585</v>
      </c>
      <c r="R281" s="183">
        <f>Q281*H281</f>
        <v>0.585</v>
      </c>
      <c r="S281" s="183">
        <v>0</v>
      </c>
      <c r="T281" s="184">
        <f>S281*H281</f>
        <v>0</v>
      </c>
      <c r="U281" s="35"/>
      <c r="V281" s="35"/>
      <c r="W281" s="35"/>
      <c r="X281" s="35"/>
      <c r="Y281" s="35"/>
      <c r="Z281" s="35"/>
      <c r="AA281" s="35"/>
      <c r="AB281" s="35"/>
      <c r="AC281" s="35"/>
      <c r="AD281" s="35"/>
      <c r="AE281" s="35"/>
      <c r="AR281" s="185" t="s">
        <v>198</v>
      </c>
      <c r="AT281" s="185" t="s">
        <v>237</v>
      </c>
      <c r="AU281" s="185" t="s">
        <v>89</v>
      </c>
      <c r="AY281" s="18" t="s">
        <v>149</v>
      </c>
      <c r="BE281" s="186">
        <f>IF(N281="základní",J281,0)</f>
        <v>0</v>
      </c>
      <c r="BF281" s="186">
        <f>IF(N281="snížená",J281,0)</f>
        <v>0</v>
      </c>
      <c r="BG281" s="186">
        <f>IF(N281="zákl. přenesená",J281,0)</f>
        <v>0</v>
      </c>
      <c r="BH281" s="186">
        <f>IF(N281="sníž. přenesená",J281,0)</f>
        <v>0</v>
      </c>
      <c r="BI281" s="186">
        <f>IF(N281="nulová",J281,0)</f>
        <v>0</v>
      </c>
      <c r="BJ281" s="18" t="s">
        <v>87</v>
      </c>
      <c r="BK281" s="186">
        <f>ROUND(I281*H281,2)</f>
        <v>0</v>
      </c>
      <c r="BL281" s="18" t="s">
        <v>156</v>
      </c>
      <c r="BM281" s="185" t="s">
        <v>432</v>
      </c>
    </row>
    <row r="282" spans="1:65" s="2" customFormat="1" ht="16.5" customHeight="1">
      <c r="A282" s="35"/>
      <c r="B282" s="36"/>
      <c r="C282" s="224" t="s">
        <v>433</v>
      </c>
      <c r="D282" s="224" t="s">
        <v>237</v>
      </c>
      <c r="E282" s="225" t="s">
        <v>434</v>
      </c>
      <c r="F282" s="226" t="s">
        <v>435</v>
      </c>
      <c r="G282" s="227" t="s">
        <v>391</v>
      </c>
      <c r="H282" s="228">
        <v>1</v>
      </c>
      <c r="I282" s="229"/>
      <c r="J282" s="230">
        <f>ROUND(I282*H282,2)</f>
        <v>0</v>
      </c>
      <c r="K282" s="226" t="s">
        <v>155</v>
      </c>
      <c r="L282" s="231"/>
      <c r="M282" s="232" t="s">
        <v>31</v>
      </c>
      <c r="N282" s="233" t="s">
        <v>50</v>
      </c>
      <c r="O282" s="65"/>
      <c r="P282" s="183">
        <f>O282*H282</f>
        <v>0</v>
      </c>
      <c r="Q282" s="183">
        <v>0.054</v>
      </c>
      <c r="R282" s="183">
        <f>Q282*H282</f>
        <v>0.054</v>
      </c>
      <c r="S282" s="183">
        <v>0</v>
      </c>
      <c r="T282" s="184">
        <f>S282*H282</f>
        <v>0</v>
      </c>
      <c r="U282" s="35"/>
      <c r="V282" s="35"/>
      <c r="W282" s="35"/>
      <c r="X282" s="35"/>
      <c r="Y282" s="35"/>
      <c r="Z282" s="35"/>
      <c r="AA282" s="35"/>
      <c r="AB282" s="35"/>
      <c r="AC282" s="35"/>
      <c r="AD282" s="35"/>
      <c r="AE282" s="35"/>
      <c r="AR282" s="185" t="s">
        <v>198</v>
      </c>
      <c r="AT282" s="185" t="s">
        <v>237</v>
      </c>
      <c r="AU282" s="185" t="s">
        <v>89</v>
      </c>
      <c r="AY282" s="18" t="s">
        <v>149</v>
      </c>
      <c r="BE282" s="186">
        <f>IF(N282="základní",J282,0)</f>
        <v>0</v>
      </c>
      <c r="BF282" s="186">
        <f>IF(N282="snížená",J282,0)</f>
        <v>0</v>
      </c>
      <c r="BG282" s="186">
        <f>IF(N282="zákl. přenesená",J282,0)</f>
        <v>0</v>
      </c>
      <c r="BH282" s="186">
        <f>IF(N282="sníž. přenesená",J282,0)</f>
        <v>0</v>
      </c>
      <c r="BI282" s="186">
        <f>IF(N282="nulová",J282,0)</f>
        <v>0</v>
      </c>
      <c r="BJ282" s="18" t="s">
        <v>87</v>
      </c>
      <c r="BK282" s="186">
        <f>ROUND(I282*H282,2)</f>
        <v>0</v>
      </c>
      <c r="BL282" s="18" t="s">
        <v>156</v>
      </c>
      <c r="BM282" s="185" t="s">
        <v>436</v>
      </c>
    </row>
    <row r="283" spans="1:65" s="2" customFormat="1" ht="16.5" customHeight="1">
      <c r="A283" s="35"/>
      <c r="B283" s="36"/>
      <c r="C283" s="224" t="s">
        <v>437</v>
      </c>
      <c r="D283" s="224" t="s">
        <v>237</v>
      </c>
      <c r="E283" s="225" t="s">
        <v>438</v>
      </c>
      <c r="F283" s="226" t="s">
        <v>439</v>
      </c>
      <c r="G283" s="227" t="s">
        <v>391</v>
      </c>
      <c r="H283" s="228">
        <v>1</v>
      </c>
      <c r="I283" s="229"/>
      <c r="J283" s="230">
        <f>ROUND(I283*H283,2)</f>
        <v>0</v>
      </c>
      <c r="K283" s="226" t="s">
        <v>155</v>
      </c>
      <c r="L283" s="231"/>
      <c r="M283" s="232" t="s">
        <v>31</v>
      </c>
      <c r="N283" s="233" t="s">
        <v>50</v>
      </c>
      <c r="O283" s="65"/>
      <c r="P283" s="183">
        <f>O283*H283</f>
        <v>0</v>
      </c>
      <c r="Q283" s="183">
        <v>0.252</v>
      </c>
      <c r="R283" s="183">
        <f>Q283*H283</f>
        <v>0.252</v>
      </c>
      <c r="S283" s="183">
        <v>0</v>
      </c>
      <c r="T283" s="184">
        <f>S283*H283</f>
        <v>0</v>
      </c>
      <c r="U283" s="35"/>
      <c r="V283" s="35"/>
      <c r="W283" s="35"/>
      <c r="X283" s="35"/>
      <c r="Y283" s="35"/>
      <c r="Z283" s="35"/>
      <c r="AA283" s="35"/>
      <c r="AB283" s="35"/>
      <c r="AC283" s="35"/>
      <c r="AD283" s="35"/>
      <c r="AE283" s="35"/>
      <c r="AR283" s="185" t="s">
        <v>198</v>
      </c>
      <c r="AT283" s="185" t="s">
        <v>237</v>
      </c>
      <c r="AU283" s="185" t="s">
        <v>89</v>
      </c>
      <c r="AY283" s="18" t="s">
        <v>149</v>
      </c>
      <c r="BE283" s="186">
        <f>IF(N283="základní",J283,0)</f>
        <v>0</v>
      </c>
      <c r="BF283" s="186">
        <f>IF(N283="snížená",J283,0)</f>
        <v>0</v>
      </c>
      <c r="BG283" s="186">
        <f>IF(N283="zákl. přenesená",J283,0)</f>
        <v>0</v>
      </c>
      <c r="BH283" s="186">
        <f>IF(N283="sníž. přenesená",J283,0)</f>
        <v>0</v>
      </c>
      <c r="BI283" s="186">
        <f>IF(N283="nulová",J283,0)</f>
        <v>0</v>
      </c>
      <c r="BJ283" s="18" t="s">
        <v>87</v>
      </c>
      <c r="BK283" s="186">
        <f>ROUND(I283*H283,2)</f>
        <v>0</v>
      </c>
      <c r="BL283" s="18" t="s">
        <v>156</v>
      </c>
      <c r="BM283" s="185" t="s">
        <v>440</v>
      </c>
    </row>
    <row r="284" spans="1:65" s="2" customFormat="1" ht="16.5" customHeight="1">
      <c r="A284" s="35"/>
      <c r="B284" s="36"/>
      <c r="C284" s="224" t="s">
        <v>441</v>
      </c>
      <c r="D284" s="224" t="s">
        <v>237</v>
      </c>
      <c r="E284" s="225" t="s">
        <v>442</v>
      </c>
      <c r="F284" s="226" t="s">
        <v>443</v>
      </c>
      <c r="G284" s="227" t="s">
        <v>391</v>
      </c>
      <c r="H284" s="228">
        <v>1</v>
      </c>
      <c r="I284" s="229"/>
      <c r="J284" s="230">
        <f>ROUND(I284*H284,2)</f>
        <v>0</v>
      </c>
      <c r="K284" s="226" t="s">
        <v>155</v>
      </c>
      <c r="L284" s="231"/>
      <c r="M284" s="232" t="s">
        <v>31</v>
      </c>
      <c r="N284" s="233" t="s">
        <v>50</v>
      </c>
      <c r="O284" s="65"/>
      <c r="P284" s="183">
        <f>O284*H284</f>
        <v>0</v>
      </c>
      <c r="Q284" s="183">
        <v>1.6</v>
      </c>
      <c r="R284" s="183">
        <f>Q284*H284</f>
        <v>1.6</v>
      </c>
      <c r="S284" s="183">
        <v>0</v>
      </c>
      <c r="T284" s="184">
        <f>S284*H284</f>
        <v>0</v>
      </c>
      <c r="U284" s="35"/>
      <c r="V284" s="35"/>
      <c r="W284" s="35"/>
      <c r="X284" s="35"/>
      <c r="Y284" s="35"/>
      <c r="Z284" s="35"/>
      <c r="AA284" s="35"/>
      <c r="AB284" s="35"/>
      <c r="AC284" s="35"/>
      <c r="AD284" s="35"/>
      <c r="AE284" s="35"/>
      <c r="AR284" s="185" t="s">
        <v>198</v>
      </c>
      <c r="AT284" s="185" t="s">
        <v>237</v>
      </c>
      <c r="AU284" s="185" t="s">
        <v>89</v>
      </c>
      <c r="AY284" s="18" t="s">
        <v>149</v>
      </c>
      <c r="BE284" s="186">
        <f>IF(N284="základní",J284,0)</f>
        <v>0</v>
      </c>
      <c r="BF284" s="186">
        <f>IF(N284="snížená",J284,0)</f>
        <v>0</v>
      </c>
      <c r="BG284" s="186">
        <f>IF(N284="zákl. přenesená",J284,0)</f>
        <v>0</v>
      </c>
      <c r="BH284" s="186">
        <f>IF(N284="sníž. přenesená",J284,0)</f>
        <v>0</v>
      </c>
      <c r="BI284" s="186">
        <f>IF(N284="nulová",J284,0)</f>
        <v>0</v>
      </c>
      <c r="BJ284" s="18" t="s">
        <v>87</v>
      </c>
      <c r="BK284" s="186">
        <f>ROUND(I284*H284,2)</f>
        <v>0</v>
      </c>
      <c r="BL284" s="18" t="s">
        <v>156</v>
      </c>
      <c r="BM284" s="185" t="s">
        <v>444</v>
      </c>
    </row>
    <row r="285" spans="1:65" s="2" customFormat="1" ht="16.5" customHeight="1">
      <c r="A285" s="35"/>
      <c r="B285" s="36"/>
      <c r="C285" s="174" t="s">
        <v>445</v>
      </c>
      <c r="D285" s="174" t="s">
        <v>151</v>
      </c>
      <c r="E285" s="175" t="s">
        <v>446</v>
      </c>
      <c r="F285" s="176" t="s">
        <v>447</v>
      </c>
      <c r="G285" s="177" t="s">
        <v>391</v>
      </c>
      <c r="H285" s="178">
        <v>1</v>
      </c>
      <c r="I285" s="179"/>
      <c r="J285" s="180">
        <f>ROUND(I285*H285,2)</f>
        <v>0</v>
      </c>
      <c r="K285" s="176" t="s">
        <v>155</v>
      </c>
      <c r="L285" s="40"/>
      <c r="M285" s="181" t="s">
        <v>31</v>
      </c>
      <c r="N285" s="182" t="s">
        <v>50</v>
      </c>
      <c r="O285" s="65"/>
      <c r="P285" s="183">
        <f>O285*H285</f>
        <v>0</v>
      </c>
      <c r="Q285" s="183">
        <v>0</v>
      </c>
      <c r="R285" s="183">
        <f>Q285*H285</f>
        <v>0</v>
      </c>
      <c r="S285" s="183">
        <v>0</v>
      </c>
      <c r="T285" s="184">
        <f>S285*H285</f>
        <v>0</v>
      </c>
      <c r="U285" s="35"/>
      <c r="V285" s="35"/>
      <c r="W285" s="35"/>
      <c r="X285" s="35"/>
      <c r="Y285" s="35"/>
      <c r="Z285" s="35"/>
      <c r="AA285" s="35"/>
      <c r="AB285" s="35"/>
      <c r="AC285" s="35"/>
      <c r="AD285" s="35"/>
      <c r="AE285" s="35"/>
      <c r="AR285" s="185" t="s">
        <v>156</v>
      </c>
      <c r="AT285" s="185" t="s">
        <v>151</v>
      </c>
      <c r="AU285" s="185" t="s">
        <v>89</v>
      </c>
      <c r="AY285" s="18" t="s">
        <v>149</v>
      </c>
      <c r="BE285" s="186">
        <f>IF(N285="základní",J285,0)</f>
        <v>0</v>
      </c>
      <c r="BF285" s="186">
        <f>IF(N285="snížená",J285,0)</f>
        <v>0</v>
      </c>
      <c r="BG285" s="186">
        <f>IF(N285="zákl. přenesená",J285,0)</f>
        <v>0</v>
      </c>
      <c r="BH285" s="186">
        <f>IF(N285="sníž. přenesená",J285,0)</f>
        <v>0</v>
      </c>
      <c r="BI285" s="186">
        <f>IF(N285="nulová",J285,0)</f>
        <v>0</v>
      </c>
      <c r="BJ285" s="18" t="s">
        <v>87</v>
      </c>
      <c r="BK285" s="186">
        <f>ROUND(I285*H285,2)</f>
        <v>0</v>
      </c>
      <c r="BL285" s="18" t="s">
        <v>156</v>
      </c>
      <c r="BM285" s="185" t="s">
        <v>448</v>
      </c>
    </row>
    <row r="286" spans="1:47" s="2" customFormat="1" ht="156">
      <c r="A286" s="35"/>
      <c r="B286" s="36"/>
      <c r="C286" s="37"/>
      <c r="D286" s="187" t="s">
        <v>158</v>
      </c>
      <c r="E286" s="37"/>
      <c r="F286" s="188" t="s">
        <v>449</v>
      </c>
      <c r="G286" s="37"/>
      <c r="H286" s="37"/>
      <c r="I286" s="189"/>
      <c r="J286" s="37"/>
      <c r="K286" s="37"/>
      <c r="L286" s="40"/>
      <c r="M286" s="190"/>
      <c r="N286" s="191"/>
      <c r="O286" s="65"/>
      <c r="P286" s="65"/>
      <c r="Q286" s="65"/>
      <c r="R286" s="65"/>
      <c r="S286" s="65"/>
      <c r="T286" s="66"/>
      <c r="U286" s="35"/>
      <c r="V286" s="35"/>
      <c r="W286" s="35"/>
      <c r="X286" s="35"/>
      <c r="Y286" s="35"/>
      <c r="Z286" s="35"/>
      <c r="AA286" s="35"/>
      <c r="AB286" s="35"/>
      <c r="AC286" s="35"/>
      <c r="AD286" s="35"/>
      <c r="AE286" s="35"/>
      <c r="AT286" s="18" t="s">
        <v>158</v>
      </c>
      <c r="AU286" s="18" t="s">
        <v>89</v>
      </c>
    </row>
    <row r="287" spans="1:65" s="2" customFormat="1" ht="16.5" customHeight="1">
      <c r="A287" s="35"/>
      <c r="B287" s="36"/>
      <c r="C287" s="224" t="s">
        <v>450</v>
      </c>
      <c r="D287" s="224" t="s">
        <v>237</v>
      </c>
      <c r="E287" s="225" t="s">
        <v>451</v>
      </c>
      <c r="F287" s="226" t="s">
        <v>452</v>
      </c>
      <c r="G287" s="227" t="s">
        <v>391</v>
      </c>
      <c r="H287" s="228">
        <v>1</v>
      </c>
      <c r="I287" s="229"/>
      <c r="J287" s="230">
        <f>ROUND(I287*H287,2)</f>
        <v>0</v>
      </c>
      <c r="K287" s="226" t="s">
        <v>155</v>
      </c>
      <c r="L287" s="231"/>
      <c r="M287" s="232" t="s">
        <v>31</v>
      </c>
      <c r="N287" s="233" t="s">
        <v>50</v>
      </c>
      <c r="O287" s="65"/>
      <c r="P287" s="183">
        <f>O287*H287</f>
        <v>0</v>
      </c>
      <c r="Q287" s="183">
        <v>0.165</v>
      </c>
      <c r="R287" s="183">
        <f>Q287*H287</f>
        <v>0.165</v>
      </c>
      <c r="S287" s="183">
        <v>0</v>
      </c>
      <c r="T287" s="184">
        <f>S287*H287</f>
        <v>0</v>
      </c>
      <c r="U287" s="35"/>
      <c r="V287" s="35"/>
      <c r="W287" s="35"/>
      <c r="X287" s="35"/>
      <c r="Y287" s="35"/>
      <c r="Z287" s="35"/>
      <c r="AA287" s="35"/>
      <c r="AB287" s="35"/>
      <c r="AC287" s="35"/>
      <c r="AD287" s="35"/>
      <c r="AE287" s="35"/>
      <c r="AR287" s="185" t="s">
        <v>198</v>
      </c>
      <c r="AT287" s="185" t="s">
        <v>237</v>
      </c>
      <c r="AU287" s="185" t="s">
        <v>89</v>
      </c>
      <c r="AY287" s="18" t="s">
        <v>149</v>
      </c>
      <c r="BE287" s="186">
        <f>IF(N287="základní",J287,0)</f>
        <v>0</v>
      </c>
      <c r="BF287" s="186">
        <f>IF(N287="snížená",J287,0)</f>
        <v>0</v>
      </c>
      <c r="BG287" s="186">
        <f>IF(N287="zákl. přenesená",J287,0)</f>
        <v>0</v>
      </c>
      <c r="BH287" s="186">
        <f>IF(N287="sníž. přenesená",J287,0)</f>
        <v>0</v>
      </c>
      <c r="BI287" s="186">
        <f>IF(N287="nulová",J287,0)</f>
        <v>0</v>
      </c>
      <c r="BJ287" s="18" t="s">
        <v>87</v>
      </c>
      <c r="BK287" s="186">
        <f>ROUND(I287*H287,2)</f>
        <v>0</v>
      </c>
      <c r="BL287" s="18" t="s">
        <v>156</v>
      </c>
      <c r="BM287" s="185" t="s">
        <v>453</v>
      </c>
    </row>
    <row r="288" spans="1:65" s="2" customFormat="1" ht="16.5" customHeight="1">
      <c r="A288" s="35"/>
      <c r="B288" s="36"/>
      <c r="C288" s="174" t="s">
        <v>454</v>
      </c>
      <c r="D288" s="174" t="s">
        <v>151</v>
      </c>
      <c r="E288" s="175" t="s">
        <v>455</v>
      </c>
      <c r="F288" s="176" t="s">
        <v>456</v>
      </c>
      <c r="G288" s="177" t="s">
        <v>170</v>
      </c>
      <c r="H288" s="178">
        <v>3.588</v>
      </c>
      <c r="I288" s="179"/>
      <c r="J288" s="180">
        <f>ROUND(I288*H288,2)</f>
        <v>0</v>
      </c>
      <c r="K288" s="176" t="s">
        <v>155</v>
      </c>
      <c r="L288" s="40"/>
      <c r="M288" s="181" t="s">
        <v>31</v>
      </c>
      <c r="N288" s="182" t="s">
        <v>50</v>
      </c>
      <c r="O288" s="65"/>
      <c r="P288" s="183">
        <f>O288*H288</f>
        <v>0</v>
      </c>
      <c r="Q288" s="183">
        <v>0</v>
      </c>
      <c r="R288" s="183">
        <f>Q288*H288</f>
        <v>0</v>
      </c>
      <c r="S288" s="183">
        <v>0</v>
      </c>
      <c r="T288" s="184">
        <f>S288*H288</f>
        <v>0</v>
      </c>
      <c r="U288" s="35"/>
      <c r="V288" s="35"/>
      <c r="W288" s="35"/>
      <c r="X288" s="35"/>
      <c r="Y288" s="35"/>
      <c r="Z288" s="35"/>
      <c r="AA288" s="35"/>
      <c r="AB288" s="35"/>
      <c r="AC288" s="35"/>
      <c r="AD288" s="35"/>
      <c r="AE288" s="35"/>
      <c r="AR288" s="185" t="s">
        <v>156</v>
      </c>
      <c r="AT288" s="185" t="s">
        <v>151</v>
      </c>
      <c r="AU288" s="185" t="s">
        <v>89</v>
      </c>
      <c r="AY288" s="18" t="s">
        <v>149</v>
      </c>
      <c r="BE288" s="186">
        <f>IF(N288="základní",J288,0)</f>
        <v>0</v>
      </c>
      <c r="BF288" s="186">
        <f>IF(N288="snížená",J288,0)</f>
        <v>0</v>
      </c>
      <c r="BG288" s="186">
        <f>IF(N288="zákl. přenesená",J288,0)</f>
        <v>0</v>
      </c>
      <c r="BH288" s="186">
        <f>IF(N288="sníž. přenesená",J288,0)</f>
        <v>0</v>
      </c>
      <c r="BI288" s="186">
        <f>IF(N288="nulová",J288,0)</f>
        <v>0</v>
      </c>
      <c r="BJ288" s="18" t="s">
        <v>87</v>
      </c>
      <c r="BK288" s="186">
        <f>ROUND(I288*H288,2)</f>
        <v>0</v>
      </c>
      <c r="BL288" s="18" t="s">
        <v>156</v>
      </c>
      <c r="BM288" s="185" t="s">
        <v>457</v>
      </c>
    </row>
    <row r="289" spans="1:47" s="2" customFormat="1" ht="39">
      <c r="A289" s="35"/>
      <c r="B289" s="36"/>
      <c r="C289" s="37"/>
      <c r="D289" s="187" t="s">
        <v>158</v>
      </c>
      <c r="E289" s="37"/>
      <c r="F289" s="188" t="s">
        <v>458</v>
      </c>
      <c r="G289" s="37"/>
      <c r="H289" s="37"/>
      <c r="I289" s="189"/>
      <c r="J289" s="37"/>
      <c r="K289" s="37"/>
      <c r="L289" s="40"/>
      <c r="M289" s="190"/>
      <c r="N289" s="191"/>
      <c r="O289" s="65"/>
      <c r="P289" s="65"/>
      <c r="Q289" s="65"/>
      <c r="R289" s="65"/>
      <c r="S289" s="65"/>
      <c r="T289" s="66"/>
      <c r="U289" s="35"/>
      <c r="V289" s="35"/>
      <c r="W289" s="35"/>
      <c r="X289" s="35"/>
      <c r="Y289" s="35"/>
      <c r="Z289" s="35"/>
      <c r="AA289" s="35"/>
      <c r="AB289" s="35"/>
      <c r="AC289" s="35"/>
      <c r="AD289" s="35"/>
      <c r="AE289" s="35"/>
      <c r="AT289" s="18" t="s">
        <v>158</v>
      </c>
      <c r="AU289" s="18" t="s">
        <v>89</v>
      </c>
    </row>
    <row r="290" spans="2:51" s="13" customFormat="1" ht="11.25">
      <c r="B290" s="192"/>
      <c r="C290" s="193"/>
      <c r="D290" s="187" t="s">
        <v>160</v>
      </c>
      <c r="E290" s="194" t="s">
        <v>31</v>
      </c>
      <c r="F290" s="195" t="s">
        <v>459</v>
      </c>
      <c r="G290" s="193"/>
      <c r="H290" s="196">
        <v>1.128</v>
      </c>
      <c r="I290" s="197"/>
      <c r="J290" s="193"/>
      <c r="K290" s="193"/>
      <c r="L290" s="198"/>
      <c r="M290" s="199"/>
      <c r="N290" s="200"/>
      <c r="O290" s="200"/>
      <c r="P290" s="200"/>
      <c r="Q290" s="200"/>
      <c r="R290" s="200"/>
      <c r="S290" s="200"/>
      <c r="T290" s="201"/>
      <c r="AT290" s="202" t="s">
        <v>160</v>
      </c>
      <c r="AU290" s="202" t="s">
        <v>89</v>
      </c>
      <c r="AV290" s="13" t="s">
        <v>89</v>
      </c>
      <c r="AW290" s="13" t="s">
        <v>38</v>
      </c>
      <c r="AX290" s="13" t="s">
        <v>79</v>
      </c>
      <c r="AY290" s="202" t="s">
        <v>149</v>
      </c>
    </row>
    <row r="291" spans="2:51" s="13" customFormat="1" ht="11.25">
      <c r="B291" s="192"/>
      <c r="C291" s="193"/>
      <c r="D291" s="187" t="s">
        <v>160</v>
      </c>
      <c r="E291" s="194" t="s">
        <v>31</v>
      </c>
      <c r="F291" s="195" t="s">
        <v>460</v>
      </c>
      <c r="G291" s="193"/>
      <c r="H291" s="196">
        <v>2.46</v>
      </c>
      <c r="I291" s="197"/>
      <c r="J291" s="193"/>
      <c r="K291" s="193"/>
      <c r="L291" s="198"/>
      <c r="M291" s="199"/>
      <c r="N291" s="200"/>
      <c r="O291" s="200"/>
      <c r="P291" s="200"/>
      <c r="Q291" s="200"/>
      <c r="R291" s="200"/>
      <c r="S291" s="200"/>
      <c r="T291" s="201"/>
      <c r="AT291" s="202" t="s">
        <v>160</v>
      </c>
      <c r="AU291" s="202" t="s">
        <v>89</v>
      </c>
      <c r="AV291" s="13" t="s">
        <v>89</v>
      </c>
      <c r="AW291" s="13" t="s">
        <v>38</v>
      </c>
      <c r="AX291" s="13" t="s">
        <v>79</v>
      </c>
      <c r="AY291" s="202" t="s">
        <v>149</v>
      </c>
    </row>
    <row r="292" spans="2:51" s="14" customFormat="1" ht="11.25">
      <c r="B292" s="203"/>
      <c r="C292" s="204"/>
      <c r="D292" s="187" t="s">
        <v>160</v>
      </c>
      <c r="E292" s="205" t="s">
        <v>31</v>
      </c>
      <c r="F292" s="206" t="s">
        <v>323</v>
      </c>
      <c r="G292" s="204"/>
      <c r="H292" s="205" t="s">
        <v>31</v>
      </c>
      <c r="I292" s="207"/>
      <c r="J292" s="204"/>
      <c r="K292" s="204"/>
      <c r="L292" s="208"/>
      <c r="M292" s="209"/>
      <c r="N292" s="210"/>
      <c r="O292" s="210"/>
      <c r="P292" s="210"/>
      <c r="Q292" s="210"/>
      <c r="R292" s="210"/>
      <c r="S292" s="210"/>
      <c r="T292" s="211"/>
      <c r="AT292" s="212" t="s">
        <v>160</v>
      </c>
      <c r="AU292" s="212" t="s">
        <v>89</v>
      </c>
      <c r="AV292" s="14" t="s">
        <v>87</v>
      </c>
      <c r="AW292" s="14" t="s">
        <v>38</v>
      </c>
      <c r="AX292" s="14" t="s">
        <v>79</v>
      </c>
      <c r="AY292" s="212" t="s">
        <v>149</v>
      </c>
    </row>
    <row r="293" spans="2:51" s="15" customFormat="1" ht="11.25">
      <c r="B293" s="213"/>
      <c r="C293" s="214"/>
      <c r="D293" s="187" t="s">
        <v>160</v>
      </c>
      <c r="E293" s="215" t="s">
        <v>31</v>
      </c>
      <c r="F293" s="216" t="s">
        <v>163</v>
      </c>
      <c r="G293" s="214"/>
      <c r="H293" s="217">
        <v>3.588</v>
      </c>
      <c r="I293" s="218"/>
      <c r="J293" s="214"/>
      <c r="K293" s="214"/>
      <c r="L293" s="219"/>
      <c r="M293" s="220"/>
      <c r="N293" s="221"/>
      <c r="O293" s="221"/>
      <c r="P293" s="221"/>
      <c r="Q293" s="221"/>
      <c r="R293" s="221"/>
      <c r="S293" s="221"/>
      <c r="T293" s="222"/>
      <c r="AT293" s="223" t="s">
        <v>160</v>
      </c>
      <c r="AU293" s="223" t="s">
        <v>89</v>
      </c>
      <c r="AV293" s="15" t="s">
        <v>156</v>
      </c>
      <c r="AW293" s="15" t="s">
        <v>38</v>
      </c>
      <c r="AX293" s="15" t="s">
        <v>87</v>
      </c>
      <c r="AY293" s="223" t="s">
        <v>149</v>
      </c>
    </row>
    <row r="294" spans="1:65" s="2" customFormat="1" ht="16.5" customHeight="1">
      <c r="A294" s="35"/>
      <c r="B294" s="36"/>
      <c r="C294" s="174" t="s">
        <v>461</v>
      </c>
      <c r="D294" s="174" t="s">
        <v>151</v>
      </c>
      <c r="E294" s="175" t="s">
        <v>462</v>
      </c>
      <c r="F294" s="176" t="s">
        <v>463</v>
      </c>
      <c r="G294" s="177" t="s">
        <v>287</v>
      </c>
      <c r="H294" s="178">
        <v>112.5</v>
      </c>
      <c r="I294" s="179"/>
      <c r="J294" s="180">
        <f>ROUND(I294*H294,2)</f>
        <v>0</v>
      </c>
      <c r="K294" s="176" t="s">
        <v>155</v>
      </c>
      <c r="L294" s="40"/>
      <c r="M294" s="181" t="s">
        <v>31</v>
      </c>
      <c r="N294" s="182" t="s">
        <v>50</v>
      </c>
      <c r="O294" s="65"/>
      <c r="P294" s="183">
        <f>O294*H294</f>
        <v>0</v>
      </c>
      <c r="Q294" s="183">
        <v>0.00019</v>
      </c>
      <c r="R294" s="183">
        <f>Q294*H294</f>
        <v>0.021375</v>
      </c>
      <c r="S294" s="183">
        <v>0</v>
      </c>
      <c r="T294" s="184">
        <f>S294*H294</f>
        <v>0</v>
      </c>
      <c r="U294" s="35"/>
      <c r="V294" s="35"/>
      <c r="W294" s="35"/>
      <c r="X294" s="35"/>
      <c r="Y294" s="35"/>
      <c r="Z294" s="35"/>
      <c r="AA294" s="35"/>
      <c r="AB294" s="35"/>
      <c r="AC294" s="35"/>
      <c r="AD294" s="35"/>
      <c r="AE294" s="35"/>
      <c r="AR294" s="185" t="s">
        <v>156</v>
      </c>
      <c r="AT294" s="185" t="s">
        <v>151</v>
      </c>
      <c r="AU294" s="185" t="s">
        <v>89</v>
      </c>
      <c r="AY294" s="18" t="s">
        <v>149</v>
      </c>
      <c r="BE294" s="186">
        <f>IF(N294="základní",J294,0)</f>
        <v>0</v>
      </c>
      <c r="BF294" s="186">
        <f>IF(N294="snížená",J294,0)</f>
        <v>0</v>
      </c>
      <c r="BG294" s="186">
        <f>IF(N294="zákl. přenesená",J294,0)</f>
        <v>0</v>
      </c>
      <c r="BH294" s="186">
        <f>IF(N294="sníž. přenesená",J294,0)</f>
        <v>0</v>
      </c>
      <c r="BI294" s="186">
        <f>IF(N294="nulová",J294,0)</f>
        <v>0</v>
      </c>
      <c r="BJ294" s="18" t="s">
        <v>87</v>
      </c>
      <c r="BK294" s="186">
        <f>ROUND(I294*H294,2)</f>
        <v>0</v>
      </c>
      <c r="BL294" s="18" t="s">
        <v>156</v>
      </c>
      <c r="BM294" s="185" t="s">
        <v>464</v>
      </c>
    </row>
    <row r="295" spans="1:65" s="2" customFormat="1" ht="16.5" customHeight="1">
      <c r="A295" s="35"/>
      <c r="B295" s="36"/>
      <c r="C295" s="174" t="s">
        <v>465</v>
      </c>
      <c r="D295" s="174" t="s">
        <v>151</v>
      </c>
      <c r="E295" s="175" t="s">
        <v>466</v>
      </c>
      <c r="F295" s="176" t="s">
        <v>467</v>
      </c>
      <c r="G295" s="177" t="s">
        <v>287</v>
      </c>
      <c r="H295" s="178">
        <v>112.5</v>
      </c>
      <c r="I295" s="179"/>
      <c r="J295" s="180">
        <f>ROUND(I295*H295,2)</f>
        <v>0</v>
      </c>
      <c r="K295" s="176" t="s">
        <v>155</v>
      </c>
      <c r="L295" s="40"/>
      <c r="M295" s="181" t="s">
        <v>31</v>
      </c>
      <c r="N295" s="182" t="s">
        <v>50</v>
      </c>
      <c r="O295" s="65"/>
      <c r="P295" s="183">
        <f>O295*H295</f>
        <v>0</v>
      </c>
      <c r="Q295" s="183">
        <v>9E-05</v>
      </c>
      <c r="R295" s="183">
        <f>Q295*H295</f>
        <v>0.010125</v>
      </c>
      <c r="S295" s="183">
        <v>0</v>
      </c>
      <c r="T295" s="184">
        <f>S295*H295</f>
        <v>0</v>
      </c>
      <c r="U295" s="35"/>
      <c r="V295" s="35"/>
      <c r="W295" s="35"/>
      <c r="X295" s="35"/>
      <c r="Y295" s="35"/>
      <c r="Z295" s="35"/>
      <c r="AA295" s="35"/>
      <c r="AB295" s="35"/>
      <c r="AC295" s="35"/>
      <c r="AD295" s="35"/>
      <c r="AE295" s="35"/>
      <c r="AR295" s="185" t="s">
        <v>156</v>
      </c>
      <c r="AT295" s="185" t="s">
        <v>151</v>
      </c>
      <c r="AU295" s="185" t="s">
        <v>89</v>
      </c>
      <c r="AY295" s="18" t="s">
        <v>149</v>
      </c>
      <c r="BE295" s="186">
        <f>IF(N295="základní",J295,0)</f>
        <v>0</v>
      </c>
      <c r="BF295" s="186">
        <f>IF(N295="snížená",J295,0)</f>
        <v>0</v>
      </c>
      <c r="BG295" s="186">
        <f>IF(N295="zákl. přenesená",J295,0)</f>
        <v>0</v>
      </c>
      <c r="BH295" s="186">
        <f>IF(N295="sníž. přenesená",J295,0)</f>
        <v>0</v>
      </c>
      <c r="BI295" s="186">
        <f>IF(N295="nulová",J295,0)</f>
        <v>0</v>
      </c>
      <c r="BJ295" s="18" t="s">
        <v>87</v>
      </c>
      <c r="BK295" s="186">
        <f>ROUND(I295*H295,2)</f>
        <v>0</v>
      </c>
      <c r="BL295" s="18" t="s">
        <v>156</v>
      </c>
      <c r="BM295" s="185" t="s">
        <v>468</v>
      </c>
    </row>
    <row r="296" spans="2:51" s="13" customFormat="1" ht="11.25">
      <c r="B296" s="192"/>
      <c r="C296" s="193"/>
      <c r="D296" s="187" t="s">
        <v>160</v>
      </c>
      <c r="E296" s="194" t="s">
        <v>31</v>
      </c>
      <c r="F296" s="195" t="s">
        <v>290</v>
      </c>
      <c r="G296" s="193"/>
      <c r="H296" s="196">
        <v>112.5</v>
      </c>
      <c r="I296" s="197"/>
      <c r="J296" s="193"/>
      <c r="K296" s="193"/>
      <c r="L296" s="198"/>
      <c r="M296" s="199"/>
      <c r="N296" s="200"/>
      <c r="O296" s="200"/>
      <c r="P296" s="200"/>
      <c r="Q296" s="200"/>
      <c r="R296" s="200"/>
      <c r="S296" s="200"/>
      <c r="T296" s="201"/>
      <c r="AT296" s="202" t="s">
        <v>160</v>
      </c>
      <c r="AU296" s="202" t="s">
        <v>89</v>
      </c>
      <c r="AV296" s="13" t="s">
        <v>89</v>
      </c>
      <c r="AW296" s="13" t="s">
        <v>38</v>
      </c>
      <c r="AX296" s="13" t="s">
        <v>79</v>
      </c>
      <c r="AY296" s="202" t="s">
        <v>149</v>
      </c>
    </row>
    <row r="297" spans="2:51" s="15" customFormat="1" ht="11.25">
      <c r="B297" s="213"/>
      <c r="C297" s="214"/>
      <c r="D297" s="187" t="s">
        <v>160</v>
      </c>
      <c r="E297" s="215" t="s">
        <v>31</v>
      </c>
      <c r="F297" s="216" t="s">
        <v>163</v>
      </c>
      <c r="G297" s="214"/>
      <c r="H297" s="217">
        <v>112.5</v>
      </c>
      <c r="I297" s="218"/>
      <c r="J297" s="214"/>
      <c r="K297" s="214"/>
      <c r="L297" s="219"/>
      <c r="M297" s="220"/>
      <c r="N297" s="221"/>
      <c r="O297" s="221"/>
      <c r="P297" s="221"/>
      <c r="Q297" s="221"/>
      <c r="R297" s="221"/>
      <c r="S297" s="221"/>
      <c r="T297" s="222"/>
      <c r="AT297" s="223" t="s">
        <v>160</v>
      </c>
      <c r="AU297" s="223" t="s">
        <v>89</v>
      </c>
      <c r="AV297" s="15" t="s">
        <v>156</v>
      </c>
      <c r="AW297" s="15" t="s">
        <v>38</v>
      </c>
      <c r="AX297" s="15" t="s">
        <v>87</v>
      </c>
      <c r="AY297" s="223" t="s">
        <v>149</v>
      </c>
    </row>
    <row r="298" spans="2:63" s="12" customFormat="1" ht="22.9" customHeight="1">
      <c r="B298" s="158"/>
      <c r="C298" s="159"/>
      <c r="D298" s="160" t="s">
        <v>78</v>
      </c>
      <c r="E298" s="172" t="s">
        <v>205</v>
      </c>
      <c r="F298" s="172" t="s">
        <v>469</v>
      </c>
      <c r="G298" s="159"/>
      <c r="H298" s="159"/>
      <c r="I298" s="162"/>
      <c r="J298" s="173">
        <f>BK298</f>
        <v>0</v>
      </c>
      <c r="K298" s="159"/>
      <c r="L298" s="164"/>
      <c r="M298" s="165"/>
      <c r="N298" s="166"/>
      <c r="O298" s="166"/>
      <c r="P298" s="167">
        <f>SUM(P299:P306)</f>
        <v>0</v>
      </c>
      <c r="Q298" s="166"/>
      <c r="R298" s="167">
        <f>SUM(R299:R306)</f>
        <v>0</v>
      </c>
      <c r="S298" s="166"/>
      <c r="T298" s="168">
        <f>SUM(T299:T306)</f>
        <v>0</v>
      </c>
      <c r="AR298" s="169" t="s">
        <v>87</v>
      </c>
      <c r="AT298" s="170" t="s">
        <v>78</v>
      </c>
      <c r="AU298" s="170" t="s">
        <v>87</v>
      </c>
      <c r="AY298" s="169" t="s">
        <v>149</v>
      </c>
      <c r="BK298" s="171">
        <f>SUM(BK299:BK306)</f>
        <v>0</v>
      </c>
    </row>
    <row r="299" spans="1:65" s="2" customFormat="1" ht="24">
      <c r="A299" s="35"/>
      <c r="B299" s="36"/>
      <c r="C299" s="174" t="s">
        <v>470</v>
      </c>
      <c r="D299" s="174" t="s">
        <v>151</v>
      </c>
      <c r="E299" s="175" t="s">
        <v>471</v>
      </c>
      <c r="F299" s="176" t="s">
        <v>472</v>
      </c>
      <c r="G299" s="177" t="s">
        <v>287</v>
      </c>
      <c r="H299" s="178">
        <v>7.5</v>
      </c>
      <c r="I299" s="179"/>
      <c r="J299" s="180">
        <f>ROUND(I299*H299,2)</f>
        <v>0</v>
      </c>
      <c r="K299" s="176" t="s">
        <v>155</v>
      </c>
      <c r="L299" s="40"/>
      <c r="M299" s="181" t="s">
        <v>31</v>
      </c>
      <c r="N299" s="182" t="s">
        <v>50</v>
      </c>
      <c r="O299" s="65"/>
      <c r="P299" s="183">
        <f>O299*H299</f>
        <v>0</v>
      </c>
      <c r="Q299" s="183">
        <v>0</v>
      </c>
      <c r="R299" s="183">
        <f>Q299*H299</f>
        <v>0</v>
      </c>
      <c r="S299" s="183">
        <v>0</v>
      </c>
      <c r="T299" s="184">
        <f>S299*H299</f>
        <v>0</v>
      </c>
      <c r="U299" s="35"/>
      <c r="V299" s="35"/>
      <c r="W299" s="35"/>
      <c r="X299" s="35"/>
      <c r="Y299" s="35"/>
      <c r="Z299" s="35"/>
      <c r="AA299" s="35"/>
      <c r="AB299" s="35"/>
      <c r="AC299" s="35"/>
      <c r="AD299" s="35"/>
      <c r="AE299" s="35"/>
      <c r="AR299" s="185" t="s">
        <v>156</v>
      </c>
      <c r="AT299" s="185" t="s">
        <v>151</v>
      </c>
      <c r="AU299" s="185" t="s">
        <v>89</v>
      </c>
      <c r="AY299" s="18" t="s">
        <v>149</v>
      </c>
      <c r="BE299" s="186">
        <f>IF(N299="základní",J299,0)</f>
        <v>0</v>
      </c>
      <c r="BF299" s="186">
        <f>IF(N299="snížená",J299,0)</f>
        <v>0</v>
      </c>
      <c r="BG299" s="186">
        <f>IF(N299="zákl. přenesená",J299,0)</f>
        <v>0</v>
      </c>
      <c r="BH299" s="186">
        <f>IF(N299="sníž. přenesená",J299,0)</f>
        <v>0</v>
      </c>
      <c r="BI299" s="186">
        <f>IF(N299="nulová",J299,0)</f>
        <v>0</v>
      </c>
      <c r="BJ299" s="18" t="s">
        <v>87</v>
      </c>
      <c r="BK299" s="186">
        <f>ROUND(I299*H299,2)</f>
        <v>0</v>
      </c>
      <c r="BL299" s="18" t="s">
        <v>156</v>
      </c>
      <c r="BM299" s="185" t="s">
        <v>473</v>
      </c>
    </row>
    <row r="300" spans="1:47" s="2" customFormat="1" ht="58.5">
      <c r="A300" s="35"/>
      <c r="B300" s="36"/>
      <c r="C300" s="37"/>
      <c r="D300" s="187" t="s">
        <v>158</v>
      </c>
      <c r="E300" s="37"/>
      <c r="F300" s="188" t="s">
        <v>474</v>
      </c>
      <c r="G300" s="37"/>
      <c r="H300" s="37"/>
      <c r="I300" s="189"/>
      <c r="J300" s="37"/>
      <c r="K300" s="37"/>
      <c r="L300" s="40"/>
      <c r="M300" s="190"/>
      <c r="N300" s="191"/>
      <c r="O300" s="65"/>
      <c r="P300" s="65"/>
      <c r="Q300" s="65"/>
      <c r="R300" s="65"/>
      <c r="S300" s="65"/>
      <c r="T300" s="66"/>
      <c r="U300" s="35"/>
      <c r="V300" s="35"/>
      <c r="W300" s="35"/>
      <c r="X300" s="35"/>
      <c r="Y300" s="35"/>
      <c r="Z300" s="35"/>
      <c r="AA300" s="35"/>
      <c r="AB300" s="35"/>
      <c r="AC300" s="35"/>
      <c r="AD300" s="35"/>
      <c r="AE300" s="35"/>
      <c r="AT300" s="18" t="s">
        <v>158</v>
      </c>
      <c r="AU300" s="18" t="s">
        <v>89</v>
      </c>
    </row>
    <row r="301" spans="2:51" s="13" customFormat="1" ht="11.25">
      <c r="B301" s="192"/>
      <c r="C301" s="193"/>
      <c r="D301" s="187" t="s">
        <v>160</v>
      </c>
      <c r="E301" s="194" t="s">
        <v>31</v>
      </c>
      <c r="F301" s="195" t="s">
        <v>475</v>
      </c>
      <c r="G301" s="193"/>
      <c r="H301" s="196">
        <v>7.5</v>
      </c>
      <c r="I301" s="197"/>
      <c r="J301" s="193"/>
      <c r="K301" s="193"/>
      <c r="L301" s="198"/>
      <c r="M301" s="199"/>
      <c r="N301" s="200"/>
      <c r="O301" s="200"/>
      <c r="P301" s="200"/>
      <c r="Q301" s="200"/>
      <c r="R301" s="200"/>
      <c r="S301" s="200"/>
      <c r="T301" s="201"/>
      <c r="AT301" s="202" t="s">
        <v>160</v>
      </c>
      <c r="AU301" s="202" t="s">
        <v>89</v>
      </c>
      <c r="AV301" s="13" t="s">
        <v>89</v>
      </c>
      <c r="AW301" s="13" t="s">
        <v>38</v>
      </c>
      <c r="AX301" s="13" t="s">
        <v>79</v>
      </c>
      <c r="AY301" s="202" t="s">
        <v>149</v>
      </c>
    </row>
    <row r="302" spans="2:51" s="15" customFormat="1" ht="11.25">
      <c r="B302" s="213"/>
      <c r="C302" s="214"/>
      <c r="D302" s="187" t="s">
        <v>160</v>
      </c>
      <c r="E302" s="215" t="s">
        <v>31</v>
      </c>
      <c r="F302" s="216" t="s">
        <v>163</v>
      </c>
      <c r="G302" s="214"/>
      <c r="H302" s="217">
        <v>7.5</v>
      </c>
      <c r="I302" s="218"/>
      <c r="J302" s="214"/>
      <c r="K302" s="214"/>
      <c r="L302" s="219"/>
      <c r="M302" s="220"/>
      <c r="N302" s="221"/>
      <c r="O302" s="221"/>
      <c r="P302" s="221"/>
      <c r="Q302" s="221"/>
      <c r="R302" s="221"/>
      <c r="S302" s="221"/>
      <c r="T302" s="222"/>
      <c r="AT302" s="223" t="s">
        <v>160</v>
      </c>
      <c r="AU302" s="223" t="s">
        <v>89</v>
      </c>
      <c r="AV302" s="15" t="s">
        <v>156</v>
      </c>
      <c r="AW302" s="15" t="s">
        <v>38</v>
      </c>
      <c r="AX302" s="15" t="s">
        <v>87</v>
      </c>
      <c r="AY302" s="223" t="s">
        <v>149</v>
      </c>
    </row>
    <row r="303" spans="1:65" s="2" customFormat="1" ht="16.5" customHeight="1">
      <c r="A303" s="35"/>
      <c r="B303" s="36"/>
      <c r="C303" s="174" t="s">
        <v>476</v>
      </c>
      <c r="D303" s="174" t="s">
        <v>151</v>
      </c>
      <c r="E303" s="175" t="s">
        <v>477</v>
      </c>
      <c r="F303" s="176" t="s">
        <v>478</v>
      </c>
      <c r="G303" s="177" t="s">
        <v>287</v>
      </c>
      <c r="H303" s="178">
        <v>5.5</v>
      </c>
      <c r="I303" s="179"/>
      <c r="J303" s="180">
        <f>ROUND(I303*H303,2)</f>
        <v>0</v>
      </c>
      <c r="K303" s="176" t="s">
        <v>155</v>
      </c>
      <c r="L303" s="40"/>
      <c r="M303" s="181" t="s">
        <v>31</v>
      </c>
      <c r="N303" s="182" t="s">
        <v>50</v>
      </c>
      <c r="O303" s="65"/>
      <c r="P303" s="183">
        <f>O303*H303</f>
        <v>0</v>
      </c>
      <c r="Q303" s="183">
        <v>0</v>
      </c>
      <c r="R303" s="183">
        <f>Q303*H303</f>
        <v>0</v>
      </c>
      <c r="S303" s="183">
        <v>0</v>
      </c>
      <c r="T303" s="184">
        <f>S303*H303</f>
        <v>0</v>
      </c>
      <c r="U303" s="35"/>
      <c r="V303" s="35"/>
      <c r="W303" s="35"/>
      <c r="X303" s="35"/>
      <c r="Y303" s="35"/>
      <c r="Z303" s="35"/>
      <c r="AA303" s="35"/>
      <c r="AB303" s="35"/>
      <c r="AC303" s="35"/>
      <c r="AD303" s="35"/>
      <c r="AE303" s="35"/>
      <c r="AR303" s="185" t="s">
        <v>156</v>
      </c>
      <c r="AT303" s="185" t="s">
        <v>151</v>
      </c>
      <c r="AU303" s="185" t="s">
        <v>89</v>
      </c>
      <c r="AY303" s="18" t="s">
        <v>149</v>
      </c>
      <c r="BE303" s="186">
        <f>IF(N303="základní",J303,0)</f>
        <v>0</v>
      </c>
      <c r="BF303" s="186">
        <f>IF(N303="snížená",J303,0)</f>
        <v>0</v>
      </c>
      <c r="BG303" s="186">
        <f>IF(N303="zákl. přenesená",J303,0)</f>
        <v>0</v>
      </c>
      <c r="BH303" s="186">
        <f>IF(N303="sníž. přenesená",J303,0)</f>
        <v>0</v>
      </c>
      <c r="BI303" s="186">
        <f>IF(N303="nulová",J303,0)</f>
        <v>0</v>
      </c>
      <c r="BJ303" s="18" t="s">
        <v>87</v>
      </c>
      <c r="BK303" s="186">
        <f>ROUND(I303*H303,2)</f>
        <v>0</v>
      </c>
      <c r="BL303" s="18" t="s">
        <v>156</v>
      </c>
      <c r="BM303" s="185" t="s">
        <v>479</v>
      </c>
    </row>
    <row r="304" spans="1:47" s="2" customFormat="1" ht="29.25">
      <c r="A304" s="35"/>
      <c r="B304" s="36"/>
      <c r="C304" s="37"/>
      <c r="D304" s="187" t="s">
        <v>158</v>
      </c>
      <c r="E304" s="37"/>
      <c r="F304" s="188" t="s">
        <v>480</v>
      </c>
      <c r="G304" s="37"/>
      <c r="H304" s="37"/>
      <c r="I304" s="189"/>
      <c r="J304" s="37"/>
      <c r="K304" s="37"/>
      <c r="L304" s="40"/>
      <c r="M304" s="190"/>
      <c r="N304" s="191"/>
      <c r="O304" s="65"/>
      <c r="P304" s="65"/>
      <c r="Q304" s="65"/>
      <c r="R304" s="65"/>
      <c r="S304" s="65"/>
      <c r="T304" s="66"/>
      <c r="U304" s="35"/>
      <c r="V304" s="35"/>
      <c r="W304" s="35"/>
      <c r="X304" s="35"/>
      <c r="Y304" s="35"/>
      <c r="Z304" s="35"/>
      <c r="AA304" s="35"/>
      <c r="AB304" s="35"/>
      <c r="AC304" s="35"/>
      <c r="AD304" s="35"/>
      <c r="AE304" s="35"/>
      <c r="AT304" s="18" t="s">
        <v>158</v>
      </c>
      <c r="AU304" s="18" t="s">
        <v>89</v>
      </c>
    </row>
    <row r="305" spans="2:51" s="13" customFormat="1" ht="11.25">
      <c r="B305" s="192"/>
      <c r="C305" s="193"/>
      <c r="D305" s="187" t="s">
        <v>160</v>
      </c>
      <c r="E305" s="194" t="s">
        <v>31</v>
      </c>
      <c r="F305" s="195" t="s">
        <v>481</v>
      </c>
      <c r="G305" s="193"/>
      <c r="H305" s="196">
        <v>5.5</v>
      </c>
      <c r="I305" s="197"/>
      <c r="J305" s="193"/>
      <c r="K305" s="193"/>
      <c r="L305" s="198"/>
      <c r="M305" s="199"/>
      <c r="N305" s="200"/>
      <c r="O305" s="200"/>
      <c r="P305" s="200"/>
      <c r="Q305" s="200"/>
      <c r="R305" s="200"/>
      <c r="S305" s="200"/>
      <c r="T305" s="201"/>
      <c r="AT305" s="202" t="s">
        <v>160</v>
      </c>
      <c r="AU305" s="202" t="s">
        <v>89</v>
      </c>
      <c r="AV305" s="13" t="s">
        <v>89</v>
      </c>
      <c r="AW305" s="13" t="s">
        <v>38</v>
      </c>
      <c r="AX305" s="13" t="s">
        <v>79</v>
      </c>
      <c r="AY305" s="202" t="s">
        <v>149</v>
      </c>
    </row>
    <row r="306" spans="2:51" s="15" customFormat="1" ht="11.25">
      <c r="B306" s="213"/>
      <c r="C306" s="214"/>
      <c r="D306" s="187" t="s">
        <v>160</v>
      </c>
      <c r="E306" s="215" t="s">
        <v>31</v>
      </c>
      <c r="F306" s="216" t="s">
        <v>163</v>
      </c>
      <c r="G306" s="214"/>
      <c r="H306" s="217">
        <v>5.5</v>
      </c>
      <c r="I306" s="218"/>
      <c r="J306" s="214"/>
      <c r="K306" s="214"/>
      <c r="L306" s="219"/>
      <c r="M306" s="220"/>
      <c r="N306" s="221"/>
      <c r="O306" s="221"/>
      <c r="P306" s="221"/>
      <c r="Q306" s="221"/>
      <c r="R306" s="221"/>
      <c r="S306" s="221"/>
      <c r="T306" s="222"/>
      <c r="AT306" s="223" t="s">
        <v>160</v>
      </c>
      <c r="AU306" s="223" t="s">
        <v>89</v>
      </c>
      <c r="AV306" s="15" t="s">
        <v>156</v>
      </c>
      <c r="AW306" s="15" t="s">
        <v>38</v>
      </c>
      <c r="AX306" s="15" t="s">
        <v>87</v>
      </c>
      <c r="AY306" s="223" t="s">
        <v>149</v>
      </c>
    </row>
    <row r="307" spans="2:63" s="12" customFormat="1" ht="22.9" customHeight="1">
      <c r="B307" s="158"/>
      <c r="C307" s="159"/>
      <c r="D307" s="160" t="s">
        <v>78</v>
      </c>
      <c r="E307" s="172" t="s">
        <v>482</v>
      </c>
      <c r="F307" s="172" t="s">
        <v>483</v>
      </c>
      <c r="G307" s="159"/>
      <c r="H307" s="159"/>
      <c r="I307" s="162"/>
      <c r="J307" s="173">
        <f>BK307</f>
        <v>0</v>
      </c>
      <c r="K307" s="159"/>
      <c r="L307" s="164"/>
      <c r="M307" s="165"/>
      <c r="N307" s="166"/>
      <c r="O307" s="166"/>
      <c r="P307" s="167">
        <f>SUM(P308:P323)</f>
        <v>0</v>
      </c>
      <c r="Q307" s="166"/>
      <c r="R307" s="167">
        <f>SUM(R308:R323)</f>
        <v>0</v>
      </c>
      <c r="S307" s="166"/>
      <c r="T307" s="168">
        <f>SUM(T308:T323)</f>
        <v>0</v>
      </c>
      <c r="AR307" s="169" t="s">
        <v>87</v>
      </c>
      <c r="AT307" s="170" t="s">
        <v>78</v>
      </c>
      <c r="AU307" s="170" t="s">
        <v>87</v>
      </c>
      <c r="AY307" s="169" t="s">
        <v>149</v>
      </c>
      <c r="BK307" s="171">
        <f>SUM(BK308:BK323)</f>
        <v>0</v>
      </c>
    </row>
    <row r="308" spans="1:65" s="2" customFormat="1" ht="24">
      <c r="A308" s="35"/>
      <c r="B308" s="36"/>
      <c r="C308" s="174" t="s">
        <v>484</v>
      </c>
      <c r="D308" s="174" t="s">
        <v>151</v>
      </c>
      <c r="E308" s="175" t="s">
        <v>485</v>
      </c>
      <c r="F308" s="176" t="s">
        <v>486</v>
      </c>
      <c r="G308" s="177" t="s">
        <v>240</v>
      </c>
      <c r="H308" s="178">
        <v>58.905</v>
      </c>
      <c r="I308" s="179"/>
      <c r="J308" s="180">
        <f>ROUND(I308*H308,2)</f>
        <v>0</v>
      </c>
      <c r="K308" s="176" t="s">
        <v>155</v>
      </c>
      <c r="L308" s="40"/>
      <c r="M308" s="181" t="s">
        <v>31</v>
      </c>
      <c r="N308" s="182" t="s">
        <v>50</v>
      </c>
      <c r="O308" s="65"/>
      <c r="P308" s="183">
        <f>O308*H308</f>
        <v>0</v>
      </c>
      <c r="Q308" s="183">
        <v>0</v>
      </c>
      <c r="R308" s="183">
        <f>Q308*H308</f>
        <v>0</v>
      </c>
      <c r="S308" s="183">
        <v>0</v>
      </c>
      <c r="T308" s="184">
        <f>S308*H308</f>
        <v>0</v>
      </c>
      <c r="U308" s="35"/>
      <c r="V308" s="35"/>
      <c r="W308" s="35"/>
      <c r="X308" s="35"/>
      <c r="Y308" s="35"/>
      <c r="Z308" s="35"/>
      <c r="AA308" s="35"/>
      <c r="AB308" s="35"/>
      <c r="AC308" s="35"/>
      <c r="AD308" s="35"/>
      <c r="AE308" s="35"/>
      <c r="AR308" s="185" t="s">
        <v>156</v>
      </c>
      <c r="AT308" s="185" t="s">
        <v>151</v>
      </c>
      <c r="AU308" s="185" t="s">
        <v>89</v>
      </c>
      <c r="AY308" s="18" t="s">
        <v>149</v>
      </c>
      <c r="BE308" s="186">
        <f>IF(N308="základní",J308,0)</f>
        <v>0</v>
      </c>
      <c r="BF308" s="186">
        <f>IF(N308="snížená",J308,0)</f>
        <v>0</v>
      </c>
      <c r="BG308" s="186">
        <f>IF(N308="zákl. přenesená",J308,0)</f>
        <v>0</v>
      </c>
      <c r="BH308" s="186">
        <f>IF(N308="sníž. přenesená",J308,0)</f>
        <v>0</v>
      </c>
      <c r="BI308" s="186">
        <f>IF(N308="nulová",J308,0)</f>
        <v>0</v>
      </c>
      <c r="BJ308" s="18" t="s">
        <v>87</v>
      </c>
      <c r="BK308" s="186">
        <f>ROUND(I308*H308,2)</f>
        <v>0</v>
      </c>
      <c r="BL308" s="18" t="s">
        <v>156</v>
      </c>
      <c r="BM308" s="185" t="s">
        <v>487</v>
      </c>
    </row>
    <row r="309" spans="1:47" s="2" customFormat="1" ht="87.75">
      <c r="A309" s="35"/>
      <c r="B309" s="36"/>
      <c r="C309" s="37"/>
      <c r="D309" s="187" t="s">
        <v>158</v>
      </c>
      <c r="E309" s="37"/>
      <c r="F309" s="188" t="s">
        <v>488</v>
      </c>
      <c r="G309" s="37"/>
      <c r="H309" s="37"/>
      <c r="I309" s="189"/>
      <c r="J309" s="37"/>
      <c r="K309" s="37"/>
      <c r="L309" s="40"/>
      <c r="M309" s="190"/>
      <c r="N309" s="191"/>
      <c r="O309" s="65"/>
      <c r="P309" s="65"/>
      <c r="Q309" s="65"/>
      <c r="R309" s="65"/>
      <c r="S309" s="65"/>
      <c r="T309" s="66"/>
      <c r="U309" s="35"/>
      <c r="V309" s="35"/>
      <c r="W309" s="35"/>
      <c r="X309" s="35"/>
      <c r="Y309" s="35"/>
      <c r="Z309" s="35"/>
      <c r="AA309" s="35"/>
      <c r="AB309" s="35"/>
      <c r="AC309" s="35"/>
      <c r="AD309" s="35"/>
      <c r="AE309" s="35"/>
      <c r="AT309" s="18" t="s">
        <v>158</v>
      </c>
      <c r="AU309" s="18" t="s">
        <v>89</v>
      </c>
    </row>
    <row r="310" spans="1:65" s="2" customFormat="1" ht="24">
      <c r="A310" s="35"/>
      <c r="B310" s="36"/>
      <c r="C310" s="174" t="s">
        <v>489</v>
      </c>
      <c r="D310" s="174" t="s">
        <v>151</v>
      </c>
      <c r="E310" s="175" t="s">
        <v>490</v>
      </c>
      <c r="F310" s="176" t="s">
        <v>491</v>
      </c>
      <c r="G310" s="177" t="s">
        <v>240</v>
      </c>
      <c r="H310" s="178">
        <v>35.35</v>
      </c>
      <c r="I310" s="179"/>
      <c r="J310" s="180">
        <f>ROUND(I310*H310,2)</f>
        <v>0</v>
      </c>
      <c r="K310" s="176" t="s">
        <v>155</v>
      </c>
      <c r="L310" s="40"/>
      <c r="M310" s="181" t="s">
        <v>31</v>
      </c>
      <c r="N310" s="182" t="s">
        <v>50</v>
      </c>
      <c r="O310" s="65"/>
      <c r="P310" s="183">
        <f>O310*H310</f>
        <v>0</v>
      </c>
      <c r="Q310" s="183">
        <v>0</v>
      </c>
      <c r="R310" s="183">
        <f>Q310*H310</f>
        <v>0</v>
      </c>
      <c r="S310" s="183">
        <v>0</v>
      </c>
      <c r="T310" s="184">
        <f>S310*H310</f>
        <v>0</v>
      </c>
      <c r="U310" s="35"/>
      <c r="V310" s="35"/>
      <c r="W310" s="35"/>
      <c r="X310" s="35"/>
      <c r="Y310" s="35"/>
      <c r="Z310" s="35"/>
      <c r="AA310" s="35"/>
      <c r="AB310" s="35"/>
      <c r="AC310" s="35"/>
      <c r="AD310" s="35"/>
      <c r="AE310" s="35"/>
      <c r="AR310" s="185" t="s">
        <v>156</v>
      </c>
      <c r="AT310" s="185" t="s">
        <v>151</v>
      </c>
      <c r="AU310" s="185" t="s">
        <v>89</v>
      </c>
      <c r="AY310" s="18" t="s">
        <v>149</v>
      </c>
      <c r="BE310" s="186">
        <f>IF(N310="základní",J310,0)</f>
        <v>0</v>
      </c>
      <c r="BF310" s="186">
        <f>IF(N310="snížená",J310,0)</f>
        <v>0</v>
      </c>
      <c r="BG310" s="186">
        <f>IF(N310="zákl. přenesená",J310,0)</f>
        <v>0</v>
      </c>
      <c r="BH310" s="186">
        <f>IF(N310="sníž. přenesená",J310,0)</f>
        <v>0</v>
      </c>
      <c r="BI310" s="186">
        <f>IF(N310="nulová",J310,0)</f>
        <v>0</v>
      </c>
      <c r="BJ310" s="18" t="s">
        <v>87</v>
      </c>
      <c r="BK310" s="186">
        <f>ROUND(I310*H310,2)</f>
        <v>0</v>
      </c>
      <c r="BL310" s="18" t="s">
        <v>156</v>
      </c>
      <c r="BM310" s="185" t="s">
        <v>492</v>
      </c>
    </row>
    <row r="311" spans="1:47" s="2" customFormat="1" ht="87.75">
      <c r="A311" s="35"/>
      <c r="B311" s="36"/>
      <c r="C311" s="37"/>
      <c r="D311" s="187" t="s">
        <v>158</v>
      </c>
      <c r="E311" s="37"/>
      <c r="F311" s="188" t="s">
        <v>488</v>
      </c>
      <c r="G311" s="37"/>
      <c r="H311" s="37"/>
      <c r="I311" s="189"/>
      <c r="J311" s="37"/>
      <c r="K311" s="37"/>
      <c r="L311" s="40"/>
      <c r="M311" s="190"/>
      <c r="N311" s="191"/>
      <c r="O311" s="65"/>
      <c r="P311" s="65"/>
      <c r="Q311" s="65"/>
      <c r="R311" s="65"/>
      <c r="S311" s="65"/>
      <c r="T311" s="66"/>
      <c r="U311" s="35"/>
      <c r="V311" s="35"/>
      <c r="W311" s="35"/>
      <c r="X311" s="35"/>
      <c r="Y311" s="35"/>
      <c r="Z311" s="35"/>
      <c r="AA311" s="35"/>
      <c r="AB311" s="35"/>
      <c r="AC311" s="35"/>
      <c r="AD311" s="35"/>
      <c r="AE311" s="35"/>
      <c r="AT311" s="18" t="s">
        <v>158</v>
      </c>
      <c r="AU311" s="18" t="s">
        <v>89</v>
      </c>
    </row>
    <row r="312" spans="2:51" s="13" customFormat="1" ht="11.25">
      <c r="B312" s="192"/>
      <c r="C312" s="193"/>
      <c r="D312" s="187" t="s">
        <v>160</v>
      </c>
      <c r="E312" s="194" t="s">
        <v>31</v>
      </c>
      <c r="F312" s="195" t="s">
        <v>493</v>
      </c>
      <c r="G312" s="193"/>
      <c r="H312" s="196">
        <v>35.35</v>
      </c>
      <c r="I312" s="197"/>
      <c r="J312" s="193"/>
      <c r="K312" s="193"/>
      <c r="L312" s="198"/>
      <c r="M312" s="199"/>
      <c r="N312" s="200"/>
      <c r="O312" s="200"/>
      <c r="P312" s="200"/>
      <c r="Q312" s="200"/>
      <c r="R312" s="200"/>
      <c r="S312" s="200"/>
      <c r="T312" s="201"/>
      <c r="AT312" s="202" t="s">
        <v>160</v>
      </c>
      <c r="AU312" s="202" t="s">
        <v>89</v>
      </c>
      <c r="AV312" s="13" t="s">
        <v>89</v>
      </c>
      <c r="AW312" s="13" t="s">
        <v>38</v>
      </c>
      <c r="AX312" s="13" t="s">
        <v>79</v>
      </c>
      <c r="AY312" s="202" t="s">
        <v>149</v>
      </c>
    </row>
    <row r="313" spans="2:51" s="15" customFormat="1" ht="11.25">
      <c r="B313" s="213"/>
      <c r="C313" s="214"/>
      <c r="D313" s="187" t="s">
        <v>160</v>
      </c>
      <c r="E313" s="215" t="s">
        <v>31</v>
      </c>
      <c r="F313" s="216" t="s">
        <v>163</v>
      </c>
      <c r="G313" s="214"/>
      <c r="H313" s="217">
        <v>35.35</v>
      </c>
      <c r="I313" s="218"/>
      <c r="J313" s="214"/>
      <c r="K313" s="214"/>
      <c r="L313" s="219"/>
      <c r="M313" s="220"/>
      <c r="N313" s="221"/>
      <c r="O313" s="221"/>
      <c r="P313" s="221"/>
      <c r="Q313" s="221"/>
      <c r="R313" s="221"/>
      <c r="S313" s="221"/>
      <c r="T313" s="222"/>
      <c r="AT313" s="223" t="s">
        <v>160</v>
      </c>
      <c r="AU313" s="223" t="s">
        <v>89</v>
      </c>
      <c r="AV313" s="15" t="s">
        <v>156</v>
      </c>
      <c r="AW313" s="15" t="s">
        <v>38</v>
      </c>
      <c r="AX313" s="15" t="s">
        <v>87</v>
      </c>
      <c r="AY313" s="223" t="s">
        <v>149</v>
      </c>
    </row>
    <row r="314" spans="1:65" s="2" customFormat="1" ht="16.5" customHeight="1">
      <c r="A314" s="35"/>
      <c r="B314" s="36"/>
      <c r="C314" s="174" t="s">
        <v>494</v>
      </c>
      <c r="D314" s="174" t="s">
        <v>151</v>
      </c>
      <c r="E314" s="175" t="s">
        <v>495</v>
      </c>
      <c r="F314" s="176" t="s">
        <v>496</v>
      </c>
      <c r="G314" s="177" t="s">
        <v>240</v>
      </c>
      <c r="H314" s="178">
        <v>58.905</v>
      </c>
      <c r="I314" s="179"/>
      <c r="J314" s="180">
        <f>ROUND(I314*H314,2)</f>
        <v>0</v>
      </c>
      <c r="K314" s="176" t="s">
        <v>155</v>
      </c>
      <c r="L314" s="40"/>
      <c r="M314" s="181" t="s">
        <v>31</v>
      </c>
      <c r="N314" s="182" t="s">
        <v>50</v>
      </c>
      <c r="O314" s="65"/>
      <c r="P314" s="183">
        <f>O314*H314</f>
        <v>0</v>
      </c>
      <c r="Q314" s="183">
        <v>0</v>
      </c>
      <c r="R314" s="183">
        <f>Q314*H314</f>
        <v>0</v>
      </c>
      <c r="S314" s="183">
        <v>0</v>
      </c>
      <c r="T314" s="184">
        <f>S314*H314</f>
        <v>0</v>
      </c>
      <c r="U314" s="35"/>
      <c r="V314" s="35"/>
      <c r="W314" s="35"/>
      <c r="X314" s="35"/>
      <c r="Y314" s="35"/>
      <c r="Z314" s="35"/>
      <c r="AA314" s="35"/>
      <c r="AB314" s="35"/>
      <c r="AC314" s="35"/>
      <c r="AD314" s="35"/>
      <c r="AE314" s="35"/>
      <c r="AR314" s="185" t="s">
        <v>156</v>
      </c>
      <c r="AT314" s="185" t="s">
        <v>151</v>
      </c>
      <c r="AU314" s="185" t="s">
        <v>89</v>
      </c>
      <c r="AY314" s="18" t="s">
        <v>149</v>
      </c>
      <c r="BE314" s="186">
        <f>IF(N314="základní",J314,0)</f>
        <v>0</v>
      </c>
      <c r="BF314" s="186">
        <f>IF(N314="snížená",J314,0)</f>
        <v>0</v>
      </c>
      <c r="BG314" s="186">
        <f>IF(N314="zákl. přenesená",J314,0)</f>
        <v>0</v>
      </c>
      <c r="BH314" s="186">
        <f>IF(N314="sníž. přenesená",J314,0)</f>
        <v>0</v>
      </c>
      <c r="BI314" s="186">
        <f>IF(N314="nulová",J314,0)</f>
        <v>0</v>
      </c>
      <c r="BJ314" s="18" t="s">
        <v>87</v>
      </c>
      <c r="BK314" s="186">
        <f>ROUND(I314*H314,2)</f>
        <v>0</v>
      </c>
      <c r="BL314" s="18" t="s">
        <v>156</v>
      </c>
      <c r="BM314" s="185" t="s">
        <v>497</v>
      </c>
    </row>
    <row r="315" spans="1:47" s="2" customFormat="1" ht="39">
      <c r="A315" s="35"/>
      <c r="B315" s="36"/>
      <c r="C315" s="37"/>
      <c r="D315" s="187" t="s">
        <v>158</v>
      </c>
      <c r="E315" s="37"/>
      <c r="F315" s="188" t="s">
        <v>498</v>
      </c>
      <c r="G315" s="37"/>
      <c r="H315" s="37"/>
      <c r="I315" s="189"/>
      <c r="J315" s="37"/>
      <c r="K315" s="37"/>
      <c r="L315" s="40"/>
      <c r="M315" s="190"/>
      <c r="N315" s="191"/>
      <c r="O315" s="65"/>
      <c r="P315" s="65"/>
      <c r="Q315" s="65"/>
      <c r="R315" s="65"/>
      <c r="S315" s="65"/>
      <c r="T315" s="66"/>
      <c r="U315" s="35"/>
      <c r="V315" s="35"/>
      <c r="W315" s="35"/>
      <c r="X315" s="35"/>
      <c r="Y315" s="35"/>
      <c r="Z315" s="35"/>
      <c r="AA315" s="35"/>
      <c r="AB315" s="35"/>
      <c r="AC315" s="35"/>
      <c r="AD315" s="35"/>
      <c r="AE315" s="35"/>
      <c r="AT315" s="18" t="s">
        <v>158</v>
      </c>
      <c r="AU315" s="18" t="s">
        <v>89</v>
      </c>
    </row>
    <row r="316" spans="1:65" s="2" customFormat="1" ht="16.5" customHeight="1">
      <c r="A316" s="35"/>
      <c r="B316" s="36"/>
      <c r="C316" s="174" t="s">
        <v>499</v>
      </c>
      <c r="D316" s="174" t="s">
        <v>151</v>
      </c>
      <c r="E316" s="175" t="s">
        <v>500</v>
      </c>
      <c r="F316" s="176" t="s">
        <v>501</v>
      </c>
      <c r="G316" s="177" t="s">
        <v>240</v>
      </c>
      <c r="H316" s="178">
        <v>1.089</v>
      </c>
      <c r="I316" s="179"/>
      <c r="J316" s="180">
        <f>ROUND(I316*H316,2)</f>
        <v>0</v>
      </c>
      <c r="K316" s="176" t="s">
        <v>155</v>
      </c>
      <c r="L316" s="40"/>
      <c r="M316" s="181" t="s">
        <v>31</v>
      </c>
      <c r="N316" s="182" t="s">
        <v>50</v>
      </c>
      <c r="O316" s="65"/>
      <c r="P316" s="183">
        <f>O316*H316</f>
        <v>0</v>
      </c>
      <c r="Q316" s="183">
        <v>0</v>
      </c>
      <c r="R316" s="183">
        <f>Q316*H316</f>
        <v>0</v>
      </c>
      <c r="S316" s="183">
        <v>0</v>
      </c>
      <c r="T316" s="184">
        <f>S316*H316</f>
        <v>0</v>
      </c>
      <c r="U316" s="35"/>
      <c r="V316" s="35"/>
      <c r="W316" s="35"/>
      <c r="X316" s="35"/>
      <c r="Y316" s="35"/>
      <c r="Z316" s="35"/>
      <c r="AA316" s="35"/>
      <c r="AB316" s="35"/>
      <c r="AC316" s="35"/>
      <c r="AD316" s="35"/>
      <c r="AE316" s="35"/>
      <c r="AR316" s="185" t="s">
        <v>156</v>
      </c>
      <c r="AT316" s="185" t="s">
        <v>151</v>
      </c>
      <c r="AU316" s="185" t="s">
        <v>89</v>
      </c>
      <c r="AY316" s="18" t="s">
        <v>149</v>
      </c>
      <c r="BE316" s="186">
        <f>IF(N316="základní",J316,0)</f>
        <v>0</v>
      </c>
      <c r="BF316" s="186">
        <f>IF(N316="snížená",J316,0)</f>
        <v>0</v>
      </c>
      <c r="BG316" s="186">
        <f>IF(N316="zákl. přenesená",J316,0)</f>
        <v>0</v>
      </c>
      <c r="BH316" s="186">
        <f>IF(N316="sníž. přenesená",J316,0)</f>
        <v>0</v>
      </c>
      <c r="BI316" s="186">
        <f>IF(N316="nulová",J316,0)</f>
        <v>0</v>
      </c>
      <c r="BJ316" s="18" t="s">
        <v>87</v>
      </c>
      <c r="BK316" s="186">
        <f>ROUND(I316*H316,2)</f>
        <v>0</v>
      </c>
      <c r="BL316" s="18" t="s">
        <v>156</v>
      </c>
      <c r="BM316" s="185" t="s">
        <v>502</v>
      </c>
    </row>
    <row r="317" spans="1:47" s="2" customFormat="1" ht="68.25">
      <c r="A317" s="35"/>
      <c r="B317" s="36"/>
      <c r="C317" s="37"/>
      <c r="D317" s="187" t="s">
        <v>158</v>
      </c>
      <c r="E317" s="37"/>
      <c r="F317" s="188" t="s">
        <v>503</v>
      </c>
      <c r="G317" s="37"/>
      <c r="H317" s="37"/>
      <c r="I317" s="189"/>
      <c r="J317" s="37"/>
      <c r="K317" s="37"/>
      <c r="L317" s="40"/>
      <c r="M317" s="190"/>
      <c r="N317" s="191"/>
      <c r="O317" s="65"/>
      <c r="P317" s="65"/>
      <c r="Q317" s="65"/>
      <c r="R317" s="65"/>
      <c r="S317" s="65"/>
      <c r="T317" s="66"/>
      <c r="U317" s="35"/>
      <c r="V317" s="35"/>
      <c r="W317" s="35"/>
      <c r="X317" s="35"/>
      <c r="Y317" s="35"/>
      <c r="Z317" s="35"/>
      <c r="AA317" s="35"/>
      <c r="AB317" s="35"/>
      <c r="AC317" s="35"/>
      <c r="AD317" s="35"/>
      <c r="AE317" s="35"/>
      <c r="AT317" s="18" t="s">
        <v>158</v>
      </c>
      <c r="AU317" s="18" t="s">
        <v>89</v>
      </c>
    </row>
    <row r="318" spans="2:51" s="13" customFormat="1" ht="11.25">
      <c r="B318" s="192"/>
      <c r="C318" s="193"/>
      <c r="D318" s="187" t="s">
        <v>160</v>
      </c>
      <c r="E318" s="194" t="s">
        <v>31</v>
      </c>
      <c r="F318" s="195" t="s">
        <v>504</v>
      </c>
      <c r="G318" s="193"/>
      <c r="H318" s="196">
        <v>1.089</v>
      </c>
      <c r="I318" s="197"/>
      <c r="J318" s="193"/>
      <c r="K318" s="193"/>
      <c r="L318" s="198"/>
      <c r="M318" s="199"/>
      <c r="N318" s="200"/>
      <c r="O318" s="200"/>
      <c r="P318" s="200"/>
      <c r="Q318" s="200"/>
      <c r="R318" s="200"/>
      <c r="S318" s="200"/>
      <c r="T318" s="201"/>
      <c r="AT318" s="202" t="s">
        <v>160</v>
      </c>
      <c r="AU318" s="202" t="s">
        <v>89</v>
      </c>
      <c r="AV318" s="13" t="s">
        <v>89</v>
      </c>
      <c r="AW318" s="13" t="s">
        <v>38</v>
      </c>
      <c r="AX318" s="13" t="s">
        <v>79</v>
      </c>
      <c r="AY318" s="202" t="s">
        <v>149</v>
      </c>
    </row>
    <row r="319" spans="2:51" s="15" customFormat="1" ht="11.25">
      <c r="B319" s="213"/>
      <c r="C319" s="214"/>
      <c r="D319" s="187" t="s">
        <v>160</v>
      </c>
      <c r="E319" s="215" t="s">
        <v>31</v>
      </c>
      <c r="F319" s="216" t="s">
        <v>163</v>
      </c>
      <c r="G319" s="214"/>
      <c r="H319" s="217">
        <v>1.089</v>
      </c>
      <c r="I319" s="218"/>
      <c r="J319" s="214"/>
      <c r="K319" s="214"/>
      <c r="L319" s="219"/>
      <c r="M319" s="220"/>
      <c r="N319" s="221"/>
      <c r="O319" s="221"/>
      <c r="P319" s="221"/>
      <c r="Q319" s="221"/>
      <c r="R319" s="221"/>
      <c r="S319" s="221"/>
      <c r="T319" s="222"/>
      <c r="AT319" s="223" t="s">
        <v>160</v>
      </c>
      <c r="AU319" s="223" t="s">
        <v>89</v>
      </c>
      <c r="AV319" s="15" t="s">
        <v>156</v>
      </c>
      <c r="AW319" s="15" t="s">
        <v>38</v>
      </c>
      <c r="AX319" s="15" t="s">
        <v>87</v>
      </c>
      <c r="AY319" s="223" t="s">
        <v>149</v>
      </c>
    </row>
    <row r="320" spans="1:65" s="2" customFormat="1" ht="16.5" customHeight="1">
      <c r="A320" s="35"/>
      <c r="B320" s="36"/>
      <c r="C320" s="174" t="s">
        <v>505</v>
      </c>
      <c r="D320" s="174" t="s">
        <v>151</v>
      </c>
      <c r="E320" s="175" t="s">
        <v>506</v>
      </c>
      <c r="F320" s="176" t="s">
        <v>507</v>
      </c>
      <c r="G320" s="177" t="s">
        <v>240</v>
      </c>
      <c r="H320" s="178">
        <v>1.436</v>
      </c>
      <c r="I320" s="179"/>
      <c r="J320" s="180">
        <f>ROUND(I320*H320,2)</f>
        <v>0</v>
      </c>
      <c r="K320" s="176" t="s">
        <v>155</v>
      </c>
      <c r="L320" s="40"/>
      <c r="M320" s="181" t="s">
        <v>31</v>
      </c>
      <c r="N320" s="182" t="s">
        <v>50</v>
      </c>
      <c r="O320" s="65"/>
      <c r="P320" s="183">
        <f>O320*H320</f>
        <v>0</v>
      </c>
      <c r="Q320" s="183">
        <v>0</v>
      </c>
      <c r="R320" s="183">
        <f>Q320*H320</f>
        <v>0</v>
      </c>
      <c r="S320" s="183">
        <v>0</v>
      </c>
      <c r="T320" s="184">
        <f>S320*H320</f>
        <v>0</v>
      </c>
      <c r="U320" s="35"/>
      <c r="V320" s="35"/>
      <c r="W320" s="35"/>
      <c r="X320" s="35"/>
      <c r="Y320" s="35"/>
      <c r="Z320" s="35"/>
      <c r="AA320" s="35"/>
      <c r="AB320" s="35"/>
      <c r="AC320" s="35"/>
      <c r="AD320" s="35"/>
      <c r="AE320" s="35"/>
      <c r="AR320" s="185" t="s">
        <v>156</v>
      </c>
      <c r="AT320" s="185" t="s">
        <v>151</v>
      </c>
      <c r="AU320" s="185" t="s">
        <v>89</v>
      </c>
      <c r="AY320" s="18" t="s">
        <v>149</v>
      </c>
      <c r="BE320" s="186">
        <f>IF(N320="základní",J320,0)</f>
        <v>0</v>
      </c>
      <c r="BF320" s="186">
        <f>IF(N320="snížená",J320,0)</f>
        <v>0</v>
      </c>
      <c r="BG320" s="186">
        <f>IF(N320="zákl. přenesená",J320,0)</f>
        <v>0</v>
      </c>
      <c r="BH320" s="186">
        <f>IF(N320="sníž. přenesená",J320,0)</f>
        <v>0</v>
      </c>
      <c r="BI320" s="186">
        <f>IF(N320="nulová",J320,0)</f>
        <v>0</v>
      </c>
      <c r="BJ320" s="18" t="s">
        <v>87</v>
      </c>
      <c r="BK320" s="186">
        <f>ROUND(I320*H320,2)</f>
        <v>0</v>
      </c>
      <c r="BL320" s="18" t="s">
        <v>156</v>
      </c>
      <c r="BM320" s="185" t="s">
        <v>508</v>
      </c>
    </row>
    <row r="321" spans="1:47" s="2" customFormat="1" ht="68.25">
      <c r="A321" s="35"/>
      <c r="B321" s="36"/>
      <c r="C321" s="37"/>
      <c r="D321" s="187" t="s">
        <v>158</v>
      </c>
      <c r="E321" s="37"/>
      <c r="F321" s="188" t="s">
        <v>503</v>
      </c>
      <c r="G321" s="37"/>
      <c r="H321" s="37"/>
      <c r="I321" s="189"/>
      <c r="J321" s="37"/>
      <c r="K321" s="37"/>
      <c r="L321" s="40"/>
      <c r="M321" s="190"/>
      <c r="N321" s="191"/>
      <c r="O321" s="65"/>
      <c r="P321" s="65"/>
      <c r="Q321" s="65"/>
      <c r="R321" s="65"/>
      <c r="S321" s="65"/>
      <c r="T321" s="66"/>
      <c r="U321" s="35"/>
      <c r="V321" s="35"/>
      <c r="W321" s="35"/>
      <c r="X321" s="35"/>
      <c r="Y321" s="35"/>
      <c r="Z321" s="35"/>
      <c r="AA321" s="35"/>
      <c r="AB321" s="35"/>
      <c r="AC321" s="35"/>
      <c r="AD321" s="35"/>
      <c r="AE321" s="35"/>
      <c r="AT321" s="18" t="s">
        <v>158</v>
      </c>
      <c r="AU321" s="18" t="s">
        <v>89</v>
      </c>
    </row>
    <row r="322" spans="2:51" s="13" customFormat="1" ht="11.25">
      <c r="B322" s="192"/>
      <c r="C322" s="193"/>
      <c r="D322" s="187" t="s">
        <v>160</v>
      </c>
      <c r="E322" s="194" t="s">
        <v>31</v>
      </c>
      <c r="F322" s="195" t="s">
        <v>509</v>
      </c>
      <c r="G322" s="193"/>
      <c r="H322" s="196">
        <v>1.436</v>
      </c>
      <c r="I322" s="197"/>
      <c r="J322" s="193"/>
      <c r="K322" s="193"/>
      <c r="L322" s="198"/>
      <c r="M322" s="199"/>
      <c r="N322" s="200"/>
      <c r="O322" s="200"/>
      <c r="P322" s="200"/>
      <c r="Q322" s="200"/>
      <c r="R322" s="200"/>
      <c r="S322" s="200"/>
      <c r="T322" s="201"/>
      <c r="AT322" s="202" t="s">
        <v>160</v>
      </c>
      <c r="AU322" s="202" t="s">
        <v>89</v>
      </c>
      <c r="AV322" s="13" t="s">
        <v>89</v>
      </c>
      <c r="AW322" s="13" t="s">
        <v>38</v>
      </c>
      <c r="AX322" s="13" t="s">
        <v>79</v>
      </c>
      <c r="AY322" s="202" t="s">
        <v>149</v>
      </c>
    </row>
    <row r="323" spans="2:51" s="15" customFormat="1" ht="11.25">
      <c r="B323" s="213"/>
      <c r="C323" s="214"/>
      <c r="D323" s="187" t="s">
        <v>160</v>
      </c>
      <c r="E323" s="215" t="s">
        <v>31</v>
      </c>
      <c r="F323" s="216" t="s">
        <v>163</v>
      </c>
      <c r="G323" s="214"/>
      <c r="H323" s="217">
        <v>1.436</v>
      </c>
      <c r="I323" s="218"/>
      <c r="J323" s="214"/>
      <c r="K323" s="214"/>
      <c r="L323" s="219"/>
      <c r="M323" s="220"/>
      <c r="N323" s="221"/>
      <c r="O323" s="221"/>
      <c r="P323" s="221"/>
      <c r="Q323" s="221"/>
      <c r="R323" s="221"/>
      <c r="S323" s="221"/>
      <c r="T323" s="222"/>
      <c r="AT323" s="223" t="s">
        <v>160</v>
      </c>
      <c r="AU323" s="223" t="s">
        <v>89</v>
      </c>
      <c r="AV323" s="15" t="s">
        <v>156</v>
      </c>
      <c r="AW323" s="15" t="s">
        <v>38</v>
      </c>
      <c r="AX323" s="15" t="s">
        <v>87</v>
      </c>
      <c r="AY323" s="223" t="s">
        <v>149</v>
      </c>
    </row>
    <row r="324" spans="2:63" s="12" customFormat="1" ht="22.9" customHeight="1">
      <c r="B324" s="158"/>
      <c r="C324" s="159"/>
      <c r="D324" s="160" t="s">
        <v>78</v>
      </c>
      <c r="E324" s="172" t="s">
        <v>510</v>
      </c>
      <c r="F324" s="172" t="s">
        <v>511</v>
      </c>
      <c r="G324" s="159"/>
      <c r="H324" s="159"/>
      <c r="I324" s="162"/>
      <c r="J324" s="173">
        <f>BK324</f>
        <v>0</v>
      </c>
      <c r="K324" s="159"/>
      <c r="L324" s="164"/>
      <c r="M324" s="165"/>
      <c r="N324" s="166"/>
      <c r="O324" s="166"/>
      <c r="P324" s="167">
        <f>SUM(P325:P326)</f>
        <v>0</v>
      </c>
      <c r="Q324" s="166"/>
      <c r="R324" s="167">
        <f>SUM(R325:R326)</f>
        <v>0</v>
      </c>
      <c r="S324" s="166"/>
      <c r="T324" s="168">
        <f>SUM(T325:T326)</f>
        <v>0</v>
      </c>
      <c r="AR324" s="169" t="s">
        <v>87</v>
      </c>
      <c r="AT324" s="170" t="s">
        <v>78</v>
      </c>
      <c r="AU324" s="170" t="s">
        <v>87</v>
      </c>
      <c r="AY324" s="169" t="s">
        <v>149</v>
      </c>
      <c r="BK324" s="171">
        <f>SUM(BK325:BK326)</f>
        <v>0</v>
      </c>
    </row>
    <row r="325" spans="1:65" s="2" customFormat="1" ht="24">
      <c r="A325" s="35"/>
      <c r="B325" s="36"/>
      <c r="C325" s="174" t="s">
        <v>512</v>
      </c>
      <c r="D325" s="174" t="s">
        <v>151</v>
      </c>
      <c r="E325" s="175" t="s">
        <v>513</v>
      </c>
      <c r="F325" s="176" t="s">
        <v>514</v>
      </c>
      <c r="G325" s="177" t="s">
        <v>240</v>
      </c>
      <c r="H325" s="178">
        <v>361.602</v>
      </c>
      <c r="I325" s="179"/>
      <c r="J325" s="180">
        <f>ROUND(I325*H325,2)</f>
        <v>0</v>
      </c>
      <c r="K325" s="176" t="s">
        <v>155</v>
      </c>
      <c r="L325" s="40"/>
      <c r="M325" s="181" t="s">
        <v>31</v>
      </c>
      <c r="N325" s="182" t="s">
        <v>50</v>
      </c>
      <c r="O325" s="65"/>
      <c r="P325" s="183">
        <f>O325*H325</f>
        <v>0</v>
      </c>
      <c r="Q325" s="183">
        <v>0</v>
      </c>
      <c r="R325" s="183">
        <f>Q325*H325</f>
        <v>0</v>
      </c>
      <c r="S325" s="183">
        <v>0</v>
      </c>
      <c r="T325" s="184">
        <f>S325*H325</f>
        <v>0</v>
      </c>
      <c r="U325" s="35"/>
      <c r="V325" s="35"/>
      <c r="W325" s="35"/>
      <c r="X325" s="35"/>
      <c r="Y325" s="35"/>
      <c r="Z325" s="35"/>
      <c r="AA325" s="35"/>
      <c r="AB325" s="35"/>
      <c r="AC325" s="35"/>
      <c r="AD325" s="35"/>
      <c r="AE325" s="35"/>
      <c r="AR325" s="185" t="s">
        <v>156</v>
      </c>
      <c r="AT325" s="185" t="s">
        <v>151</v>
      </c>
      <c r="AU325" s="185" t="s">
        <v>89</v>
      </c>
      <c r="AY325" s="18" t="s">
        <v>149</v>
      </c>
      <c r="BE325" s="186">
        <f>IF(N325="základní",J325,0)</f>
        <v>0</v>
      </c>
      <c r="BF325" s="186">
        <f>IF(N325="snížená",J325,0)</f>
        <v>0</v>
      </c>
      <c r="BG325" s="186">
        <f>IF(N325="zákl. přenesená",J325,0)</f>
        <v>0</v>
      </c>
      <c r="BH325" s="186">
        <f>IF(N325="sníž. přenesená",J325,0)</f>
        <v>0</v>
      </c>
      <c r="BI325" s="186">
        <f>IF(N325="nulová",J325,0)</f>
        <v>0</v>
      </c>
      <c r="BJ325" s="18" t="s">
        <v>87</v>
      </c>
      <c r="BK325" s="186">
        <f>ROUND(I325*H325,2)</f>
        <v>0</v>
      </c>
      <c r="BL325" s="18" t="s">
        <v>156</v>
      </c>
      <c r="BM325" s="185" t="s">
        <v>515</v>
      </c>
    </row>
    <row r="326" spans="1:47" s="2" customFormat="1" ht="48.75">
      <c r="A326" s="35"/>
      <c r="B326" s="36"/>
      <c r="C326" s="37"/>
      <c r="D326" s="187" t="s">
        <v>158</v>
      </c>
      <c r="E326" s="37"/>
      <c r="F326" s="188" t="s">
        <v>516</v>
      </c>
      <c r="G326" s="37"/>
      <c r="H326" s="37"/>
      <c r="I326" s="189"/>
      <c r="J326" s="37"/>
      <c r="K326" s="37"/>
      <c r="L326" s="40"/>
      <c r="M326" s="190"/>
      <c r="N326" s="191"/>
      <c r="O326" s="65"/>
      <c r="P326" s="65"/>
      <c r="Q326" s="65"/>
      <c r="R326" s="65"/>
      <c r="S326" s="65"/>
      <c r="T326" s="66"/>
      <c r="U326" s="35"/>
      <c r="V326" s="35"/>
      <c r="W326" s="35"/>
      <c r="X326" s="35"/>
      <c r="Y326" s="35"/>
      <c r="Z326" s="35"/>
      <c r="AA326" s="35"/>
      <c r="AB326" s="35"/>
      <c r="AC326" s="35"/>
      <c r="AD326" s="35"/>
      <c r="AE326" s="35"/>
      <c r="AT326" s="18" t="s">
        <v>158</v>
      </c>
      <c r="AU326" s="18" t="s">
        <v>89</v>
      </c>
    </row>
    <row r="327" spans="2:63" s="12" customFormat="1" ht="25.9" customHeight="1">
      <c r="B327" s="158"/>
      <c r="C327" s="159"/>
      <c r="D327" s="160" t="s">
        <v>78</v>
      </c>
      <c r="E327" s="161" t="s">
        <v>517</v>
      </c>
      <c r="F327" s="161" t="s">
        <v>518</v>
      </c>
      <c r="G327" s="159"/>
      <c r="H327" s="159"/>
      <c r="I327" s="162"/>
      <c r="J327" s="163">
        <f>BK327</f>
        <v>0</v>
      </c>
      <c r="K327" s="159"/>
      <c r="L327" s="164"/>
      <c r="M327" s="165"/>
      <c r="N327" s="166"/>
      <c r="O327" s="166"/>
      <c r="P327" s="167">
        <f>P328+P365+P418+P448</f>
        <v>0</v>
      </c>
      <c r="Q327" s="166"/>
      <c r="R327" s="167">
        <f>R328+R365+R418+R448</f>
        <v>0.47216199999999997</v>
      </c>
      <c r="S327" s="166"/>
      <c r="T327" s="168">
        <f>T328+T365+T418+T448</f>
        <v>0</v>
      </c>
      <c r="AR327" s="169" t="s">
        <v>89</v>
      </c>
      <c r="AT327" s="170" t="s">
        <v>78</v>
      </c>
      <c r="AU327" s="170" t="s">
        <v>79</v>
      </c>
      <c r="AY327" s="169" t="s">
        <v>149</v>
      </c>
      <c r="BK327" s="171">
        <f>BK328+BK365+BK418+BK448</f>
        <v>0</v>
      </c>
    </row>
    <row r="328" spans="2:63" s="12" customFormat="1" ht="22.9" customHeight="1">
      <c r="B328" s="158"/>
      <c r="C328" s="159"/>
      <c r="D328" s="160" t="s">
        <v>78</v>
      </c>
      <c r="E328" s="172" t="s">
        <v>519</v>
      </c>
      <c r="F328" s="172" t="s">
        <v>520</v>
      </c>
      <c r="G328" s="159"/>
      <c r="H328" s="159"/>
      <c r="I328" s="162"/>
      <c r="J328" s="173">
        <f>BK328</f>
        <v>0</v>
      </c>
      <c r="K328" s="159"/>
      <c r="L328" s="164"/>
      <c r="M328" s="165"/>
      <c r="N328" s="166"/>
      <c r="O328" s="166"/>
      <c r="P328" s="167">
        <f>SUM(P329:P364)</f>
        <v>0</v>
      </c>
      <c r="Q328" s="166"/>
      <c r="R328" s="167">
        <f>SUM(R329:R364)</f>
        <v>0.08353400000000001</v>
      </c>
      <c r="S328" s="166"/>
      <c r="T328" s="168">
        <f>SUM(T329:T364)</f>
        <v>0</v>
      </c>
      <c r="AR328" s="169" t="s">
        <v>89</v>
      </c>
      <c r="AT328" s="170" t="s">
        <v>78</v>
      </c>
      <c r="AU328" s="170" t="s">
        <v>87</v>
      </c>
      <c r="AY328" s="169" t="s">
        <v>149</v>
      </c>
      <c r="BK328" s="171">
        <f>SUM(BK329:BK364)</f>
        <v>0</v>
      </c>
    </row>
    <row r="329" spans="1:65" s="2" customFormat="1" ht="16.5" customHeight="1">
      <c r="A329" s="35"/>
      <c r="B329" s="36"/>
      <c r="C329" s="174" t="s">
        <v>521</v>
      </c>
      <c r="D329" s="174" t="s">
        <v>151</v>
      </c>
      <c r="E329" s="175" t="s">
        <v>522</v>
      </c>
      <c r="F329" s="176" t="s">
        <v>523</v>
      </c>
      <c r="G329" s="177" t="s">
        <v>287</v>
      </c>
      <c r="H329" s="178">
        <v>8.1</v>
      </c>
      <c r="I329" s="179"/>
      <c r="J329" s="180">
        <f>ROUND(I329*H329,2)</f>
        <v>0</v>
      </c>
      <c r="K329" s="176" t="s">
        <v>155</v>
      </c>
      <c r="L329" s="40"/>
      <c r="M329" s="181" t="s">
        <v>31</v>
      </c>
      <c r="N329" s="182" t="s">
        <v>50</v>
      </c>
      <c r="O329" s="65"/>
      <c r="P329" s="183">
        <f>O329*H329</f>
        <v>0</v>
      </c>
      <c r="Q329" s="183">
        <v>0.00126</v>
      </c>
      <c r="R329" s="183">
        <f>Q329*H329</f>
        <v>0.010206</v>
      </c>
      <c r="S329" s="183">
        <v>0</v>
      </c>
      <c r="T329" s="184">
        <f>S329*H329</f>
        <v>0</v>
      </c>
      <c r="U329" s="35"/>
      <c r="V329" s="35"/>
      <c r="W329" s="35"/>
      <c r="X329" s="35"/>
      <c r="Y329" s="35"/>
      <c r="Z329" s="35"/>
      <c r="AA329" s="35"/>
      <c r="AB329" s="35"/>
      <c r="AC329" s="35"/>
      <c r="AD329" s="35"/>
      <c r="AE329" s="35"/>
      <c r="AR329" s="185" t="s">
        <v>236</v>
      </c>
      <c r="AT329" s="185" t="s">
        <v>151</v>
      </c>
      <c r="AU329" s="185" t="s">
        <v>89</v>
      </c>
      <c r="AY329" s="18" t="s">
        <v>149</v>
      </c>
      <c r="BE329" s="186">
        <f>IF(N329="základní",J329,0)</f>
        <v>0</v>
      </c>
      <c r="BF329" s="186">
        <f>IF(N329="snížená",J329,0)</f>
        <v>0</v>
      </c>
      <c r="BG329" s="186">
        <f>IF(N329="zákl. přenesená",J329,0)</f>
        <v>0</v>
      </c>
      <c r="BH329" s="186">
        <f>IF(N329="sníž. přenesená",J329,0)</f>
        <v>0</v>
      </c>
      <c r="BI329" s="186">
        <f>IF(N329="nulová",J329,0)</f>
        <v>0</v>
      </c>
      <c r="BJ329" s="18" t="s">
        <v>87</v>
      </c>
      <c r="BK329" s="186">
        <f>ROUND(I329*H329,2)</f>
        <v>0</v>
      </c>
      <c r="BL329" s="18" t="s">
        <v>236</v>
      </c>
      <c r="BM329" s="185" t="s">
        <v>524</v>
      </c>
    </row>
    <row r="330" spans="1:47" s="2" customFormat="1" ht="68.25">
      <c r="A330" s="35"/>
      <c r="B330" s="36"/>
      <c r="C330" s="37"/>
      <c r="D330" s="187" t="s">
        <v>158</v>
      </c>
      <c r="E330" s="37"/>
      <c r="F330" s="188" t="s">
        <v>525</v>
      </c>
      <c r="G330" s="37"/>
      <c r="H330" s="37"/>
      <c r="I330" s="189"/>
      <c r="J330" s="37"/>
      <c r="K330" s="37"/>
      <c r="L330" s="40"/>
      <c r="M330" s="190"/>
      <c r="N330" s="191"/>
      <c r="O330" s="65"/>
      <c r="P330" s="65"/>
      <c r="Q330" s="65"/>
      <c r="R330" s="65"/>
      <c r="S330" s="65"/>
      <c r="T330" s="66"/>
      <c r="U330" s="35"/>
      <c r="V330" s="35"/>
      <c r="W330" s="35"/>
      <c r="X330" s="35"/>
      <c r="Y330" s="35"/>
      <c r="Z330" s="35"/>
      <c r="AA330" s="35"/>
      <c r="AB330" s="35"/>
      <c r="AC330" s="35"/>
      <c r="AD330" s="35"/>
      <c r="AE330" s="35"/>
      <c r="AT330" s="18" t="s">
        <v>158</v>
      </c>
      <c r="AU330" s="18" t="s">
        <v>89</v>
      </c>
    </row>
    <row r="331" spans="2:51" s="13" customFormat="1" ht="11.25">
      <c r="B331" s="192"/>
      <c r="C331" s="193"/>
      <c r="D331" s="187" t="s">
        <v>160</v>
      </c>
      <c r="E331" s="194" t="s">
        <v>31</v>
      </c>
      <c r="F331" s="195" t="s">
        <v>526</v>
      </c>
      <c r="G331" s="193"/>
      <c r="H331" s="196">
        <v>8.1</v>
      </c>
      <c r="I331" s="197"/>
      <c r="J331" s="193"/>
      <c r="K331" s="193"/>
      <c r="L331" s="198"/>
      <c r="M331" s="199"/>
      <c r="N331" s="200"/>
      <c r="O331" s="200"/>
      <c r="P331" s="200"/>
      <c r="Q331" s="200"/>
      <c r="R331" s="200"/>
      <c r="S331" s="200"/>
      <c r="T331" s="201"/>
      <c r="AT331" s="202" t="s">
        <v>160</v>
      </c>
      <c r="AU331" s="202" t="s">
        <v>89</v>
      </c>
      <c r="AV331" s="13" t="s">
        <v>89</v>
      </c>
      <c r="AW331" s="13" t="s">
        <v>38</v>
      </c>
      <c r="AX331" s="13" t="s">
        <v>79</v>
      </c>
      <c r="AY331" s="202" t="s">
        <v>149</v>
      </c>
    </row>
    <row r="332" spans="2:51" s="15" customFormat="1" ht="11.25">
      <c r="B332" s="213"/>
      <c r="C332" s="214"/>
      <c r="D332" s="187" t="s">
        <v>160</v>
      </c>
      <c r="E332" s="215" t="s">
        <v>31</v>
      </c>
      <c r="F332" s="216" t="s">
        <v>163</v>
      </c>
      <c r="G332" s="214"/>
      <c r="H332" s="217">
        <v>8.1</v>
      </c>
      <c r="I332" s="218"/>
      <c r="J332" s="214"/>
      <c r="K332" s="214"/>
      <c r="L332" s="219"/>
      <c r="M332" s="220"/>
      <c r="N332" s="221"/>
      <c r="O332" s="221"/>
      <c r="P332" s="221"/>
      <c r="Q332" s="221"/>
      <c r="R332" s="221"/>
      <c r="S332" s="221"/>
      <c r="T332" s="222"/>
      <c r="AT332" s="223" t="s">
        <v>160</v>
      </c>
      <c r="AU332" s="223" t="s">
        <v>89</v>
      </c>
      <c r="AV332" s="15" t="s">
        <v>156</v>
      </c>
      <c r="AW332" s="15" t="s">
        <v>38</v>
      </c>
      <c r="AX332" s="15" t="s">
        <v>87</v>
      </c>
      <c r="AY332" s="223" t="s">
        <v>149</v>
      </c>
    </row>
    <row r="333" spans="1:65" s="2" customFormat="1" ht="16.5" customHeight="1">
      <c r="A333" s="35"/>
      <c r="B333" s="36"/>
      <c r="C333" s="174" t="s">
        <v>527</v>
      </c>
      <c r="D333" s="174" t="s">
        <v>151</v>
      </c>
      <c r="E333" s="175" t="s">
        <v>528</v>
      </c>
      <c r="F333" s="176" t="s">
        <v>529</v>
      </c>
      <c r="G333" s="177" t="s">
        <v>287</v>
      </c>
      <c r="H333" s="178">
        <v>20.3</v>
      </c>
      <c r="I333" s="179"/>
      <c r="J333" s="180">
        <f>ROUND(I333*H333,2)</f>
        <v>0</v>
      </c>
      <c r="K333" s="176" t="s">
        <v>155</v>
      </c>
      <c r="L333" s="40"/>
      <c r="M333" s="181" t="s">
        <v>31</v>
      </c>
      <c r="N333" s="182" t="s">
        <v>50</v>
      </c>
      <c r="O333" s="65"/>
      <c r="P333" s="183">
        <f>O333*H333</f>
        <v>0</v>
      </c>
      <c r="Q333" s="183">
        <v>0.00177</v>
      </c>
      <c r="R333" s="183">
        <f>Q333*H333</f>
        <v>0.035931000000000005</v>
      </c>
      <c r="S333" s="183">
        <v>0</v>
      </c>
      <c r="T333" s="184">
        <f>S333*H333</f>
        <v>0</v>
      </c>
      <c r="U333" s="35"/>
      <c r="V333" s="35"/>
      <c r="W333" s="35"/>
      <c r="X333" s="35"/>
      <c r="Y333" s="35"/>
      <c r="Z333" s="35"/>
      <c r="AA333" s="35"/>
      <c r="AB333" s="35"/>
      <c r="AC333" s="35"/>
      <c r="AD333" s="35"/>
      <c r="AE333" s="35"/>
      <c r="AR333" s="185" t="s">
        <v>236</v>
      </c>
      <c r="AT333" s="185" t="s">
        <v>151</v>
      </c>
      <c r="AU333" s="185" t="s">
        <v>89</v>
      </c>
      <c r="AY333" s="18" t="s">
        <v>149</v>
      </c>
      <c r="BE333" s="186">
        <f>IF(N333="základní",J333,0)</f>
        <v>0</v>
      </c>
      <c r="BF333" s="186">
        <f>IF(N333="snížená",J333,0)</f>
        <v>0</v>
      </c>
      <c r="BG333" s="186">
        <f>IF(N333="zákl. přenesená",J333,0)</f>
        <v>0</v>
      </c>
      <c r="BH333" s="186">
        <f>IF(N333="sníž. přenesená",J333,0)</f>
        <v>0</v>
      </c>
      <c r="BI333" s="186">
        <f>IF(N333="nulová",J333,0)</f>
        <v>0</v>
      </c>
      <c r="BJ333" s="18" t="s">
        <v>87</v>
      </c>
      <c r="BK333" s="186">
        <f>ROUND(I333*H333,2)</f>
        <v>0</v>
      </c>
      <c r="BL333" s="18" t="s">
        <v>236</v>
      </c>
      <c r="BM333" s="185" t="s">
        <v>530</v>
      </c>
    </row>
    <row r="334" spans="1:47" s="2" customFormat="1" ht="68.25">
      <c r="A334" s="35"/>
      <c r="B334" s="36"/>
      <c r="C334" s="37"/>
      <c r="D334" s="187" t="s">
        <v>158</v>
      </c>
      <c r="E334" s="37"/>
      <c r="F334" s="188" t="s">
        <v>525</v>
      </c>
      <c r="G334" s="37"/>
      <c r="H334" s="37"/>
      <c r="I334" s="189"/>
      <c r="J334" s="37"/>
      <c r="K334" s="37"/>
      <c r="L334" s="40"/>
      <c r="M334" s="190"/>
      <c r="N334" s="191"/>
      <c r="O334" s="65"/>
      <c r="P334" s="65"/>
      <c r="Q334" s="65"/>
      <c r="R334" s="65"/>
      <c r="S334" s="65"/>
      <c r="T334" s="66"/>
      <c r="U334" s="35"/>
      <c r="V334" s="35"/>
      <c r="W334" s="35"/>
      <c r="X334" s="35"/>
      <c r="Y334" s="35"/>
      <c r="Z334" s="35"/>
      <c r="AA334" s="35"/>
      <c r="AB334" s="35"/>
      <c r="AC334" s="35"/>
      <c r="AD334" s="35"/>
      <c r="AE334" s="35"/>
      <c r="AT334" s="18" t="s">
        <v>158</v>
      </c>
      <c r="AU334" s="18" t="s">
        <v>89</v>
      </c>
    </row>
    <row r="335" spans="2:51" s="13" customFormat="1" ht="11.25">
      <c r="B335" s="192"/>
      <c r="C335" s="193"/>
      <c r="D335" s="187" t="s">
        <v>160</v>
      </c>
      <c r="E335" s="194" t="s">
        <v>31</v>
      </c>
      <c r="F335" s="195" t="s">
        <v>531</v>
      </c>
      <c r="G335" s="193"/>
      <c r="H335" s="196">
        <v>20.3</v>
      </c>
      <c r="I335" s="197"/>
      <c r="J335" s="193"/>
      <c r="K335" s="193"/>
      <c r="L335" s="198"/>
      <c r="M335" s="199"/>
      <c r="N335" s="200"/>
      <c r="O335" s="200"/>
      <c r="P335" s="200"/>
      <c r="Q335" s="200"/>
      <c r="R335" s="200"/>
      <c r="S335" s="200"/>
      <c r="T335" s="201"/>
      <c r="AT335" s="202" t="s">
        <v>160</v>
      </c>
      <c r="AU335" s="202" t="s">
        <v>89</v>
      </c>
      <c r="AV335" s="13" t="s">
        <v>89</v>
      </c>
      <c r="AW335" s="13" t="s">
        <v>38</v>
      </c>
      <c r="AX335" s="13" t="s">
        <v>79</v>
      </c>
      <c r="AY335" s="202" t="s">
        <v>149</v>
      </c>
    </row>
    <row r="336" spans="2:51" s="15" customFormat="1" ht="11.25">
      <c r="B336" s="213"/>
      <c r="C336" s="214"/>
      <c r="D336" s="187" t="s">
        <v>160</v>
      </c>
      <c r="E336" s="215" t="s">
        <v>31</v>
      </c>
      <c r="F336" s="216" t="s">
        <v>163</v>
      </c>
      <c r="G336" s="214"/>
      <c r="H336" s="217">
        <v>20.3</v>
      </c>
      <c r="I336" s="218"/>
      <c r="J336" s="214"/>
      <c r="K336" s="214"/>
      <c r="L336" s="219"/>
      <c r="M336" s="220"/>
      <c r="N336" s="221"/>
      <c r="O336" s="221"/>
      <c r="P336" s="221"/>
      <c r="Q336" s="221"/>
      <c r="R336" s="221"/>
      <c r="S336" s="221"/>
      <c r="T336" s="222"/>
      <c r="AT336" s="223" t="s">
        <v>160</v>
      </c>
      <c r="AU336" s="223" t="s">
        <v>89</v>
      </c>
      <c r="AV336" s="15" t="s">
        <v>156</v>
      </c>
      <c r="AW336" s="15" t="s">
        <v>38</v>
      </c>
      <c r="AX336" s="15" t="s">
        <v>87</v>
      </c>
      <c r="AY336" s="223" t="s">
        <v>149</v>
      </c>
    </row>
    <row r="337" spans="1:65" s="2" customFormat="1" ht="16.5" customHeight="1">
      <c r="A337" s="35"/>
      <c r="B337" s="36"/>
      <c r="C337" s="174" t="s">
        <v>532</v>
      </c>
      <c r="D337" s="174" t="s">
        <v>151</v>
      </c>
      <c r="E337" s="175" t="s">
        <v>533</v>
      </c>
      <c r="F337" s="176" t="s">
        <v>534</v>
      </c>
      <c r="G337" s="177" t="s">
        <v>287</v>
      </c>
      <c r="H337" s="178">
        <v>8.7</v>
      </c>
      <c r="I337" s="179"/>
      <c r="J337" s="180">
        <f>ROUND(I337*H337,2)</f>
        <v>0</v>
      </c>
      <c r="K337" s="176" t="s">
        <v>155</v>
      </c>
      <c r="L337" s="40"/>
      <c r="M337" s="181" t="s">
        <v>31</v>
      </c>
      <c r="N337" s="182" t="s">
        <v>50</v>
      </c>
      <c r="O337" s="65"/>
      <c r="P337" s="183">
        <f>O337*H337</f>
        <v>0</v>
      </c>
      <c r="Q337" s="183">
        <v>0.00052</v>
      </c>
      <c r="R337" s="183">
        <f>Q337*H337</f>
        <v>0.004523999999999999</v>
      </c>
      <c r="S337" s="183">
        <v>0</v>
      </c>
      <c r="T337" s="184">
        <f>S337*H337</f>
        <v>0</v>
      </c>
      <c r="U337" s="35"/>
      <c r="V337" s="35"/>
      <c r="W337" s="35"/>
      <c r="X337" s="35"/>
      <c r="Y337" s="35"/>
      <c r="Z337" s="35"/>
      <c r="AA337" s="35"/>
      <c r="AB337" s="35"/>
      <c r="AC337" s="35"/>
      <c r="AD337" s="35"/>
      <c r="AE337" s="35"/>
      <c r="AR337" s="185" t="s">
        <v>236</v>
      </c>
      <c r="AT337" s="185" t="s">
        <v>151</v>
      </c>
      <c r="AU337" s="185" t="s">
        <v>89</v>
      </c>
      <c r="AY337" s="18" t="s">
        <v>149</v>
      </c>
      <c r="BE337" s="186">
        <f>IF(N337="základní",J337,0)</f>
        <v>0</v>
      </c>
      <c r="BF337" s="186">
        <f>IF(N337="snížená",J337,0)</f>
        <v>0</v>
      </c>
      <c r="BG337" s="186">
        <f>IF(N337="zákl. přenesená",J337,0)</f>
        <v>0</v>
      </c>
      <c r="BH337" s="186">
        <f>IF(N337="sníž. přenesená",J337,0)</f>
        <v>0</v>
      </c>
      <c r="BI337" s="186">
        <f>IF(N337="nulová",J337,0)</f>
        <v>0</v>
      </c>
      <c r="BJ337" s="18" t="s">
        <v>87</v>
      </c>
      <c r="BK337" s="186">
        <f>ROUND(I337*H337,2)</f>
        <v>0</v>
      </c>
      <c r="BL337" s="18" t="s">
        <v>236</v>
      </c>
      <c r="BM337" s="185" t="s">
        <v>535</v>
      </c>
    </row>
    <row r="338" spans="1:47" s="2" customFormat="1" ht="68.25">
      <c r="A338" s="35"/>
      <c r="B338" s="36"/>
      <c r="C338" s="37"/>
      <c r="D338" s="187" t="s">
        <v>158</v>
      </c>
      <c r="E338" s="37"/>
      <c r="F338" s="188" t="s">
        <v>525</v>
      </c>
      <c r="G338" s="37"/>
      <c r="H338" s="37"/>
      <c r="I338" s="189"/>
      <c r="J338" s="37"/>
      <c r="K338" s="37"/>
      <c r="L338" s="40"/>
      <c r="M338" s="190"/>
      <c r="N338" s="191"/>
      <c r="O338" s="65"/>
      <c r="P338" s="65"/>
      <c r="Q338" s="65"/>
      <c r="R338" s="65"/>
      <c r="S338" s="65"/>
      <c r="T338" s="66"/>
      <c r="U338" s="35"/>
      <c r="V338" s="35"/>
      <c r="W338" s="35"/>
      <c r="X338" s="35"/>
      <c r="Y338" s="35"/>
      <c r="Z338" s="35"/>
      <c r="AA338" s="35"/>
      <c r="AB338" s="35"/>
      <c r="AC338" s="35"/>
      <c r="AD338" s="35"/>
      <c r="AE338" s="35"/>
      <c r="AT338" s="18" t="s">
        <v>158</v>
      </c>
      <c r="AU338" s="18" t="s">
        <v>89</v>
      </c>
    </row>
    <row r="339" spans="2:51" s="13" customFormat="1" ht="11.25">
      <c r="B339" s="192"/>
      <c r="C339" s="193"/>
      <c r="D339" s="187" t="s">
        <v>160</v>
      </c>
      <c r="E339" s="194" t="s">
        <v>31</v>
      </c>
      <c r="F339" s="195" t="s">
        <v>536</v>
      </c>
      <c r="G339" s="193"/>
      <c r="H339" s="196">
        <v>2.4</v>
      </c>
      <c r="I339" s="197"/>
      <c r="J339" s="193"/>
      <c r="K339" s="193"/>
      <c r="L339" s="198"/>
      <c r="M339" s="199"/>
      <c r="N339" s="200"/>
      <c r="O339" s="200"/>
      <c r="P339" s="200"/>
      <c r="Q339" s="200"/>
      <c r="R339" s="200"/>
      <c r="S339" s="200"/>
      <c r="T339" s="201"/>
      <c r="AT339" s="202" t="s">
        <v>160</v>
      </c>
      <c r="AU339" s="202" t="s">
        <v>89</v>
      </c>
      <c r="AV339" s="13" t="s">
        <v>89</v>
      </c>
      <c r="AW339" s="13" t="s">
        <v>38</v>
      </c>
      <c r="AX339" s="13" t="s">
        <v>79</v>
      </c>
      <c r="AY339" s="202" t="s">
        <v>149</v>
      </c>
    </row>
    <row r="340" spans="2:51" s="13" customFormat="1" ht="11.25">
      <c r="B340" s="192"/>
      <c r="C340" s="193"/>
      <c r="D340" s="187" t="s">
        <v>160</v>
      </c>
      <c r="E340" s="194" t="s">
        <v>31</v>
      </c>
      <c r="F340" s="195" t="s">
        <v>537</v>
      </c>
      <c r="G340" s="193"/>
      <c r="H340" s="196">
        <v>2.4</v>
      </c>
      <c r="I340" s="197"/>
      <c r="J340" s="193"/>
      <c r="K340" s="193"/>
      <c r="L340" s="198"/>
      <c r="M340" s="199"/>
      <c r="N340" s="200"/>
      <c r="O340" s="200"/>
      <c r="P340" s="200"/>
      <c r="Q340" s="200"/>
      <c r="R340" s="200"/>
      <c r="S340" s="200"/>
      <c r="T340" s="201"/>
      <c r="AT340" s="202" t="s">
        <v>160</v>
      </c>
      <c r="AU340" s="202" t="s">
        <v>89</v>
      </c>
      <c r="AV340" s="13" t="s">
        <v>89</v>
      </c>
      <c r="AW340" s="13" t="s">
        <v>38</v>
      </c>
      <c r="AX340" s="13" t="s">
        <v>79</v>
      </c>
      <c r="AY340" s="202" t="s">
        <v>149</v>
      </c>
    </row>
    <row r="341" spans="2:51" s="13" customFormat="1" ht="11.25">
      <c r="B341" s="192"/>
      <c r="C341" s="193"/>
      <c r="D341" s="187" t="s">
        <v>160</v>
      </c>
      <c r="E341" s="194" t="s">
        <v>31</v>
      </c>
      <c r="F341" s="195" t="s">
        <v>538</v>
      </c>
      <c r="G341" s="193"/>
      <c r="H341" s="196">
        <v>1.5</v>
      </c>
      <c r="I341" s="197"/>
      <c r="J341" s="193"/>
      <c r="K341" s="193"/>
      <c r="L341" s="198"/>
      <c r="M341" s="199"/>
      <c r="N341" s="200"/>
      <c r="O341" s="200"/>
      <c r="P341" s="200"/>
      <c r="Q341" s="200"/>
      <c r="R341" s="200"/>
      <c r="S341" s="200"/>
      <c r="T341" s="201"/>
      <c r="AT341" s="202" t="s">
        <v>160</v>
      </c>
      <c r="AU341" s="202" t="s">
        <v>89</v>
      </c>
      <c r="AV341" s="13" t="s">
        <v>89</v>
      </c>
      <c r="AW341" s="13" t="s">
        <v>38</v>
      </c>
      <c r="AX341" s="13" t="s">
        <v>79</v>
      </c>
      <c r="AY341" s="202" t="s">
        <v>149</v>
      </c>
    </row>
    <row r="342" spans="2:51" s="13" customFormat="1" ht="11.25">
      <c r="B342" s="192"/>
      <c r="C342" s="193"/>
      <c r="D342" s="187" t="s">
        <v>160</v>
      </c>
      <c r="E342" s="194" t="s">
        <v>31</v>
      </c>
      <c r="F342" s="195" t="s">
        <v>539</v>
      </c>
      <c r="G342" s="193"/>
      <c r="H342" s="196">
        <v>2.4</v>
      </c>
      <c r="I342" s="197"/>
      <c r="J342" s="193"/>
      <c r="K342" s="193"/>
      <c r="L342" s="198"/>
      <c r="M342" s="199"/>
      <c r="N342" s="200"/>
      <c r="O342" s="200"/>
      <c r="P342" s="200"/>
      <c r="Q342" s="200"/>
      <c r="R342" s="200"/>
      <c r="S342" s="200"/>
      <c r="T342" s="201"/>
      <c r="AT342" s="202" t="s">
        <v>160</v>
      </c>
      <c r="AU342" s="202" t="s">
        <v>89</v>
      </c>
      <c r="AV342" s="13" t="s">
        <v>89</v>
      </c>
      <c r="AW342" s="13" t="s">
        <v>38</v>
      </c>
      <c r="AX342" s="13" t="s">
        <v>79</v>
      </c>
      <c r="AY342" s="202" t="s">
        <v>149</v>
      </c>
    </row>
    <row r="343" spans="2:51" s="15" customFormat="1" ht="11.25">
      <c r="B343" s="213"/>
      <c r="C343" s="214"/>
      <c r="D343" s="187" t="s">
        <v>160</v>
      </c>
      <c r="E343" s="215" t="s">
        <v>31</v>
      </c>
      <c r="F343" s="216" t="s">
        <v>163</v>
      </c>
      <c r="G343" s="214"/>
      <c r="H343" s="217">
        <v>8.7</v>
      </c>
      <c r="I343" s="218"/>
      <c r="J343" s="214"/>
      <c r="K343" s="214"/>
      <c r="L343" s="219"/>
      <c r="M343" s="220"/>
      <c r="N343" s="221"/>
      <c r="O343" s="221"/>
      <c r="P343" s="221"/>
      <c r="Q343" s="221"/>
      <c r="R343" s="221"/>
      <c r="S343" s="221"/>
      <c r="T343" s="222"/>
      <c r="AT343" s="223" t="s">
        <v>160</v>
      </c>
      <c r="AU343" s="223" t="s">
        <v>89</v>
      </c>
      <c r="AV343" s="15" t="s">
        <v>156</v>
      </c>
      <c r="AW343" s="15" t="s">
        <v>38</v>
      </c>
      <c r="AX343" s="15" t="s">
        <v>87</v>
      </c>
      <c r="AY343" s="223" t="s">
        <v>149</v>
      </c>
    </row>
    <row r="344" spans="1:65" s="2" customFormat="1" ht="16.5" customHeight="1">
      <c r="A344" s="35"/>
      <c r="B344" s="36"/>
      <c r="C344" s="174" t="s">
        <v>540</v>
      </c>
      <c r="D344" s="174" t="s">
        <v>151</v>
      </c>
      <c r="E344" s="175" t="s">
        <v>541</v>
      </c>
      <c r="F344" s="176" t="s">
        <v>542</v>
      </c>
      <c r="G344" s="177" t="s">
        <v>287</v>
      </c>
      <c r="H344" s="178">
        <v>2.8</v>
      </c>
      <c r="I344" s="179"/>
      <c r="J344" s="180">
        <f>ROUND(I344*H344,2)</f>
        <v>0</v>
      </c>
      <c r="K344" s="176" t="s">
        <v>155</v>
      </c>
      <c r="L344" s="40"/>
      <c r="M344" s="181" t="s">
        <v>31</v>
      </c>
      <c r="N344" s="182" t="s">
        <v>50</v>
      </c>
      <c r="O344" s="65"/>
      <c r="P344" s="183">
        <f>O344*H344</f>
        <v>0</v>
      </c>
      <c r="Q344" s="183">
        <v>0.00177</v>
      </c>
      <c r="R344" s="183">
        <f>Q344*H344</f>
        <v>0.004956</v>
      </c>
      <c r="S344" s="183">
        <v>0</v>
      </c>
      <c r="T344" s="184">
        <f>S344*H344</f>
        <v>0</v>
      </c>
      <c r="U344" s="35"/>
      <c r="V344" s="35"/>
      <c r="W344" s="35"/>
      <c r="X344" s="35"/>
      <c r="Y344" s="35"/>
      <c r="Z344" s="35"/>
      <c r="AA344" s="35"/>
      <c r="AB344" s="35"/>
      <c r="AC344" s="35"/>
      <c r="AD344" s="35"/>
      <c r="AE344" s="35"/>
      <c r="AR344" s="185" t="s">
        <v>236</v>
      </c>
      <c r="AT344" s="185" t="s">
        <v>151</v>
      </c>
      <c r="AU344" s="185" t="s">
        <v>89</v>
      </c>
      <c r="AY344" s="18" t="s">
        <v>149</v>
      </c>
      <c r="BE344" s="186">
        <f>IF(N344="základní",J344,0)</f>
        <v>0</v>
      </c>
      <c r="BF344" s="186">
        <f>IF(N344="snížená",J344,0)</f>
        <v>0</v>
      </c>
      <c r="BG344" s="186">
        <f>IF(N344="zákl. přenesená",J344,0)</f>
        <v>0</v>
      </c>
      <c r="BH344" s="186">
        <f>IF(N344="sníž. přenesená",J344,0)</f>
        <v>0</v>
      </c>
      <c r="BI344" s="186">
        <f>IF(N344="nulová",J344,0)</f>
        <v>0</v>
      </c>
      <c r="BJ344" s="18" t="s">
        <v>87</v>
      </c>
      <c r="BK344" s="186">
        <f>ROUND(I344*H344,2)</f>
        <v>0</v>
      </c>
      <c r="BL344" s="18" t="s">
        <v>236</v>
      </c>
      <c r="BM344" s="185" t="s">
        <v>543</v>
      </c>
    </row>
    <row r="345" spans="1:47" s="2" customFormat="1" ht="68.25">
      <c r="A345" s="35"/>
      <c r="B345" s="36"/>
      <c r="C345" s="37"/>
      <c r="D345" s="187" t="s">
        <v>158</v>
      </c>
      <c r="E345" s="37"/>
      <c r="F345" s="188" t="s">
        <v>525</v>
      </c>
      <c r="G345" s="37"/>
      <c r="H345" s="37"/>
      <c r="I345" s="189"/>
      <c r="J345" s="37"/>
      <c r="K345" s="37"/>
      <c r="L345" s="40"/>
      <c r="M345" s="190"/>
      <c r="N345" s="191"/>
      <c r="O345" s="65"/>
      <c r="P345" s="65"/>
      <c r="Q345" s="65"/>
      <c r="R345" s="65"/>
      <c r="S345" s="65"/>
      <c r="T345" s="66"/>
      <c r="U345" s="35"/>
      <c r="V345" s="35"/>
      <c r="W345" s="35"/>
      <c r="X345" s="35"/>
      <c r="Y345" s="35"/>
      <c r="Z345" s="35"/>
      <c r="AA345" s="35"/>
      <c r="AB345" s="35"/>
      <c r="AC345" s="35"/>
      <c r="AD345" s="35"/>
      <c r="AE345" s="35"/>
      <c r="AT345" s="18" t="s">
        <v>158</v>
      </c>
      <c r="AU345" s="18" t="s">
        <v>89</v>
      </c>
    </row>
    <row r="346" spans="2:51" s="13" customFormat="1" ht="11.25">
      <c r="B346" s="192"/>
      <c r="C346" s="193"/>
      <c r="D346" s="187" t="s">
        <v>160</v>
      </c>
      <c r="E346" s="194" t="s">
        <v>31</v>
      </c>
      <c r="F346" s="195" t="s">
        <v>544</v>
      </c>
      <c r="G346" s="193"/>
      <c r="H346" s="196">
        <v>0.5</v>
      </c>
      <c r="I346" s="197"/>
      <c r="J346" s="193"/>
      <c r="K346" s="193"/>
      <c r="L346" s="198"/>
      <c r="M346" s="199"/>
      <c r="N346" s="200"/>
      <c r="O346" s="200"/>
      <c r="P346" s="200"/>
      <c r="Q346" s="200"/>
      <c r="R346" s="200"/>
      <c r="S346" s="200"/>
      <c r="T346" s="201"/>
      <c r="AT346" s="202" t="s">
        <v>160</v>
      </c>
      <c r="AU346" s="202" t="s">
        <v>89</v>
      </c>
      <c r="AV346" s="13" t="s">
        <v>89</v>
      </c>
      <c r="AW346" s="13" t="s">
        <v>38</v>
      </c>
      <c r="AX346" s="13" t="s">
        <v>79</v>
      </c>
      <c r="AY346" s="202" t="s">
        <v>149</v>
      </c>
    </row>
    <row r="347" spans="2:51" s="13" customFormat="1" ht="11.25">
      <c r="B347" s="192"/>
      <c r="C347" s="193"/>
      <c r="D347" s="187" t="s">
        <v>160</v>
      </c>
      <c r="E347" s="194" t="s">
        <v>31</v>
      </c>
      <c r="F347" s="195" t="s">
        <v>545</v>
      </c>
      <c r="G347" s="193"/>
      <c r="H347" s="196">
        <v>1</v>
      </c>
      <c r="I347" s="197"/>
      <c r="J347" s="193"/>
      <c r="K347" s="193"/>
      <c r="L347" s="198"/>
      <c r="M347" s="199"/>
      <c r="N347" s="200"/>
      <c r="O347" s="200"/>
      <c r="P347" s="200"/>
      <c r="Q347" s="200"/>
      <c r="R347" s="200"/>
      <c r="S347" s="200"/>
      <c r="T347" s="201"/>
      <c r="AT347" s="202" t="s">
        <v>160</v>
      </c>
      <c r="AU347" s="202" t="s">
        <v>89</v>
      </c>
      <c r="AV347" s="13" t="s">
        <v>89</v>
      </c>
      <c r="AW347" s="13" t="s">
        <v>38</v>
      </c>
      <c r="AX347" s="13" t="s">
        <v>79</v>
      </c>
      <c r="AY347" s="202" t="s">
        <v>149</v>
      </c>
    </row>
    <row r="348" spans="2:51" s="13" customFormat="1" ht="11.25">
      <c r="B348" s="192"/>
      <c r="C348" s="193"/>
      <c r="D348" s="187" t="s">
        <v>160</v>
      </c>
      <c r="E348" s="194" t="s">
        <v>31</v>
      </c>
      <c r="F348" s="195" t="s">
        <v>546</v>
      </c>
      <c r="G348" s="193"/>
      <c r="H348" s="196">
        <v>0.8</v>
      </c>
      <c r="I348" s="197"/>
      <c r="J348" s="193"/>
      <c r="K348" s="193"/>
      <c r="L348" s="198"/>
      <c r="M348" s="199"/>
      <c r="N348" s="200"/>
      <c r="O348" s="200"/>
      <c r="P348" s="200"/>
      <c r="Q348" s="200"/>
      <c r="R348" s="200"/>
      <c r="S348" s="200"/>
      <c r="T348" s="201"/>
      <c r="AT348" s="202" t="s">
        <v>160</v>
      </c>
      <c r="AU348" s="202" t="s">
        <v>89</v>
      </c>
      <c r="AV348" s="13" t="s">
        <v>89</v>
      </c>
      <c r="AW348" s="13" t="s">
        <v>38</v>
      </c>
      <c r="AX348" s="13" t="s">
        <v>79</v>
      </c>
      <c r="AY348" s="202" t="s">
        <v>149</v>
      </c>
    </row>
    <row r="349" spans="2:51" s="13" customFormat="1" ht="11.25">
      <c r="B349" s="192"/>
      <c r="C349" s="193"/>
      <c r="D349" s="187" t="s">
        <v>160</v>
      </c>
      <c r="E349" s="194" t="s">
        <v>31</v>
      </c>
      <c r="F349" s="195" t="s">
        <v>544</v>
      </c>
      <c r="G349" s="193"/>
      <c r="H349" s="196">
        <v>0.5</v>
      </c>
      <c r="I349" s="197"/>
      <c r="J349" s="193"/>
      <c r="K349" s="193"/>
      <c r="L349" s="198"/>
      <c r="M349" s="199"/>
      <c r="N349" s="200"/>
      <c r="O349" s="200"/>
      <c r="P349" s="200"/>
      <c r="Q349" s="200"/>
      <c r="R349" s="200"/>
      <c r="S349" s="200"/>
      <c r="T349" s="201"/>
      <c r="AT349" s="202" t="s">
        <v>160</v>
      </c>
      <c r="AU349" s="202" t="s">
        <v>89</v>
      </c>
      <c r="AV349" s="13" t="s">
        <v>89</v>
      </c>
      <c r="AW349" s="13" t="s">
        <v>38</v>
      </c>
      <c r="AX349" s="13" t="s">
        <v>79</v>
      </c>
      <c r="AY349" s="202" t="s">
        <v>149</v>
      </c>
    </row>
    <row r="350" spans="2:51" s="15" customFormat="1" ht="11.25">
      <c r="B350" s="213"/>
      <c r="C350" s="214"/>
      <c r="D350" s="187" t="s">
        <v>160</v>
      </c>
      <c r="E350" s="215" t="s">
        <v>31</v>
      </c>
      <c r="F350" s="216" t="s">
        <v>163</v>
      </c>
      <c r="G350" s="214"/>
      <c r="H350" s="217">
        <v>2.8</v>
      </c>
      <c r="I350" s="218"/>
      <c r="J350" s="214"/>
      <c r="K350" s="214"/>
      <c r="L350" s="219"/>
      <c r="M350" s="220"/>
      <c r="N350" s="221"/>
      <c r="O350" s="221"/>
      <c r="P350" s="221"/>
      <c r="Q350" s="221"/>
      <c r="R350" s="221"/>
      <c r="S350" s="221"/>
      <c r="T350" s="222"/>
      <c r="AT350" s="223" t="s">
        <v>160</v>
      </c>
      <c r="AU350" s="223" t="s">
        <v>89</v>
      </c>
      <c r="AV350" s="15" t="s">
        <v>156</v>
      </c>
      <c r="AW350" s="15" t="s">
        <v>38</v>
      </c>
      <c r="AX350" s="15" t="s">
        <v>87</v>
      </c>
      <c r="AY350" s="223" t="s">
        <v>149</v>
      </c>
    </row>
    <row r="351" spans="1:65" s="2" customFormat="1" ht="16.5" customHeight="1">
      <c r="A351" s="35"/>
      <c r="B351" s="36"/>
      <c r="C351" s="174" t="s">
        <v>547</v>
      </c>
      <c r="D351" s="174" t="s">
        <v>151</v>
      </c>
      <c r="E351" s="175" t="s">
        <v>548</v>
      </c>
      <c r="F351" s="176" t="s">
        <v>549</v>
      </c>
      <c r="G351" s="177" t="s">
        <v>287</v>
      </c>
      <c r="H351" s="178">
        <v>10.7</v>
      </c>
      <c r="I351" s="179"/>
      <c r="J351" s="180">
        <f>ROUND(I351*H351,2)</f>
        <v>0</v>
      </c>
      <c r="K351" s="176" t="s">
        <v>155</v>
      </c>
      <c r="L351" s="40"/>
      <c r="M351" s="181" t="s">
        <v>31</v>
      </c>
      <c r="N351" s="182" t="s">
        <v>50</v>
      </c>
      <c r="O351" s="65"/>
      <c r="P351" s="183">
        <f>O351*H351</f>
        <v>0</v>
      </c>
      <c r="Q351" s="183">
        <v>0.00121</v>
      </c>
      <c r="R351" s="183">
        <f>Q351*H351</f>
        <v>0.012946999999999998</v>
      </c>
      <c r="S351" s="183">
        <v>0</v>
      </c>
      <c r="T351" s="184">
        <f>S351*H351</f>
        <v>0</v>
      </c>
      <c r="U351" s="35"/>
      <c r="V351" s="35"/>
      <c r="W351" s="35"/>
      <c r="X351" s="35"/>
      <c r="Y351" s="35"/>
      <c r="Z351" s="35"/>
      <c r="AA351" s="35"/>
      <c r="AB351" s="35"/>
      <c r="AC351" s="35"/>
      <c r="AD351" s="35"/>
      <c r="AE351" s="35"/>
      <c r="AR351" s="185" t="s">
        <v>236</v>
      </c>
      <c r="AT351" s="185" t="s">
        <v>151</v>
      </c>
      <c r="AU351" s="185" t="s">
        <v>89</v>
      </c>
      <c r="AY351" s="18" t="s">
        <v>149</v>
      </c>
      <c r="BE351" s="186">
        <f>IF(N351="základní",J351,0)</f>
        <v>0</v>
      </c>
      <c r="BF351" s="186">
        <f>IF(N351="snížená",J351,0)</f>
        <v>0</v>
      </c>
      <c r="BG351" s="186">
        <f>IF(N351="zákl. přenesená",J351,0)</f>
        <v>0</v>
      </c>
      <c r="BH351" s="186">
        <f>IF(N351="sníž. přenesená",J351,0)</f>
        <v>0</v>
      </c>
      <c r="BI351" s="186">
        <f>IF(N351="nulová",J351,0)</f>
        <v>0</v>
      </c>
      <c r="BJ351" s="18" t="s">
        <v>87</v>
      </c>
      <c r="BK351" s="186">
        <f>ROUND(I351*H351,2)</f>
        <v>0</v>
      </c>
      <c r="BL351" s="18" t="s">
        <v>236</v>
      </c>
      <c r="BM351" s="185" t="s">
        <v>550</v>
      </c>
    </row>
    <row r="352" spans="1:47" s="2" customFormat="1" ht="68.25">
      <c r="A352" s="35"/>
      <c r="B352" s="36"/>
      <c r="C352" s="37"/>
      <c r="D352" s="187" t="s">
        <v>158</v>
      </c>
      <c r="E352" s="37"/>
      <c r="F352" s="188" t="s">
        <v>525</v>
      </c>
      <c r="G352" s="37"/>
      <c r="H352" s="37"/>
      <c r="I352" s="189"/>
      <c r="J352" s="37"/>
      <c r="K352" s="37"/>
      <c r="L352" s="40"/>
      <c r="M352" s="190"/>
      <c r="N352" s="191"/>
      <c r="O352" s="65"/>
      <c r="P352" s="65"/>
      <c r="Q352" s="65"/>
      <c r="R352" s="65"/>
      <c r="S352" s="65"/>
      <c r="T352" s="66"/>
      <c r="U352" s="35"/>
      <c r="V352" s="35"/>
      <c r="W352" s="35"/>
      <c r="X352" s="35"/>
      <c r="Y352" s="35"/>
      <c r="Z352" s="35"/>
      <c r="AA352" s="35"/>
      <c r="AB352" s="35"/>
      <c r="AC352" s="35"/>
      <c r="AD352" s="35"/>
      <c r="AE352" s="35"/>
      <c r="AT352" s="18" t="s">
        <v>158</v>
      </c>
      <c r="AU352" s="18" t="s">
        <v>89</v>
      </c>
    </row>
    <row r="353" spans="2:51" s="13" customFormat="1" ht="11.25">
      <c r="B353" s="192"/>
      <c r="C353" s="193"/>
      <c r="D353" s="187" t="s">
        <v>160</v>
      </c>
      <c r="E353" s="194" t="s">
        <v>31</v>
      </c>
      <c r="F353" s="195" t="s">
        <v>551</v>
      </c>
      <c r="G353" s="193"/>
      <c r="H353" s="196">
        <v>10.7</v>
      </c>
      <c r="I353" s="197"/>
      <c r="J353" s="193"/>
      <c r="K353" s="193"/>
      <c r="L353" s="198"/>
      <c r="M353" s="199"/>
      <c r="N353" s="200"/>
      <c r="O353" s="200"/>
      <c r="P353" s="200"/>
      <c r="Q353" s="200"/>
      <c r="R353" s="200"/>
      <c r="S353" s="200"/>
      <c r="T353" s="201"/>
      <c r="AT353" s="202" t="s">
        <v>160</v>
      </c>
      <c r="AU353" s="202" t="s">
        <v>89</v>
      </c>
      <c r="AV353" s="13" t="s">
        <v>89</v>
      </c>
      <c r="AW353" s="13" t="s">
        <v>38</v>
      </c>
      <c r="AX353" s="13" t="s">
        <v>79</v>
      </c>
      <c r="AY353" s="202" t="s">
        <v>149</v>
      </c>
    </row>
    <row r="354" spans="2:51" s="15" customFormat="1" ht="11.25">
      <c r="B354" s="213"/>
      <c r="C354" s="214"/>
      <c r="D354" s="187" t="s">
        <v>160</v>
      </c>
      <c r="E354" s="215" t="s">
        <v>31</v>
      </c>
      <c r="F354" s="216" t="s">
        <v>163</v>
      </c>
      <c r="G354" s="214"/>
      <c r="H354" s="217">
        <v>10.7</v>
      </c>
      <c r="I354" s="218"/>
      <c r="J354" s="214"/>
      <c r="K354" s="214"/>
      <c r="L354" s="219"/>
      <c r="M354" s="220"/>
      <c r="N354" s="221"/>
      <c r="O354" s="221"/>
      <c r="P354" s="221"/>
      <c r="Q354" s="221"/>
      <c r="R354" s="221"/>
      <c r="S354" s="221"/>
      <c r="T354" s="222"/>
      <c r="AT354" s="223" t="s">
        <v>160</v>
      </c>
      <c r="AU354" s="223" t="s">
        <v>89</v>
      </c>
      <c r="AV354" s="15" t="s">
        <v>156</v>
      </c>
      <c r="AW354" s="15" t="s">
        <v>38</v>
      </c>
      <c r="AX354" s="15" t="s">
        <v>87</v>
      </c>
      <c r="AY354" s="223" t="s">
        <v>149</v>
      </c>
    </row>
    <row r="355" spans="1:65" s="2" customFormat="1" ht="16.5" customHeight="1">
      <c r="A355" s="35"/>
      <c r="B355" s="36"/>
      <c r="C355" s="174" t="s">
        <v>552</v>
      </c>
      <c r="D355" s="174" t="s">
        <v>151</v>
      </c>
      <c r="E355" s="175" t="s">
        <v>553</v>
      </c>
      <c r="F355" s="176" t="s">
        <v>554</v>
      </c>
      <c r="G355" s="177" t="s">
        <v>391</v>
      </c>
      <c r="H355" s="178">
        <v>2</v>
      </c>
      <c r="I355" s="179"/>
      <c r="J355" s="180">
        <f>ROUND(I355*H355,2)</f>
        <v>0</v>
      </c>
      <c r="K355" s="176" t="s">
        <v>155</v>
      </c>
      <c r="L355" s="40"/>
      <c r="M355" s="181" t="s">
        <v>31</v>
      </c>
      <c r="N355" s="182" t="s">
        <v>50</v>
      </c>
      <c r="O355" s="65"/>
      <c r="P355" s="183">
        <f>O355*H355</f>
        <v>0</v>
      </c>
      <c r="Q355" s="183">
        <v>0.00148</v>
      </c>
      <c r="R355" s="183">
        <f>Q355*H355</f>
        <v>0.00296</v>
      </c>
      <c r="S355" s="183">
        <v>0</v>
      </c>
      <c r="T355" s="184">
        <f>S355*H355</f>
        <v>0</v>
      </c>
      <c r="U355" s="35"/>
      <c r="V355" s="35"/>
      <c r="W355" s="35"/>
      <c r="X355" s="35"/>
      <c r="Y355" s="35"/>
      <c r="Z355" s="35"/>
      <c r="AA355" s="35"/>
      <c r="AB355" s="35"/>
      <c r="AC355" s="35"/>
      <c r="AD355" s="35"/>
      <c r="AE355" s="35"/>
      <c r="AR355" s="185" t="s">
        <v>236</v>
      </c>
      <c r="AT355" s="185" t="s">
        <v>151</v>
      </c>
      <c r="AU355" s="185" t="s">
        <v>89</v>
      </c>
      <c r="AY355" s="18" t="s">
        <v>149</v>
      </c>
      <c r="BE355" s="186">
        <f>IF(N355="základní",J355,0)</f>
        <v>0</v>
      </c>
      <c r="BF355" s="186">
        <f>IF(N355="snížená",J355,0)</f>
        <v>0</v>
      </c>
      <c r="BG355" s="186">
        <f>IF(N355="zákl. přenesená",J355,0)</f>
        <v>0</v>
      </c>
      <c r="BH355" s="186">
        <f>IF(N355="sníž. přenesená",J355,0)</f>
        <v>0</v>
      </c>
      <c r="BI355" s="186">
        <f>IF(N355="nulová",J355,0)</f>
        <v>0</v>
      </c>
      <c r="BJ355" s="18" t="s">
        <v>87</v>
      </c>
      <c r="BK355" s="186">
        <f>ROUND(I355*H355,2)</f>
        <v>0</v>
      </c>
      <c r="BL355" s="18" t="s">
        <v>236</v>
      </c>
      <c r="BM355" s="185" t="s">
        <v>555</v>
      </c>
    </row>
    <row r="356" spans="1:65" s="2" customFormat="1" ht="24">
      <c r="A356" s="35"/>
      <c r="B356" s="36"/>
      <c r="C356" s="174" t="s">
        <v>556</v>
      </c>
      <c r="D356" s="174" t="s">
        <v>151</v>
      </c>
      <c r="E356" s="175" t="s">
        <v>557</v>
      </c>
      <c r="F356" s="176" t="s">
        <v>558</v>
      </c>
      <c r="G356" s="177" t="s">
        <v>391</v>
      </c>
      <c r="H356" s="178">
        <v>1</v>
      </c>
      <c r="I356" s="179"/>
      <c r="J356" s="180">
        <f>ROUND(I356*H356,2)</f>
        <v>0</v>
      </c>
      <c r="K356" s="176" t="s">
        <v>155</v>
      </c>
      <c r="L356" s="40"/>
      <c r="M356" s="181" t="s">
        <v>31</v>
      </c>
      <c r="N356" s="182" t="s">
        <v>50</v>
      </c>
      <c r="O356" s="65"/>
      <c r="P356" s="183">
        <f>O356*H356</f>
        <v>0</v>
      </c>
      <c r="Q356" s="183">
        <v>0.01019</v>
      </c>
      <c r="R356" s="183">
        <f>Q356*H356</f>
        <v>0.01019</v>
      </c>
      <c r="S356" s="183">
        <v>0</v>
      </c>
      <c r="T356" s="184">
        <f>S356*H356</f>
        <v>0</v>
      </c>
      <c r="U356" s="35"/>
      <c r="V356" s="35"/>
      <c r="W356" s="35"/>
      <c r="X356" s="35"/>
      <c r="Y356" s="35"/>
      <c r="Z356" s="35"/>
      <c r="AA356" s="35"/>
      <c r="AB356" s="35"/>
      <c r="AC356" s="35"/>
      <c r="AD356" s="35"/>
      <c r="AE356" s="35"/>
      <c r="AR356" s="185" t="s">
        <v>236</v>
      </c>
      <c r="AT356" s="185" t="s">
        <v>151</v>
      </c>
      <c r="AU356" s="185" t="s">
        <v>89</v>
      </c>
      <c r="AY356" s="18" t="s">
        <v>149</v>
      </c>
      <c r="BE356" s="186">
        <f>IF(N356="základní",J356,0)</f>
        <v>0</v>
      </c>
      <c r="BF356" s="186">
        <f>IF(N356="snížená",J356,0)</f>
        <v>0</v>
      </c>
      <c r="BG356" s="186">
        <f>IF(N356="zákl. přenesená",J356,0)</f>
        <v>0</v>
      </c>
      <c r="BH356" s="186">
        <f>IF(N356="sníž. přenesená",J356,0)</f>
        <v>0</v>
      </c>
      <c r="BI356" s="186">
        <f>IF(N356="nulová",J356,0)</f>
        <v>0</v>
      </c>
      <c r="BJ356" s="18" t="s">
        <v>87</v>
      </c>
      <c r="BK356" s="186">
        <f>ROUND(I356*H356,2)</f>
        <v>0</v>
      </c>
      <c r="BL356" s="18" t="s">
        <v>236</v>
      </c>
      <c r="BM356" s="185" t="s">
        <v>559</v>
      </c>
    </row>
    <row r="357" spans="1:65" s="2" customFormat="1" ht="16.5" customHeight="1">
      <c r="A357" s="35"/>
      <c r="B357" s="36"/>
      <c r="C357" s="174" t="s">
        <v>560</v>
      </c>
      <c r="D357" s="174" t="s">
        <v>151</v>
      </c>
      <c r="E357" s="175" t="s">
        <v>561</v>
      </c>
      <c r="F357" s="176" t="s">
        <v>562</v>
      </c>
      <c r="G357" s="177" t="s">
        <v>391</v>
      </c>
      <c r="H357" s="178">
        <v>1</v>
      </c>
      <c r="I357" s="179"/>
      <c r="J357" s="180">
        <f>ROUND(I357*H357,2)</f>
        <v>0</v>
      </c>
      <c r="K357" s="176" t="s">
        <v>155</v>
      </c>
      <c r="L357" s="40"/>
      <c r="M357" s="181" t="s">
        <v>31</v>
      </c>
      <c r="N357" s="182" t="s">
        <v>50</v>
      </c>
      <c r="O357" s="65"/>
      <c r="P357" s="183">
        <f>O357*H357</f>
        <v>0</v>
      </c>
      <c r="Q357" s="183">
        <v>0.00029</v>
      </c>
      <c r="R357" s="183">
        <f>Q357*H357</f>
        <v>0.00029</v>
      </c>
      <c r="S357" s="183">
        <v>0</v>
      </c>
      <c r="T357" s="184">
        <f>S357*H357</f>
        <v>0</v>
      </c>
      <c r="U357" s="35"/>
      <c r="V357" s="35"/>
      <c r="W357" s="35"/>
      <c r="X357" s="35"/>
      <c r="Y357" s="35"/>
      <c r="Z357" s="35"/>
      <c r="AA357" s="35"/>
      <c r="AB357" s="35"/>
      <c r="AC357" s="35"/>
      <c r="AD357" s="35"/>
      <c r="AE357" s="35"/>
      <c r="AR357" s="185" t="s">
        <v>236</v>
      </c>
      <c r="AT357" s="185" t="s">
        <v>151</v>
      </c>
      <c r="AU357" s="185" t="s">
        <v>89</v>
      </c>
      <c r="AY357" s="18" t="s">
        <v>149</v>
      </c>
      <c r="BE357" s="186">
        <f>IF(N357="základní",J357,0)</f>
        <v>0</v>
      </c>
      <c r="BF357" s="186">
        <f>IF(N357="snížená",J357,0)</f>
        <v>0</v>
      </c>
      <c r="BG357" s="186">
        <f>IF(N357="zákl. přenesená",J357,0)</f>
        <v>0</v>
      </c>
      <c r="BH357" s="186">
        <f>IF(N357="sníž. přenesená",J357,0)</f>
        <v>0</v>
      </c>
      <c r="BI357" s="186">
        <f>IF(N357="nulová",J357,0)</f>
        <v>0</v>
      </c>
      <c r="BJ357" s="18" t="s">
        <v>87</v>
      </c>
      <c r="BK357" s="186">
        <f>ROUND(I357*H357,2)</f>
        <v>0</v>
      </c>
      <c r="BL357" s="18" t="s">
        <v>236</v>
      </c>
      <c r="BM357" s="185" t="s">
        <v>563</v>
      </c>
    </row>
    <row r="358" spans="1:65" s="2" customFormat="1" ht="16.5" customHeight="1">
      <c r="A358" s="35"/>
      <c r="B358" s="36"/>
      <c r="C358" s="174" t="s">
        <v>564</v>
      </c>
      <c r="D358" s="174" t="s">
        <v>151</v>
      </c>
      <c r="E358" s="175" t="s">
        <v>565</v>
      </c>
      <c r="F358" s="176" t="s">
        <v>566</v>
      </c>
      <c r="G358" s="177" t="s">
        <v>391</v>
      </c>
      <c r="H358" s="178">
        <v>3</v>
      </c>
      <c r="I358" s="179"/>
      <c r="J358" s="180">
        <f>ROUND(I358*H358,2)</f>
        <v>0</v>
      </c>
      <c r="K358" s="176" t="s">
        <v>155</v>
      </c>
      <c r="L358" s="40"/>
      <c r="M358" s="181" t="s">
        <v>31</v>
      </c>
      <c r="N358" s="182" t="s">
        <v>50</v>
      </c>
      <c r="O358" s="65"/>
      <c r="P358" s="183">
        <f>O358*H358</f>
        <v>0</v>
      </c>
      <c r="Q358" s="183">
        <v>0.00051</v>
      </c>
      <c r="R358" s="183">
        <f>Q358*H358</f>
        <v>0.0015300000000000001</v>
      </c>
      <c r="S358" s="183">
        <v>0</v>
      </c>
      <c r="T358" s="184">
        <f>S358*H358</f>
        <v>0</v>
      </c>
      <c r="U358" s="35"/>
      <c r="V358" s="35"/>
      <c r="W358" s="35"/>
      <c r="X358" s="35"/>
      <c r="Y358" s="35"/>
      <c r="Z358" s="35"/>
      <c r="AA358" s="35"/>
      <c r="AB358" s="35"/>
      <c r="AC358" s="35"/>
      <c r="AD358" s="35"/>
      <c r="AE358" s="35"/>
      <c r="AR358" s="185" t="s">
        <v>236</v>
      </c>
      <c r="AT358" s="185" t="s">
        <v>151</v>
      </c>
      <c r="AU358" s="185" t="s">
        <v>89</v>
      </c>
      <c r="AY358" s="18" t="s">
        <v>149</v>
      </c>
      <c r="BE358" s="186">
        <f>IF(N358="základní",J358,0)</f>
        <v>0</v>
      </c>
      <c r="BF358" s="186">
        <f>IF(N358="snížená",J358,0)</f>
        <v>0</v>
      </c>
      <c r="BG358" s="186">
        <f>IF(N358="zákl. přenesená",J358,0)</f>
        <v>0</v>
      </c>
      <c r="BH358" s="186">
        <f>IF(N358="sníž. přenesená",J358,0)</f>
        <v>0</v>
      </c>
      <c r="BI358" s="186">
        <f>IF(N358="nulová",J358,0)</f>
        <v>0</v>
      </c>
      <c r="BJ358" s="18" t="s">
        <v>87</v>
      </c>
      <c r="BK358" s="186">
        <f>ROUND(I358*H358,2)</f>
        <v>0</v>
      </c>
      <c r="BL358" s="18" t="s">
        <v>236</v>
      </c>
      <c r="BM358" s="185" t="s">
        <v>567</v>
      </c>
    </row>
    <row r="359" spans="1:65" s="2" customFormat="1" ht="16.5" customHeight="1">
      <c r="A359" s="35"/>
      <c r="B359" s="36"/>
      <c r="C359" s="174" t="s">
        <v>568</v>
      </c>
      <c r="D359" s="174" t="s">
        <v>151</v>
      </c>
      <c r="E359" s="175" t="s">
        <v>569</v>
      </c>
      <c r="F359" s="176" t="s">
        <v>570</v>
      </c>
      <c r="G359" s="177" t="s">
        <v>287</v>
      </c>
      <c r="H359" s="178">
        <v>50.6</v>
      </c>
      <c r="I359" s="179"/>
      <c r="J359" s="180">
        <f>ROUND(I359*H359,2)</f>
        <v>0</v>
      </c>
      <c r="K359" s="176" t="s">
        <v>155</v>
      </c>
      <c r="L359" s="40"/>
      <c r="M359" s="181" t="s">
        <v>31</v>
      </c>
      <c r="N359" s="182" t="s">
        <v>50</v>
      </c>
      <c r="O359" s="65"/>
      <c r="P359" s="183">
        <f>O359*H359</f>
        <v>0</v>
      </c>
      <c r="Q359" s="183">
        <v>0</v>
      </c>
      <c r="R359" s="183">
        <f>Q359*H359</f>
        <v>0</v>
      </c>
      <c r="S359" s="183">
        <v>0</v>
      </c>
      <c r="T359" s="184">
        <f>S359*H359</f>
        <v>0</v>
      </c>
      <c r="U359" s="35"/>
      <c r="V359" s="35"/>
      <c r="W359" s="35"/>
      <c r="X359" s="35"/>
      <c r="Y359" s="35"/>
      <c r="Z359" s="35"/>
      <c r="AA359" s="35"/>
      <c r="AB359" s="35"/>
      <c r="AC359" s="35"/>
      <c r="AD359" s="35"/>
      <c r="AE359" s="35"/>
      <c r="AR359" s="185" t="s">
        <v>236</v>
      </c>
      <c r="AT359" s="185" t="s">
        <v>151</v>
      </c>
      <c r="AU359" s="185" t="s">
        <v>89</v>
      </c>
      <c r="AY359" s="18" t="s">
        <v>149</v>
      </c>
      <c r="BE359" s="186">
        <f>IF(N359="základní",J359,0)</f>
        <v>0</v>
      </c>
      <c r="BF359" s="186">
        <f>IF(N359="snížená",J359,0)</f>
        <v>0</v>
      </c>
      <c r="BG359" s="186">
        <f>IF(N359="zákl. přenesená",J359,0)</f>
        <v>0</v>
      </c>
      <c r="BH359" s="186">
        <f>IF(N359="sníž. přenesená",J359,0)</f>
        <v>0</v>
      </c>
      <c r="BI359" s="186">
        <f>IF(N359="nulová",J359,0)</f>
        <v>0</v>
      </c>
      <c r="BJ359" s="18" t="s">
        <v>87</v>
      </c>
      <c r="BK359" s="186">
        <f>ROUND(I359*H359,2)</f>
        <v>0</v>
      </c>
      <c r="BL359" s="18" t="s">
        <v>236</v>
      </c>
      <c r="BM359" s="185" t="s">
        <v>571</v>
      </c>
    </row>
    <row r="360" spans="1:47" s="2" customFormat="1" ht="29.25">
      <c r="A360" s="35"/>
      <c r="B360" s="36"/>
      <c r="C360" s="37"/>
      <c r="D360" s="187" t="s">
        <v>158</v>
      </c>
      <c r="E360" s="37"/>
      <c r="F360" s="188" t="s">
        <v>572</v>
      </c>
      <c r="G360" s="37"/>
      <c r="H360" s="37"/>
      <c r="I360" s="189"/>
      <c r="J360" s="37"/>
      <c r="K360" s="37"/>
      <c r="L360" s="40"/>
      <c r="M360" s="190"/>
      <c r="N360" s="191"/>
      <c r="O360" s="65"/>
      <c r="P360" s="65"/>
      <c r="Q360" s="65"/>
      <c r="R360" s="65"/>
      <c r="S360" s="65"/>
      <c r="T360" s="66"/>
      <c r="U360" s="35"/>
      <c r="V360" s="35"/>
      <c r="W360" s="35"/>
      <c r="X360" s="35"/>
      <c r="Y360" s="35"/>
      <c r="Z360" s="35"/>
      <c r="AA360" s="35"/>
      <c r="AB360" s="35"/>
      <c r="AC360" s="35"/>
      <c r="AD360" s="35"/>
      <c r="AE360" s="35"/>
      <c r="AT360" s="18" t="s">
        <v>158</v>
      </c>
      <c r="AU360" s="18" t="s">
        <v>89</v>
      </c>
    </row>
    <row r="361" spans="2:51" s="13" customFormat="1" ht="11.25">
      <c r="B361" s="192"/>
      <c r="C361" s="193"/>
      <c r="D361" s="187" t="s">
        <v>160</v>
      </c>
      <c r="E361" s="194" t="s">
        <v>31</v>
      </c>
      <c r="F361" s="195" t="s">
        <v>573</v>
      </c>
      <c r="G361" s="193"/>
      <c r="H361" s="196">
        <v>50.6</v>
      </c>
      <c r="I361" s="197"/>
      <c r="J361" s="193"/>
      <c r="K361" s="193"/>
      <c r="L361" s="198"/>
      <c r="M361" s="199"/>
      <c r="N361" s="200"/>
      <c r="O361" s="200"/>
      <c r="P361" s="200"/>
      <c r="Q361" s="200"/>
      <c r="R361" s="200"/>
      <c r="S361" s="200"/>
      <c r="T361" s="201"/>
      <c r="AT361" s="202" t="s">
        <v>160</v>
      </c>
      <c r="AU361" s="202" t="s">
        <v>89</v>
      </c>
      <c r="AV361" s="13" t="s">
        <v>89</v>
      </c>
      <c r="AW361" s="13" t="s">
        <v>38</v>
      </c>
      <c r="AX361" s="13" t="s">
        <v>79</v>
      </c>
      <c r="AY361" s="202" t="s">
        <v>149</v>
      </c>
    </row>
    <row r="362" spans="2:51" s="15" customFormat="1" ht="11.25">
      <c r="B362" s="213"/>
      <c r="C362" s="214"/>
      <c r="D362" s="187" t="s">
        <v>160</v>
      </c>
      <c r="E362" s="215" t="s">
        <v>31</v>
      </c>
      <c r="F362" s="216" t="s">
        <v>163</v>
      </c>
      <c r="G362" s="214"/>
      <c r="H362" s="217">
        <v>50.6</v>
      </c>
      <c r="I362" s="218"/>
      <c r="J362" s="214"/>
      <c r="K362" s="214"/>
      <c r="L362" s="219"/>
      <c r="M362" s="220"/>
      <c r="N362" s="221"/>
      <c r="O362" s="221"/>
      <c r="P362" s="221"/>
      <c r="Q362" s="221"/>
      <c r="R362" s="221"/>
      <c r="S362" s="221"/>
      <c r="T362" s="222"/>
      <c r="AT362" s="223" t="s">
        <v>160</v>
      </c>
      <c r="AU362" s="223" t="s">
        <v>89</v>
      </c>
      <c r="AV362" s="15" t="s">
        <v>156</v>
      </c>
      <c r="AW362" s="15" t="s">
        <v>38</v>
      </c>
      <c r="AX362" s="15" t="s">
        <v>87</v>
      </c>
      <c r="AY362" s="223" t="s">
        <v>149</v>
      </c>
    </row>
    <row r="363" spans="1:65" s="2" customFormat="1" ht="24">
      <c r="A363" s="35"/>
      <c r="B363" s="36"/>
      <c r="C363" s="174" t="s">
        <v>574</v>
      </c>
      <c r="D363" s="174" t="s">
        <v>151</v>
      </c>
      <c r="E363" s="175" t="s">
        <v>575</v>
      </c>
      <c r="F363" s="176" t="s">
        <v>576</v>
      </c>
      <c r="G363" s="177" t="s">
        <v>240</v>
      </c>
      <c r="H363" s="178">
        <v>0.084</v>
      </c>
      <c r="I363" s="179"/>
      <c r="J363" s="180">
        <f>ROUND(I363*H363,2)</f>
        <v>0</v>
      </c>
      <c r="K363" s="176" t="s">
        <v>155</v>
      </c>
      <c r="L363" s="40"/>
      <c r="M363" s="181" t="s">
        <v>31</v>
      </c>
      <c r="N363" s="182" t="s">
        <v>50</v>
      </c>
      <c r="O363" s="65"/>
      <c r="P363" s="183">
        <f>O363*H363</f>
        <v>0</v>
      </c>
      <c r="Q363" s="183">
        <v>0</v>
      </c>
      <c r="R363" s="183">
        <f>Q363*H363</f>
        <v>0</v>
      </c>
      <c r="S363" s="183">
        <v>0</v>
      </c>
      <c r="T363" s="184">
        <f>S363*H363</f>
        <v>0</v>
      </c>
      <c r="U363" s="35"/>
      <c r="V363" s="35"/>
      <c r="W363" s="35"/>
      <c r="X363" s="35"/>
      <c r="Y363" s="35"/>
      <c r="Z363" s="35"/>
      <c r="AA363" s="35"/>
      <c r="AB363" s="35"/>
      <c r="AC363" s="35"/>
      <c r="AD363" s="35"/>
      <c r="AE363" s="35"/>
      <c r="AR363" s="185" t="s">
        <v>236</v>
      </c>
      <c r="AT363" s="185" t="s">
        <v>151</v>
      </c>
      <c r="AU363" s="185" t="s">
        <v>89</v>
      </c>
      <c r="AY363" s="18" t="s">
        <v>149</v>
      </c>
      <c r="BE363" s="186">
        <f>IF(N363="základní",J363,0)</f>
        <v>0</v>
      </c>
      <c r="BF363" s="186">
        <f>IF(N363="snížená",J363,0)</f>
        <v>0</v>
      </c>
      <c r="BG363" s="186">
        <f>IF(N363="zákl. přenesená",J363,0)</f>
        <v>0</v>
      </c>
      <c r="BH363" s="186">
        <f>IF(N363="sníž. přenesená",J363,0)</f>
        <v>0</v>
      </c>
      <c r="BI363" s="186">
        <f>IF(N363="nulová",J363,0)</f>
        <v>0</v>
      </c>
      <c r="BJ363" s="18" t="s">
        <v>87</v>
      </c>
      <c r="BK363" s="186">
        <f>ROUND(I363*H363,2)</f>
        <v>0</v>
      </c>
      <c r="BL363" s="18" t="s">
        <v>236</v>
      </c>
      <c r="BM363" s="185" t="s">
        <v>577</v>
      </c>
    </row>
    <row r="364" spans="1:47" s="2" customFormat="1" ht="97.5">
      <c r="A364" s="35"/>
      <c r="B364" s="36"/>
      <c r="C364" s="37"/>
      <c r="D364" s="187" t="s">
        <v>158</v>
      </c>
      <c r="E364" s="37"/>
      <c r="F364" s="188" t="s">
        <v>578</v>
      </c>
      <c r="G364" s="37"/>
      <c r="H364" s="37"/>
      <c r="I364" s="189"/>
      <c r="J364" s="37"/>
      <c r="K364" s="37"/>
      <c r="L364" s="40"/>
      <c r="M364" s="190"/>
      <c r="N364" s="191"/>
      <c r="O364" s="65"/>
      <c r="P364" s="65"/>
      <c r="Q364" s="65"/>
      <c r="R364" s="65"/>
      <c r="S364" s="65"/>
      <c r="T364" s="66"/>
      <c r="U364" s="35"/>
      <c r="V364" s="35"/>
      <c r="W364" s="35"/>
      <c r="X364" s="35"/>
      <c r="Y364" s="35"/>
      <c r="Z364" s="35"/>
      <c r="AA364" s="35"/>
      <c r="AB364" s="35"/>
      <c r="AC364" s="35"/>
      <c r="AD364" s="35"/>
      <c r="AE364" s="35"/>
      <c r="AT364" s="18" t="s">
        <v>158</v>
      </c>
      <c r="AU364" s="18" t="s">
        <v>89</v>
      </c>
    </row>
    <row r="365" spans="2:63" s="12" customFormat="1" ht="22.9" customHeight="1">
      <c r="B365" s="158"/>
      <c r="C365" s="159"/>
      <c r="D365" s="160" t="s">
        <v>78</v>
      </c>
      <c r="E365" s="172" t="s">
        <v>579</v>
      </c>
      <c r="F365" s="172" t="s">
        <v>580</v>
      </c>
      <c r="G365" s="159"/>
      <c r="H365" s="159"/>
      <c r="I365" s="162"/>
      <c r="J365" s="173">
        <f>BK365</f>
        <v>0</v>
      </c>
      <c r="K365" s="159"/>
      <c r="L365" s="164"/>
      <c r="M365" s="165"/>
      <c r="N365" s="166"/>
      <c r="O365" s="166"/>
      <c r="P365" s="167">
        <f>SUM(P366:P417)</f>
        <v>0</v>
      </c>
      <c r="Q365" s="166"/>
      <c r="R365" s="167">
        <f>SUM(R366:R417)</f>
        <v>0.134778</v>
      </c>
      <c r="S365" s="166"/>
      <c r="T365" s="168">
        <f>SUM(T366:T417)</f>
        <v>0</v>
      </c>
      <c r="AR365" s="169" t="s">
        <v>89</v>
      </c>
      <c r="AT365" s="170" t="s">
        <v>78</v>
      </c>
      <c r="AU365" s="170" t="s">
        <v>87</v>
      </c>
      <c r="AY365" s="169" t="s">
        <v>149</v>
      </c>
      <c r="BK365" s="171">
        <f>SUM(BK366:BK417)</f>
        <v>0</v>
      </c>
    </row>
    <row r="366" spans="1:65" s="2" customFormat="1" ht="21.75" customHeight="1">
      <c r="A366" s="35"/>
      <c r="B366" s="36"/>
      <c r="C366" s="174" t="s">
        <v>581</v>
      </c>
      <c r="D366" s="174" t="s">
        <v>151</v>
      </c>
      <c r="E366" s="175" t="s">
        <v>582</v>
      </c>
      <c r="F366" s="176" t="s">
        <v>583</v>
      </c>
      <c r="G366" s="177" t="s">
        <v>287</v>
      </c>
      <c r="H366" s="178">
        <v>8.7</v>
      </c>
      <c r="I366" s="179"/>
      <c r="J366" s="180">
        <f>ROUND(I366*H366,2)</f>
        <v>0</v>
      </c>
      <c r="K366" s="176" t="s">
        <v>155</v>
      </c>
      <c r="L366" s="40"/>
      <c r="M366" s="181" t="s">
        <v>31</v>
      </c>
      <c r="N366" s="182" t="s">
        <v>50</v>
      </c>
      <c r="O366" s="65"/>
      <c r="P366" s="183">
        <f>O366*H366</f>
        <v>0</v>
      </c>
      <c r="Q366" s="183">
        <v>0.00066</v>
      </c>
      <c r="R366" s="183">
        <f>Q366*H366</f>
        <v>0.005742</v>
      </c>
      <c r="S366" s="183">
        <v>0</v>
      </c>
      <c r="T366" s="184">
        <f>S366*H366</f>
        <v>0</v>
      </c>
      <c r="U366" s="35"/>
      <c r="V366" s="35"/>
      <c r="W366" s="35"/>
      <c r="X366" s="35"/>
      <c r="Y366" s="35"/>
      <c r="Z366" s="35"/>
      <c r="AA366" s="35"/>
      <c r="AB366" s="35"/>
      <c r="AC366" s="35"/>
      <c r="AD366" s="35"/>
      <c r="AE366" s="35"/>
      <c r="AR366" s="185" t="s">
        <v>236</v>
      </c>
      <c r="AT366" s="185" t="s">
        <v>151</v>
      </c>
      <c r="AU366" s="185" t="s">
        <v>89</v>
      </c>
      <c r="AY366" s="18" t="s">
        <v>149</v>
      </c>
      <c r="BE366" s="186">
        <f>IF(N366="základní",J366,0)</f>
        <v>0</v>
      </c>
      <c r="BF366" s="186">
        <f>IF(N366="snížená",J366,0)</f>
        <v>0</v>
      </c>
      <c r="BG366" s="186">
        <f>IF(N366="zákl. přenesená",J366,0)</f>
        <v>0</v>
      </c>
      <c r="BH366" s="186">
        <f>IF(N366="sníž. přenesená",J366,0)</f>
        <v>0</v>
      </c>
      <c r="BI366" s="186">
        <f>IF(N366="nulová",J366,0)</f>
        <v>0</v>
      </c>
      <c r="BJ366" s="18" t="s">
        <v>87</v>
      </c>
      <c r="BK366" s="186">
        <f>ROUND(I366*H366,2)</f>
        <v>0</v>
      </c>
      <c r="BL366" s="18" t="s">
        <v>236</v>
      </c>
      <c r="BM366" s="185" t="s">
        <v>584</v>
      </c>
    </row>
    <row r="367" spans="1:47" s="2" customFormat="1" ht="29.25">
      <c r="A367" s="35"/>
      <c r="B367" s="36"/>
      <c r="C367" s="37"/>
      <c r="D367" s="187" t="s">
        <v>158</v>
      </c>
      <c r="E367" s="37"/>
      <c r="F367" s="188" t="s">
        <v>585</v>
      </c>
      <c r="G367" s="37"/>
      <c r="H367" s="37"/>
      <c r="I367" s="189"/>
      <c r="J367" s="37"/>
      <c r="K367" s="37"/>
      <c r="L367" s="40"/>
      <c r="M367" s="190"/>
      <c r="N367" s="191"/>
      <c r="O367" s="65"/>
      <c r="P367" s="65"/>
      <c r="Q367" s="65"/>
      <c r="R367" s="65"/>
      <c r="S367" s="65"/>
      <c r="T367" s="66"/>
      <c r="U367" s="35"/>
      <c r="V367" s="35"/>
      <c r="W367" s="35"/>
      <c r="X367" s="35"/>
      <c r="Y367" s="35"/>
      <c r="Z367" s="35"/>
      <c r="AA367" s="35"/>
      <c r="AB367" s="35"/>
      <c r="AC367" s="35"/>
      <c r="AD367" s="35"/>
      <c r="AE367" s="35"/>
      <c r="AT367" s="18" t="s">
        <v>158</v>
      </c>
      <c r="AU367" s="18" t="s">
        <v>89</v>
      </c>
    </row>
    <row r="368" spans="2:51" s="13" customFormat="1" ht="11.25">
      <c r="B368" s="192"/>
      <c r="C368" s="193"/>
      <c r="D368" s="187" t="s">
        <v>160</v>
      </c>
      <c r="E368" s="194" t="s">
        <v>31</v>
      </c>
      <c r="F368" s="195" t="s">
        <v>586</v>
      </c>
      <c r="G368" s="193"/>
      <c r="H368" s="196">
        <v>8.7</v>
      </c>
      <c r="I368" s="197"/>
      <c r="J368" s="193"/>
      <c r="K368" s="193"/>
      <c r="L368" s="198"/>
      <c r="M368" s="199"/>
      <c r="N368" s="200"/>
      <c r="O368" s="200"/>
      <c r="P368" s="200"/>
      <c r="Q368" s="200"/>
      <c r="R368" s="200"/>
      <c r="S368" s="200"/>
      <c r="T368" s="201"/>
      <c r="AT368" s="202" t="s">
        <v>160</v>
      </c>
      <c r="AU368" s="202" t="s">
        <v>89</v>
      </c>
      <c r="AV368" s="13" t="s">
        <v>89</v>
      </c>
      <c r="AW368" s="13" t="s">
        <v>38</v>
      </c>
      <c r="AX368" s="13" t="s">
        <v>79</v>
      </c>
      <c r="AY368" s="202" t="s">
        <v>149</v>
      </c>
    </row>
    <row r="369" spans="2:51" s="15" customFormat="1" ht="11.25">
      <c r="B369" s="213"/>
      <c r="C369" s="214"/>
      <c r="D369" s="187" t="s">
        <v>160</v>
      </c>
      <c r="E369" s="215" t="s">
        <v>31</v>
      </c>
      <c r="F369" s="216" t="s">
        <v>163</v>
      </c>
      <c r="G369" s="214"/>
      <c r="H369" s="217">
        <v>8.7</v>
      </c>
      <c r="I369" s="218"/>
      <c r="J369" s="214"/>
      <c r="K369" s="214"/>
      <c r="L369" s="219"/>
      <c r="M369" s="220"/>
      <c r="N369" s="221"/>
      <c r="O369" s="221"/>
      <c r="P369" s="221"/>
      <c r="Q369" s="221"/>
      <c r="R369" s="221"/>
      <c r="S369" s="221"/>
      <c r="T369" s="222"/>
      <c r="AT369" s="223" t="s">
        <v>160</v>
      </c>
      <c r="AU369" s="223" t="s">
        <v>89</v>
      </c>
      <c r="AV369" s="15" t="s">
        <v>156</v>
      </c>
      <c r="AW369" s="15" t="s">
        <v>38</v>
      </c>
      <c r="AX369" s="15" t="s">
        <v>87</v>
      </c>
      <c r="AY369" s="223" t="s">
        <v>149</v>
      </c>
    </row>
    <row r="370" spans="1:65" s="2" customFormat="1" ht="21.75" customHeight="1">
      <c r="A370" s="35"/>
      <c r="B370" s="36"/>
      <c r="C370" s="174" t="s">
        <v>587</v>
      </c>
      <c r="D370" s="174" t="s">
        <v>151</v>
      </c>
      <c r="E370" s="175" t="s">
        <v>588</v>
      </c>
      <c r="F370" s="176" t="s">
        <v>589</v>
      </c>
      <c r="G370" s="177" t="s">
        <v>287</v>
      </c>
      <c r="H370" s="178">
        <v>10.5</v>
      </c>
      <c r="I370" s="179"/>
      <c r="J370" s="180">
        <f>ROUND(I370*H370,2)</f>
        <v>0</v>
      </c>
      <c r="K370" s="176" t="s">
        <v>155</v>
      </c>
      <c r="L370" s="40"/>
      <c r="M370" s="181" t="s">
        <v>31</v>
      </c>
      <c r="N370" s="182" t="s">
        <v>50</v>
      </c>
      <c r="O370" s="65"/>
      <c r="P370" s="183">
        <f>O370*H370</f>
        <v>0</v>
      </c>
      <c r="Q370" s="183">
        <v>0.00091</v>
      </c>
      <c r="R370" s="183">
        <f>Q370*H370</f>
        <v>0.009555</v>
      </c>
      <c r="S370" s="183">
        <v>0</v>
      </c>
      <c r="T370" s="184">
        <f>S370*H370</f>
        <v>0</v>
      </c>
      <c r="U370" s="35"/>
      <c r="V370" s="35"/>
      <c r="W370" s="35"/>
      <c r="X370" s="35"/>
      <c r="Y370" s="35"/>
      <c r="Z370" s="35"/>
      <c r="AA370" s="35"/>
      <c r="AB370" s="35"/>
      <c r="AC370" s="35"/>
      <c r="AD370" s="35"/>
      <c r="AE370" s="35"/>
      <c r="AR370" s="185" t="s">
        <v>236</v>
      </c>
      <c r="AT370" s="185" t="s">
        <v>151</v>
      </c>
      <c r="AU370" s="185" t="s">
        <v>89</v>
      </c>
      <c r="AY370" s="18" t="s">
        <v>149</v>
      </c>
      <c r="BE370" s="186">
        <f>IF(N370="základní",J370,0)</f>
        <v>0</v>
      </c>
      <c r="BF370" s="186">
        <f>IF(N370="snížená",J370,0)</f>
        <v>0</v>
      </c>
      <c r="BG370" s="186">
        <f>IF(N370="zákl. přenesená",J370,0)</f>
        <v>0</v>
      </c>
      <c r="BH370" s="186">
        <f>IF(N370="sníž. přenesená",J370,0)</f>
        <v>0</v>
      </c>
      <c r="BI370" s="186">
        <f>IF(N370="nulová",J370,0)</f>
        <v>0</v>
      </c>
      <c r="BJ370" s="18" t="s">
        <v>87</v>
      </c>
      <c r="BK370" s="186">
        <f>ROUND(I370*H370,2)</f>
        <v>0</v>
      </c>
      <c r="BL370" s="18" t="s">
        <v>236</v>
      </c>
      <c r="BM370" s="185" t="s">
        <v>590</v>
      </c>
    </row>
    <row r="371" spans="1:47" s="2" customFormat="1" ht="29.25">
      <c r="A371" s="35"/>
      <c r="B371" s="36"/>
      <c r="C371" s="37"/>
      <c r="D371" s="187" t="s">
        <v>158</v>
      </c>
      <c r="E371" s="37"/>
      <c r="F371" s="188" t="s">
        <v>585</v>
      </c>
      <c r="G371" s="37"/>
      <c r="H371" s="37"/>
      <c r="I371" s="189"/>
      <c r="J371" s="37"/>
      <c r="K371" s="37"/>
      <c r="L371" s="40"/>
      <c r="M371" s="190"/>
      <c r="N371" s="191"/>
      <c r="O371" s="65"/>
      <c r="P371" s="65"/>
      <c r="Q371" s="65"/>
      <c r="R371" s="65"/>
      <c r="S371" s="65"/>
      <c r="T371" s="66"/>
      <c r="U371" s="35"/>
      <c r="V371" s="35"/>
      <c r="W371" s="35"/>
      <c r="X371" s="35"/>
      <c r="Y371" s="35"/>
      <c r="Z371" s="35"/>
      <c r="AA371" s="35"/>
      <c r="AB371" s="35"/>
      <c r="AC371" s="35"/>
      <c r="AD371" s="35"/>
      <c r="AE371" s="35"/>
      <c r="AT371" s="18" t="s">
        <v>158</v>
      </c>
      <c r="AU371" s="18" t="s">
        <v>89</v>
      </c>
    </row>
    <row r="372" spans="2:51" s="13" customFormat="1" ht="11.25">
      <c r="B372" s="192"/>
      <c r="C372" s="193"/>
      <c r="D372" s="187" t="s">
        <v>160</v>
      </c>
      <c r="E372" s="194" t="s">
        <v>31</v>
      </c>
      <c r="F372" s="195" t="s">
        <v>591</v>
      </c>
      <c r="G372" s="193"/>
      <c r="H372" s="196">
        <v>10.5</v>
      </c>
      <c r="I372" s="197"/>
      <c r="J372" s="193"/>
      <c r="K372" s="193"/>
      <c r="L372" s="198"/>
      <c r="M372" s="199"/>
      <c r="N372" s="200"/>
      <c r="O372" s="200"/>
      <c r="P372" s="200"/>
      <c r="Q372" s="200"/>
      <c r="R372" s="200"/>
      <c r="S372" s="200"/>
      <c r="T372" s="201"/>
      <c r="AT372" s="202" t="s">
        <v>160</v>
      </c>
      <c r="AU372" s="202" t="s">
        <v>89</v>
      </c>
      <c r="AV372" s="13" t="s">
        <v>89</v>
      </c>
      <c r="AW372" s="13" t="s">
        <v>38</v>
      </c>
      <c r="AX372" s="13" t="s">
        <v>79</v>
      </c>
      <c r="AY372" s="202" t="s">
        <v>149</v>
      </c>
    </row>
    <row r="373" spans="2:51" s="15" customFormat="1" ht="11.25">
      <c r="B373" s="213"/>
      <c r="C373" s="214"/>
      <c r="D373" s="187" t="s">
        <v>160</v>
      </c>
      <c r="E373" s="215" t="s">
        <v>31</v>
      </c>
      <c r="F373" s="216" t="s">
        <v>163</v>
      </c>
      <c r="G373" s="214"/>
      <c r="H373" s="217">
        <v>10.5</v>
      </c>
      <c r="I373" s="218"/>
      <c r="J373" s="214"/>
      <c r="K373" s="214"/>
      <c r="L373" s="219"/>
      <c r="M373" s="220"/>
      <c r="N373" s="221"/>
      <c r="O373" s="221"/>
      <c r="P373" s="221"/>
      <c r="Q373" s="221"/>
      <c r="R373" s="221"/>
      <c r="S373" s="221"/>
      <c r="T373" s="222"/>
      <c r="AT373" s="223" t="s">
        <v>160</v>
      </c>
      <c r="AU373" s="223" t="s">
        <v>89</v>
      </c>
      <c r="AV373" s="15" t="s">
        <v>156</v>
      </c>
      <c r="AW373" s="15" t="s">
        <v>38</v>
      </c>
      <c r="AX373" s="15" t="s">
        <v>87</v>
      </c>
      <c r="AY373" s="223" t="s">
        <v>149</v>
      </c>
    </row>
    <row r="374" spans="1:65" s="2" customFormat="1" ht="21.75" customHeight="1">
      <c r="A374" s="35"/>
      <c r="B374" s="36"/>
      <c r="C374" s="174" t="s">
        <v>592</v>
      </c>
      <c r="D374" s="174" t="s">
        <v>151</v>
      </c>
      <c r="E374" s="175" t="s">
        <v>593</v>
      </c>
      <c r="F374" s="176" t="s">
        <v>594</v>
      </c>
      <c r="G374" s="177" t="s">
        <v>287</v>
      </c>
      <c r="H374" s="178">
        <v>4.5</v>
      </c>
      <c r="I374" s="179"/>
      <c r="J374" s="180">
        <f>ROUND(I374*H374,2)</f>
        <v>0</v>
      </c>
      <c r="K374" s="176" t="s">
        <v>155</v>
      </c>
      <c r="L374" s="40"/>
      <c r="M374" s="181" t="s">
        <v>31</v>
      </c>
      <c r="N374" s="182" t="s">
        <v>50</v>
      </c>
      <c r="O374" s="65"/>
      <c r="P374" s="183">
        <f>O374*H374</f>
        <v>0</v>
      </c>
      <c r="Q374" s="183">
        <v>0.00119</v>
      </c>
      <c r="R374" s="183">
        <f>Q374*H374</f>
        <v>0.005355</v>
      </c>
      <c r="S374" s="183">
        <v>0</v>
      </c>
      <c r="T374" s="184">
        <f>S374*H374</f>
        <v>0</v>
      </c>
      <c r="U374" s="35"/>
      <c r="V374" s="35"/>
      <c r="W374" s="35"/>
      <c r="X374" s="35"/>
      <c r="Y374" s="35"/>
      <c r="Z374" s="35"/>
      <c r="AA374" s="35"/>
      <c r="AB374" s="35"/>
      <c r="AC374" s="35"/>
      <c r="AD374" s="35"/>
      <c r="AE374" s="35"/>
      <c r="AR374" s="185" t="s">
        <v>236</v>
      </c>
      <c r="AT374" s="185" t="s">
        <v>151</v>
      </c>
      <c r="AU374" s="185" t="s">
        <v>89</v>
      </c>
      <c r="AY374" s="18" t="s">
        <v>149</v>
      </c>
      <c r="BE374" s="186">
        <f>IF(N374="základní",J374,0)</f>
        <v>0</v>
      </c>
      <c r="BF374" s="186">
        <f>IF(N374="snížená",J374,0)</f>
        <v>0</v>
      </c>
      <c r="BG374" s="186">
        <f>IF(N374="zákl. přenesená",J374,0)</f>
        <v>0</v>
      </c>
      <c r="BH374" s="186">
        <f>IF(N374="sníž. přenesená",J374,0)</f>
        <v>0</v>
      </c>
      <c r="BI374" s="186">
        <f>IF(N374="nulová",J374,0)</f>
        <v>0</v>
      </c>
      <c r="BJ374" s="18" t="s">
        <v>87</v>
      </c>
      <c r="BK374" s="186">
        <f>ROUND(I374*H374,2)</f>
        <v>0</v>
      </c>
      <c r="BL374" s="18" t="s">
        <v>236</v>
      </c>
      <c r="BM374" s="185" t="s">
        <v>595</v>
      </c>
    </row>
    <row r="375" spans="1:47" s="2" customFormat="1" ht="29.25">
      <c r="A375" s="35"/>
      <c r="B375" s="36"/>
      <c r="C375" s="37"/>
      <c r="D375" s="187" t="s">
        <v>158</v>
      </c>
      <c r="E375" s="37"/>
      <c r="F375" s="188" t="s">
        <v>585</v>
      </c>
      <c r="G375" s="37"/>
      <c r="H375" s="37"/>
      <c r="I375" s="189"/>
      <c r="J375" s="37"/>
      <c r="K375" s="37"/>
      <c r="L375" s="40"/>
      <c r="M375" s="190"/>
      <c r="N375" s="191"/>
      <c r="O375" s="65"/>
      <c r="P375" s="65"/>
      <c r="Q375" s="65"/>
      <c r="R375" s="65"/>
      <c r="S375" s="65"/>
      <c r="T375" s="66"/>
      <c r="U375" s="35"/>
      <c r="V375" s="35"/>
      <c r="W375" s="35"/>
      <c r="X375" s="35"/>
      <c r="Y375" s="35"/>
      <c r="Z375" s="35"/>
      <c r="AA375" s="35"/>
      <c r="AB375" s="35"/>
      <c r="AC375" s="35"/>
      <c r="AD375" s="35"/>
      <c r="AE375" s="35"/>
      <c r="AT375" s="18" t="s">
        <v>158</v>
      </c>
      <c r="AU375" s="18" t="s">
        <v>89</v>
      </c>
    </row>
    <row r="376" spans="1:65" s="2" customFormat="1" ht="21.75" customHeight="1">
      <c r="A376" s="35"/>
      <c r="B376" s="36"/>
      <c r="C376" s="174" t="s">
        <v>596</v>
      </c>
      <c r="D376" s="174" t="s">
        <v>151</v>
      </c>
      <c r="E376" s="175" t="s">
        <v>597</v>
      </c>
      <c r="F376" s="176" t="s">
        <v>598</v>
      </c>
      <c r="G376" s="177" t="s">
        <v>287</v>
      </c>
      <c r="H376" s="178">
        <v>19.7</v>
      </c>
      <c r="I376" s="179"/>
      <c r="J376" s="180">
        <f>ROUND(I376*H376,2)</f>
        <v>0</v>
      </c>
      <c r="K376" s="176" t="s">
        <v>155</v>
      </c>
      <c r="L376" s="40"/>
      <c r="M376" s="181" t="s">
        <v>31</v>
      </c>
      <c r="N376" s="182" t="s">
        <v>50</v>
      </c>
      <c r="O376" s="65"/>
      <c r="P376" s="183">
        <f>O376*H376</f>
        <v>0</v>
      </c>
      <c r="Q376" s="183">
        <v>0.00252</v>
      </c>
      <c r="R376" s="183">
        <f>Q376*H376</f>
        <v>0.049644</v>
      </c>
      <c r="S376" s="183">
        <v>0</v>
      </c>
      <c r="T376" s="184">
        <f>S376*H376</f>
        <v>0</v>
      </c>
      <c r="U376" s="35"/>
      <c r="V376" s="35"/>
      <c r="W376" s="35"/>
      <c r="X376" s="35"/>
      <c r="Y376" s="35"/>
      <c r="Z376" s="35"/>
      <c r="AA376" s="35"/>
      <c r="AB376" s="35"/>
      <c r="AC376" s="35"/>
      <c r="AD376" s="35"/>
      <c r="AE376" s="35"/>
      <c r="AR376" s="185" t="s">
        <v>236</v>
      </c>
      <c r="AT376" s="185" t="s">
        <v>151</v>
      </c>
      <c r="AU376" s="185" t="s">
        <v>89</v>
      </c>
      <c r="AY376" s="18" t="s">
        <v>149</v>
      </c>
      <c r="BE376" s="186">
        <f>IF(N376="základní",J376,0)</f>
        <v>0</v>
      </c>
      <c r="BF376" s="186">
        <f>IF(N376="snížená",J376,0)</f>
        <v>0</v>
      </c>
      <c r="BG376" s="186">
        <f>IF(N376="zákl. přenesená",J376,0)</f>
        <v>0</v>
      </c>
      <c r="BH376" s="186">
        <f>IF(N376="sníž. přenesená",J376,0)</f>
        <v>0</v>
      </c>
      <c r="BI376" s="186">
        <f>IF(N376="nulová",J376,0)</f>
        <v>0</v>
      </c>
      <c r="BJ376" s="18" t="s">
        <v>87</v>
      </c>
      <c r="BK376" s="186">
        <f>ROUND(I376*H376,2)</f>
        <v>0</v>
      </c>
      <c r="BL376" s="18" t="s">
        <v>236</v>
      </c>
      <c r="BM376" s="185" t="s">
        <v>599</v>
      </c>
    </row>
    <row r="377" spans="1:47" s="2" customFormat="1" ht="29.25">
      <c r="A377" s="35"/>
      <c r="B377" s="36"/>
      <c r="C377" s="37"/>
      <c r="D377" s="187" t="s">
        <v>158</v>
      </c>
      <c r="E377" s="37"/>
      <c r="F377" s="188" t="s">
        <v>585</v>
      </c>
      <c r="G377" s="37"/>
      <c r="H377" s="37"/>
      <c r="I377" s="189"/>
      <c r="J377" s="37"/>
      <c r="K377" s="37"/>
      <c r="L377" s="40"/>
      <c r="M377" s="190"/>
      <c r="N377" s="191"/>
      <c r="O377" s="65"/>
      <c r="P377" s="65"/>
      <c r="Q377" s="65"/>
      <c r="R377" s="65"/>
      <c r="S377" s="65"/>
      <c r="T377" s="66"/>
      <c r="U377" s="35"/>
      <c r="V377" s="35"/>
      <c r="W377" s="35"/>
      <c r="X377" s="35"/>
      <c r="Y377" s="35"/>
      <c r="Z377" s="35"/>
      <c r="AA377" s="35"/>
      <c r="AB377" s="35"/>
      <c r="AC377" s="35"/>
      <c r="AD377" s="35"/>
      <c r="AE377" s="35"/>
      <c r="AT377" s="18" t="s">
        <v>158</v>
      </c>
      <c r="AU377" s="18" t="s">
        <v>89</v>
      </c>
    </row>
    <row r="378" spans="2:51" s="13" customFormat="1" ht="11.25">
      <c r="B378" s="192"/>
      <c r="C378" s="193"/>
      <c r="D378" s="187" t="s">
        <v>160</v>
      </c>
      <c r="E378" s="194" t="s">
        <v>31</v>
      </c>
      <c r="F378" s="195" t="s">
        <v>600</v>
      </c>
      <c r="G378" s="193"/>
      <c r="H378" s="196">
        <v>19.7</v>
      </c>
      <c r="I378" s="197"/>
      <c r="J378" s="193"/>
      <c r="K378" s="193"/>
      <c r="L378" s="198"/>
      <c r="M378" s="199"/>
      <c r="N378" s="200"/>
      <c r="O378" s="200"/>
      <c r="P378" s="200"/>
      <c r="Q378" s="200"/>
      <c r="R378" s="200"/>
      <c r="S378" s="200"/>
      <c r="T378" s="201"/>
      <c r="AT378" s="202" t="s">
        <v>160</v>
      </c>
      <c r="AU378" s="202" t="s">
        <v>89</v>
      </c>
      <c r="AV378" s="13" t="s">
        <v>89</v>
      </c>
      <c r="AW378" s="13" t="s">
        <v>38</v>
      </c>
      <c r="AX378" s="13" t="s">
        <v>79</v>
      </c>
      <c r="AY378" s="202" t="s">
        <v>149</v>
      </c>
    </row>
    <row r="379" spans="2:51" s="15" customFormat="1" ht="11.25">
      <c r="B379" s="213"/>
      <c r="C379" s="214"/>
      <c r="D379" s="187" t="s">
        <v>160</v>
      </c>
      <c r="E379" s="215" t="s">
        <v>31</v>
      </c>
      <c r="F379" s="216" t="s">
        <v>163</v>
      </c>
      <c r="G379" s="214"/>
      <c r="H379" s="217">
        <v>19.7</v>
      </c>
      <c r="I379" s="218"/>
      <c r="J379" s="214"/>
      <c r="K379" s="214"/>
      <c r="L379" s="219"/>
      <c r="M379" s="220"/>
      <c r="N379" s="221"/>
      <c r="O379" s="221"/>
      <c r="P379" s="221"/>
      <c r="Q379" s="221"/>
      <c r="R379" s="221"/>
      <c r="S379" s="221"/>
      <c r="T379" s="222"/>
      <c r="AT379" s="223" t="s">
        <v>160</v>
      </c>
      <c r="AU379" s="223" t="s">
        <v>89</v>
      </c>
      <c r="AV379" s="15" t="s">
        <v>156</v>
      </c>
      <c r="AW379" s="15" t="s">
        <v>38</v>
      </c>
      <c r="AX379" s="15" t="s">
        <v>87</v>
      </c>
      <c r="AY379" s="223" t="s">
        <v>149</v>
      </c>
    </row>
    <row r="380" spans="1:65" s="2" customFormat="1" ht="21.75" customHeight="1">
      <c r="A380" s="35"/>
      <c r="B380" s="36"/>
      <c r="C380" s="174" t="s">
        <v>601</v>
      </c>
      <c r="D380" s="174" t="s">
        <v>151</v>
      </c>
      <c r="E380" s="175" t="s">
        <v>602</v>
      </c>
      <c r="F380" s="176" t="s">
        <v>603</v>
      </c>
      <c r="G380" s="177" t="s">
        <v>287</v>
      </c>
      <c r="H380" s="178">
        <v>10.2</v>
      </c>
      <c r="I380" s="179"/>
      <c r="J380" s="180">
        <f>ROUND(I380*H380,2)</f>
        <v>0</v>
      </c>
      <c r="K380" s="176" t="s">
        <v>155</v>
      </c>
      <c r="L380" s="40"/>
      <c r="M380" s="181" t="s">
        <v>31</v>
      </c>
      <c r="N380" s="182" t="s">
        <v>50</v>
      </c>
      <c r="O380" s="65"/>
      <c r="P380" s="183">
        <f>O380*H380</f>
        <v>0</v>
      </c>
      <c r="Q380" s="183">
        <v>0.00078</v>
      </c>
      <c r="R380" s="183">
        <f>Q380*H380</f>
        <v>0.007956</v>
      </c>
      <c r="S380" s="183">
        <v>0</v>
      </c>
      <c r="T380" s="184">
        <f>S380*H380</f>
        <v>0</v>
      </c>
      <c r="U380" s="35"/>
      <c r="V380" s="35"/>
      <c r="W380" s="35"/>
      <c r="X380" s="35"/>
      <c r="Y380" s="35"/>
      <c r="Z380" s="35"/>
      <c r="AA380" s="35"/>
      <c r="AB380" s="35"/>
      <c r="AC380" s="35"/>
      <c r="AD380" s="35"/>
      <c r="AE380" s="35"/>
      <c r="AR380" s="185" t="s">
        <v>236</v>
      </c>
      <c r="AT380" s="185" t="s">
        <v>151</v>
      </c>
      <c r="AU380" s="185" t="s">
        <v>89</v>
      </c>
      <c r="AY380" s="18" t="s">
        <v>149</v>
      </c>
      <c r="BE380" s="186">
        <f>IF(N380="základní",J380,0)</f>
        <v>0</v>
      </c>
      <c r="BF380" s="186">
        <f>IF(N380="snížená",J380,0)</f>
        <v>0</v>
      </c>
      <c r="BG380" s="186">
        <f>IF(N380="zákl. přenesená",J380,0)</f>
        <v>0</v>
      </c>
      <c r="BH380" s="186">
        <f>IF(N380="sníž. přenesená",J380,0)</f>
        <v>0</v>
      </c>
      <c r="BI380" s="186">
        <f>IF(N380="nulová",J380,0)</f>
        <v>0</v>
      </c>
      <c r="BJ380" s="18" t="s">
        <v>87</v>
      </c>
      <c r="BK380" s="186">
        <f>ROUND(I380*H380,2)</f>
        <v>0</v>
      </c>
      <c r="BL380" s="18" t="s">
        <v>236</v>
      </c>
      <c r="BM380" s="185" t="s">
        <v>604</v>
      </c>
    </row>
    <row r="381" spans="1:47" s="2" customFormat="1" ht="29.25">
      <c r="A381" s="35"/>
      <c r="B381" s="36"/>
      <c r="C381" s="37"/>
      <c r="D381" s="187" t="s">
        <v>158</v>
      </c>
      <c r="E381" s="37"/>
      <c r="F381" s="188" t="s">
        <v>585</v>
      </c>
      <c r="G381" s="37"/>
      <c r="H381" s="37"/>
      <c r="I381" s="189"/>
      <c r="J381" s="37"/>
      <c r="K381" s="37"/>
      <c r="L381" s="40"/>
      <c r="M381" s="190"/>
      <c r="N381" s="191"/>
      <c r="O381" s="65"/>
      <c r="P381" s="65"/>
      <c r="Q381" s="65"/>
      <c r="R381" s="65"/>
      <c r="S381" s="65"/>
      <c r="T381" s="66"/>
      <c r="U381" s="35"/>
      <c r="V381" s="35"/>
      <c r="W381" s="35"/>
      <c r="X381" s="35"/>
      <c r="Y381" s="35"/>
      <c r="Z381" s="35"/>
      <c r="AA381" s="35"/>
      <c r="AB381" s="35"/>
      <c r="AC381" s="35"/>
      <c r="AD381" s="35"/>
      <c r="AE381" s="35"/>
      <c r="AT381" s="18" t="s">
        <v>158</v>
      </c>
      <c r="AU381" s="18" t="s">
        <v>89</v>
      </c>
    </row>
    <row r="382" spans="2:51" s="13" customFormat="1" ht="11.25">
      <c r="B382" s="192"/>
      <c r="C382" s="193"/>
      <c r="D382" s="187" t="s">
        <v>160</v>
      </c>
      <c r="E382" s="194" t="s">
        <v>31</v>
      </c>
      <c r="F382" s="195" t="s">
        <v>605</v>
      </c>
      <c r="G382" s="193"/>
      <c r="H382" s="196">
        <v>10.2</v>
      </c>
      <c r="I382" s="197"/>
      <c r="J382" s="193"/>
      <c r="K382" s="193"/>
      <c r="L382" s="198"/>
      <c r="M382" s="199"/>
      <c r="N382" s="200"/>
      <c r="O382" s="200"/>
      <c r="P382" s="200"/>
      <c r="Q382" s="200"/>
      <c r="R382" s="200"/>
      <c r="S382" s="200"/>
      <c r="T382" s="201"/>
      <c r="AT382" s="202" t="s">
        <v>160</v>
      </c>
      <c r="AU382" s="202" t="s">
        <v>89</v>
      </c>
      <c r="AV382" s="13" t="s">
        <v>89</v>
      </c>
      <c r="AW382" s="13" t="s">
        <v>38</v>
      </c>
      <c r="AX382" s="13" t="s">
        <v>79</v>
      </c>
      <c r="AY382" s="202" t="s">
        <v>149</v>
      </c>
    </row>
    <row r="383" spans="2:51" s="15" customFormat="1" ht="11.25">
      <c r="B383" s="213"/>
      <c r="C383" s="214"/>
      <c r="D383" s="187" t="s">
        <v>160</v>
      </c>
      <c r="E383" s="215" t="s">
        <v>31</v>
      </c>
      <c r="F383" s="216" t="s">
        <v>163</v>
      </c>
      <c r="G383" s="214"/>
      <c r="H383" s="217">
        <v>10.2</v>
      </c>
      <c r="I383" s="218"/>
      <c r="J383" s="214"/>
      <c r="K383" s="214"/>
      <c r="L383" s="219"/>
      <c r="M383" s="220"/>
      <c r="N383" s="221"/>
      <c r="O383" s="221"/>
      <c r="P383" s="221"/>
      <c r="Q383" s="221"/>
      <c r="R383" s="221"/>
      <c r="S383" s="221"/>
      <c r="T383" s="222"/>
      <c r="AT383" s="223" t="s">
        <v>160</v>
      </c>
      <c r="AU383" s="223" t="s">
        <v>89</v>
      </c>
      <c r="AV383" s="15" t="s">
        <v>156</v>
      </c>
      <c r="AW383" s="15" t="s">
        <v>38</v>
      </c>
      <c r="AX383" s="15" t="s">
        <v>87</v>
      </c>
      <c r="AY383" s="223" t="s">
        <v>149</v>
      </c>
    </row>
    <row r="384" spans="1:65" s="2" customFormat="1" ht="24">
      <c r="A384" s="35"/>
      <c r="B384" s="36"/>
      <c r="C384" s="174" t="s">
        <v>606</v>
      </c>
      <c r="D384" s="174" t="s">
        <v>151</v>
      </c>
      <c r="E384" s="175" t="s">
        <v>607</v>
      </c>
      <c r="F384" s="176" t="s">
        <v>608</v>
      </c>
      <c r="G384" s="177" t="s">
        <v>287</v>
      </c>
      <c r="H384" s="178">
        <v>8.7</v>
      </c>
      <c r="I384" s="179"/>
      <c r="J384" s="180">
        <f>ROUND(I384*H384,2)</f>
        <v>0</v>
      </c>
      <c r="K384" s="176" t="s">
        <v>155</v>
      </c>
      <c r="L384" s="40"/>
      <c r="M384" s="181" t="s">
        <v>31</v>
      </c>
      <c r="N384" s="182" t="s">
        <v>50</v>
      </c>
      <c r="O384" s="65"/>
      <c r="P384" s="183">
        <f>O384*H384</f>
        <v>0</v>
      </c>
      <c r="Q384" s="183">
        <v>7E-05</v>
      </c>
      <c r="R384" s="183">
        <f>Q384*H384</f>
        <v>0.000609</v>
      </c>
      <c r="S384" s="183">
        <v>0</v>
      </c>
      <c r="T384" s="184">
        <f>S384*H384</f>
        <v>0</v>
      </c>
      <c r="U384" s="35"/>
      <c r="V384" s="35"/>
      <c r="W384" s="35"/>
      <c r="X384" s="35"/>
      <c r="Y384" s="35"/>
      <c r="Z384" s="35"/>
      <c r="AA384" s="35"/>
      <c r="AB384" s="35"/>
      <c r="AC384" s="35"/>
      <c r="AD384" s="35"/>
      <c r="AE384" s="35"/>
      <c r="AR384" s="185" t="s">
        <v>236</v>
      </c>
      <c r="AT384" s="185" t="s">
        <v>151</v>
      </c>
      <c r="AU384" s="185" t="s">
        <v>89</v>
      </c>
      <c r="AY384" s="18" t="s">
        <v>149</v>
      </c>
      <c r="BE384" s="186">
        <f>IF(N384="základní",J384,0)</f>
        <v>0</v>
      </c>
      <c r="BF384" s="186">
        <f>IF(N384="snížená",J384,0)</f>
        <v>0</v>
      </c>
      <c r="BG384" s="186">
        <f>IF(N384="zákl. přenesená",J384,0)</f>
        <v>0</v>
      </c>
      <c r="BH384" s="186">
        <f>IF(N384="sníž. přenesená",J384,0)</f>
        <v>0</v>
      </c>
      <c r="BI384" s="186">
        <f>IF(N384="nulová",J384,0)</f>
        <v>0</v>
      </c>
      <c r="BJ384" s="18" t="s">
        <v>87</v>
      </c>
      <c r="BK384" s="186">
        <f>ROUND(I384*H384,2)</f>
        <v>0</v>
      </c>
      <c r="BL384" s="18" t="s">
        <v>236</v>
      </c>
      <c r="BM384" s="185" t="s">
        <v>609</v>
      </c>
    </row>
    <row r="385" spans="1:47" s="2" customFormat="1" ht="29.25">
      <c r="A385" s="35"/>
      <c r="B385" s="36"/>
      <c r="C385" s="37"/>
      <c r="D385" s="187" t="s">
        <v>158</v>
      </c>
      <c r="E385" s="37"/>
      <c r="F385" s="188" t="s">
        <v>610</v>
      </c>
      <c r="G385" s="37"/>
      <c r="H385" s="37"/>
      <c r="I385" s="189"/>
      <c r="J385" s="37"/>
      <c r="K385" s="37"/>
      <c r="L385" s="40"/>
      <c r="M385" s="190"/>
      <c r="N385" s="191"/>
      <c r="O385" s="65"/>
      <c r="P385" s="65"/>
      <c r="Q385" s="65"/>
      <c r="R385" s="65"/>
      <c r="S385" s="65"/>
      <c r="T385" s="66"/>
      <c r="U385" s="35"/>
      <c r="V385" s="35"/>
      <c r="W385" s="35"/>
      <c r="X385" s="35"/>
      <c r="Y385" s="35"/>
      <c r="Z385" s="35"/>
      <c r="AA385" s="35"/>
      <c r="AB385" s="35"/>
      <c r="AC385" s="35"/>
      <c r="AD385" s="35"/>
      <c r="AE385" s="35"/>
      <c r="AT385" s="18" t="s">
        <v>158</v>
      </c>
      <c r="AU385" s="18" t="s">
        <v>89</v>
      </c>
    </row>
    <row r="386" spans="1:65" s="2" customFormat="1" ht="33" customHeight="1">
      <c r="A386" s="35"/>
      <c r="B386" s="36"/>
      <c r="C386" s="174" t="s">
        <v>611</v>
      </c>
      <c r="D386" s="174" t="s">
        <v>151</v>
      </c>
      <c r="E386" s="175" t="s">
        <v>612</v>
      </c>
      <c r="F386" s="176" t="s">
        <v>613</v>
      </c>
      <c r="G386" s="177" t="s">
        <v>287</v>
      </c>
      <c r="H386" s="178">
        <v>34.7</v>
      </c>
      <c r="I386" s="179"/>
      <c r="J386" s="180">
        <f>ROUND(I386*H386,2)</f>
        <v>0</v>
      </c>
      <c r="K386" s="176" t="s">
        <v>155</v>
      </c>
      <c r="L386" s="40"/>
      <c r="M386" s="181" t="s">
        <v>31</v>
      </c>
      <c r="N386" s="182" t="s">
        <v>50</v>
      </c>
      <c r="O386" s="65"/>
      <c r="P386" s="183">
        <f>O386*H386</f>
        <v>0</v>
      </c>
      <c r="Q386" s="183">
        <v>9E-05</v>
      </c>
      <c r="R386" s="183">
        <f>Q386*H386</f>
        <v>0.0031230000000000003</v>
      </c>
      <c r="S386" s="183">
        <v>0</v>
      </c>
      <c r="T386" s="184">
        <f>S386*H386</f>
        <v>0</v>
      </c>
      <c r="U386" s="35"/>
      <c r="V386" s="35"/>
      <c r="W386" s="35"/>
      <c r="X386" s="35"/>
      <c r="Y386" s="35"/>
      <c r="Z386" s="35"/>
      <c r="AA386" s="35"/>
      <c r="AB386" s="35"/>
      <c r="AC386" s="35"/>
      <c r="AD386" s="35"/>
      <c r="AE386" s="35"/>
      <c r="AR386" s="185" t="s">
        <v>236</v>
      </c>
      <c r="AT386" s="185" t="s">
        <v>151</v>
      </c>
      <c r="AU386" s="185" t="s">
        <v>89</v>
      </c>
      <c r="AY386" s="18" t="s">
        <v>149</v>
      </c>
      <c r="BE386" s="186">
        <f>IF(N386="základní",J386,0)</f>
        <v>0</v>
      </c>
      <c r="BF386" s="186">
        <f>IF(N386="snížená",J386,0)</f>
        <v>0</v>
      </c>
      <c r="BG386" s="186">
        <f>IF(N386="zákl. přenesená",J386,0)</f>
        <v>0</v>
      </c>
      <c r="BH386" s="186">
        <f>IF(N386="sníž. přenesená",J386,0)</f>
        <v>0</v>
      </c>
      <c r="BI386" s="186">
        <f>IF(N386="nulová",J386,0)</f>
        <v>0</v>
      </c>
      <c r="BJ386" s="18" t="s">
        <v>87</v>
      </c>
      <c r="BK386" s="186">
        <f>ROUND(I386*H386,2)</f>
        <v>0</v>
      </c>
      <c r="BL386" s="18" t="s">
        <v>236</v>
      </c>
      <c r="BM386" s="185" t="s">
        <v>614</v>
      </c>
    </row>
    <row r="387" spans="1:47" s="2" customFormat="1" ht="29.25">
      <c r="A387" s="35"/>
      <c r="B387" s="36"/>
      <c r="C387" s="37"/>
      <c r="D387" s="187" t="s">
        <v>158</v>
      </c>
      <c r="E387" s="37"/>
      <c r="F387" s="188" t="s">
        <v>610</v>
      </c>
      <c r="G387" s="37"/>
      <c r="H387" s="37"/>
      <c r="I387" s="189"/>
      <c r="J387" s="37"/>
      <c r="K387" s="37"/>
      <c r="L387" s="40"/>
      <c r="M387" s="190"/>
      <c r="N387" s="191"/>
      <c r="O387" s="65"/>
      <c r="P387" s="65"/>
      <c r="Q387" s="65"/>
      <c r="R387" s="65"/>
      <c r="S387" s="65"/>
      <c r="T387" s="66"/>
      <c r="U387" s="35"/>
      <c r="V387" s="35"/>
      <c r="W387" s="35"/>
      <c r="X387" s="35"/>
      <c r="Y387" s="35"/>
      <c r="Z387" s="35"/>
      <c r="AA387" s="35"/>
      <c r="AB387" s="35"/>
      <c r="AC387" s="35"/>
      <c r="AD387" s="35"/>
      <c r="AE387" s="35"/>
      <c r="AT387" s="18" t="s">
        <v>158</v>
      </c>
      <c r="AU387" s="18" t="s">
        <v>89</v>
      </c>
    </row>
    <row r="388" spans="2:51" s="13" customFormat="1" ht="11.25">
      <c r="B388" s="192"/>
      <c r="C388" s="193"/>
      <c r="D388" s="187" t="s">
        <v>160</v>
      </c>
      <c r="E388" s="194" t="s">
        <v>31</v>
      </c>
      <c r="F388" s="195" t="s">
        <v>615</v>
      </c>
      <c r="G388" s="193"/>
      <c r="H388" s="196">
        <v>34.7</v>
      </c>
      <c r="I388" s="197"/>
      <c r="J388" s="193"/>
      <c r="K388" s="193"/>
      <c r="L388" s="198"/>
      <c r="M388" s="199"/>
      <c r="N388" s="200"/>
      <c r="O388" s="200"/>
      <c r="P388" s="200"/>
      <c r="Q388" s="200"/>
      <c r="R388" s="200"/>
      <c r="S388" s="200"/>
      <c r="T388" s="201"/>
      <c r="AT388" s="202" t="s">
        <v>160</v>
      </c>
      <c r="AU388" s="202" t="s">
        <v>89</v>
      </c>
      <c r="AV388" s="13" t="s">
        <v>89</v>
      </c>
      <c r="AW388" s="13" t="s">
        <v>38</v>
      </c>
      <c r="AX388" s="13" t="s">
        <v>79</v>
      </c>
      <c r="AY388" s="202" t="s">
        <v>149</v>
      </c>
    </row>
    <row r="389" spans="2:51" s="15" customFormat="1" ht="11.25">
      <c r="B389" s="213"/>
      <c r="C389" s="214"/>
      <c r="D389" s="187" t="s">
        <v>160</v>
      </c>
      <c r="E389" s="215" t="s">
        <v>31</v>
      </c>
      <c r="F389" s="216" t="s">
        <v>163</v>
      </c>
      <c r="G389" s="214"/>
      <c r="H389" s="217">
        <v>34.7</v>
      </c>
      <c r="I389" s="218"/>
      <c r="J389" s="214"/>
      <c r="K389" s="214"/>
      <c r="L389" s="219"/>
      <c r="M389" s="220"/>
      <c r="N389" s="221"/>
      <c r="O389" s="221"/>
      <c r="P389" s="221"/>
      <c r="Q389" s="221"/>
      <c r="R389" s="221"/>
      <c r="S389" s="221"/>
      <c r="T389" s="222"/>
      <c r="AT389" s="223" t="s">
        <v>160</v>
      </c>
      <c r="AU389" s="223" t="s">
        <v>89</v>
      </c>
      <c r="AV389" s="15" t="s">
        <v>156</v>
      </c>
      <c r="AW389" s="15" t="s">
        <v>38</v>
      </c>
      <c r="AX389" s="15" t="s">
        <v>87</v>
      </c>
      <c r="AY389" s="223" t="s">
        <v>149</v>
      </c>
    </row>
    <row r="390" spans="1:65" s="2" customFormat="1" ht="33" customHeight="1">
      <c r="A390" s="35"/>
      <c r="B390" s="36"/>
      <c r="C390" s="174" t="s">
        <v>616</v>
      </c>
      <c r="D390" s="174" t="s">
        <v>151</v>
      </c>
      <c r="E390" s="175" t="s">
        <v>617</v>
      </c>
      <c r="F390" s="176" t="s">
        <v>618</v>
      </c>
      <c r="G390" s="177" t="s">
        <v>287</v>
      </c>
      <c r="H390" s="178">
        <v>10.2</v>
      </c>
      <c r="I390" s="179"/>
      <c r="J390" s="180">
        <f>ROUND(I390*H390,2)</f>
        <v>0</v>
      </c>
      <c r="K390" s="176" t="s">
        <v>155</v>
      </c>
      <c r="L390" s="40"/>
      <c r="M390" s="181" t="s">
        <v>31</v>
      </c>
      <c r="N390" s="182" t="s">
        <v>50</v>
      </c>
      <c r="O390" s="65"/>
      <c r="P390" s="183">
        <f>O390*H390</f>
        <v>0</v>
      </c>
      <c r="Q390" s="183">
        <v>0.00012</v>
      </c>
      <c r="R390" s="183">
        <f>Q390*H390</f>
        <v>0.001224</v>
      </c>
      <c r="S390" s="183">
        <v>0</v>
      </c>
      <c r="T390" s="184">
        <f>S390*H390</f>
        <v>0</v>
      </c>
      <c r="U390" s="35"/>
      <c r="V390" s="35"/>
      <c r="W390" s="35"/>
      <c r="X390" s="35"/>
      <c r="Y390" s="35"/>
      <c r="Z390" s="35"/>
      <c r="AA390" s="35"/>
      <c r="AB390" s="35"/>
      <c r="AC390" s="35"/>
      <c r="AD390" s="35"/>
      <c r="AE390" s="35"/>
      <c r="AR390" s="185" t="s">
        <v>236</v>
      </c>
      <c r="AT390" s="185" t="s">
        <v>151</v>
      </c>
      <c r="AU390" s="185" t="s">
        <v>89</v>
      </c>
      <c r="AY390" s="18" t="s">
        <v>149</v>
      </c>
      <c r="BE390" s="186">
        <f>IF(N390="základní",J390,0)</f>
        <v>0</v>
      </c>
      <c r="BF390" s="186">
        <f>IF(N390="snížená",J390,0)</f>
        <v>0</v>
      </c>
      <c r="BG390" s="186">
        <f>IF(N390="zákl. přenesená",J390,0)</f>
        <v>0</v>
      </c>
      <c r="BH390" s="186">
        <f>IF(N390="sníž. přenesená",J390,0)</f>
        <v>0</v>
      </c>
      <c r="BI390" s="186">
        <f>IF(N390="nulová",J390,0)</f>
        <v>0</v>
      </c>
      <c r="BJ390" s="18" t="s">
        <v>87</v>
      </c>
      <c r="BK390" s="186">
        <f>ROUND(I390*H390,2)</f>
        <v>0</v>
      </c>
      <c r="BL390" s="18" t="s">
        <v>236</v>
      </c>
      <c r="BM390" s="185" t="s">
        <v>619</v>
      </c>
    </row>
    <row r="391" spans="1:47" s="2" customFormat="1" ht="29.25">
      <c r="A391" s="35"/>
      <c r="B391" s="36"/>
      <c r="C391" s="37"/>
      <c r="D391" s="187" t="s">
        <v>158</v>
      </c>
      <c r="E391" s="37"/>
      <c r="F391" s="188" t="s">
        <v>610</v>
      </c>
      <c r="G391" s="37"/>
      <c r="H391" s="37"/>
      <c r="I391" s="189"/>
      <c r="J391" s="37"/>
      <c r="K391" s="37"/>
      <c r="L391" s="40"/>
      <c r="M391" s="190"/>
      <c r="N391" s="191"/>
      <c r="O391" s="65"/>
      <c r="P391" s="65"/>
      <c r="Q391" s="65"/>
      <c r="R391" s="65"/>
      <c r="S391" s="65"/>
      <c r="T391" s="66"/>
      <c r="U391" s="35"/>
      <c r="V391" s="35"/>
      <c r="W391" s="35"/>
      <c r="X391" s="35"/>
      <c r="Y391" s="35"/>
      <c r="Z391" s="35"/>
      <c r="AA391" s="35"/>
      <c r="AB391" s="35"/>
      <c r="AC391" s="35"/>
      <c r="AD391" s="35"/>
      <c r="AE391" s="35"/>
      <c r="AT391" s="18" t="s">
        <v>158</v>
      </c>
      <c r="AU391" s="18" t="s">
        <v>89</v>
      </c>
    </row>
    <row r="392" spans="1:65" s="2" customFormat="1" ht="16.5" customHeight="1">
      <c r="A392" s="35"/>
      <c r="B392" s="36"/>
      <c r="C392" s="174" t="s">
        <v>620</v>
      </c>
      <c r="D392" s="174" t="s">
        <v>151</v>
      </c>
      <c r="E392" s="175" t="s">
        <v>621</v>
      </c>
      <c r="F392" s="176" t="s">
        <v>622</v>
      </c>
      <c r="G392" s="177" t="s">
        <v>623</v>
      </c>
      <c r="H392" s="178">
        <v>2</v>
      </c>
      <c r="I392" s="179"/>
      <c r="J392" s="180">
        <f>ROUND(I392*H392,2)</f>
        <v>0</v>
      </c>
      <c r="K392" s="176" t="s">
        <v>155</v>
      </c>
      <c r="L392" s="40"/>
      <c r="M392" s="181" t="s">
        <v>31</v>
      </c>
      <c r="N392" s="182" t="s">
        <v>50</v>
      </c>
      <c r="O392" s="65"/>
      <c r="P392" s="183">
        <f>O392*H392</f>
        <v>0</v>
      </c>
      <c r="Q392" s="183">
        <v>0.01453</v>
      </c>
      <c r="R392" s="183">
        <f>Q392*H392</f>
        <v>0.02906</v>
      </c>
      <c r="S392" s="183">
        <v>0</v>
      </c>
      <c r="T392" s="184">
        <f>S392*H392</f>
        <v>0</v>
      </c>
      <c r="U392" s="35"/>
      <c r="V392" s="35"/>
      <c r="W392" s="35"/>
      <c r="X392" s="35"/>
      <c r="Y392" s="35"/>
      <c r="Z392" s="35"/>
      <c r="AA392" s="35"/>
      <c r="AB392" s="35"/>
      <c r="AC392" s="35"/>
      <c r="AD392" s="35"/>
      <c r="AE392" s="35"/>
      <c r="AR392" s="185" t="s">
        <v>236</v>
      </c>
      <c r="AT392" s="185" t="s">
        <v>151</v>
      </c>
      <c r="AU392" s="185" t="s">
        <v>89</v>
      </c>
      <c r="AY392" s="18" t="s">
        <v>149</v>
      </c>
      <c r="BE392" s="186">
        <f>IF(N392="základní",J392,0)</f>
        <v>0</v>
      </c>
      <c r="BF392" s="186">
        <f>IF(N392="snížená",J392,0)</f>
        <v>0</v>
      </c>
      <c r="BG392" s="186">
        <f>IF(N392="zákl. přenesená",J392,0)</f>
        <v>0</v>
      </c>
      <c r="BH392" s="186">
        <f>IF(N392="sníž. přenesená",J392,0)</f>
        <v>0</v>
      </c>
      <c r="BI392" s="186">
        <f>IF(N392="nulová",J392,0)</f>
        <v>0</v>
      </c>
      <c r="BJ392" s="18" t="s">
        <v>87</v>
      </c>
      <c r="BK392" s="186">
        <f>ROUND(I392*H392,2)</f>
        <v>0</v>
      </c>
      <c r="BL392" s="18" t="s">
        <v>236</v>
      </c>
      <c r="BM392" s="185" t="s">
        <v>624</v>
      </c>
    </row>
    <row r="393" spans="1:65" s="2" customFormat="1" ht="16.5" customHeight="1">
      <c r="A393" s="35"/>
      <c r="B393" s="36"/>
      <c r="C393" s="174" t="s">
        <v>625</v>
      </c>
      <c r="D393" s="174" t="s">
        <v>151</v>
      </c>
      <c r="E393" s="175" t="s">
        <v>626</v>
      </c>
      <c r="F393" s="176" t="s">
        <v>627</v>
      </c>
      <c r="G393" s="177" t="s">
        <v>391</v>
      </c>
      <c r="H393" s="178">
        <v>9</v>
      </c>
      <c r="I393" s="179"/>
      <c r="J393" s="180">
        <f>ROUND(I393*H393,2)</f>
        <v>0</v>
      </c>
      <c r="K393" s="176" t="s">
        <v>155</v>
      </c>
      <c r="L393" s="40"/>
      <c r="M393" s="181" t="s">
        <v>31</v>
      </c>
      <c r="N393" s="182" t="s">
        <v>50</v>
      </c>
      <c r="O393" s="65"/>
      <c r="P393" s="183">
        <f>O393*H393</f>
        <v>0</v>
      </c>
      <c r="Q393" s="183">
        <v>0.00022</v>
      </c>
      <c r="R393" s="183">
        <f>Q393*H393</f>
        <v>0.00198</v>
      </c>
      <c r="S393" s="183">
        <v>0</v>
      </c>
      <c r="T393" s="184">
        <f>S393*H393</f>
        <v>0</v>
      </c>
      <c r="U393" s="35"/>
      <c r="V393" s="35"/>
      <c r="W393" s="35"/>
      <c r="X393" s="35"/>
      <c r="Y393" s="35"/>
      <c r="Z393" s="35"/>
      <c r="AA393" s="35"/>
      <c r="AB393" s="35"/>
      <c r="AC393" s="35"/>
      <c r="AD393" s="35"/>
      <c r="AE393" s="35"/>
      <c r="AR393" s="185" t="s">
        <v>236</v>
      </c>
      <c r="AT393" s="185" t="s">
        <v>151</v>
      </c>
      <c r="AU393" s="185" t="s">
        <v>89</v>
      </c>
      <c r="AY393" s="18" t="s">
        <v>149</v>
      </c>
      <c r="BE393" s="186">
        <f>IF(N393="základní",J393,0)</f>
        <v>0</v>
      </c>
      <c r="BF393" s="186">
        <f>IF(N393="snížená",J393,0)</f>
        <v>0</v>
      </c>
      <c r="BG393" s="186">
        <f>IF(N393="zákl. přenesená",J393,0)</f>
        <v>0</v>
      </c>
      <c r="BH393" s="186">
        <f>IF(N393="sníž. přenesená",J393,0)</f>
        <v>0</v>
      </c>
      <c r="BI393" s="186">
        <f>IF(N393="nulová",J393,0)</f>
        <v>0</v>
      </c>
      <c r="BJ393" s="18" t="s">
        <v>87</v>
      </c>
      <c r="BK393" s="186">
        <f>ROUND(I393*H393,2)</f>
        <v>0</v>
      </c>
      <c r="BL393" s="18" t="s">
        <v>236</v>
      </c>
      <c r="BM393" s="185" t="s">
        <v>628</v>
      </c>
    </row>
    <row r="394" spans="1:47" s="2" customFormat="1" ht="39">
      <c r="A394" s="35"/>
      <c r="B394" s="36"/>
      <c r="C394" s="37"/>
      <c r="D394" s="187" t="s">
        <v>158</v>
      </c>
      <c r="E394" s="37"/>
      <c r="F394" s="188" t="s">
        <v>629</v>
      </c>
      <c r="G394" s="37"/>
      <c r="H394" s="37"/>
      <c r="I394" s="189"/>
      <c r="J394" s="37"/>
      <c r="K394" s="37"/>
      <c r="L394" s="40"/>
      <c r="M394" s="190"/>
      <c r="N394" s="191"/>
      <c r="O394" s="65"/>
      <c r="P394" s="65"/>
      <c r="Q394" s="65"/>
      <c r="R394" s="65"/>
      <c r="S394" s="65"/>
      <c r="T394" s="66"/>
      <c r="U394" s="35"/>
      <c r="V394" s="35"/>
      <c r="W394" s="35"/>
      <c r="X394" s="35"/>
      <c r="Y394" s="35"/>
      <c r="Z394" s="35"/>
      <c r="AA394" s="35"/>
      <c r="AB394" s="35"/>
      <c r="AC394" s="35"/>
      <c r="AD394" s="35"/>
      <c r="AE394" s="35"/>
      <c r="AT394" s="18" t="s">
        <v>158</v>
      </c>
      <c r="AU394" s="18" t="s">
        <v>89</v>
      </c>
    </row>
    <row r="395" spans="2:51" s="13" customFormat="1" ht="11.25">
      <c r="B395" s="192"/>
      <c r="C395" s="193"/>
      <c r="D395" s="187" t="s">
        <v>160</v>
      </c>
      <c r="E395" s="194" t="s">
        <v>31</v>
      </c>
      <c r="F395" s="195" t="s">
        <v>630</v>
      </c>
      <c r="G395" s="193"/>
      <c r="H395" s="196">
        <v>9</v>
      </c>
      <c r="I395" s="197"/>
      <c r="J395" s="193"/>
      <c r="K395" s="193"/>
      <c r="L395" s="198"/>
      <c r="M395" s="199"/>
      <c r="N395" s="200"/>
      <c r="O395" s="200"/>
      <c r="P395" s="200"/>
      <c r="Q395" s="200"/>
      <c r="R395" s="200"/>
      <c r="S395" s="200"/>
      <c r="T395" s="201"/>
      <c r="AT395" s="202" t="s">
        <v>160</v>
      </c>
      <c r="AU395" s="202" t="s">
        <v>89</v>
      </c>
      <c r="AV395" s="13" t="s">
        <v>89</v>
      </c>
      <c r="AW395" s="13" t="s">
        <v>38</v>
      </c>
      <c r="AX395" s="13" t="s">
        <v>79</v>
      </c>
      <c r="AY395" s="202" t="s">
        <v>149</v>
      </c>
    </row>
    <row r="396" spans="2:51" s="15" customFormat="1" ht="11.25">
      <c r="B396" s="213"/>
      <c r="C396" s="214"/>
      <c r="D396" s="187" t="s">
        <v>160</v>
      </c>
      <c r="E396" s="215" t="s">
        <v>31</v>
      </c>
      <c r="F396" s="216" t="s">
        <v>163</v>
      </c>
      <c r="G396" s="214"/>
      <c r="H396" s="217">
        <v>9</v>
      </c>
      <c r="I396" s="218"/>
      <c r="J396" s="214"/>
      <c r="K396" s="214"/>
      <c r="L396" s="219"/>
      <c r="M396" s="220"/>
      <c r="N396" s="221"/>
      <c r="O396" s="221"/>
      <c r="P396" s="221"/>
      <c r="Q396" s="221"/>
      <c r="R396" s="221"/>
      <c r="S396" s="221"/>
      <c r="T396" s="222"/>
      <c r="AT396" s="223" t="s">
        <v>160</v>
      </c>
      <c r="AU396" s="223" t="s">
        <v>89</v>
      </c>
      <c r="AV396" s="15" t="s">
        <v>156</v>
      </c>
      <c r="AW396" s="15" t="s">
        <v>38</v>
      </c>
      <c r="AX396" s="15" t="s">
        <v>87</v>
      </c>
      <c r="AY396" s="223" t="s">
        <v>149</v>
      </c>
    </row>
    <row r="397" spans="1:65" s="2" customFormat="1" ht="16.5" customHeight="1">
      <c r="A397" s="35"/>
      <c r="B397" s="36"/>
      <c r="C397" s="174" t="s">
        <v>631</v>
      </c>
      <c r="D397" s="174" t="s">
        <v>151</v>
      </c>
      <c r="E397" s="175" t="s">
        <v>632</v>
      </c>
      <c r="F397" s="176" t="s">
        <v>633</v>
      </c>
      <c r="G397" s="177" t="s">
        <v>634</v>
      </c>
      <c r="H397" s="178">
        <v>6</v>
      </c>
      <c r="I397" s="179"/>
      <c r="J397" s="180">
        <f>ROUND(I397*H397,2)</f>
        <v>0</v>
      </c>
      <c r="K397" s="176" t="s">
        <v>155</v>
      </c>
      <c r="L397" s="40"/>
      <c r="M397" s="181" t="s">
        <v>31</v>
      </c>
      <c r="N397" s="182" t="s">
        <v>50</v>
      </c>
      <c r="O397" s="65"/>
      <c r="P397" s="183">
        <f>O397*H397</f>
        <v>0</v>
      </c>
      <c r="Q397" s="183">
        <v>0.00043</v>
      </c>
      <c r="R397" s="183">
        <f>Q397*H397</f>
        <v>0.00258</v>
      </c>
      <c r="S397" s="183">
        <v>0</v>
      </c>
      <c r="T397" s="184">
        <f>S397*H397</f>
        <v>0</v>
      </c>
      <c r="U397" s="35"/>
      <c r="V397" s="35"/>
      <c r="W397" s="35"/>
      <c r="X397" s="35"/>
      <c r="Y397" s="35"/>
      <c r="Z397" s="35"/>
      <c r="AA397" s="35"/>
      <c r="AB397" s="35"/>
      <c r="AC397" s="35"/>
      <c r="AD397" s="35"/>
      <c r="AE397" s="35"/>
      <c r="AR397" s="185" t="s">
        <v>236</v>
      </c>
      <c r="AT397" s="185" t="s">
        <v>151</v>
      </c>
      <c r="AU397" s="185" t="s">
        <v>89</v>
      </c>
      <c r="AY397" s="18" t="s">
        <v>149</v>
      </c>
      <c r="BE397" s="186">
        <f>IF(N397="základní",J397,0)</f>
        <v>0</v>
      </c>
      <c r="BF397" s="186">
        <f>IF(N397="snížená",J397,0)</f>
        <v>0</v>
      </c>
      <c r="BG397" s="186">
        <f>IF(N397="zákl. přenesená",J397,0)</f>
        <v>0</v>
      </c>
      <c r="BH397" s="186">
        <f>IF(N397="sníž. přenesená",J397,0)</f>
        <v>0</v>
      </c>
      <c r="BI397" s="186">
        <f>IF(N397="nulová",J397,0)</f>
        <v>0</v>
      </c>
      <c r="BJ397" s="18" t="s">
        <v>87</v>
      </c>
      <c r="BK397" s="186">
        <f>ROUND(I397*H397,2)</f>
        <v>0</v>
      </c>
      <c r="BL397" s="18" t="s">
        <v>236</v>
      </c>
      <c r="BM397" s="185" t="s">
        <v>635</v>
      </c>
    </row>
    <row r="398" spans="1:47" s="2" customFormat="1" ht="39">
      <c r="A398" s="35"/>
      <c r="B398" s="36"/>
      <c r="C398" s="37"/>
      <c r="D398" s="187" t="s">
        <v>158</v>
      </c>
      <c r="E398" s="37"/>
      <c r="F398" s="188" t="s">
        <v>629</v>
      </c>
      <c r="G398" s="37"/>
      <c r="H398" s="37"/>
      <c r="I398" s="189"/>
      <c r="J398" s="37"/>
      <c r="K398" s="37"/>
      <c r="L398" s="40"/>
      <c r="M398" s="190"/>
      <c r="N398" s="191"/>
      <c r="O398" s="65"/>
      <c r="P398" s="65"/>
      <c r="Q398" s="65"/>
      <c r="R398" s="65"/>
      <c r="S398" s="65"/>
      <c r="T398" s="66"/>
      <c r="U398" s="35"/>
      <c r="V398" s="35"/>
      <c r="W398" s="35"/>
      <c r="X398" s="35"/>
      <c r="Y398" s="35"/>
      <c r="Z398" s="35"/>
      <c r="AA398" s="35"/>
      <c r="AB398" s="35"/>
      <c r="AC398" s="35"/>
      <c r="AD398" s="35"/>
      <c r="AE398" s="35"/>
      <c r="AT398" s="18" t="s">
        <v>158</v>
      </c>
      <c r="AU398" s="18" t="s">
        <v>89</v>
      </c>
    </row>
    <row r="399" spans="2:51" s="13" customFormat="1" ht="11.25">
      <c r="B399" s="192"/>
      <c r="C399" s="193"/>
      <c r="D399" s="187" t="s">
        <v>160</v>
      </c>
      <c r="E399" s="194" t="s">
        <v>31</v>
      </c>
      <c r="F399" s="195" t="s">
        <v>636</v>
      </c>
      <c r="G399" s="193"/>
      <c r="H399" s="196">
        <v>6</v>
      </c>
      <c r="I399" s="197"/>
      <c r="J399" s="193"/>
      <c r="K399" s="193"/>
      <c r="L399" s="198"/>
      <c r="M399" s="199"/>
      <c r="N399" s="200"/>
      <c r="O399" s="200"/>
      <c r="P399" s="200"/>
      <c r="Q399" s="200"/>
      <c r="R399" s="200"/>
      <c r="S399" s="200"/>
      <c r="T399" s="201"/>
      <c r="AT399" s="202" t="s">
        <v>160</v>
      </c>
      <c r="AU399" s="202" t="s">
        <v>89</v>
      </c>
      <c r="AV399" s="13" t="s">
        <v>89</v>
      </c>
      <c r="AW399" s="13" t="s">
        <v>38</v>
      </c>
      <c r="AX399" s="13" t="s">
        <v>87</v>
      </c>
      <c r="AY399" s="202" t="s">
        <v>149</v>
      </c>
    </row>
    <row r="400" spans="1:65" s="2" customFormat="1" ht="16.5" customHeight="1">
      <c r="A400" s="35"/>
      <c r="B400" s="36"/>
      <c r="C400" s="174" t="s">
        <v>637</v>
      </c>
      <c r="D400" s="174" t="s">
        <v>151</v>
      </c>
      <c r="E400" s="175" t="s">
        <v>638</v>
      </c>
      <c r="F400" s="176" t="s">
        <v>639</v>
      </c>
      <c r="G400" s="177" t="s">
        <v>391</v>
      </c>
      <c r="H400" s="178">
        <v>2</v>
      </c>
      <c r="I400" s="179"/>
      <c r="J400" s="180">
        <f>ROUND(I400*H400,2)</f>
        <v>0</v>
      </c>
      <c r="K400" s="176" t="s">
        <v>155</v>
      </c>
      <c r="L400" s="40"/>
      <c r="M400" s="181" t="s">
        <v>31</v>
      </c>
      <c r="N400" s="182" t="s">
        <v>50</v>
      </c>
      <c r="O400" s="65"/>
      <c r="P400" s="183">
        <f>O400*H400</f>
        <v>0</v>
      </c>
      <c r="Q400" s="183">
        <v>0.0005</v>
      </c>
      <c r="R400" s="183">
        <f>Q400*H400</f>
        <v>0.001</v>
      </c>
      <c r="S400" s="183">
        <v>0</v>
      </c>
      <c r="T400" s="184">
        <f>S400*H400</f>
        <v>0</v>
      </c>
      <c r="U400" s="35"/>
      <c r="V400" s="35"/>
      <c r="W400" s="35"/>
      <c r="X400" s="35"/>
      <c r="Y400" s="35"/>
      <c r="Z400" s="35"/>
      <c r="AA400" s="35"/>
      <c r="AB400" s="35"/>
      <c r="AC400" s="35"/>
      <c r="AD400" s="35"/>
      <c r="AE400" s="35"/>
      <c r="AR400" s="185" t="s">
        <v>236</v>
      </c>
      <c r="AT400" s="185" t="s">
        <v>151</v>
      </c>
      <c r="AU400" s="185" t="s">
        <v>89</v>
      </c>
      <c r="AY400" s="18" t="s">
        <v>149</v>
      </c>
      <c r="BE400" s="186">
        <f>IF(N400="základní",J400,0)</f>
        <v>0</v>
      </c>
      <c r="BF400" s="186">
        <f>IF(N400="snížená",J400,0)</f>
        <v>0</v>
      </c>
      <c r="BG400" s="186">
        <f>IF(N400="zákl. přenesená",J400,0)</f>
        <v>0</v>
      </c>
      <c r="BH400" s="186">
        <f>IF(N400="sníž. přenesená",J400,0)</f>
        <v>0</v>
      </c>
      <c r="BI400" s="186">
        <f>IF(N400="nulová",J400,0)</f>
        <v>0</v>
      </c>
      <c r="BJ400" s="18" t="s">
        <v>87</v>
      </c>
      <c r="BK400" s="186">
        <f>ROUND(I400*H400,2)</f>
        <v>0</v>
      </c>
      <c r="BL400" s="18" t="s">
        <v>236</v>
      </c>
      <c r="BM400" s="185" t="s">
        <v>640</v>
      </c>
    </row>
    <row r="401" spans="1:47" s="2" customFormat="1" ht="39">
      <c r="A401" s="35"/>
      <c r="B401" s="36"/>
      <c r="C401" s="37"/>
      <c r="D401" s="187" t="s">
        <v>158</v>
      </c>
      <c r="E401" s="37"/>
      <c r="F401" s="188" t="s">
        <v>629</v>
      </c>
      <c r="G401" s="37"/>
      <c r="H401" s="37"/>
      <c r="I401" s="189"/>
      <c r="J401" s="37"/>
      <c r="K401" s="37"/>
      <c r="L401" s="40"/>
      <c r="M401" s="190"/>
      <c r="N401" s="191"/>
      <c r="O401" s="65"/>
      <c r="P401" s="65"/>
      <c r="Q401" s="65"/>
      <c r="R401" s="65"/>
      <c r="S401" s="65"/>
      <c r="T401" s="66"/>
      <c r="U401" s="35"/>
      <c r="V401" s="35"/>
      <c r="W401" s="35"/>
      <c r="X401" s="35"/>
      <c r="Y401" s="35"/>
      <c r="Z401" s="35"/>
      <c r="AA401" s="35"/>
      <c r="AB401" s="35"/>
      <c r="AC401" s="35"/>
      <c r="AD401" s="35"/>
      <c r="AE401" s="35"/>
      <c r="AT401" s="18" t="s">
        <v>158</v>
      </c>
      <c r="AU401" s="18" t="s">
        <v>89</v>
      </c>
    </row>
    <row r="402" spans="1:65" s="2" customFormat="1" ht="16.5" customHeight="1">
      <c r="A402" s="35"/>
      <c r="B402" s="36"/>
      <c r="C402" s="174" t="s">
        <v>641</v>
      </c>
      <c r="D402" s="174" t="s">
        <v>151</v>
      </c>
      <c r="E402" s="175" t="s">
        <v>642</v>
      </c>
      <c r="F402" s="176" t="s">
        <v>643</v>
      </c>
      <c r="G402" s="177" t="s">
        <v>391</v>
      </c>
      <c r="H402" s="178">
        <v>2</v>
      </c>
      <c r="I402" s="179"/>
      <c r="J402" s="180">
        <f aca="true" t="shared" si="0" ref="J402:J408">ROUND(I402*H402,2)</f>
        <v>0</v>
      </c>
      <c r="K402" s="176" t="s">
        <v>155</v>
      </c>
      <c r="L402" s="40"/>
      <c r="M402" s="181" t="s">
        <v>31</v>
      </c>
      <c r="N402" s="182" t="s">
        <v>50</v>
      </c>
      <c r="O402" s="65"/>
      <c r="P402" s="183">
        <f aca="true" t="shared" si="1" ref="P402:P408">O402*H402</f>
        <v>0</v>
      </c>
      <c r="Q402" s="183">
        <v>0.00057</v>
      </c>
      <c r="R402" s="183">
        <f aca="true" t="shared" si="2" ref="R402:R408">Q402*H402</f>
        <v>0.00114</v>
      </c>
      <c r="S402" s="183">
        <v>0</v>
      </c>
      <c r="T402" s="184">
        <f aca="true" t="shared" si="3" ref="T402:T408">S402*H402</f>
        <v>0</v>
      </c>
      <c r="U402" s="35"/>
      <c r="V402" s="35"/>
      <c r="W402" s="35"/>
      <c r="X402" s="35"/>
      <c r="Y402" s="35"/>
      <c r="Z402" s="35"/>
      <c r="AA402" s="35"/>
      <c r="AB402" s="35"/>
      <c r="AC402" s="35"/>
      <c r="AD402" s="35"/>
      <c r="AE402" s="35"/>
      <c r="AR402" s="185" t="s">
        <v>236</v>
      </c>
      <c r="AT402" s="185" t="s">
        <v>151</v>
      </c>
      <c r="AU402" s="185" t="s">
        <v>89</v>
      </c>
      <c r="AY402" s="18" t="s">
        <v>149</v>
      </c>
      <c r="BE402" s="186">
        <f aca="true" t="shared" si="4" ref="BE402:BE408">IF(N402="základní",J402,0)</f>
        <v>0</v>
      </c>
      <c r="BF402" s="186">
        <f aca="true" t="shared" si="5" ref="BF402:BF408">IF(N402="snížená",J402,0)</f>
        <v>0</v>
      </c>
      <c r="BG402" s="186">
        <f aca="true" t="shared" si="6" ref="BG402:BG408">IF(N402="zákl. přenesená",J402,0)</f>
        <v>0</v>
      </c>
      <c r="BH402" s="186">
        <f aca="true" t="shared" si="7" ref="BH402:BH408">IF(N402="sníž. přenesená",J402,0)</f>
        <v>0</v>
      </c>
      <c r="BI402" s="186">
        <f aca="true" t="shared" si="8" ref="BI402:BI408">IF(N402="nulová",J402,0)</f>
        <v>0</v>
      </c>
      <c r="BJ402" s="18" t="s">
        <v>87</v>
      </c>
      <c r="BK402" s="186">
        <f aca="true" t="shared" si="9" ref="BK402:BK408">ROUND(I402*H402,2)</f>
        <v>0</v>
      </c>
      <c r="BL402" s="18" t="s">
        <v>236</v>
      </c>
      <c r="BM402" s="185" t="s">
        <v>644</v>
      </c>
    </row>
    <row r="403" spans="1:65" s="2" customFormat="1" ht="16.5" customHeight="1">
      <c r="A403" s="35"/>
      <c r="B403" s="36"/>
      <c r="C403" s="174" t="s">
        <v>645</v>
      </c>
      <c r="D403" s="174" t="s">
        <v>151</v>
      </c>
      <c r="E403" s="175" t="s">
        <v>646</v>
      </c>
      <c r="F403" s="176" t="s">
        <v>647</v>
      </c>
      <c r="G403" s="177" t="s">
        <v>391</v>
      </c>
      <c r="H403" s="178">
        <v>1</v>
      </c>
      <c r="I403" s="179"/>
      <c r="J403" s="180">
        <f t="shared" si="0"/>
        <v>0</v>
      </c>
      <c r="K403" s="176" t="s">
        <v>155</v>
      </c>
      <c r="L403" s="40"/>
      <c r="M403" s="181" t="s">
        <v>31</v>
      </c>
      <c r="N403" s="182" t="s">
        <v>50</v>
      </c>
      <c r="O403" s="65"/>
      <c r="P403" s="183">
        <f t="shared" si="1"/>
        <v>0</v>
      </c>
      <c r="Q403" s="183">
        <v>0.00072</v>
      </c>
      <c r="R403" s="183">
        <f t="shared" si="2"/>
        <v>0.00072</v>
      </c>
      <c r="S403" s="183">
        <v>0</v>
      </c>
      <c r="T403" s="184">
        <f t="shared" si="3"/>
        <v>0</v>
      </c>
      <c r="U403" s="35"/>
      <c r="V403" s="35"/>
      <c r="W403" s="35"/>
      <c r="X403" s="35"/>
      <c r="Y403" s="35"/>
      <c r="Z403" s="35"/>
      <c r="AA403" s="35"/>
      <c r="AB403" s="35"/>
      <c r="AC403" s="35"/>
      <c r="AD403" s="35"/>
      <c r="AE403" s="35"/>
      <c r="AR403" s="185" t="s">
        <v>236</v>
      </c>
      <c r="AT403" s="185" t="s">
        <v>151</v>
      </c>
      <c r="AU403" s="185" t="s">
        <v>89</v>
      </c>
      <c r="AY403" s="18" t="s">
        <v>149</v>
      </c>
      <c r="BE403" s="186">
        <f t="shared" si="4"/>
        <v>0</v>
      </c>
      <c r="BF403" s="186">
        <f t="shared" si="5"/>
        <v>0</v>
      </c>
      <c r="BG403" s="186">
        <f t="shared" si="6"/>
        <v>0</v>
      </c>
      <c r="BH403" s="186">
        <f t="shared" si="7"/>
        <v>0</v>
      </c>
      <c r="BI403" s="186">
        <f t="shared" si="8"/>
        <v>0</v>
      </c>
      <c r="BJ403" s="18" t="s">
        <v>87</v>
      </c>
      <c r="BK403" s="186">
        <f t="shared" si="9"/>
        <v>0</v>
      </c>
      <c r="BL403" s="18" t="s">
        <v>236</v>
      </c>
      <c r="BM403" s="185" t="s">
        <v>648</v>
      </c>
    </row>
    <row r="404" spans="1:65" s="2" customFormat="1" ht="16.5" customHeight="1">
      <c r="A404" s="35"/>
      <c r="B404" s="36"/>
      <c r="C404" s="174" t="s">
        <v>649</v>
      </c>
      <c r="D404" s="174" t="s">
        <v>151</v>
      </c>
      <c r="E404" s="175" t="s">
        <v>650</v>
      </c>
      <c r="F404" s="176" t="s">
        <v>651</v>
      </c>
      <c r="G404" s="177" t="s">
        <v>391</v>
      </c>
      <c r="H404" s="178">
        <v>1</v>
      </c>
      <c r="I404" s="179"/>
      <c r="J404" s="180">
        <f t="shared" si="0"/>
        <v>0</v>
      </c>
      <c r="K404" s="176" t="s">
        <v>155</v>
      </c>
      <c r="L404" s="40"/>
      <c r="M404" s="181" t="s">
        <v>31</v>
      </c>
      <c r="N404" s="182" t="s">
        <v>50</v>
      </c>
      <c r="O404" s="65"/>
      <c r="P404" s="183">
        <f t="shared" si="1"/>
        <v>0</v>
      </c>
      <c r="Q404" s="183">
        <v>0.00024</v>
      </c>
      <c r="R404" s="183">
        <f t="shared" si="2"/>
        <v>0.00024</v>
      </c>
      <c r="S404" s="183">
        <v>0</v>
      </c>
      <c r="T404" s="184">
        <f t="shared" si="3"/>
        <v>0</v>
      </c>
      <c r="U404" s="35"/>
      <c r="V404" s="35"/>
      <c r="W404" s="35"/>
      <c r="X404" s="35"/>
      <c r="Y404" s="35"/>
      <c r="Z404" s="35"/>
      <c r="AA404" s="35"/>
      <c r="AB404" s="35"/>
      <c r="AC404" s="35"/>
      <c r="AD404" s="35"/>
      <c r="AE404" s="35"/>
      <c r="AR404" s="185" t="s">
        <v>236</v>
      </c>
      <c r="AT404" s="185" t="s">
        <v>151</v>
      </c>
      <c r="AU404" s="185" t="s">
        <v>89</v>
      </c>
      <c r="AY404" s="18" t="s">
        <v>149</v>
      </c>
      <c r="BE404" s="186">
        <f t="shared" si="4"/>
        <v>0</v>
      </c>
      <c r="BF404" s="186">
        <f t="shared" si="5"/>
        <v>0</v>
      </c>
      <c r="BG404" s="186">
        <f t="shared" si="6"/>
        <v>0</v>
      </c>
      <c r="BH404" s="186">
        <f t="shared" si="7"/>
        <v>0</v>
      </c>
      <c r="BI404" s="186">
        <f t="shared" si="8"/>
        <v>0</v>
      </c>
      <c r="BJ404" s="18" t="s">
        <v>87</v>
      </c>
      <c r="BK404" s="186">
        <f t="shared" si="9"/>
        <v>0</v>
      </c>
      <c r="BL404" s="18" t="s">
        <v>236</v>
      </c>
      <c r="BM404" s="185" t="s">
        <v>652</v>
      </c>
    </row>
    <row r="405" spans="1:65" s="2" customFormat="1" ht="16.5" customHeight="1">
      <c r="A405" s="35"/>
      <c r="B405" s="36"/>
      <c r="C405" s="174" t="s">
        <v>653</v>
      </c>
      <c r="D405" s="174" t="s">
        <v>151</v>
      </c>
      <c r="E405" s="175" t="s">
        <v>654</v>
      </c>
      <c r="F405" s="176" t="s">
        <v>655</v>
      </c>
      <c r="G405" s="177" t="s">
        <v>391</v>
      </c>
      <c r="H405" s="178">
        <v>1</v>
      </c>
      <c r="I405" s="179"/>
      <c r="J405" s="180">
        <f t="shared" si="0"/>
        <v>0</v>
      </c>
      <c r="K405" s="176" t="s">
        <v>155</v>
      </c>
      <c r="L405" s="40"/>
      <c r="M405" s="181" t="s">
        <v>31</v>
      </c>
      <c r="N405" s="182" t="s">
        <v>50</v>
      </c>
      <c r="O405" s="65"/>
      <c r="P405" s="183">
        <f t="shared" si="1"/>
        <v>0</v>
      </c>
      <c r="Q405" s="183">
        <v>0.00024</v>
      </c>
      <c r="R405" s="183">
        <f t="shared" si="2"/>
        <v>0.00024</v>
      </c>
      <c r="S405" s="183">
        <v>0</v>
      </c>
      <c r="T405" s="184">
        <f t="shared" si="3"/>
        <v>0</v>
      </c>
      <c r="U405" s="35"/>
      <c r="V405" s="35"/>
      <c r="W405" s="35"/>
      <c r="X405" s="35"/>
      <c r="Y405" s="35"/>
      <c r="Z405" s="35"/>
      <c r="AA405" s="35"/>
      <c r="AB405" s="35"/>
      <c r="AC405" s="35"/>
      <c r="AD405" s="35"/>
      <c r="AE405" s="35"/>
      <c r="AR405" s="185" t="s">
        <v>236</v>
      </c>
      <c r="AT405" s="185" t="s">
        <v>151</v>
      </c>
      <c r="AU405" s="185" t="s">
        <v>89</v>
      </c>
      <c r="AY405" s="18" t="s">
        <v>149</v>
      </c>
      <c r="BE405" s="186">
        <f t="shared" si="4"/>
        <v>0</v>
      </c>
      <c r="BF405" s="186">
        <f t="shared" si="5"/>
        <v>0</v>
      </c>
      <c r="BG405" s="186">
        <f t="shared" si="6"/>
        <v>0</v>
      </c>
      <c r="BH405" s="186">
        <f t="shared" si="7"/>
        <v>0</v>
      </c>
      <c r="BI405" s="186">
        <f t="shared" si="8"/>
        <v>0</v>
      </c>
      <c r="BJ405" s="18" t="s">
        <v>87</v>
      </c>
      <c r="BK405" s="186">
        <f t="shared" si="9"/>
        <v>0</v>
      </c>
      <c r="BL405" s="18" t="s">
        <v>236</v>
      </c>
      <c r="BM405" s="185" t="s">
        <v>656</v>
      </c>
    </row>
    <row r="406" spans="1:65" s="2" customFormat="1" ht="16.5" customHeight="1">
      <c r="A406" s="35"/>
      <c r="B406" s="36"/>
      <c r="C406" s="174" t="s">
        <v>657</v>
      </c>
      <c r="D406" s="174" t="s">
        <v>151</v>
      </c>
      <c r="E406" s="175" t="s">
        <v>658</v>
      </c>
      <c r="F406" s="176" t="s">
        <v>659</v>
      </c>
      <c r="G406" s="177" t="s">
        <v>391</v>
      </c>
      <c r="H406" s="178">
        <v>1</v>
      </c>
      <c r="I406" s="179"/>
      <c r="J406" s="180">
        <f t="shared" si="0"/>
        <v>0</v>
      </c>
      <c r="K406" s="176" t="s">
        <v>155</v>
      </c>
      <c r="L406" s="40"/>
      <c r="M406" s="181" t="s">
        <v>31</v>
      </c>
      <c r="N406" s="182" t="s">
        <v>50</v>
      </c>
      <c r="O406" s="65"/>
      <c r="P406" s="183">
        <f t="shared" si="1"/>
        <v>0</v>
      </c>
      <c r="Q406" s="183">
        <v>0.00062</v>
      </c>
      <c r="R406" s="183">
        <f t="shared" si="2"/>
        <v>0.00062</v>
      </c>
      <c r="S406" s="183">
        <v>0</v>
      </c>
      <c r="T406" s="184">
        <f t="shared" si="3"/>
        <v>0</v>
      </c>
      <c r="U406" s="35"/>
      <c r="V406" s="35"/>
      <c r="W406" s="35"/>
      <c r="X406" s="35"/>
      <c r="Y406" s="35"/>
      <c r="Z406" s="35"/>
      <c r="AA406" s="35"/>
      <c r="AB406" s="35"/>
      <c r="AC406" s="35"/>
      <c r="AD406" s="35"/>
      <c r="AE406" s="35"/>
      <c r="AR406" s="185" t="s">
        <v>236</v>
      </c>
      <c r="AT406" s="185" t="s">
        <v>151</v>
      </c>
      <c r="AU406" s="185" t="s">
        <v>89</v>
      </c>
      <c r="AY406" s="18" t="s">
        <v>149</v>
      </c>
      <c r="BE406" s="186">
        <f t="shared" si="4"/>
        <v>0</v>
      </c>
      <c r="BF406" s="186">
        <f t="shared" si="5"/>
        <v>0</v>
      </c>
      <c r="BG406" s="186">
        <f t="shared" si="6"/>
        <v>0</v>
      </c>
      <c r="BH406" s="186">
        <f t="shared" si="7"/>
        <v>0</v>
      </c>
      <c r="BI406" s="186">
        <f t="shared" si="8"/>
        <v>0</v>
      </c>
      <c r="BJ406" s="18" t="s">
        <v>87</v>
      </c>
      <c r="BK406" s="186">
        <f t="shared" si="9"/>
        <v>0</v>
      </c>
      <c r="BL406" s="18" t="s">
        <v>236</v>
      </c>
      <c r="BM406" s="185" t="s">
        <v>660</v>
      </c>
    </row>
    <row r="407" spans="1:65" s="2" customFormat="1" ht="16.5" customHeight="1">
      <c r="A407" s="35"/>
      <c r="B407" s="36"/>
      <c r="C407" s="174" t="s">
        <v>661</v>
      </c>
      <c r="D407" s="174" t="s">
        <v>151</v>
      </c>
      <c r="E407" s="175" t="s">
        <v>662</v>
      </c>
      <c r="F407" s="176" t="s">
        <v>663</v>
      </c>
      <c r="G407" s="177" t="s">
        <v>391</v>
      </c>
      <c r="H407" s="178">
        <v>1</v>
      </c>
      <c r="I407" s="179"/>
      <c r="J407" s="180">
        <f t="shared" si="0"/>
        <v>0</v>
      </c>
      <c r="K407" s="176" t="s">
        <v>155</v>
      </c>
      <c r="L407" s="40"/>
      <c r="M407" s="181" t="s">
        <v>31</v>
      </c>
      <c r="N407" s="182" t="s">
        <v>50</v>
      </c>
      <c r="O407" s="65"/>
      <c r="P407" s="183">
        <f t="shared" si="1"/>
        <v>0</v>
      </c>
      <c r="Q407" s="183">
        <v>0.00127</v>
      </c>
      <c r="R407" s="183">
        <f t="shared" si="2"/>
        <v>0.00127</v>
      </c>
      <c r="S407" s="183">
        <v>0</v>
      </c>
      <c r="T407" s="184">
        <f t="shared" si="3"/>
        <v>0</v>
      </c>
      <c r="U407" s="35"/>
      <c r="V407" s="35"/>
      <c r="W407" s="35"/>
      <c r="X407" s="35"/>
      <c r="Y407" s="35"/>
      <c r="Z407" s="35"/>
      <c r="AA407" s="35"/>
      <c r="AB407" s="35"/>
      <c r="AC407" s="35"/>
      <c r="AD407" s="35"/>
      <c r="AE407" s="35"/>
      <c r="AR407" s="185" t="s">
        <v>236</v>
      </c>
      <c r="AT407" s="185" t="s">
        <v>151</v>
      </c>
      <c r="AU407" s="185" t="s">
        <v>89</v>
      </c>
      <c r="AY407" s="18" t="s">
        <v>149</v>
      </c>
      <c r="BE407" s="186">
        <f t="shared" si="4"/>
        <v>0</v>
      </c>
      <c r="BF407" s="186">
        <f t="shared" si="5"/>
        <v>0</v>
      </c>
      <c r="BG407" s="186">
        <f t="shared" si="6"/>
        <v>0</v>
      </c>
      <c r="BH407" s="186">
        <f t="shared" si="7"/>
        <v>0</v>
      </c>
      <c r="BI407" s="186">
        <f t="shared" si="8"/>
        <v>0</v>
      </c>
      <c r="BJ407" s="18" t="s">
        <v>87</v>
      </c>
      <c r="BK407" s="186">
        <f t="shared" si="9"/>
        <v>0</v>
      </c>
      <c r="BL407" s="18" t="s">
        <v>236</v>
      </c>
      <c r="BM407" s="185" t="s">
        <v>664</v>
      </c>
    </row>
    <row r="408" spans="1:65" s="2" customFormat="1" ht="16.5" customHeight="1">
      <c r="A408" s="35"/>
      <c r="B408" s="36"/>
      <c r="C408" s="174" t="s">
        <v>665</v>
      </c>
      <c r="D408" s="174" t="s">
        <v>151</v>
      </c>
      <c r="E408" s="175" t="s">
        <v>666</v>
      </c>
      <c r="F408" s="176" t="s">
        <v>667</v>
      </c>
      <c r="G408" s="177" t="s">
        <v>623</v>
      </c>
      <c r="H408" s="178">
        <v>1</v>
      </c>
      <c r="I408" s="179"/>
      <c r="J408" s="180">
        <f t="shared" si="0"/>
        <v>0</v>
      </c>
      <c r="K408" s="176" t="s">
        <v>155</v>
      </c>
      <c r="L408" s="40"/>
      <c r="M408" s="181" t="s">
        <v>31</v>
      </c>
      <c r="N408" s="182" t="s">
        <v>50</v>
      </c>
      <c r="O408" s="65"/>
      <c r="P408" s="183">
        <f t="shared" si="1"/>
        <v>0</v>
      </c>
      <c r="Q408" s="183">
        <v>0.002</v>
      </c>
      <c r="R408" s="183">
        <f t="shared" si="2"/>
        <v>0.002</v>
      </c>
      <c r="S408" s="183">
        <v>0</v>
      </c>
      <c r="T408" s="184">
        <f t="shared" si="3"/>
        <v>0</v>
      </c>
      <c r="U408" s="35"/>
      <c r="V408" s="35"/>
      <c r="W408" s="35"/>
      <c r="X408" s="35"/>
      <c r="Y408" s="35"/>
      <c r="Z408" s="35"/>
      <c r="AA408" s="35"/>
      <c r="AB408" s="35"/>
      <c r="AC408" s="35"/>
      <c r="AD408" s="35"/>
      <c r="AE408" s="35"/>
      <c r="AR408" s="185" t="s">
        <v>236</v>
      </c>
      <c r="AT408" s="185" t="s">
        <v>151</v>
      </c>
      <c r="AU408" s="185" t="s">
        <v>89</v>
      </c>
      <c r="AY408" s="18" t="s">
        <v>149</v>
      </c>
      <c r="BE408" s="186">
        <f t="shared" si="4"/>
        <v>0</v>
      </c>
      <c r="BF408" s="186">
        <f t="shared" si="5"/>
        <v>0</v>
      </c>
      <c r="BG408" s="186">
        <f t="shared" si="6"/>
        <v>0</v>
      </c>
      <c r="BH408" s="186">
        <f t="shared" si="7"/>
        <v>0</v>
      </c>
      <c r="BI408" s="186">
        <f t="shared" si="8"/>
        <v>0</v>
      </c>
      <c r="BJ408" s="18" t="s">
        <v>87</v>
      </c>
      <c r="BK408" s="186">
        <f t="shared" si="9"/>
        <v>0</v>
      </c>
      <c r="BL408" s="18" t="s">
        <v>236</v>
      </c>
      <c r="BM408" s="185" t="s">
        <v>668</v>
      </c>
    </row>
    <row r="409" spans="1:47" s="2" customFormat="1" ht="39">
      <c r="A409" s="35"/>
      <c r="B409" s="36"/>
      <c r="C409" s="37"/>
      <c r="D409" s="187" t="s">
        <v>158</v>
      </c>
      <c r="E409" s="37"/>
      <c r="F409" s="188" t="s">
        <v>669</v>
      </c>
      <c r="G409" s="37"/>
      <c r="H409" s="37"/>
      <c r="I409" s="189"/>
      <c r="J409" s="37"/>
      <c r="K409" s="37"/>
      <c r="L409" s="40"/>
      <c r="M409" s="190"/>
      <c r="N409" s="191"/>
      <c r="O409" s="65"/>
      <c r="P409" s="65"/>
      <c r="Q409" s="65"/>
      <c r="R409" s="65"/>
      <c r="S409" s="65"/>
      <c r="T409" s="66"/>
      <c r="U409" s="35"/>
      <c r="V409" s="35"/>
      <c r="W409" s="35"/>
      <c r="X409" s="35"/>
      <c r="Y409" s="35"/>
      <c r="Z409" s="35"/>
      <c r="AA409" s="35"/>
      <c r="AB409" s="35"/>
      <c r="AC409" s="35"/>
      <c r="AD409" s="35"/>
      <c r="AE409" s="35"/>
      <c r="AT409" s="18" t="s">
        <v>158</v>
      </c>
      <c r="AU409" s="18" t="s">
        <v>89</v>
      </c>
    </row>
    <row r="410" spans="1:65" s="2" customFormat="1" ht="24">
      <c r="A410" s="35"/>
      <c r="B410" s="36"/>
      <c r="C410" s="174" t="s">
        <v>670</v>
      </c>
      <c r="D410" s="174" t="s">
        <v>151</v>
      </c>
      <c r="E410" s="175" t="s">
        <v>671</v>
      </c>
      <c r="F410" s="176" t="s">
        <v>672</v>
      </c>
      <c r="G410" s="177" t="s">
        <v>287</v>
      </c>
      <c r="H410" s="178">
        <v>53.6</v>
      </c>
      <c r="I410" s="179"/>
      <c r="J410" s="180">
        <f>ROUND(I410*H410,2)</f>
        <v>0</v>
      </c>
      <c r="K410" s="176" t="s">
        <v>155</v>
      </c>
      <c r="L410" s="40"/>
      <c r="M410" s="181" t="s">
        <v>31</v>
      </c>
      <c r="N410" s="182" t="s">
        <v>50</v>
      </c>
      <c r="O410" s="65"/>
      <c r="P410" s="183">
        <f>O410*H410</f>
        <v>0</v>
      </c>
      <c r="Q410" s="183">
        <v>0.00019</v>
      </c>
      <c r="R410" s="183">
        <f>Q410*H410</f>
        <v>0.010184</v>
      </c>
      <c r="S410" s="183">
        <v>0</v>
      </c>
      <c r="T410" s="184">
        <f>S410*H410</f>
        <v>0</v>
      </c>
      <c r="U410" s="35"/>
      <c r="V410" s="35"/>
      <c r="W410" s="35"/>
      <c r="X410" s="35"/>
      <c r="Y410" s="35"/>
      <c r="Z410" s="35"/>
      <c r="AA410" s="35"/>
      <c r="AB410" s="35"/>
      <c r="AC410" s="35"/>
      <c r="AD410" s="35"/>
      <c r="AE410" s="35"/>
      <c r="AR410" s="185" t="s">
        <v>236</v>
      </c>
      <c r="AT410" s="185" t="s">
        <v>151</v>
      </c>
      <c r="AU410" s="185" t="s">
        <v>89</v>
      </c>
      <c r="AY410" s="18" t="s">
        <v>149</v>
      </c>
      <c r="BE410" s="186">
        <f>IF(N410="základní",J410,0)</f>
        <v>0</v>
      </c>
      <c r="BF410" s="186">
        <f>IF(N410="snížená",J410,0)</f>
        <v>0</v>
      </c>
      <c r="BG410" s="186">
        <f>IF(N410="zákl. přenesená",J410,0)</f>
        <v>0</v>
      </c>
      <c r="BH410" s="186">
        <f>IF(N410="sníž. přenesená",J410,0)</f>
        <v>0</v>
      </c>
      <c r="BI410" s="186">
        <f>IF(N410="nulová",J410,0)</f>
        <v>0</v>
      </c>
      <c r="BJ410" s="18" t="s">
        <v>87</v>
      </c>
      <c r="BK410" s="186">
        <f>ROUND(I410*H410,2)</f>
        <v>0</v>
      </c>
      <c r="BL410" s="18" t="s">
        <v>236</v>
      </c>
      <c r="BM410" s="185" t="s">
        <v>673</v>
      </c>
    </row>
    <row r="411" spans="1:47" s="2" customFormat="1" ht="68.25">
      <c r="A411" s="35"/>
      <c r="B411" s="36"/>
      <c r="C411" s="37"/>
      <c r="D411" s="187" t="s">
        <v>158</v>
      </c>
      <c r="E411" s="37"/>
      <c r="F411" s="188" t="s">
        <v>674</v>
      </c>
      <c r="G411" s="37"/>
      <c r="H411" s="37"/>
      <c r="I411" s="189"/>
      <c r="J411" s="37"/>
      <c r="K411" s="37"/>
      <c r="L411" s="40"/>
      <c r="M411" s="190"/>
      <c r="N411" s="191"/>
      <c r="O411" s="65"/>
      <c r="P411" s="65"/>
      <c r="Q411" s="65"/>
      <c r="R411" s="65"/>
      <c r="S411" s="65"/>
      <c r="T411" s="66"/>
      <c r="U411" s="35"/>
      <c r="V411" s="35"/>
      <c r="W411" s="35"/>
      <c r="X411" s="35"/>
      <c r="Y411" s="35"/>
      <c r="Z411" s="35"/>
      <c r="AA411" s="35"/>
      <c r="AB411" s="35"/>
      <c r="AC411" s="35"/>
      <c r="AD411" s="35"/>
      <c r="AE411" s="35"/>
      <c r="AT411" s="18" t="s">
        <v>158</v>
      </c>
      <c r="AU411" s="18" t="s">
        <v>89</v>
      </c>
    </row>
    <row r="412" spans="2:51" s="13" customFormat="1" ht="11.25">
      <c r="B412" s="192"/>
      <c r="C412" s="193"/>
      <c r="D412" s="187" t="s">
        <v>160</v>
      </c>
      <c r="E412" s="194" t="s">
        <v>31</v>
      </c>
      <c r="F412" s="195" t="s">
        <v>675</v>
      </c>
      <c r="G412" s="193"/>
      <c r="H412" s="196">
        <v>53.6</v>
      </c>
      <c r="I412" s="197"/>
      <c r="J412" s="193"/>
      <c r="K412" s="193"/>
      <c r="L412" s="198"/>
      <c r="M412" s="199"/>
      <c r="N412" s="200"/>
      <c r="O412" s="200"/>
      <c r="P412" s="200"/>
      <c r="Q412" s="200"/>
      <c r="R412" s="200"/>
      <c r="S412" s="200"/>
      <c r="T412" s="201"/>
      <c r="AT412" s="202" t="s">
        <v>160</v>
      </c>
      <c r="AU412" s="202" t="s">
        <v>89</v>
      </c>
      <c r="AV412" s="13" t="s">
        <v>89</v>
      </c>
      <c r="AW412" s="13" t="s">
        <v>38</v>
      </c>
      <c r="AX412" s="13" t="s">
        <v>79</v>
      </c>
      <c r="AY412" s="202" t="s">
        <v>149</v>
      </c>
    </row>
    <row r="413" spans="2:51" s="15" customFormat="1" ht="11.25">
      <c r="B413" s="213"/>
      <c r="C413" s="214"/>
      <c r="D413" s="187" t="s">
        <v>160</v>
      </c>
      <c r="E413" s="215" t="s">
        <v>31</v>
      </c>
      <c r="F413" s="216" t="s">
        <v>163</v>
      </c>
      <c r="G413" s="214"/>
      <c r="H413" s="217">
        <v>53.6</v>
      </c>
      <c r="I413" s="218"/>
      <c r="J413" s="214"/>
      <c r="K413" s="214"/>
      <c r="L413" s="219"/>
      <c r="M413" s="220"/>
      <c r="N413" s="221"/>
      <c r="O413" s="221"/>
      <c r="P413" s="221"/>
      <c r="Q413" s="221"/>
      <c r="R413" s="221"/>
      <c r="S413" s="221"/>
      <c r="T413" s="222"/>
      <c r="AT413" s="223" t="s">
        <v>160</v>
      </c>
      <c r="AU413" s="223" t="s">
        <v>89</v>
      </c>
      <c r="AV413" s="15" t="s">
        <v>156</v>
      </c>
      <c r="AW413" s="15" t="s">
        <v>38</v>
      </c>
      <c r="AX413" s="15" t="s">
        <v>87</v>
      </c>
      <c r="AY413" s="223" t="s">
        <v>149</v>
      </c>
    </row>
    <row r="414" spans="1:65" s="2" customFormat="1" ht="21.75" customHeight="1">
      <c r="A414" s="35"/>
      <c r="B414" s="36"/>
      <c r="C414" s="174" t="s">
        <v>676</v>
      </c>
      <c r="D414" s="174" t="s">
        <v>151</v>
      </c>
      <c r="E414" s="175" t="s">
        <v>677</v>
      </c>
      <c r="F414" s="176" t="s">
        <v>678</v>
      </c>
      <c r="G414" s="177" t="s">
        <v>287</v>
      </c>
      <c r="H414" s="178">
        <v>53.6</v>
      </c>
      <c r="I414" s="179"/>
      <c r="J414" s="180">
        <f>ROUND(I414*H414,2)</f>
        <v>0</v>
      </c>
      <c r="K414" s="176" t="s">
        <v>155</v>
      </c>
      <c r="L414" s="40"/>
      <c r="M414" s="181" t="s">
        <v>31</v>
      </c>
      <c r="N414" s="182" t="s">
        <v>50</v>
      </c>
      <c r="O414" s="65"/>
      <c r="P414" s="183">
        <f>O414*H414</f>
        <v>0</v>
      </c>
      <c r="Q414" s="183">
        <v>1E-05</v>
      </c>
      <c r="R414" s="183">
        <f>Q414*H414</f>
        <v>0.000536</v>
      </c>
      <c r="S414" s="183">
        <v>0</v>
      </c>
      <c r="T414" s="184">
        <f>S414*H414</f>
        <v>0</v>
      </c>
      <c r="U414" s="35"/>
      <c r="V414" s="35"/>
      <c r="W414" s="35"/>
      <c r="X414" s="35"/>
      <c r="Y414" s="35"/>
      <c r="Z414" s="35"/>
      <c r="AA414" s="35"/>
      <c r="AB414" s="35"/>
      <c r="AC414" s="35"/>
      <c r="AD414" s="35"/>
      <c r="AE414" s="35"/>
      <c r="AR414" s="185" t="s">
        <v>236</v>
      </c>
      <c r="AT414" s="185" t="s">
        <v>151</v>
      </c>
      <c r="AU414" s="185" t="s">
        <v>89</v>
      </c>
      <c r="AY414" s="18" t="s">
        <v>149</v>
      </c>
      <c r="BE414" s="186">
        <f>IF(N414="základní",J414,0)</f>
        <v>0</v>
      </c>
      <c r="BF414" s="186">
        <f>IF(N414="snížená",J414,0)</f>
        <v>0</v>
      </c>
      <c r="BG414" s="186">
        <f>IF(N414="zákl. přenesená",J414,0)</f>
        <v>0</v>
      </c>
      <c r="BH414" s="186">
        <f>IF(N414="sníž. přenesená",J414,0)</f>
        <v>0</v>
      </c>
      <c r="BI414" s="186">
        <f>IF(N414="nulová",J414,0)</f>
        <v>0</v>
      </c>
      <c r="BJ414" s="18" t="s">
        <v>87</v>
      </c>
      <c r="BK414" s="186">
        <f>ROUND(I414*H414,2)</f>
        <v>0</v>
      </c>
      <c r="BL414" s="18" t="s">
        <v>236</v>
      </c>
      <c r="BM414" s="185" t="s">
        <v>679</v>
      </c>
    </row>
    <row r="415" spans="1:47" s="2" customFormat="1" ht="68.25">
      <c r="A415" s="35"/>
      <c r="B415" s="36"/>
      <c r="C415" s="37"/>
      <c r="D415" s="187" t="s">
        <v>158</v>
      </c>
      <c r="E415" s="37"/>
      <c r="F415" s="188" t="s">
        <v>674</v>
      </c>
      <c r="G415" s="37"/>
      <c r="H415" s="37"/>
      <c r="I415" s="189"/>
      <c r="J415" s="37"/>
      <c r="K415" s="37"/>
      <c r="L415" s="40"/>
      <c r="M415" s="190"/>
      <c r="N415" s="191"/>
      <c r="O415" s="65"/>
      <c r="P415" s="65"/>
      <c r="Q415" s="65"/>
      <c r="R415" s="65"/>
      <c r="S415" s="65"/>
      <c r="T415" s="66"/>
      <c r="U415" s="35"/>
      <c r="V415" s="35"/>
      <c r="W415" s="35"/>
      <c r="X415" s="35"/>
      <c r="Y415" s="35"/>
      <c r="Z415" s="35"/>
      <c r="AA415" s="35"/>
      <c r="AB415" s="35"/>
      <c r="AC415" s="35"/>
      <c r="AD415" s="35"/>
      <c r="AE415" s="35"/>
      <c r="AT415" s="18" t="s">
        <v>158</v>
      </c>
      <c r="AU415" s="18" t="s">
        <v>89</v>
      </c>
    </row>
    <row r="416" spans="1:65" s="2" customFormat="1" ht="24">
      <c r="A416" s="35"/>
      <c r="B416" s="36"/>
      <c r="C416" s="174" t="s">
        <v>680</v>
      </c>
      <c r="D416" s="174" t="s">
        <v>151</v>
      </c>
      <c r="E416" s="175" t="s">
        <v>681</v>
      </c>
      <c r="F416" s="176" t="s">
        <v>682</v>
      </c>
      <c r="G416" s="177" t="s">
        <v>240</v>
      </c>
      <c r="H416" s="178">
        <v>0.135</v>
      </c>
      <c r="I416" s="179"/>
      <c r="J416" s="180">
        <f>ROUND(I416*H416,2)</f>
        <v>0</v>
      </c>
      <c r="K416" s="176" t="s">
        <v>155</v>
      </c>
      <c r="L416" s="40"/>
      <c r="M416" s="181" t="s">
        <v>31</v>
      </c>
      <c r="N416" s="182" t="s">
        <v>50</v>
      </c>
      <c r="O416" s="65"/>
      <c r="P416" s="183">
        <f>O416*H416</f>
        <v>0</v>
      </c>
      <c r="Q416" s="183">
        <v>0</v>
      </c>
      <c r="R416" s="183">
        <f>Q416*H416</f>
        <v>0</v>
      </c>
      <c r="S416" s="183">
        <v>0</v>
      </c>
      <c r="T416" s="184">
        <f>S416*H416</f>
        <v>0</v>
      </c>
      <c r="U416" s="35"/>
      <c r="V416" s="35"/>
      <c r="W416" s="35"/>
      <c r="X416" s="35"/>
      <c r="Y416" s="35"/>
      <c r="Z416" s="35"/>
      <c r="AA416" s="35"/>
      <c r="AB416" s="35"/>
      <c r="AC416" s="35"/>
      <c r="AD416" s="35"/>
      <c r="AE416" s="35"/>
      <c r="AR416" s="185" t="s">
        <v>236</v>
      </c>
      <c r="AT416" s="185" t="s">
        <v>151</v>
      </c>
      <c r="AU416" s="185" t="s">
        <v>89</v>
      </c>
      <c r="AY416" s="18" t="s">
        <v>149</v>
      </c>
      <c r="BE416" s="186">
        <f>IF(N416="základní",J416,0)</f>
        <v>0</v>
      </c>
      <c r="BF416" s="186">
        <f>IF(N416="snížená",J416,0)</f>
        <v>0</v>
      </c>
      <c r="BG416" s="186">
        <f>IF(N416="zákl. přenesená",J416,0)</f>
        <v>0</v>
      </c>
      <c r="BH416" s="186">
        <f>IF(N416="sníž. přenesená",J416,0)</f>
        <v>0</v>
      </c>
      <c r="BI416" s="186">
        <f>IF(N416="nulová",J416,0)</f>
        <v>0</v>
      </c>
      <c r="BJ416" s="18" t="s">
        <v>87</v>
      </c>
      <c r="BK416" s="186">
        <f>ROUND(I416*H416,2)</f>
        <v>0</v>
      </c>
      <c r="BL416" s="18" t="s">
        <v>236</v>
      </c>
      <c r="BM416" s="185" t="s">
        <v>683</v>
      </c>
    </row>
    <row r="417" spans="1:47" s="2" customFormat="1" ht="97.5">
      <c r="A417" s="35"/>
      <c r="B417" s="36"/>
      <c r="C417" s="37"/>
      <c r="D417" s="187" t="s">
        <v>158</v>
      </c>
      <c r="E417" s="37"/>
      <c r="F417" s="188" t="s">
        <v>684</v>
      </c>
      <c r="G417" s="37"/>
      <c r="H417" s="37"/>
      <c r="I417" s="189"/>
      <c r="J417" s="37"/>
      <c r="K417" s="37"/>
      <c r="L417" s="40"/>
      <c r="M417" s="190"/>
      <c r="N417" s="191"/>
      <c r="O417" s="65"/>
      <c r="P417" s="65"/>
      <c r="Q417" s="65"/>
      <c r="R417" s="65"/>
      <c r="S417" s="65"/>
      <c r="T417" s="66"/>
      <c r="U417" s="35"/>
      <c r="V417" s="35"/>
      <c r="W417" s="35"/>
      <c r="X417" s="35"/>
      <c r="Y417" s="35"/>
      <c r="Z417" s="35"/>
      <c r="AA417" s="35"/>
      <c r="AB417" s="35"/>
      <c r="AC417" s="35"/>
      <c r="AD417" s="35"/>
      <c r="AE417" s="35"/>
      <c r="AT417" s="18" t="s">
        <v>158</v>
      </c>
      <c r="AU417" s="18" t="s">
        <v>89</v>
      </c>
    </row>
    <row r="418" spans="2:63" s="12" customFormat="1" ht="22.9" customHeight="1">
      <c r="B418" s="158"/>
      <c r="C418" s="159"/>
      <c r="D418" s="160" t="s">
        <v>78</v>
      </c>
      <c r="E418" s="172" t="s">
        <v>685</v>
      </c>
      <c r="F418" s="172" t="s">
        <v>686</v>
      </c>
      <c r="G418" s="159"/>
      <c r="H418" s="159"/>
      <c r="I418" s="162"/>
      <c r="J418" s="173">
        <f>BK418</f>
        <v>0</v>
      </c>
      <c r="K418" s="159"/>
      <c r="L418" s="164"/>
      <c r="M418" s="165"/>
      <c r="N418" s="166"/>
      <c r="O418" s="166"/>
      <c r="P418" s="167">
        <f>SUM(P419:P447)</f>
        <v>0</v>
      </c>
      <c r="Q418" s="166"/>
      <c r="R418" s="167">
        <f>SUM(R419:R447)</f>
        <v>0.22624999999999995</v>
      </c>
      <c r="S418" s="166"/>
      <c r="T418" s="168">
        <f>SUM(T419:T447)</f>
        <v>0</v>
      </c>
      <c r="AR418" s="169" t="s">
        <v>89</v>
      </c>
      <c r="AT418" s="170" t="s">
        <v>78</v>
      </c>
      <c r="AU418" s="170" t="s">
        <v>87</v>
      </c>
      <c r="AY418" s="169" t="s">
        <v>149</v>
      </c>
      <c r="BK418" s="171">
        <f>SUM(BK419:BK447)</f>
        <v>0</v>
      </c>
    </row>
    <row r="419" spans="1:65" s="2" customFormat="1" ht="21.75" customHeight="1">
      <c r="A419" s="35"/>
      <c r="B419" s="36"/>
      <c r="C419" s="174" t="s">
        <v>687</v>
      </c>
      <c r="D419" s="174" t="s">
        <v>151</v>
      </c>
      <c r="E419" s="175" t="s">
        <v>688</v>
      </c>
      <c r="F419" s="176" t="s">
        <v>689</v>
      </c>
      <c r="G419" s="177" t="s">
        <v>623</v>
      </c>
      <c r="H419" s="178">
        <v>3</v>
      </c>
      <c r="I419" s="179"/>
      <c r="J419" s="180">
        <f>ROUND(I419*H419,2)</f>
        <v>0</v>
      </c>
      <c r="K419" s="176" t="s">
        <v>155</v>
      </c>
      <c r="L419" s="40"/>
      <c r="M419" s="181" t="s">
        <v>31</v>
      </c>
      <c r="N419" s="182" t="s">
        <v>50</v>
      </c>
      <c r="O419" s="65"/>
      <c r="P419" s="183">
        <f>O419*H419</f>
        <v>0</v>
      </c>
      <c r="Q419" s="183">
        <v>0.01692</v>
      </c>
      <c r="R419" s="183">
        <f>Q419*H419</f>
        <v>0.05076</v>
      </c>
      <c r="S419" s="183">
        <v>0</v>
      </c>
      <c r="T419" s="184">
        <f>S419*H419</f>
        <v>0</v>
      </c>
      <c r="U419" s="35"/>
      <c r="V419" s="35"/>
      <c r="W419" s="35"/>
      <c r="X419" s="35"/>
      <c r="Y419" s="35"/>
      <c r="Z419" s="35"/>
      <c r="AA419" s="35"/>
      <c r="AB419" s="35"/>
      <c r="AC419" s="35"/>
      <c r="AD419" s="35"/>
      <c r="AE419" s="35"/>
      <c r="AR419" s="185" t="s">
        <v>236</v>
      </c>
      <c r="AT419" s="185" t="s">
        <v>151</v>
      </c>
      <c r="AU419" s="185" t="s">
        <v>89</v>
      </c>
      <c r="AY419" s="18" t="s">
        <v>149</v>
      </c>
      <c r="BE419" s="186">
        <f>IF(N419="základní",J419,0)</f>
        <v>0</v>
      </c>
      <c r="BF419" s="186">
        <f>IF(N419="snížená",J419,0)</f>
        <v>0</v>
      </c>
      <c r="BG419" s="186">
        <f>IF(N419="zákl. přenesená",J419,0)</f>
        <v>0</v>
      </c>
      <c r="BH419" s="186">
        <f>IF(N419="sníž. přenesená",J419,0)</f>
        <v>0</v>
      </c>
      <c r="BI419" s="186">
        <f>IF(N419="nulová",J419,0)</f>
        <v>0</v>
      </c>
      <c r="BJ419" s="18" t="s">
        <v>87</v>
      </c>
      <c r="BK419" s="186">
        <f>ROUND(I419*H419,2)</f>
        <v>0</v>
      </c>
      <c r="BL419" s="18" t="s">
        <v>236</v>
      </c>
      <c r="BM419" s="185" t="s">
        <v>690</v>
      </c>
    </row>
    <row r="420" spans="1:47" s="2" customFormat="1" ht="39">
      <c r="A420" s="35"/>
      <c r="B420" s="36"/>
      <c r="C420" s="37"/>
      <c r="D420" s="187" t="s">
        <v>158</v>
      </c>
      <c r="E420" s="37"/>
      <c r="F420" s="188" t="s">
        <v>691</v>
      </c>
      <c r="G420" s="37"/>
      <c r="H420" s="37"/>
      <c r="I420" s="189"/>
      <c r="J420" s="37"/>
      <c r="K420" s="37"/>
      <c r="L420" s="40"/>
      <c r="M420" s="190"/>
      <c r="N420" s="191"/>
      <c r="O420" s="65"/>
      <c r="P420" s="65"/>
      <c r="Q420" s="65"/>
      <c r="R420" s="65"/>
      <c r="S420" s="65"/>
      <c r="T420" s="66"/>
      <c r="U420" s="35"/>
      <c r="V420" s="35"/>
      <c r="W420" s="35"/>
      <c r="X420" s="35"/>
      <c r="Y420" s="35"/>
      <c r="Z420" s="35"/>
      <c r="AA420" s="35"/>
      <c r="AB420" s="35"/>
      <c r="AC420" s="35"/>
      <c r="AD420" s="35"/>
      <c r="AE420" s="35"/>
      <c r="AT420" s="18" t="s">
        <v>158</v>
      </c>
      <c r="AU420" s="18" t="s">
        <v>89</v>
      </c>
    </row>
    <row r="421" spans="1:65" s="2" customFormat="1" ht="16.5" customHeight="1">
      <c r="A421" s="35"/>
      <c r="B421" s="36"/>
      <c r="C421" s="174" t="s">
        <v>692</v>
      </c>
      <c r="D421" s="174" t="s">
        <v>151</v>
      </c>
      <c r="E421" s="175" t="s">
        <v>693</v>
      </c>
      <c r="F421" s="176" t="s">
        <v>694</v>
      </c>
      <c r="G421" s="177" t="s">
        <v>623</v>
      </c>
      <c r="H421" s="178">
        <v>1</v>
      </c>
      <c r="I421" s="179"/>
      <c r="J421" s="180">
        <f>ROUND(I421*H421,2)</f>
        <v>0</v>
      </c>
      <c r="K421" s="176" t="s">
        <v>155</v>
      </c>
      <c r="L421" s="40"/>
      <c r="M421" s="181" t="s">
        <v>31</v>
      </c>
      <c r="N421" s="182" t="s">
        <v>50</v>
      </c>
      <c r="O421" s="65"/>
      <c r="P421" s="183">
        <f>O421*H421</f>
        <v>0</v>
      </c>
      <c r="Q421" s="183">
        <v>0.02323</v>
      </c>
      <c r="R421" s="183">
        <f>Q421*H421</f>
        <v>0.02323</v>
      </c>
      <c r="S421" s="183">
        <v>0</v>
      </c>
      <c r="T421" s="184">
        <f>S421*H421</f>
        <v>0</v>
      </c>
      <c r="U421" s="35"/>
      <c r="V421" s="35"/>
      <c r="W421" s="35"/>
      <c r="X421" s="35"/>
      <c r="Y421" s="35"/>
      <c r="Z421" s="35"/>
      <c r="AA421" s="35"/>
      <c r="AB421" s="35"/>
      <c r="AC421" s="35"/>
      <c r="AD421" s="35"/>
      <c r="AE421" s="35"/>
      <c r="AR421" s="185" t="s">
        <v>236</v>
      </c>
      <c r="AT421" s="185" t="s">
        <v>151</v>
      </c>
      <c r="AU421" s="185" t="s">
        <v>89</v>
      </c>
      <c r="AY421" s="18" t="s">
        <v>149</v>
      </c>
      <c r="BE421" s="186">
        <f>IF(N421="základní",J421,0)</f>
        <v>0</v>
      </c>
      <c r="BF421" s="186">
        <f>IF(N421="snížená",J421,0)</f>
        <v>0</v>
      </c>
      <c r="BG421" s="186">
        <f>IF(N421="zákl. přenesená",J421,0)</f>
        <v>0</v>
      </c>
      <c r="BH421" s="186">
        <f>IF(N421="sníž. přenesená",J421,0)</f>
        <v>0</v>
      </c>
      <c r="BI421" s="186">
        <f>IF(N421="nulová",J421,0)</f>
        <v>0</v>
      </c>
      <c r="BJ421" s="18" t="s">
        <v>87</v>
      </c>
      <c r="BK421" s="186">
        <f>ROUND(I421*H421,2)</f>
        <v>0</v>
      </c>
      <c r="BL421" s="18" t="s">
        <v>236</v>
      </c>
      <c r="BM421" s="185" t="s">
        <v>695</v>
      </c>
    </row>
    <row r="422" spans="1:47" s="2" customFormat="1" ht="39">
      <c r="A422" s="35"/>
      <c r="B422" s="36"/>
      <c r="C422" s="37"/>
      <c r="D422" s="187" t="s">
        <v>158</v>
      </c>
      <c r="E422" s="37"/>
      <c r="F422" s="188" t="s">
        <v>691</v>
      </c>
      <c r="G422" s="37"/>
      <c r="H422" s="37"/>
      <c r="I422" s="189"/>
      <c r="J422" s="37"/>
      <c r="K422" s="37"/>
      <c r="L422" s="40"/>
      <c r="M422" s="190"/>
      <c r="N422" s="191"/>
      <c r="O422" s="65"/>
      <c r="P422" s="65"/>
      <c r="Q422" s="65"/>
      <c r="R422" s="65"/>
      <c r="S422" s="65"/>
      <c r="T422" s="66"/>
      <c r="U422" s="35"/>
      <c r="V422" s="35"/>
      <c r="W422" s="35"/>
      <c r="X422" s="35"/>
      <c r="Y422" s="35"/>
      <c r="Z422" s="35"/>
      <c r="AA422" s="35"/>
      <c r="AB422" s="35"/>
      <c r="AC422" s="35"/>
      <c r="AD422" s="35"/>
      <c r="AE422" s="35"/>
      <c r="AT422" s="18" t="s">
        <v>158</v>
      </c>
      <c r="AU422" s="18" t="s">
        <v>89</v>
      </c>
    </row>
    <row r="423" spans="1:65" s="2" customFormat="1" ht="16.5" customHeight="1">
      <c r="A423" s="35"/>
      <c r="B423" s="36"/>
      <c r="C423" s="174" t="s">
        <v>696</v>
      </c>
      <c r="D423" s="174" t="s">
        <v>151</v>
      </c>
      <c r="E423" s="175" t="s">
        <v>697</v>
      </c>
      <c r="F423" s="176" t="s">
        <v>698</v>
      </c>
      <c r="G423" s="177" t="s">
        <v>623</v>
      </c>
      <c r="H423" s="178">
        <v>1</v>
      </c>
      <c r="I423" s="179"/>
      <c r="J423" s="180">
        <f>ROUND(I423*H423,2)</f>
        <v>0</v>
      </c>
      <c r="K423" s="176" t="s">
        <v>155</v>
      </c>
      <c r="L423" s="40"/>
      <c r="M423" s="181" t="s">
        <v>31</v>
      </c>
      <c r="N423" s="182" t="s">
        <v>50</v>
      </c>
      <c r="O423" s="65"/>
      <c r="P423" s="183">
        <f>O423*H423</f>
        <v>0</v>
      </c>
      <c r="Q423" s="183">
        <v>0.00158</v>
      </c>
      <c r="R423" s="183">
        <f>Q423*H423</f>
        <v>0.00158</v>
      </c>
      <c r="S423" s="183">
        <v>0</v>
      </c>
      <c r="T423" s="184">
        <f>S423*H423</f>
        <v>0</v>
      </c>
      <c r="U423" s="35"/>
      <c r="V423" s="35"/>
      <c r="W423" s="35"/>
      <c r="X423" s="35"/>
      <c r="Y423" s="35"/>
      <c r="Z423" s="35"/>
      <c r="AA423" s="35"/>
      <c r="AB423" s="35"/>
      <c r="AC423" s="35"/>
      <c r="AD423" s="35"/>
      <c r="AE423" s="35"/>
      <c r="AR423" s="185" t="s">
        <v>236</v>
      </c>
      <c r="AT423" s="185" t="s">
        <v>151</v>
      </c>
      <c r="AU423" s="185" t="s">
        <v>89</v>
      </c>
      <c r="AY423" s="18" t="s">
        <v>149</v>
      </c>
      <c r="BE423" s="186">
        <f>IF(N423="základní",J423,0)</f>
        <v>0</v>
      </c>
      <c r="BF423" s="186">
        <f>IF(N423="snížená",J423,0)</f>
        <v>0</v>
      </c>
      <c r="BG423" s="186">
        <f>IF(N423="zákl. přenesená",J423,0)</f>
        <v>0</v>
      </c>
      <c r="BH423" s="186">
        <f>IF(N423="sníž. přenesená",J423,0)</f>
        <v>0</v>
      </c>
      <c r="BI423" s="186">
        <f>IF(N423="nulová",J423,0)</f>
        <v>0</v>
      </c>
      <c r="BJ423" s="18" t="s">
        <v>87</v>
      </c>
      <c r="BK423" s="186">
        <f>ROUND(I423*H423,2)</f>
        <v>0</v>
      </c>
      <c r="BL423" s="18" t="s">
        <v>236</v>
      </c>
      <c r="BM423" s="185" t="s">
        <v>699</v>
      </c>
    </row>
    <row r="424" spans="1:47" s="2" customFormat="1" ht="39">
      <c r="A424" s="35"/>
      <c r="B424" s="36"/>
      <c r="C424" s="37"/>
      <c r="D424" s="187" t="s">
        <v>158</v>
      </c>
      <c r="E424" s="37"/>
      <c r="F424" s="188" t="s">
        <v>700</v>
      </c>
      <c r="G424" s="37"/>
      <c r="H424" s="37"/>
      <c r="I424" s="189"/>
      <c r="J424" s="37"/>
      <c r="K424" s="37"/>
      <c r="L424" s="40"/>
      <c r="M424" s="190"/>
      <c r="N424" s="191"/>
      <c r="O424" s="65"/>
      <c r="P424" s="65"/>
      <c r="Q424" s="65"/>
      <c r="R424" s="65"/>
      <c r="S424" s="65"/>
      <c r="T424" s="66"/>
      <c r="U424" s="35"/>
      <c r="V424" s="35"/>
      <c r="W424" s="35"/>
      <c r="X424" s="35"/>
      <c r="Y424" s="35"/>
      <c r="Z424" s="35"/>
      <c r="AA424" s="35"/>
      <c r="AB424" s="35"/>
      <c r="AC424" s="35"/>
      <c r="AD424" s="35"/>
      <c r="AE424" s="35"/>
      <c r="AT424" s="18" t="s">
        <v>158</v>
      </c>
      <c r="AU424" s="18" t="s">
        <v>89</v>
      </c>
    </row>
    <row r="425" spans="1:65" s="2" customFormat="1" ht="24">
      <c r="A425" s="35"/>
      <c r="B425" s="36"/>
      <c r="C425" s="174" t="s">
        <v>701</v>
      </c>
      <c r="D425" s="174" t="s">
        <v>151</v>
      </c>
      <c r="E425" s="175" t="s">
        <v>702</v>
      </c>
      <c r="F425" s="176" t="s">
        <v>703</v>
      </c>
      <c r="G425" s="177" t="s">
        <v>623</v>
      </c>
      <c r="H425" s="178">
        <v>4</v>
      </c>
      <c r="I425" s="179"/>
      <c r="J425" s="180">
        <f>ROUND(I425*H425,2)</f>
        <v>0</v>
      </c>
      <c r="K425" s="176" t="s">
        <v>155</v>
      </c>
      <c r="L425" s="40"/>
      <c r="M425" s="181" t="s">
        <v>31</v>
      </c>
      <c r="N425" s="182" t="s">
        <v>50</v>
      </c>
      <c r="O425" s="65"/>
      <c r="P425" s="183">
        <f>O425*H425</f>
        <v>0</v>
      </c>
      <c r="Q425" s="183">
        <v>0.01475</v>
      </c>
      <c r="R425" s="183">
        <f>Q425*H425</f>
        <v>0.059</v>
      </c>
      <c r="S425" s="183">
        <v>0</v>
      </c>
      <c r="T425" s="184">
        <f>S425*H425</f>
        <v>0</v>
      </c>
      <c r="U425" s="35"/>
      <c r="V425" s="35"/>
      <c r="W425" s="35"/>
      <c r="X425" s="35"/>
      <c r="Y425" s="35"/>
      <c r="Z425" s="35"/>
      <c r="AA425" s="35"/>
      <c r="AB425" s="35"/>
      <c r="AC425" s="35"/>
      <c r="AD425" s="35"/>
      <c r="AE425" s="35"/>
      <c r="AR425" s="185" t="s">
        <v>236</v>
      </c>
      <c r="AT425" s="185" t="s">
        <v>151</v>
      </c>
      <c r="AU425" s="185" t="s">
        <v>89</v>
      </c>
      <c r="AY425" s="18" t="s">
        <v>149</v>
      </c>
      <c r="BE425" s="186">
        <f>IF(N425="základní",J425,0)</f>
        <v>0</v>
      </c>
      <c r="BF425" s="186">
        <f>IF(N425="snížená",J425,0)</f>
        <v>0</v>
      </c>
      <c r="BG425" s="186">
        <f>IF(N425="zákl. přenesená",J425,0)</f>
        <v>0</v>
      </c>
      <c r="BH425" s="186">
        <f>IF(N425="sníž. přenesená",J425,0)</f>
        <v>0</v>
      </c>
      <c r="BI425" s="186">
        <f>IF(N425="nulová",J425,0)</f>
        <v>0</v>
      </c>
      <c r="BJ425" s="18" t="s">
        <v>87</v>
      </c>
      <c r="BK425" s="186">
        <f>ROUND(I425*H425,2)</f>
        <v>0</v>
      </c>
      <c r="BL425" s="18" t="s">
        <v>236</v>
      </c>
      <c r="BM425" s="185" t="s">
        <v>704</v>
      </c>
    </row>
    <row r="426" spans="1:47" s="2" customFormat="1" ht="48.75">
      <c r="A426" s="35"/>
      <c r="B426" s="36"/>
      <c r="C426" s="37"/>
      <c r="D426" s="187" t="s">
        <v>158</v>
      </c>
      <c r="E426" s="37"/>
      <c r="F426" s="188" t="s">
        <v>705</v>
      </c>
      <c r="G426" s="37"/>
      <c r="H426" s="37"/>
      <c r="I426" s="189"/>
      <c r="J426" s="37"/>
      <c r="K426" s="37"/>
      <c r="L426" s="40"/>
      <c r="M426" s="190"/>
      <c r="N426" s="191"/>
      <c r="O426" s="65"/>
      <c r="P426" s="65"/>
      <c r="Q426" s="65"/>
      <c r="R426" s="65"/>
      <c r="S426" s="65"/>
      <c r="T426" s="66"/>
      <c r="U426" s="35"/>
      <c r="V426" s="35"/>
      <c r="W426" s="35"/>
      <c r="X426" s="35"/>
      <c r="Y426" s="35"/>
      <c r="Z426" s="35"/>
      <c r="AA426" s="35"/>
      <c r="AB426" s="35"/>
      <c r="AC426" s="35"/>
      <c r="AD426" s="35"/>
      <c r="AE426" s="35"/>
      <c r="AT426" s="18" t="s">
        <v>158</v>
      </c>
      <c r="AU426" s="18" t="s">
        <v>89</v>
      </c>
    </row>
    <row r="427" spans="1:65" s="2" customFormat="1" ht="16.5" customHeight="1">
      <c r="A427" s="35"/>
      <c r="B427" s="36"/>
      <c r="C427" s="174" t="s">
        <v>706</v>
      </c>
      <c r="D427" s="174" t="s">
        <v>151</v>
      </c>
      <c r="E427" s="175" t="s">
        <v>707</v>
      </c>
      <c r="F427" s="176" t="s">
        <v>708</v>
      </c>
      <c r="G427" s="177" t="s">
        <v>623</v>
      </c>
      <c r="H427" s="178">
        <v>1</v>
      </c>
      <c r="I427" s="179"/>
      <c r="J427" s="180">
        <f>ROUND(I427*H427,2)</f>
        <v>0</v>
      </c>
      <c r="K427" s="176" t="s">
        <v>155</v>
      </c>
      <c r="L427" s="40"/>
      <c r="M427" s="181" t="s">
        <v>31</v>
      </c>
      <c r="N427" s="182" t="s">
        <v>50</v>
      </c>
      <c r="O427" s="65"/>
      <c r="P427" s="183">
        <f>O427*H427</f>
        <v>0</v>
      </c>
      <c r="Q427" s="183">
        <v>0.01878</v>
      </c>
      <c r="R427" s="183">
        <f>Q427*H427</f>
        <v>0.01878</v>
      </c>
      <c r="S427" s="183">
        <v>0</v>
      </c>
      <c r="T427" s="184">
        <f>S427*H427</f>
        <v>0</v>
      </c>
      <c r="U427" s="35"/>
      <c r="V427" s="35"/>
      <c r="W427" s="35"/>
      <c r="X427" s="35"/>
      <c r="Y427" s="35"/>
      <c r="Z427" s="35"/>
      <c r="AA427" s="35"/>
      <c r="AB427" s="35"/>
      <c r="AC427" s="35"/>
      <c r="AD427" s="35"/>
      <c r="AE427" s="35"/>
      <c r="AR427" s="185" t="s">
        <v>236</v>
      </c>
      <c r="AT427" s="185" t="s">
        <v>151</v>
      </c>
      <c r="AU427" s="185" t="s">
        <v>89</v>
      </c>
      <c r="AY427" s="18" t="s">
        <v>149</v>
      </c>
      <c r="BE427" s="186">
        <f>IF(N427="základní",J427,0)</f>
        <v>0</v>
      </c>
      <c r="BF427" s="186">
        <f>IF(N427="snížená",J427,0)</f>
        <v>0</v>
      </c>
      <c r="BG427" s="186">
        <f>IF(N427="zákl. přenesená",J427,0)</f>
        <v>0</v>
      </c>
      <c r="BH427" s="186">
        <f>IF(N427="sníž. přenesená",J427,0)</f>
        <v>0</v>
      </c>
      <c r="BI427" s="186">
        <f>IF(N427="nulová",J427,0)</f>
        <v>0</v>
      </c>
      <c r="BJ427" s="18" t="s">
        <v>87</v>
      </c>
      <c r="BK427" s="186">
        <f>ROUND(I427*H427,2)</f>
        <v>0</v>
      </c>
      <c r="BL427" s="18" t="s">
        <v>236</v>
      </c>
      <c r="BM427" s="185" t="s">
        <v>709</v>
      </c>
    </row>
    <row r="428" spans="1:47" s="2" customFormat="1" ht="48.75">
      <c r="A428" s="35"/>
      <c r="B428" s="36"/>
      <c r="C428" s="37"/>
      <c r="D428" s="187" t="s">
        <v>158</v>
      </c>
      <c r="E428" s="37"/>
      <c r="F428" s="188" t="s">
        <v>705</v>
      </c>
      <c r="G428" s="37"/>
      <c r="H428" s="37"/>
      <c r="I428" s="189"/>
      <c r="J428" s="37"/>
      <c r="K428" s="37"/>
      <c r="L428" s="40"/>
      <c r="M428" s="190"/>
      <c r="N428" s="191"/>
      <c r="O428" s="65"/>
      <c r="P428" s="65"/>
      <c r="Q428" s="65"/>
      <c r="R428" s="65"/>
      <c r="S428" s="65"/>
      <c r="T428" s="66"/>
      <c r="U428" s="35"/>
      <c r="V428" s="35"/>
      <c r="W428" s="35"/>
      <c r="X428" s="35"/>
      <c r="Y428" s="35"/>
      <c r="Z428" s="35"/>
      <c r="AA428" s="35"/>
      <c r="AB428" s="35"/>
      <c r="AC428" s="35"/>
      <c r="AD428" s="35"/>
      <c r="AE428" s="35"/>
      <c r="AT428" s="18" t="s">
        <v>158</v>
      </c>
      <c r="AU428" s="18" t="s">
        <v>89</v>
      </c>
    </row>
    <row r="429" spans="1:65" s="2" customFormat="1" ht="21.75" customHeight="1">
      <c r="A429" s="35"/>
      <c r="B429" s="36"/>
      <c r="C429" s="174" t="s">
        <v>710</v>
      </c>
      <c r="D429" s="174" t="s">
        <v>151</v>
      </c>
      <c r="E429" s="175" t="s">
        <v>711</v>
      </c>
      <c r="F429" s="176" t="s">
        <v>712</v>
      </c>
      <c r="G429" s="177" t="s">
        <v>623</v>
      </c>
      <c r="H429" s="178">
        <v>1</v>
      </c>
      <c r="I429" s="179"/>
      <c r="J429" s="180">
        <f>ROUND(I429*H429,2)</f>
        <v>0</v>
      </c>
      <c r="K429" s="176" t="s">
        <v>155</v>
      </c>
      <c r="L429" s="40"/>
      <c r="M429" s="181" t="s">
        <v>31</v>
      </c>
      <c r="N429" s="182" t="s">
        <v>50</v>
      </c>
      <c r="O429" s="65"/>
      <c r="P429" s="183">
        <f>O429*H429</f>
        <v>0</v>
      </c>
      <c r="Q429" s="183">
        <v>0.0147</v>
      </c>
      <c r="R429" s="183">
        <f>Q429*H429</f>
        <v>0.0147</v>
      </c>
      <c r="S429" s="183">
        <v>0</v>
      </c>
      <c r="T429" s="184">
        <f>S429*H429</f>
        <v>0</v>
      </c>
      <c r="U429" s="35"/>
      <c r="V429" s="35"/>
      <c r="W429" s="35"/>
      <c r="X429" s="35"/>
      <c r="Y429" s="35"/>
      <c r="Z429" s="35"/>
      <c r="AA429" s="35"/>
      <c r="AB429" s="35"/>
      <c r="AC429" s="35"/>
      <c r="AD429" s="35"/>
      <c r="AE429" s="35"/>
      <c r="AR429" s="185" t="s">
        <v>236</v>
      </c>
      <c r="AT429" s="185" t="s">
        <v>151</v>
      </c>
      <c r="AU429" s="185" t="s">
        <v>89</v>
      </c>
      <c r="AY429" s="18" t="s">
        <v>149</v>
      </c>
      <c r="BE429" s="186">
        <f>IF(N429="základní",J429,0)</f>
        <v>0</v>
      </c>
      <c r="BF429" s="186">
        <f>IF(N429="snížená",J429,0)</f>
        <v>0</v>
      </c>
      <c r="BG429" s="186">
        <f>IF(N429="zákl. přenesená",J429,0)</f>
        <v>0</v>
      </c>
      <c r="BH429" s="186">
        <f>IF(N429="sníž. přenesená",J429,0)</f>
        <v>0</v>
      </c>
      <c r="BI429" s="186">
        <f>IF(N429="nulová",J429,0)</f>
        <v>0</v>
      </c>
      <c r="BJ429" s="18" t="s">
        <v>87</v>
      </c>
      <c r="BK429" s="186">
        <f>ROUND(I429*H429,2)</f>
        <v>0</v>
      </c>
      <c r="BL429" s="18" t="s">
        <v>236</v>
      </c>
      <c r="BM429" s="185" t="s">
        <v>713</v>
      </c>
    </row>
    <row r="430" spans="1:65" s="2" customFormat="1" ht="24">
      <c r="A430" s="35"/>
      <c r="B430" s="36"/>
      <c r="C430" s="174" t="s">
        <v>714</v>
      </c>
      <c r="D430" s="174" t="s">
        <v>151</v>
      </c>
      <c r="E430" s="175" t="s">
        <v>715</v>
      </c>
      <c r="F430" s="176" t="s">
        <v>716</v>
      </c>
      <c r="G430" s="177" t="s">
        <v>623</v>
      </c>
      <c r="H430" s="178">
        <v>2</v>
      </c>
      <c r="I430" s="179"/>
      <c r="J430" s="180">
        <f>ROUND(I430*H430,2)</f>
        <v>0</v>
      </c>
      <c r="K430" s="176" t="s">
        <v>155</v>
      </c>
      <c r="L430" s="40"/>
      <c r="M430" s="181" t="s">
        <v>31</v>
      </c>
      <c r="N430" s="182" t="s">
        <v>50</v>
      </c>
      <c r="O430" s="65"/>
      <c r="P430" s="183">
        <f>O430*H430</f>
        <v>0</v>
      </c>
      <c r="Q430" s="183">
        <v>0.01066</v>
      </c>
      <c r="R430" s="183">
        <f>Q430*H430</f>
        <v>0.02132</v>
      </c>
      <c r="S430" s="183">
        <v>0</v>
      </c>
      <c r="T430" s="184">
        <f>S430*H430</f>
        <v>0</v>
      </c>
      <c r="U430" s="35"/>
      <c r="V430" s="35"/>
      <c r="W430" s="35"/>
      <c r="X430" s="35"/>
      <c r="Y430" s="35"/>
      <c r="Z430" s="35"/>
      <c r="AA430" s="35"/>
      <c r="AB430" s="35"/>
      <c r="AC430" s="35"/>
      <c r="AD430" s="35"/>
      <c r="AE430" s="35"/>
      <c r="AR430" s="185" t="s">
        <v>236</v>
      </c>
      <c r="AT430" s="185" t="s">
        <v>151</v>
      </c>
      <c r="AU430" s="185" t="s">
        <v>89</v>
      </c>
      <c r="AY430" s="18" t="s">
        <v>149</v>
      </c>
      <c r="BE430" s="186">
        <f>IF(N430="základní",J430,0)</f>
        <v>0</v>
      </c>
      <c r="BF430" s="186">
        <f>IF(N430="snížená",J430,0)</f>
        <v>0</v>
      </c>
      <c r="BG430" s="186">
        <f>IF(N430="zákl. přenesená",J430,0)</f>
        <v>0</v>
      </c>
      <c r="BH430" s="186">
        <f>IF(N430="sníž. přenesená",J430,0)</f>
        <v>0</v>
      </c>
      <c r="BI430" s="186">
        <f>IF(N430="nulová",J430,0)</f>
        <v>0</v>
      </c>
      <c r="BJ430" s="18" t="s">
        <v>87</v>
      </c>
      <c r="BK430" s="186">
        <f>ROUND(I430*H430,2)</f>
        <v>0</v>
      </c>
      <c r="BL430" s="18" t="s">
        <v>236</v>
      </c>
      <c r="BM430" s="185" t="s">
        <v>717</v>
      </c>
    </row>
    <row r="431" spans="1:47" s="2" customFormat="1" ht="48.75">
      <c r="A431" s="35"/>
      <c r="B431" s="36"/>
      <c r="C431" s="37"/>
      <c r="D431" s="187" t="s">
        <v>158</v>
      </c>
      <c r="E431" s="37"/>
      <c r="F431" s="188" t="s">
        <v>718</v>
      </c>
      <c r="G431" s="37"/>
      <c r="H431" s="37"/>
      <c r="I431" s="189"/>
      <c r="J431" s="37"/>
      <c r="K431" s="37"/>
      <c r="L431" s="40"/>
      <c r="M431" s="190"/>
      <c r="N431" s="191"/>
      <c r="O431" s="65"/>
      <c r="P431" s="65"/>
      <c r="Q431" s="65"/>
      <c r="R431" s="65"/>
      <c r="S431" s="65"/>
      <c r="T431" s="66"/>
      <c r="U431" s="35"/>
      <c r="V431" s="35"/>
      <c r="W431" s="35"/>
      <c r="X431" s="35"/>
      <c r="Y431" s="35"/>
      <c r="Z431" s="35"/>
      <c r="AA431" s="35"/>
      <c r="AB431" s="35"/>
      <c r="AC431" s="35"/>
      <c r="AD431" s="35"/>
      <c r="AE431" s="35"/>
      <c r="AT431" s="18" t="s">
        <v>158</v>
      </c>
      <c r="AU431" s="18" t="s">
        <v>89</v>
      </c>
    </row>
    <row r="432" spans="1:65" s="2" customFormat="1" ht="24">
      <c r="A432" s="35"/>
      <c r="B432" s="36"/>
      <c r="C432" s="174" t="s">
        <v>719</v>
      </c>
      <c r="D432" s="174" t="s">
        <v>151</v>
      </c>
      <c r="E432" s="175" t="s">
        <v>720</v>
      </c>
      <c r="F432" s="176" t="s">
        <v>721</v>
      </c>
      <c r="G432" s="177" t="s">
        <v>623</v>
      </c>
      <c r="H432" s="178">
        <v>2</v>
      </c>
      <c r="I432" s="179"/>
      <c r="J432" s="180">
        <f>ROUND(I432*H432,2)</f>
        <v>0</v>
      </c>
      <c r="K432" s="176" t="s">
        <v>155</v>
      </c>
      <c r="L432" s="40"/>
      <c r="M432" s="181" t="s">
        <v>31</v>
      </c>
      <c r="N432" s="182" t="s">
        <v>50</v>
      </c>
      <c r="O432" s="65"/>
      <c r="P432" s="183">
        <f>O432*H432</f>
        <v>0</v>
      </c>
      <c r="Q432" s="183">
        <v>0.01066</v>
      </c>
      <c r="R432" s="183">
        <f>Q432*H432</f>
        <v>0.02132</v>
      </c>
      <c r="S432" s="183">
        <v>0</v>
      </c>
      <c r="T432" s="184">
        <f>S432*H432</f>
        <v>0</v>
      </c>
      <c r="U432" s="35"/>
      <c r="V432" s="35"/>
      <c r="W432" s="35"/>
      <c r="X432" s="35"/>
      <c r="Y432" s="35"/>
      <c r="Z432" s="35"/>
      <c r="AA432" s="35"/>
      <c r="AB432" s="35"/>
      <c r="AC432" s="35"/>
      <c r="AD432" s="35"/>
      <c r="AE432" s="35"/>
      <c r="AR432" s="185" t="s">
        <v>236</v>
      </c>
      <c r="AT432" s="185" t="s">
        <v>151</v>
      </c>
      <c r="AU432" s="185" t="s">
        <v>89</v>
      </c>
      <c r="AY432" s="18" t="s">
        <v>149</v>
      </c>
      <c r="BE432" s="186">
        <f>IF(N432="základní",J432,0)</f>
        <v>0</v>
      </c>
      <c r="BF432" s="186">
        <f>IF(N432="snížená",J432,0)</f>
        <v>0</v>
      </c>
      <c r="BG432" s="186">
        <f>IF(N432="zákl. přenesená",J432,0)</f>
        <v>0</v>
      </c>
      <c r="BH432" s="186">
        <f>IF(N432="sníž. přenesená",J432,0)</f>
        <v>0</v>
      </c>
      <c r="BI432" s="186">
        <f>IF(N432="nulová",J432,0)</f>
        <v>0</v>
      </c>
      <c r="BJ432" s="18" t="s">
        <v>87</v>
      </c>
      <c r="BK432" s="186">
        <f>ROUND(I432*H432,2)</f>
        <v>0</v>
      </c>
      <c r="BL432" s="18" t="s">
        <v>236</v>
      </c>
      <c r="BM432" s="185" t="s">
        <v>722</v>
      </c>
    </row>
    <row r="433" spans="1:47" s="2" customFormat="1" ht="48.75">
      <c r="A433" s="35"/>
      <c r="B433" s="36"/>
      <c r="C433" s="37"/>
      <c r="D433" s="187" t="s">
        <v>158</v>
      </c>
      <c r="E433" s="37"/>
      <c r="F433" s="188" t="s">
        <v>718</v>
      </c>
      <c r="G433" s="37"/>
      <c r="H433" s="37"/>
      <c r="I433" s="189"/>
      <c r="J433" s="37"/>
      <c r="K433" s="37"/>
      <c r="L433" s="40"/>
      <c r="M433" s="190"/>
      <c r="N433" s="191"/>
      <c r="O433" s="65"/>
      <c r="P433" s="65"/>
      <c r="Q433" s="65"/>
      <c r="R433" s="65"/>
      <c r="S433" s="65"/>
      <c r="T433" s="66"/>
      <c r="U433" s="35"/>
      <c r="V433" s="35"/>
      <c r="W433" s="35"/>
      <c r="X433" s="35"/>
      <c r="Y433" s="35"/>
      <c r="Z433" s="35"/>
      <c r="AA433" s="35"/>
      <c r="AB433" s="35"/>
      <c r="AC433" s="35"/>
      <c r="AD433" s="35"/>
      <c r="AE433" s="35"/>
      <c r="AT433" s="18" t="s">
        <v>158</v>
      </c>
      <c r="AU433" s="18" t="s">
        <v>89</v>
      </c>
    </row>
    <row r="434" spans="1:65" s="2" customFormat="1" ht="16.5" customHeight="1">
      <c r="A434" s="35"/>
      <c r="B434" s="36"/>
      <c r="C434" s="174" t="s">
        <v>723</v>
      </c>
      <c r="D434" s="174" t="s">
        <v>151</v>
      </c>
      <c r="E434" s="175" t="s">
        <v>724</v>
      </c>
      <c r="F434" s="176" t="s">
        <v>725</v>
      </c>
      <c r="G434" s="177" t="s">
        <v>391</v>
      </c>
      <c r="H434" s="178">
        <v>2</v>
      </c>
      <c r="I434" s="179"/>
      <c r="J434" s="180">
        <f>ROUND(I434*H434,2)</f>
        <v>0</v>
      </c>
      <c r="K434" s="176" t="s">
        <v>155</v>
      </c>
      <c r="L434" s="40"/>
      <c r="M434" s="181" t="s">
        <v>31</v>
      </c>
      <c r="N434" s="182" t="s">
        <v>50</v>
      </c>
      <c r="O434" s="65"/>
      <c r="P434" s="183">
        <f>O434*H434</f>
        <v>0</v>
      </c>
      <c r="Q434" s="183">
        <v>0.00021</v>
      </c>
      <c r="R434" s="183">
        <f>Q434*H434</f>
        <v>0.00042</v>
      </c>
      <c r="S434" s="183">
        <v>0</v>
      </c>
      <c r="T434" s="184">
        <f>S434*H434</f>
        <v>0</v>
      </c>
      <c r="U434" s="35"/>
      <c r="V434" s="35"/>
      <c r="W434" s="35"/>
      <c r="X434" s="35"/>
      <c r="Y434" s="35"/>
      <c r="Z434" s="35"/>
      <c r="AA434" s="35"/>
      <c r="AB434" s="35"/>
      <c r="AC434" s="35"/>
      <c r="AD434" s="35"/>
      <c r="AE434" s="35"/>
      <c r="AR434" s="185" t="s">
        <v>236</v>
      </c>
      <c r="AT434" s="185" t="s">
        <v>151</v>
      </c>
      <c r="AU434" s="185" t="s">
        <v>89</v>
      </c>
      <c r="AY434" s="18" t="s">
        <v>149</v>
      </c>
      <c r="BE434" s="186">
        <f>IF(N434="základní",J434,0)</f>
        <v>0</v>
      </c>
      <c r="BF434" s="186">
        <f>IF(N434="snížená",J434,0)</f>
        <v>0</v>
      </c>
      <c r="BG434" s="186">
        <f>IF(N434="zákl. přenesená",J434,0)</f>
        <v>0</v>
      </c>
      <c r="BH434" s="186">
        <f>IF(N434="sníž. přenesená",J434,0)</f>
        <v>0</v>
      </c>
      <c r="BI434" s="186">
        <f>IF(N434="nulová",J434,0)</f>
        <v>0</v>
      </c>
      <c r="BJ434" s="18" t="s">
        <v>87</v>
      </c>
      <c r="BK434" s="186">
        <f>ROUND(I434*H434,2)</f>
        <v>0</v>
      </c>
      <c r="BL434" s="18" t="s">
        <v>236</v>
      </c>
      <c r="BM434" s="185" t="s">
        <v>726</v>
      </c>
    </row>
    <row r="435" spans="1:47" s="2" customFormat="1" ht="48.75">
      <c r="A435" s="35"/>
      <c r="B435" s="36"/>
      <c r="C435" s="37"/>
      <c r="D435" s="187" t="s">
        <v>158</v>
      </c>
      <c r="E435" s="37"/>
      <c r="F435" s="188" t="s">
        <v>718</v>
      </c>
      <c r="G435" s="37"/>
      <c r="H435" s="37"/>
      <c r="I435" s="189"/>
      <c r="J435" s="37"/>
      <c r="K435" s="37"/>
      <c r="L435" s="40"/>
      <c r="M435" s="190"/>
      <c r="N435" s="191"/>
      <c r="O435" s="65"/>
      <c r="P435" s="65"/>
      <c r="Q435" s="65"/>
      <c r="R435" s="65"/>
      <c r="S435" s="65"/>
      <c r="T435" s="66"/>
      <c r="U435" s="35"/>
      <c r="V435" s="35"/>
      <c r="W435" s="35"/>
      <c r="X435" s="35"/>
      <c r="Y435" s="35"/>
      <c r="Z435" s="35"/>
      <c r="AA435" s="35"/>
      <c r="AB435" s="35"/>
      <c r="AC435" s="35"/>
      <c r="AD435" s="35"/>
      <c r="AE435" s="35"/>
      <c r="AT435" s="18" t="s">
        <v>158</v>
      </c>
      <c r="AU435" s="18" t="s">
        <v>89</v>
      </c>
    </row>
    <row r="436" spans="1:65" s="2" customFormat="1" ht="16.5" customHeight="1">
      <c r="A436" s="35"/>
      <c r="B436" s="36"/>
      <c r="C436" s="174" t="s">
        <v>727</v>
      </c>
      <c r="D436" s="174" t="s">
        <v>151</v>
      </c>
      <c r="E436" s="175" t="s">
        <v>728</v>
      </c>
      <c r="F436" s="176" t="s">
        <v>729</v>
      </c>
      <c r="G436" s="177" t="s">
        <v>623</v>
      </c>
      <c r="H436" s="178">
        <v>13</v>
      </c>
      <c r="I436" s="179"/>
      <c r="J436" s="180">
        <f>ROUND(I436*H436,2)</f>
        <v>0</v>
      </c>
      <c r="K436" s="176" t="s">
        <v>155</v>
      </c>
      <c r="L436" s="40"/>
      <c r="M436" s="181" t="s">
        <v>31</v>
      </c>
      <c r="N436" s="182" t="s">
        <v>50</v>
      </c>
      <c r="O436" s="65"/>
      <c r="P436" s="183">
        <f>O436*H436</f>
        <v>0</v>
      </c>
      <c r="Q436" s="183">
        <v>0.0003</v>
      </c>
      <c r="R436" s="183">
        <f>Q436*H436</f>
        <v>0.0039</v>
      </c>
      <c r="S436" s="183">
        <v>0</v>
      </c>
      <c r="T436" s="184">
        <f>S436*H436</f>
        <v>0</v>
      </c>
      <c r="U436" s="35"/>
      <c r="V436" s="35"/>
      <c r="W436" s="35"/>
      <c r="X436" s="35"/>
      <c r="Y436" s="35"/>
      <c r="Z436" s="35"/>
      <c r="AA436" s="35"/>
      <c r="AB436" s="35"/>
      <c r="AC436" s="35"/>
      <c r="AD436" s="35"/>
      <c r="AE436" s="35"/>
      <c r="AR436" s="185" t="s">
        <v>236</v>
      </c>
      <c r="AT436" s="185" t="s">
        <v>151</v>
      </c>
      <c r="AU436" s="185" t="s">
        <v>89</v>
      </c>
      <c r="AY436" s="18" t="s">
        <v>149</v>
      </c>
      <c r="BE436" s="186">
        <f>IF(N436="základní",J436,0)</f>
        <v>0</v>
      </c>
      <c r="BF436" s="186">
        <f>IF(N436="snížená",J436,0)</f>
        <v>0</v>
      </c>
      <c r="BG436" s="186">
        <f>IF(N436="zákl. přenesená",J436,0)</f>
        <v>0</v>
      </c>
      <c r="BH436" s="186">
        <f>IF(N436="sníž. přenesená",J436,0)</f>
        <v>0</v>
      </c>
      <c r="BI436" s="186">
        <f>IF(N436="nulová",J436,0)</f>
        <v>0</v>
      </c>
      <c r="BJ436" s="18" t="s">
        <v>87</v>
      </c>
      <c r="BK436" s="186">
        <f>ROUND(I436*H436,2)</f>
        <v>0</v>
      </c>
      <c r="BL436" s="18" t="s">
        <v>236</v>
      </c>
      <c r="BM436" s="185" t="s">
        <v>730</v>
      </c>
    </row>
    <row r="437" spans="2:51" s="13" customFormat="1" ht="11.25">
      <c r="B437" s="192"/>
      <c r="C437" s="193"/>
      <c r="D437" s="187" t="s">
        <v>160</v>
      </c>
      <c r="E437" s="194" t="s">
        <v>31</v>
      </c>
      <c r="F437" s="195" t="s">
        <v>731</v>
      </c>
      <c r="G437" s="193"/>
      <c r="H437" s="196">
        <v>8</v>
      </c>
      <c r="I437" s="197"/>
      <c r="J437" s="193"/>
      <c r="K437" s="193"/>
      <c r="L437" s="198"/>
      <c r="M437" s="199"/>
      <c r="N437" s="200"/>
      <c r="O437" s="200"/>
      <c r="P437" s="200"/>
      <c r="Q437" s="200"/>
      <c r="R437" s="200"/>
      <c r="S437" s="200"/>
      <c r="T437" s="201"/>
      <c r="AT437" s="202" t="s">
        <v>160</v>
      </c>
      <c r="AU437" s="202" t="s">
        <v>89</v>
      </c>
      <c r="AV437" s="13" t="s">
        <v>89</v>
      </c>
      <c r="AW437" s="13" t="s">
        <v>38</v>
      </c>
      <c r="AX437" s="13" t="s">
        <v>79</v>
      </c>
      <c r="AY437" s="202" t="s">
        <v>149</v>
      </c>
    </row>
    <row r="438" spans="2:51" s="13" customFormat="1" ht="11.25">
      <c r="B438" s="192"/>
      <c r="C438" s="193"/>
      <c r="D438" s="187" t="s">
        <v>160</v>
      </c>
      <c r="E438" s="194" t="s">
        <v>31</v>
      </c>
      <c r="F438" s="195" t="s">
        <v>732</v>
      </c>
      <c r="G438" s="193"/>
      <c r="H438" s="196">
        <v>5</v>
      </c>
      <c r="I438" s="197"/>
      <c r="J438" s="193"/>
      <c r="K438" s="193"/>
      <c r="L438" s="198"/>
      <c r="M438" s="199"/>
      <c r="N438" s="200"/>
      <c r="O438" s="200"/>
      <c r="P438" s="200"/>
      <c r="Q438" s="200"/>
      <c r="R438" s="200"/>
      <c r="S438" s="200"/>
      <c r="T438" s="201"/>
      <c r="AT438" s="202" t="s">
        <v>160</v>
      </c>
      <c r="AU438" s="202" t="s">
        <v>89</v>
      </c>
      <c r="AV438" s="13" t="s">
        <v>89</v>
      </c>
      <c r="AW438" s="13" t="s">
        <v>38</v>
      </c>
      <c r="AX438" s="13" t="s">
        <v>79</v>
      </c>
      <c r="AY438" s="202" t="s">
        <v>149</v>
      </c>
    </row>
    <row r="439" spans="2:51" s="15" customFormat="1" ht="11.25">
      <c r="B439" s="213"/>
      <c r="C439" s="214"/>
      <c r="D439" s="187" t="s">
        <v>160</v>
      </c>
      <c r="E439" s="215" t="s">
        <v>31</v>
      </c>
      <c r="F439" s="216" t="s">
        <v>163</v>
      </c>
      <c r="G439" s="214"/>
      <c r="H439" s="217">
        <v>13</v>
      </c>
      <c r="I439" s="218"/>
      <c r="J439" s="214"/>
      <c r="K439" s="214"/>
      <c r="L439" s="219"/>
      <c r="M439" s="220"/>
      <c r="N439" s="221"/>
      <c r="O439" s="221"/>
      <c r="P439" s="221"/>
      <c r="Q439" s="221"/>
      <c r="R439" s="221"/>
      <c r="S439" s="221"/>
      <c r="T439" s="222"/>
      <c r="AT439" s="223" t="s">
        <v>160</v>
      </c>
      <c r="AU439" s="223" t="s">
        <v>89</v>
      </c>
      <c r="AV439" s="15" t="s">
        <v>156</v>
      </c>
      <c r="AW439" s="15" t="s">
        <v>38</v>
      </c>
      <c r="AX439" s="15" t="s">
        <v>87</v>
      </c>
      <c r="AY439" s="223" t="s">
        <v>149</v>
      </c>
    </row>
    <row r="440" spans="1:65" s="2" customFormat="1" ht="16.5" customHeight="1">
      <c r="A440" s="35"/>
      <c r="B440" s="36"/>
      <c r="C440" s="174" t="s">
        <v>733</v>
      </c>
      <c r="D440" s="174" t="s">
        <v>151</v>
      </c>
      <c r="E440" s="175" t="s">
        <v>734</v>
      </c>
      <c r="F440" s="176" t="s">
        <v>735</v>
      </c>
      <c r="G440" s="177" t="s">
        <v>623</v>
      </c>
      <c r="H440" s="178">
        <v>4</v>
      </c>
      <c r="I440" s="179"/>
      <c r="J440" s="180">
        <f>ROUND(I440*H440,2)</f>
        <v>0</v>
      </c>
      <c r="K440" s="176" t="s">
        <v>155</v>
      </c>
      <c r="L440" s="40"/>
      <c r="M440" s="181" t="s">
        <v>31</v>
      </c>
      <c r="N440" s="182" t="s">
        <v>50</v>
      </c>
      <c r="O440" s="65"/>
      <c r="P440" s="183">
        <f>O440*H440</f>
        <v>0</v>
      </c>
      <c r="Q440" s="183">
        <v>0.00154</v>
      </c>
      <c r="R440" s="183">
        <f>Q440*H440</f>
        <v>0.00616</v>
      </c>
      <c r="S440" s="183">
        <v>0</v>
      </c>
      <c r="T440" s="184">
        <f>S440*H440</f>
        <v>0</v>
      </c>
      <c r="U440" s="35"/>
      <c r="V440" s="35"/>
      <c r="W440" s="35"/>
      <c r="X440" s="35"/>
      <c r="Y440" s="35"/>
      <c r="Z440" s="35"/>
      <c r="AA440" s="35"/>
      <c r="AB440" s="35"/>
      <c r="AC440" s="35"/>
      <c r="AD440" s="35"/>
      <c r="AE440" s="35"/>
      <c r="AR440" s="185" t="s">
        <v>236</v>
      </c>
      <c r="AT440" s="185" t="s">
        <v>151</v>
      </c>
      <c r="AU440" s="185" t="s">
        <v>89</v>
      </c>
      <c r="AY440" s="18" t="s">
        <v>149</v>
      </c>
      <c r="BE440" s="186">
        <f>IF(N440="základní",J440,0)</f>
        <v>0</v>
      </c>
      <c r="BF440" s="186">
        <f>IF(N440="snížená",J440,0)</f>
        <v>0</v>
      </c>
      <c r="BG440" s="186">
        <f>IF(N440="zákl. přenesená",J440,0)</f>
        <v>0</v>
      </c>
      <c r="BH440" s="186">
        <f>IF(N440="sníž. přenesená",J440,0)</f>
        <v>0</v>
      </c>
      <c r="BI440" s="186">
        <f>IF(N440="nulová",J440,0)</f>
        <v>0</v>
      </c>
      <c r="BJ440" s="18" t="s">
        <v>87</v>
      </c>
      <c r="BK440" s="186">
        <f>ROUND(I440*H440,2)</f>
        <v>0</v>
      </c>
      <c r="BL440" s="18" t="s">
        <v>236</v>
      </c>
      <c r="BM440" s="185" t="s">
        <v>736</v>
      </c>
    </row>
    <row r="441" spans="1:47" s="2" customFormat="1" ht="29.25">
      <c r="A441" s="35"/>
      <c r="B441" s="36"/>
      <c r="C441" s="37"/>
      <c r="D441" s="187" t="s">
        <v>158</v>
      </c>
      <c r="E441" s="37"/>
      <c r="F441" s="188" t="s">
        <v>737</v>
      </c>
      <c r="G441" s="37"/>
      <c r="H441" s="37"/>
      <c r="I441" s="189"/>
      <c r="J441" s="37"/>
      <c r="K441" s="37"/>
      <c r="L441" s="40"/>
      <c r="M441" s="190"/>
      <c r="N441" s="191"/>
      <c r="O441" s="65"/>
      <c r="P441" s="65"/>
      <c r="Q441" s="65"/>
      <c r="R441" s="65"/>
      <c r="S441" s="65"/>
      <c r="T441" s="66"/>
      <c r="U441" s="35"/>
      <c r="V441" s="35"/>
      <c r="W441" s="35"/>
      <c r="X441" s="35"/>
      <c r="Y441" s="35"/>
      <c r="Z441" s="35"/>
      <c r="AA441" s="35"/>
      <c r="AB441" s="35"/>
      <c r="AC441" s="35"/>
      <c r="AD441" s="35"/>
      <c r="AE441" s="35"/>
      <c r="AT441" s="18" t="s">
        <v>158</v>
      </c>
      <c r="AU441" s="18" t="s">
        <v>89</v>
      </c>
    </row>
    <row r="442" spans="1:65" s="2" customFormat="1" ht="16.5" customHeight="1">
      <c r="A442" s="35"/>
      <c r="B442" s="36"/>
      <c r="C442" s="174" t="s">
        <v>738</v>
      </c>
      <c r="D442" s="174" t="s">
        <v>151</v>
      </c>
      <c r="E442" s="175" t="s">
        <v>739</v>
      </c>
      <c r="F442" s="176" t="s">
        <v>740</v>
      </c>
      <c r="G442" s="177" t="s">
        <v>623</v>
      </c>
      <c r="H442" s="178">
        <v>1</v>
      </c>
      <c r="I442" s="179"/>
      <c r="J442" s="180">
        <f>ROUND(I442*H442,2)</f>
        <v>0</v>
      </c>
      <c r="K442" s="176" t="s">
        <v>31</v>
      </c>
      <c r="L442" s="40"/>
      <c r="M442" s="181" t="s">
        <v>31</v>
      </c>
      <c r="N442" s="182" t="s">
        <v>50</v>
      </c>
      <c r="O442" s="65"/>
      <c r="P442" s="183">
        <f>O442*H442</f>
        <v>0</v>
      </c>
      <c r="Q442" s="183">
        <v>0.00254</v>
      </c>
      <c r="R442" s="183">
        <f>Q442*H442</f>
        <v>0.00254</v>
      </c>
      <c r="S442" s="183">
        <v>0</v>
      </c>
      <c r="T442" s="184">
        <f>S442*H442</f>
        <v>0</v>
      </c>
      <c r="U442" s="35"/>
      <c r="V442" s="35"/>
      <c r="W442" s="35"/>
      <c r="X442" s="35"/>
      <c r="Y442" s="35"/>
      <c r="Z442" s="35"/>
      <c r="AA442" s="35"/>
      <c r="AB442" s="35"/>
      <c r="AC442" s="35"/>
      <c r="AD442" s="35"/>
      <c r="AE442" s="35"/>
      <c r="AR442" s="185" t="s">
        <v>236</v>
      </c>
      <c r="AT442" s="185" t="s">
        <v>151</v>
      </c>
      <c r="AU442" s="185" t="s">
        <v>89</v>
      </c>
      <c r="AY442" s="18" t="s">
        <v>149</v>
      </c>
      <c r="BE442" s="186">
        <f>IF(N442="základní",J442,0)</f>
        <v>0</v>
      </c>
      <c r="BF442" s="186">
        <f>IF(N442="snížená",J442,0)</f>
        <v>0</v>
      </c>
      <c r="BG442" s="186">
        <f>IF(N442="zákl. přenesená",J442,0)</f>
        <v>0</v>
      </c>
      <c r="BH442" s="186">
        <f>IF(N442="sníž. přenesená",J442,0)</f>
        <v>0</v>
      </c>
      <c r="BI442" s="186">
        <f>IF(N442="nulová",J442,0)</f>
        <v>0</v>
      </c>
      <c r="BJ442" s="18" t="s">
        <v>87</v>
      </c>
      <c r="BK442" s="186">
        <f>ROUND(I442*H442,2)</f>
        <v>0</v>
      </c>
      <c r="BL442" s="18" t="s">
        <v>236</v>
      </c>
      <c r="BM442" s="185" t="s">
        <v>741</v>
      </c>
    </row>
    <row r="443" spans="1:47" s="2" customFormat="1" ht="29.25">
      <c r="A443" s="35"/>
      <c r="B443" s="36"/>
      <c r="C443" s="37"/>
      <c r="D443" s="187" t="s">
        <v>158</v>
      </c>
      <c r="E443" s="37"/>
      <c r="F443" s="188" t="s">
        <v>737</v>
      </c>
      <c r="G443" s="37"/>
      <c r="H443" s="37"/>
      <c r="I443" s="189"/>
      <c r="J443" s="37"/>
      <c r="K443" s="37"/>
      <c r="L443" s="40"/>
      <c r="M443" s="190"/>
      <c r="N443" s="191"/>
      <c r="O443" s="65"/>
      <c r="P443" s="65"/>
      <c r="Q443" s="65"/>
      <c r="R443" s="65"/>
      <c r="S443" s="65"/>
      <c r="T443" s="66"/>
      <c r="U443" s="35"/>
      <c r="V443" s="35"/>
      <c r="W443" s="35"/>
      <c r="X443" s="35"/>
      <c r="Y443" s="35"/>
      <c r="Z443" s="35"/>
      <c r="AA443" s="35"/>
      <c r="AB443" s="35"/>
      <c r="AC443" s="35"/>
      <c r="AD443" s="35"/>
      <c r="AE443" s="35"/>
      <c r="AT443" s="18" t="s">
        <v>158</v>
      </c>
      <c r="AU443" s="18" t="s">
        <v>89</v>
      </c>
    </row>
    <row r="444" spans="1:65" s="2" customFormat="1" ht="24">
      <c r="A444" s="35"/>
      <c r="B444" s="36"/>
      <c r="C444" s="174" t="s">
        <v>742</v>
      </c>
      <c r="D444" s="174" t="s">
        <v>151</v>
      </c>
      <c r="E444" s="175" t="s">
        <v>743</v>
      </c>
      <c r="F444" s="176" t="s">
        <v>744</v>
      </c>
      <c r="G444" s="177" t="s">
        <v>623</v>
      </c>
      <c r="H444" s="178">
        <v>1</v>
      </c>
      <c r="I444" s="179"/>
      <c r="J444" s="180">
        <f>ROUND(I444*H444,2)</f>
        <v>0</v>
      </c>
      <c r="K444" s="176" t="s">
        <v>31</v>
      </c>
      <c r="L444" s="40"/>
      <c r="M444" s="181" t="s">
        <v>31</v>
      </c>
      <c r="N444" s="182" t="s">
        <v>50</v>
      </c>
      <c r="O444" s="65"/>
      <c r="P444" s="183">
        <f>O444*H444</f>
        <v>0</v>
      </c>
      <c r="Q444" s="183">
        <v>0.00254</v>
      </c>
      <c r="R444" s="183">
        <f>Q444*H444</f>
        <v>0.00254</v>
      </c>
      <c r="S444" s="183">
        <v>0</v>
      </c>
      <c r="T444" s="184">
        <f>S444*H444</f>
        <v>0</v>
      </c>
      <c r="U444" s="35"/>
      <c r="V444" s="35"/>
      <c r="W444" s="35"/>
      <c r="X444" s="35"/>
      <c r="Y444" s="35"/>
      <c r="Z444" s="35"/>
      <c r="AA444" s="35"/>
      <c r="AB444" s="35"/>
      <c r="AC444" s="35"/>
      <c r="AD444" s="35"/>
      <c r="AE444" s="35"/>
      <c r="AR444" s="185" t="s">
        <v>236</v>
      </c>
      <c r="AT444" s="185" t="s">
        <v>151</v>
      </c>
      <c r="AU444" s="185" t="s">
        <v>89</v>
      </c>
      <c r="AY444" s="18" t="s">
        <v>149</v>
      </c>
      <c r="BE444" s="186">
        <f>IF(N444="základní",J444,0)</f>
        <v>0</v>
      </c>
      <c r="BF444" s="186">
        <f>IF(N444="snížená",J444,0)</f>
        <v>0</v>
      </c>
      <c r="BG444" s="186">
        <f>IF(N444="zákl. přenesená",J444,0)</f>
        <v>0</v>
      </c>
      <c r="BH444" s="186">
        <f>IF(N444="sníž. přenesená",J444,0)</f>
        <v>0</v>
      </c>
      <c r="BI444" s="186">
        <f>IF(N444="nulová",J444,0)</f>
        <v>0</v>
      </c>
      <c r="BJ444" s="18" t="s">
        <v>87</v>
      </c>
      <c r="BK444" s="186">
        <f>ROUND(I444*H444,2)</f>
        <v>0</v>
      </c>
      <c r="BL444" s="18" t="s">
        <v>236</v>
      </c>
      <c r="BM444" s="185" t="s">
        <v>745</v>
      </c>
    </row>
    <row r="445" spans="1:47" s="2" customFormat="1" ht="29.25">
      <c r="A445" s="35"/>
      <c r="B445" s="36"/>
      <c r="C445" s="37"/>
      <c r="D445" s="187" t="s">
        <v>158</v>
      </c>
      <c r="E445" s="37"/>
      <c r="F445" s="188" t="s">
        <v>737</v>
      </c>
      <c r="G445" s="37"/>
      <c r="H445" s="37"/>
      <c r="I445" s="189"/>
      <c r="J445" s="37"/>
      <c r="K445" s="37"/>
      <c r="L445" s="40"/>
      <c r="M445" s="190"/>
      <c r="N445" s="191"/>
      <c r="O445" s="65"/>
      <c r="P445" s="65"/>
      <c r="Q445" s="65"/>
      <c r="R445" s="65"/>
      <c r="S445" s="65"/>
      <c r="T445" s="66"/>
      <c r="U445" s="35"/>
      <c r="V445" s="35"/>
      <c r="W445" s="35"/>
      <c r="X445" s="35"/>
      <c r="Y445" s="35"/>
      <c r="Z445" s="35"/>
      <c r="AA445" s="35"/>
      <c r="AB445" s="35"/>
      <c r="AC445" s="35"/>
      <c r="AD445" s="35"/>
      <c r="AE445" s="35"/>
      <c r="AT445" s="18" t="s">
        <v>158</v>
      </c>
      <c r="AU445" s="18" t="s">
        <v>89</v>
      </c>
    </row>
    <row r="446" spans="1:65" s="2" customFormat="1" ht="24">
      <c r="A446" s="35"/>
      <c r="B446" s="36"/>
      <c r="C446" s="174" t="s">
        <v>746</v>
      </c>
      <c r="D446" s="174" t="s">
        <v>151</v>
      </c>
      <c r="E446" s="175" t="s">
        <v>747</v>
      </c>
      <c r="F446" s="176" t="s">
        <v>748</v>
      </c>
      <c r="G446" s="177" t="s">
        <v>240</v>
      </c>
      <c r="H446" s="178">
        <v>0.226</v>
      </c>
      <c r="I446" s="179"/>
      <c r="J446" s="180">
        <f>ROUND(I446*H446,2)</f>
        <v>0</v>
      </c>
      <c r="K446" s="176" t="s">
        <v>155</v>
      </c>
      <c r="L446" s="40"/>
      <c r="M446" s="181" t="s">
        <v>31</v>
      </c>
      <c r="N446" s="182" t="s">
        <v>50</v>
      </c>
      <c r="O446" s="65"/>
      <c r="P446" s="183">
        <f>O446*H446</f>
        <v>0</v>
      </c>
      <c r="Q446" s="183">
        <v>0</v>
      </c>
      <c r="R446" s="183">
        <f>Q446*H446</f>
        <v>0</v>
      </c>
      <c r="S446" s="183">
        <v>0</v>
      </c>
      <c r="T446" s="184">
        <f>S446*H446</f>
        <v>0</v>
      </c>
      <c r="U446" s="35"/>
      <c r="V446" s="35"/>
      <c r="W446" s="35"/>
      <c r="X446" s="35"/>
      <c r="Y446" s="35"/>
      <c r="Z446" s="35"/>
      <c r="AA446" s="35"/>
      <c r="AB446" s="35"/>
      <c r="AC446" s="35"/>
      <c r="AD446" s="35"/>
      <c r="AE446" s="35"/>
      <c r="AR446" s="185" t="s">
        <v>236</v>
      </c>
      <c r="AT446" s="185" t="s">
        <v>151</v>
      </c>
      <c r="AU446" s="185" t="s">
        <v>89</v>
      </c>
      <c r="AY446" s="18" t="s">
        <v>149</v>
      </c>
      <c r="BE446" s="186">
        <f>IF(N446="základní",J446,0)</f>
        <v>0</v>
      </c>
      <c r="BF446" s="186">
        <f>IF(N446="snížená",J446,0)</f>
        <v>0</v>
      </c>
      <c r="BG446" s="186">
        <f>IF(N446="zákl. přenesená",J446,0)</f>
        <v>0</v>
      </c>
      <c r="BH446" s="186">
        <f>IF(N446="sníž. přenesená",J446,0)</f>
        <v>0</v>
      </c>
      <c r="BI446" s="186">
        <f>IF(N446="nulová",J446,0)</f>
        <v>0</v>
      </c>
      <c r="BJ446" s="18" t="s">
        <v>87</v>
      </c>
      <c r="BK446" s="186">
        <f>ROUND(I446*H446,2)</f>
        <v>0</v>
      </c>
      <c r="BL446" s="18" t="s">
        <v>236</v>
      </c>
      <c r="BM446" s="185" t="s">
        <v>749</v>
      </c>
    </row>
    <row r="447" spans="1:47" s="2" customFormat="1" ht="97.5">
      <c r="A447" s="35"/>
      <c r="B447" s="36"/>
      <c r="C447" s="37"/>
      <c r="D447" s="187" t="s">
        <v>158</v>
      </c>
      <c r="E447" s="37"/>
      <c r="F447" s="188" t="s">
        <v>750</v>
      </c>
      <c r="G447" s="37"/>
      <c r="H447" s="37"/>
      <c r="I447" s="189"/>
      <c r="J447" s="37"/>
      <c r="K447" s="37"/>
      <c r="L447" s="40"/>
      <c r="M447" s="190"/>
      <c r="N447" s="191"/>
      <c r="O447" s="65"/>
      <c r="P447" s="65"/>
      <c r="Q447" s="65"/>
      <c r="R447" s="65"/>
      <c r="S447" s="65"/>
      <c r="T447" s="66"/>
      <c r="U447" s="35"/>
      <c r="V447" s="35"/>
      <c r="W447" s="35"/>
      <c r="X447" s="35"/>
      <c r="Y447" s="35"/>
      <c r="Z447" s="35"/>
      <c r="AA447" s="35"/>
      <c r="AB447" s="35"/>
      <c r="AC447" s="35"/>
      <c r="AD447" s="35"/>
      <c r="AE447" s="35"/>
      <c r="AT447" s="18" t="s">
        <v>158</v>
      </c>
      <c r="AU447" s="18" t="s">
        <v>89</v>
      </c>
    </row>
    <row r="448" spans="2:63" s="12" customFormat="1" ht="22.9" customHeight="1">
      <c r="B448" s="158"/>
      <c r="C448" s="159"/>
      <c r="D448" s="160" t="s">
        <v>78</v>
      </c>
      <c r="E448" s="172" t="s">
        <v>751</v>
      </c>
      <c r="F448" s="172" t="s">
        <v>752</v>
      </c>
      <c r="G448" s="159"/>
      <c r="H448" s="159"/>
      <c r="I448" s="162"/>
      <c r="J448" s="173">
        <f>BK448</f>
        <v>0</v>
      </c>
      <c r="K448" s="159"/>
      <c r="L448" s="164"/>
      <c r="M448" s="165"/>
      <c r="N448" s="166"/>
      <c r="O448" s="166"/>
      <c r="P448" s="167">
        <f>SUM(P449:P450)</f>
        <v>0</v>
      </c>
      <c r="Q448" s="166"/>
      <c r="R448" s="167">
        <f>SUM(R449:R450)</f>
        <v>0.0276</v>
      </c>
      <c r="S448" s="166"/>
      <c r="T448" s="168">
        <f>SUM(T449:T450)</f>
        <v>0</v>
      </c>
      <c r="AR448" s="169" t="s">
        <v>89</v>
      </c>
      <c r="AT448" s="170" t="s">
        <v>78</v>
      </c>
      <c r="AU448" s="170" t="s">
        <v>87</v>
      </c>
      <c r="AY448" s="169" t="s">
        <v>149</v>
      </c>
      <c r="BK448" s="171">
        <f>SUM(BK449:BK450)</f>
        <v>0</v>
      </c>
    </row>
    <row r="449" spans="1:65" s="2" customFormat="1" ht="24">
      <c r="A449" s="35"/>
      <c r="B449" s="36"/>
      <c r="C449" s="174" t="s">
        <v>753</v>
      </c>
      <c r="D449" s="174" t="s">
        <v>151</v>
      </c>
      <c r="E449" s="175" t="s">
        <v>754</v>
      </c>
      <c r="F449" s="176" t="s">
        <v>755</v>
      </c>
      <c r="G449" s="177" t="s">
        <v>623</v>
      </c>
      <c r="H449" s="178">
        <v>3</v>
      </c>
      <c r="I449" s="179"/>
      <c r="J449" s="180">
        <f>ROUND(I449*H449,2)</f>
        <v>0</v>
      </c>
      <c r="K449" s="176" t="s">
        <v>155</v>
      </c>
      <c r="L449" s="40"/>
      <c r="M449" s="181" t="s">
        <v>31</v>
      </c>
      <c r="N449" s="182" t="s">
        <v>50</v>
      </c>
      <c r="O449" s="65"/>
      <c r="P449" s="183">
        <f>O449*H449</f>
        <v>0</v>
      </c>
      <c r="Q449" s="183">
        <v>0.0092</v>
      </c>
      <c r="R449" s="183">
        <f>Q449*H449</f>
        <v>0.0276</v>
      </c>
      <c r="S449" s="183">
        <v>0</v>
      </c>
      <c r="T449" s="184">
        <f>S449*H449</f>
        <v>0</v>
      </c>
      <c r="U449" s="35"/>
      <c r="V449" s="35"/>
      <c r="W449" s="35"/>
      <c r="X449" s="35"/>
      <c r="Y449" s="35"/>
      <c r="Z449" s="35"/>
      <c r="AA449" s="35"/>
      <c r="AB449" s="35"/>
      <c r="AC449" s="35"/>
      <c r="AD449" s="35"/>
      <c r="AE449" s="35"/>
      <c r="AR449" s="185" t="s">
        <v>236</v>
      </c>
      <c r="AT449" s="185" t="s">
        <v>151</v>
      </c>
      <c r="AU449" s="185" t="s">
        <v>89</v>
      </c>
      <c r="AY449" s="18" t="s">
        <v>149</v>
      </c>
      <c r="BE449" s="186">
        <f>IF(N449="základní",J449,0)</f>
        <v>0</v>
      </c>
      <c r="BF449" s="186">
        <f>IF(N449="snížená",J449,0)</f>
        <v>0</v>
      </c>
      <c r="BG449" s="186">
        <f>IF(N449="zákl. přenesená",J449,0)</f>
        <v>0</v>
      </c>
      <c r="BH449" s="186">
        <f>IF(N449="sníž. přenesená",J449,0)</f>
        <v>0</v>
      </c>
      <c r="BI449" s="186">
        <f>IF(N449="nulová",J449,0)</f>
        <v>0</v>
      </c>
      <c r="BJ449" s="18" t="s">
        <v>87</v>
      </c>
      <c r="BK449" s="186">
        <f>ROUND(I449*H449,2)</f>
        <v>0</v>
      </c>
      <c r="BL449" s="18" t="s">
        <v>236</v>
      </c>
      <c r="BM449" s="185" t="s">
        <v>756</v>
      </c>
    </row>
    <row r="450" spans="1:47" s="2" customFormat="1" ht="48.75">
      <c r="A450" s="35"/>
      <c r="B450" s="36"/>
      <c r="C450" s="37"/>
      <c r="D450" s="187" t="s">
        <v>158</v>
      </c>
      <c r="E450" s="37"/>
      <c r="F450" s="188" t="s">
        <v>757</v>
      </c>
      <c r="G450" s="37"/>
      <c r="H450" s="37"/>
      <c r="I450" s="189"/>
      <c r="J450" s="37"/>
      <c r="K450" s="37"/>
      <c r="L450" s="40"/>
      <c r="M450" s="190"/>
      <c r="N450" s="191"/>
      <c r="O450" s="65"/>
      <c r="P450" s="65"/>
      <c r="Q450" s="65"/>
      <c r="R450" s="65"/>
      <c r="S450" s="65"/>
      <c r="T450" s="66"/>
      <c r="U450" s="35"/>
      <c r="V450" s="35"/>
      <c r="W450" s="35"/>
      <c r="X450" s="35"/>
      <c r="Y450" s="35"/>
      <c r="Z450" s="35"/>
      <c r="AA450" s="35"/>
      <c r="AB450" s="35"/>
      <c r="AC450" s="35"/>
      <c r="AD450" s="35"/>
      <c r="AE450" s="35"/>
      <c r="AT450" s="18" t="s">
        <v>158</v>
      </c>
      <c r="AU450" s="18" t="s">
        <v>89</v>
      </c>
    </row>
    <row r="451" spans="2:63" s="12" customFormat="1" ht="25.9" customHeight="1">
      <c r="B451" s="158"/>
      <c r="C451" s="159"/>
      <c r="D451" s="160" t="s">
        <v>78</v>
      </c>
      <c r="E451" s="161" t="s">
        <v>758</v>
      </c>
      <c r="F451" s="161" t="s">
        <v>759</v>
      </c>
      <c r="G451" s="159"/>
      <c r="H451" s="159"/>
      <c r="I451" s="162"/>
      <c r="J451" s="163">
        <f>BK451</f>
        <v>0</v>
      </c>
      <c r="K451" s="159"/>
      <c r="L451" s="164"/>
      <c r="M451" s="165"/>
      <c r="N451" s="166"/>
      <c r="O451" s="166"/>
      <c r="P451" s="167">
        <f>P452</f>
        <v>0</v>
      </c>
      <c r="Q451" s="166"/>
      <c r="R451" s="167">
        <f>R452</f>
        <v>0</v>
      </c>
      <c r="S451" s="166"/>
      <c r="T451" s="168">
        <f>T452</f>
        <v>0</v>
      </c>
      <c r="AR451" s="169" t="s">
        <v>176</v>
      </c>
      <c r="AT451" s="170" t="s">
        <v>78</v>
      </c>
      <c r="AU451" s="170" t="s">
        <v>79</v>
      </c>
      <c r="AY451" s="169" t="s">
        <v>149</v>
      </c>
      <c r="BK451" s="171">
        <f>BK452</f>
        <v>0</v>
      </c>
    </row>
    <row r="452" spans="2:63" s="12" customFormat="1" ht="22.9" customHeight="1">
      <c r="B452" s="158"/>
      <c r="C452" s="159"/>
      <c r="D452" s="160" t="s">
        <v>78</v>
      </c>
      <c r="E452" s="172" t="s">
        <v>760</v>
      </c>
      <c r="F452" s="172" t="s">
        <v>761</v>
      </c>
      <c r="G452" s="159"/>
      <c r="H452" s="159"/>
      <c r="I452" s="162"/>
      <c r="J452" s="173">
        <f>BK452</f>
        <v>0</v>
      </c>
      <c r="K452" s="159"/>
      <c r="L452" s="164"/>
      <c r="M452" s="165"/>
      <c r="N452" s="166"/>
      <c r="O452" s="166"/>
      <c r="P452" s="167">
        <f>P453</f>
        <v>0</v>
      </c>
      <c r="Q452" s="166"/>
      <c r="R452" s="167">
        <f>R453</f>
        <v>0</v>
      </c>
      <c r="S452" s="166"/>
      <c r="T452" s="168">
        <f>T453</f>
        <v>0</v>
      </c>
      <c r="AR452" s="169" t="s">
        <v>176</v>
      </c>
      <c r="AT452" s="170" t="s">
        <v>78</v>
      </c>
      <c r="AU452" s="170" t="s">
        <v>87</v>
      </c>
      <c r="AY452" s="169" t="s">
        <v>149</v>
      </c>
      <c r="BK452" s="171">
        <f>BK453</f>
        <v>0</v>
      </c>
    </row>
    <row r="453" spans="1:65" s="2" customFormat="1" ht="16.5" customHeight="1">
      <c r="A453" s="35"/>
      <c r="B453" s="36"/>
      <c r="C453" s="174" t="s">
        <v>762</v>
      </c>
      <c r="D453" s="174" t="s">
        <v>151</v>
      </c>
      <c r="E453" s="175" t="s">
        <v>763</v>
      </c>
      <c r="F453" s="176" t="s">
        <v>764</v>
      </c>
      <c r="G453" s="177" t="s">
        <v>391</v>
      </c>
      <c r="H453" s="178">
        <v>2</v>
      </c>
      <c r="I453" s="179"/>
      <c r="J453" s="180">
        <f>ROUND(I453*H453,2)</f>
        <v>0</v>
      </c>
      <c r="K453" s="176" t="s">
        <v>155</v>
      </c>
      <c r="L453" s="40"/>
      <c r="M453" s="234" t="s">
        <v>31</v>
      </c>
      <c r="N453" s="235" t="s">
        <v>50</v>
      </c>
      <c r="O453" s="236"/>
      <c r="P453" s="237">
        <f>O453*H453</f>
        <v>0</v>
      </c>
      <c r="Q453" s="237">
        <v>0</v>
      </c>
      <c r="R453" s="237">
        <f>Q453*H453</f>
        <v>0</v>
      </c>
      <c r="S453" s="237">
        <v>0</v>
      </c>
      <c r="T453" s="238">
        <f>S453*H453</f>
        <v>0</v>
      </c>
      <c r="U453" s="35"/>
      <c r="V453" s="35"/>
      <c r="W453" s="35"/>
      <c r="X453" s="35"/>
      <c r="Y453" s="35"/>
      <c r="Z453" s="35"/>
      <c r="AA453" s="35"/>
      <c r="AB453" s="35"/>
      <c r="AC453" s="35"/>
      <c r="AD453" s="35"/>
      <c r="AE453" s="35"/>
      <c r="AR453" s="185" t="s">
        <v>765</v>
      </c>
      <c r="AT453" s="185" t="s">
        <v>151</v>
      </c>
      <c r="AU453" s="185" t="s">
        <v>89</v>
      </c>
      <c r="AY453" s="18" t="s">
        <v>149</v>
      </c>
      <c r="BE453" s="186">
        <f>IF(N453="základní",J453,0)</f>
        <v>0</v>
      </c>
      <c r="BF453" s="186">
        <f>IF(N453="snížená",J453,0)</f>
        <v>0</v>
      </c>
      <c r="BG453" s="186">
        <f>IF(N453="zákl. přenesená",J453,0)</f>
        <v>0</v>
      </c>
      <c r="BH453" s="186">
        <f>IF(N453="sníž. přenesená",J453,0)</f>
        <v>0</v>
      </c>
      <c r="BI453" s="186">
        <f>IF(N453="nulová",J453,0)</f>
        <v>0</v>
      </c>
      <c r="BJ453" s="18" t="s">
        <v>87</v>
      </c>
      <c r="BK453" s="186">
        <f>ROUND(I453*H453,2)</f>
        <v>0</v>
      </c>
      <c r="BL453" s="18" t="s">
        <v>765</v>
      </c>
      <c r="BM453" s="185" t="s">
        <v>766</v>
      </c>
    </row>
    <row r="454" spans="1:31" s="2" customFormat="1" ht="6.95" customHeight="1">
      <c r="A454" s="35"/>
      <c r="B454" s="48"/>
      <c r="C454" s="49"/>
      <c r="D454" s="49"/>
      <c r="E454" s="49"/>
      <c r="F454" s="49"/>
      <c r="G454" s="49"/>
      <c r="H454" s="49"/>
      <c r="I454" s="49"/>
      <c r="J454" s="49"/>
      <c r="K454" s="49"/>
      <c r="L454" s="40"/>
      <c r="M454" s="35"/>
      <c r="O454" s="35"/>
      <c r="P454" s="35"/>
      <c r="Q454" s="35"/>
      <c r="R454" s="35"/>
      <c r="S454" s="35"/>
      <c r="T454" s="35"/>
      <c r="U454" s="35"/>
      <c r="V454" s="35"/>
      <c r="W454" s="35"/>
      <c r="X454" s="35"/>
      <c r="Y454" s="35"/>
      <c r="Z454" s="35"/>
      <c r="AA454" s="35"/>
      <c r="AB454" s="35"/>
      <c r="AC454" s="35"/>
      <c r="AD454" s="35"/>
      <c r="AE454" s="35"/>
    </row>
  </sheetData>
  <sheetProtection algorithmName="SHA-512" hashValue="i7C/KvE7w9TAlUClBHXhROyfa25lhEB4D9Oyj1llfD1B6wfME0Yy0cRCdoTm2X0skGl7PUPwHfr9cTvKgImisw==" saltValue="VqUvjWq0jYjtmDh7id+DQL+Xn8PA5g+YF/WgSpL1Tyr0JDPxfia+PCFqu4rp19ulPYlbEIe40xIlvsu2Vb/CMg==" spinCount="100000" sheet="1" objects="1" scenarios="1" formatColumns="0" formatRows="0" autoFilter="0"/>
  <autoFilter ref="C94:K453"/>
  <mergeCells count="9">
    <mergeCell ref="E50:H50"/>
    <mergeCell ref="E85:H85"/>
    <mergeCell ref="E87:H8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92</v>
      </c>
    </row>
    <row r="3" spans="2:46" s="1" customFormat="1" ht="6.95" customHeight="1">
      <c r="B3" s="102"/>
      <c r="C3" s="103"/>
      <c r="D3" s="103"/>
      <c r="E3" s="103"/>
      <c r="F3" s="103"/>
      <c r="G3" s="103"/>
      <c r="H3" s="103"/>
      <c r="I3" s="103"/>
      <c r="J3" s="103"/>
      <c r="K3" s="103"/>
      <c r="L3" s="21"/>
      <c r="AT3" s="18" t="s">
        <v>89</v>
      </c>
    </row>
    <row r="4" spans="2:46" s="1" customFormat="1" ht="24.95" customHeight="1">
      <c r="B4" s="21"/>
      <c r="D4" s="104" t="s">
        <v>111</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Rekonstrukce autocvičiště na dopravní hřiště a autocviciště ,  Kralovice , II.Etapa</v>
      </c>
      <c r="F7" s="367"/>
      <c r="G7" s="367"/>
      <c r="H7" s="367"/>
      <c r="L7" s="21"/>
    </row>
    <row r="8" spans="1:31" s="2" customFormat="1" ht="12" customHeight="1">
      <c r="A8" s="35"/>
      <c r="B8" s="40"/>
      <c r="C8" s="35"/>
      <c r="D8" s="106" t="s">
        <v>112</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767</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31</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23</v>
      </c>
      <c r="G12" s="35"/>
      <c r="H12" s="35"/>
      <c r="I12" s="106" t="s">
        <v>24</v>
      </c>
      <c r="J12" s="109" t="str">
        <f>'Rekapitulace stavby'!AN8</f>
        <v>26. 9. 2020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31</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29</v>
      </c>
      <c r="F15" s="35"/>
      <c r="G15" s="35"/>
      <c r="H15" s="35"/>
      <c r="I15" s="106" t="s">
        <v>30</v>
      </c>
      <c r="J15" s="108" t="s">
        <v>31</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32</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34</v>
      </c>
      <c r="E20" s="35"/>
      <c r="F20" s="35"/>
      <c r="G20" s="35"/>
      <c r="H20" s="35"/>
      <c r="I20" s="106" t="s">
        <v>27</v>
      </c>
      <c r="J20" s="108" t="s">
        <v>31</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36</v>
      </c>
      <c r="F21" s="35"/>
      <c r="G21" s="35"/>
      <c r="H21" s="35"/>
      <c r="I21" s="106" t="s">
        <v>30</v>
      </c>
      <c r="J21" s="108" t="s">
        <v>31</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39</v>
      </c>
      <c r="E23" s="35"/>
      <c r="F23" s="35"/>
      <c r="G23" s="35"/>
      <c r="H23" s="35"/>
      <c r="I23" s="106" t="s">
        <v>27</v>
      </c>
      <c r="J23" s="108" t="s">
        <v>40</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41</v>
      </c>
      <c r="F24" s="35"/>
      <c r="G24" s="35"/>
      <c r="H24" s="35"/>
      <c r="I24" s="106" t="s">
        <v>30</v>
      </c>
      <c r="J24" s="108" t="s">
        <v>42</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43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31</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45</v>
      </c>
      <c r="E30" s="35"/>
      <c r="F30" s="35"/>
      <c r="G30" s="35"/>
      <c r="H30" s="35"/>
      <c r="I30" s="35"/>
      <c r="J30" s="115">
        <f>ROUND(J106,2)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47</v>
      </c>
      <c r="G32" s="35"/>
      <c r="H32" s="35"/>
      <c r="I32" s="116" t="s">
        <v>46</v>
      </c>
      <c r="J32" s="116" t="s">
        <v>48</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49</v>
      </c>
      <c r="E33" s="106" t="s">
        <v>50</v>
      </c>
      <c r="F33" s="118">
        <f>ROUND((SUM(BE106:BE630)),2)</f>
        <v>0</v>
      </c>
      <c r="G33" s="35"/>
      <c r="H33" s="35"/>
      <c r="I33" s="119">
        <v>0.21</v>
      </c>
      <c r="J33" s="118">
        <f>ROUND(((SUM(BE106:BE630))*I33),2)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51</v>
      </c>
      <c r="F34" s="118">
        <f>ROUND((SUM(BF106:BF630)),2)</f>
        <v>0</v>
      </c>
      <c r="G34" s="35"/>
      <c r="H34" s="35"/>
      <c r="I34" s="119">
        <v>0.15</v>
      </c>
      <c r="J34" s="118">
        <f>ROUND(((SUM(BF106:BF630))*I34),2)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52</v>
      </c>
      <c r="F35" s="118">
        <f>ROUND((SUM(BG106:BG630)),2)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53</v>
      </c>
      <c r="F36" s="118">
        <f>ROUND((SUM(BH106:BH630)),2)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54</v>
      </c>
      <c r="F37" s="118">
        <f>ROUND((SUM(BI106:BI630)),2)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55</v>
      </c>
      <c r="E39" s="122"/>
      <c r="F39" s="122"/>
      <c r="G39" s="123" t="s">
        <v>56</v>
      </c>
      <c r="H39" s="124" t="s">
        <v>57</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Rekonstrukce autocvičiště na dopravní hřiště a autocviciště ,  Kralovice , II.Etapa</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112</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 xml:space="preserve">SK3204 - SO 701 Učebna a sociální zařízení </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 xml:space="preserve"> </v>
      </c>
      <c r="G52" s="37"/>
      <c r="H52" s="37"/>
      <c r="I52" s="30" t="s">
        <v>24</v>
      </c>
      <c r="J52" s="60" t="str">
        <f>IF(J12="","",J12)</f>
        <v>26. 9. 2020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7" customHeight="1">
      <c r="A54" s="35"/>
      <c r="B54" s="36"/>
      <c r="C54" s="30" t="s">
        <v>26</v>
      </c>
      <c r="D54" s="37"/>
      <c r="E54" s="37"/>
      <c r="F54" s="28" t="str">
        <f>E15</f>
        <v>Město Kralovice</v>
      </c>
      <c r="G54" s="37"/>
      <c r="H54" s="37"/>
      <c r="I54" s="30" t="s">
        <v>34</v>
      </c>
      <c r="J54" s="33" t="str">
        <f>E21</f>
        <v>Projekční kancelář Ing.Škubalová</v>
      </c>
      <c r="K54" s="37"/>
      <c r="L54" s="107"/>
      <c r="S54" s="35"/>
      <c r="T54" s="35"/>
      <c r="U54" s="35"/>
      <c r="V54" s="35"/>
      <c r="W54" s="35"/>
      <c r="X54" s="35"/>
      <c r="Y54" s="35"/>
      <c r="Z54" s="35"/>
      <c r="AA54" s="35"/>
      <c r="AB54" s="35"/>
      <c r="AC54" s="35"/>
      <c r="AD54" s="35"/>
      <c r="AE54" s="35"/>
    </row>
    <row r="55" spans="1:31" s="2" customFormat="1" ht="15.2" customHeight="1">
      <c r="A55" s="35"/>
      <c r="B55" s="36"/>
      <c r="C55" s="30" t="s">
        <v>32</v>
      </c>
      <c r="D55" s="37"/>
      <c r="E55" s="37"/>
      <c r="F55" s="28" t="str">
        <f>IF(E18="","",E18)</f>
        <v>Vyplň údaj</v>
      </c>
      <c r="G55" s="37"/>
      <c r="H55" s="37"/>
      <c r="I55" s="30" t="s">
        <v>39</v>
      </c>
      <c r="J55" s="33" t="str">
        <f>E24</f>
        <v>Straka</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115</v>
      </c>
      <c r="D57" s="132"/>
      <c r="E57" s="132"/>
      <c r="F57" s="132"/>
      <c r="G57" s="132"/>
      <c r="H57" s="132"/>
      <c r="I57" s="132"/>
      <c r="J57" s="133" t="s">
        <v>116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77</v>
      </c>
      <c r="D59" s="37"/>
      <c r="E59" s="37"/>
      <c r="F59" s="37"/>
      <c r="G59" s="37"/>
      <c r="H59" s="37"/>
      <c r="I59" s="37"/>
      <c r="J59" s="78">
        <f>J106</f>
        <v>0</v>
      </c>
      <c r="K59" s="37"/>
      <c r="L59" s="107"/>
      <c r="S59" s="35"/>
      <c r="T59" s="35"/>
      <c r="U59" s="35"/>
      <c r="V59" s="35"/>
      <c r="W59" s="35"/>
      <c r="X59" s="35"/>
      <c r="Y59" s="35"/>
      <c r="Z59" s="35"/>
      <c r="AA59" s="35"/>
      <c r="AB59" s="35"/>
      <c r="AC59" s="35"/>
      <c r="AD59" s="35"/>
      <c r="AE59" s="35"/>
      <c r="AU59" s="18" t="s">
        <v>117</v>
      </c>
    </row>
    <row r="60" spans="2:12" s="9" customFormat="1" ht="24.95" customHeight="1">
      <c r="B60" s="135"/>
      <c r="C60" s="136"/>
      <c r="D60" s="137" t="s">
        <v>118</v>
      </c>
      <c r="E60" s="138"/>
      <c r="F60" s="138"/>
      <c r="G60" s="138"/>
      <c r="H60" s="138"/>
      <c r="I60" s="138"/>
      <c r="J60" s="139">
        <f>J107</f>
        <v>0</v>
      </c>
      <c r="K60" s="136"/>
      <c r="L60" s="140"/>
    </row>
    <row r="61" spans="2:12" s="10" customFormat="1" ht="19.9" customHeight="1">
      <c r="B61" s="141"/>
      <c r="C61" s="142"/>
      <c r="D61" s="143" t="s">
        <v>119</v>
      </c>
      <c r="E61" s="144"/>
      <c r="F61" s="144"/>
      <c r="G61" s="144"/>
      <c r="H61" s="144"/>
      <c r="I61" s="144"/>
      <c r="J61" s="145">
        <f>J108</f>
        <v>0</v>
      </c>
      <c r="K61" s="142"/>
      <c r="L61" s="146"/>
    </row>
    <row r="62" spans="2:12" s="10" customFormat="1" ht="19.9" customHeight="1">
      <c r="B62" s="141"/>
      <c r="C62" s="142"/>
      <c r="D62" s="143" t="s">
        <v>120</v>
      </c>
      <c r="E62" s="144"/>
      <c r="F62" s="144"/>
      <c r="G62" s="144"/>
      <c r="H62" s="144"/>
      <c r="I62" s="144"/>
      <c r="J62" s="145">
        <f>J184</f>
        <v>0</v>
      </c>
      <c r="K62" s="142"/>
      <c r="L62" s="146"/>
    </row>
    <row r="63" spans="2:12" s="10" customFormat="1" ht="19.9" customHeight="1">
      <c r="B63" s="141"/>
      <c r="C63" s="142"/>
      <c r="D63" s="143" t="s">
        <v>768</v>
      </c>
      <c r="E63" s="144"/>
      <c r="F63" s="144"/>
      <c r="G63" s="144"/>
      <c r="H63" s="144"/>
      <c r="I63" s="144"/>
      <c r="J63" s="145">
        <f>J233</f>
        <v>0</v>
      </c>
      <c r="K63" s="142"/>
      <c r="L63" s="146"/>
    </row>
    <row r="64" spans="2:12" s="10" customFormat="1" ht="19.9" customHeight="1">
      <c r="B64" s="141"/>
      <c r="C64" s="142"/>
      <c r="D64" s="143" t="s">
        <v>121</v>
      </c>
      <c r="E64" s="144"/>
      <c r="F64" s="144"/>
      <c r="G64" s="144"/>
      <c r="H64" s="144"/>
      <c r="I64" s="144"/>
      <c r="J64" s="145">
        <f>J250</f>
        <v>0</v>
      </c>
      <c r="K64" s="142"/>
      <c r="L64" s="146"/>
    </row>
    <row r="65" spans="2:12" s="10" customFormat="1" ht="19.9" customHeight="1">
      <c r="B65" s="141"/>
      <c r="C65" s="142"/>
      <c r="D65" s="143" t="s">
        <v>122</v>
      </c>
      <c r="E65" s="144"/>
      <c r="F65" s="144"/>
      <c r="G65" s="144"/>
      <c r="H65" s="144"/>
      <c r="I65" s="144"/>
      <c r="J65" s="145">
        <f>J279</f>
        <v>0</v>
      </c>
      <c r="K65" s="142"/>
      <c r="L65" s="146"/>
    </row>
    <row r="66" spans="2:12" s="10" customFormat="1" ht="19.9" customHeight="1">
      <c r="B66" s="141"/>
      <c r="C66" s="142"/>
      <c r="D66" s="143" t="s">
        <v>769</v>
      </c>
      <c r="E66" s="144"/>
      <c r="F66" s="144"/>
      <c r="G66" s="144"/>
      <c r="H66" s="144"/>
      <c r="I66" s="144"/>
      <c r="J66" s="145">
        <f>J308</f>
        <v>0</v>
      </c>
      <c r="K66" s="142"/>
      <c r="L66" s="146"/>
    </row>
    <row r="67" spans="2:12" s="10" customFormat="1" ht="19.9" customHeight="1">
      <c r="B67" s="141"/>
      <c r="C67" s="142"/>
      <c r="D67" s="143" t="s">
        <v>123</v>
      </c>
      <c r="E67" s="144"/>
      <c r="F67" s="144"/>
      <c r="G67" s="144"/>
      <c r="H67" s="144"/>
      <c r="I67" s="144"/>
      <c r="J67" s="145">
        <f>J368</f>
        <v>0</v>
      </c>
      <c r="K67" s="142"/>
      <c r="L67" s="146"/>
    </row>
    <row r="68" spans="2:12" s="10" customFormat="1" ht="19.9" customHeight="1">
      <c r="B68" s="141"/>
      <c r="C68" s="142"/>
      <c r="D68" s="143" t="s">
        <v>124</v>
      </c>
      <c r="E68" s="144"/>
      <c r="F68" s="144"/>
      <c r="G68" s="144"/>
      <c r="H68" s="144"/>
      <c r="I68" s="144"/>
      <c r="J68" s="145">
        <f>J376</f>
        <v>0</v>
      </c>
      <c r="K68" s="142"/>
      <c r="L68" s="146"/>
    </row>
    <row r="69" spans="2:12" s="10" customFormat="1" ht="19.9" customHeight="1">
      <c r="B69" s="141"/>
      <c r="C69" s="142"/>
      <c r="D69" s="143" t="s">
        <v>126</v>
      </c>
      <c r="E69" s="144"/>
      <c r="F69" s="144"/>
      <c r="G69" s="144"/>
      <c r="H69" s="144"/>
      <c r="I69" s="144"/>
      <c r="J69" s="145">
        <f>J389</f>
        <v>0</v>
      </c>
      <c r="K69" s="142"/>
      <c r="L69" s="146"/>
    </row>
    <row r="70" spans="2:12" s="9" customFormat="1" ht="24.95" customHeight="1">
      <c r="B70" s="135"/>
      <c r="C70" s="136"/>
      <c r="D70" s="137" t="s">
        <v>127</v>
      </c>
      <c r="E70" s="138"/>
      <c r="F70" s="138"/>
      <c r="G70" s="138"/>
      <c r="H70" s="138"/>
      <c r="I70" s="138"/>
      <c r="J70" s="139">
        <f>J392</f>
        <v>0</v>
      </c>
      <c r="K70" s="136"/>
      <c r="L70" s="140"/>
    </row>
    <row r="71" spans="2:12" s="10" customFormat="1" ht="19.9" customHeight="1">
      <c r="B71" s="141"/>
      <c r="C71" s="142"/>
      <c r="D71" s="143" t="s">
        <v>770</v>
      </c>
      <c r="E71" s="144"/>
      <c r="F71" s="144"/>
      <c r="G71" s="144"/>
      <c r="H71" s="144"/>
      <c r="I71" s="144"/>
      <c r="J71" s="145">
        <f>J393</f>
        <v>0</v>
      </c>
      <c r="K71" s="142"/>
      <c r="L71" s="146"/>
    </row>
    <row r="72" spans="2:12" s="10" customFormat="1" ht="19.9" customHeight="1">
      <c r="B72" s="141"/>
      <c r="C72" s="142"/>
      <c r="D72" s="143" t="s">
        <v>771</v>
      </c>
      <c r="E72" s="144"/>
      <c r="F72" s="144"/>
      <c r="G72" s="144"/>
      <c r="H72" s="144"/>
      <c r="I72" s="144"/>
      <c r="J72" s="145">
        <f>J420</f>
        <v>0</v>
      </c>
      <c r="K72" s="142"/>
      <c r="L72" s="146"/>
    </row>
    <row r="73" spans="2:12" s="10" customFormat="1" ht="19.9" customHeight="1">
      <c r="B73" s="141"/>
      <c r="C73" s="142"/>
      <c r="D73" s="143" t="s">
        <v>772</v>
      </c>
      <c r="E73" s="144"/>
      <c r="F73" s="144"/>
      <c r="G73" s="144"/>
      <c r="H73" s="144"/>
      <c r="I73" s="144"/>
      <c r="J73" s="145">
        <f>J430</f>
        <v>0</v>
      </c>
      <c r="K73" s="142"/>
      <c r="L73" s="146"/>
    </row>
    <row r="74" spans="2:12" s="10" customFormat="1" ht="19.9" customHeight="1">
      <c r="B74" s="141"/>
      <c r="C74" s="142"/>
      <c r="D74" s="143" t="s">
        <v>773</v>
      </c>
      <c r="E74" s="144"/>
      <c r="F74" s="144"/>
      <c r="G74" s="144"/>
      <c r="H74" s="144"/>
      <c r="I74" s="144"/>
      <c r="J74" s="145">
        <f>J439</f>
        <v>0</v>
      </c>
      <c r="K74" s="142"/>
      <c r="L74" s="146"/>
    </row>
    <row r="75" spans="2:12" s="10" customFormat="1" ht="19.9" customHeight="1">
      <c r="B75" s="141"/>
      <c r="C75" s="142"/>
      <c r="D75" s="143" t="s">
        <v>774</v>
      </c>
      <c r="E75" s="144"/>
      <c r="F75" s="144"/>
      <c r="G75" s="144"/>
      <c r="H75" s="144"/>
      <c r="I75" s="144"/>
      <c r="J75" s="145">
        <f>J446</f>
        <v>0</v>
      </c>
      <c r="K75" s="142"/>
      <c r="L75" s="146"/>
    </row>
    <row r="76" spans="2:12" s="10" customFormat="1" ht="19.9" customHeight="1">
      <c r="B76" s="141"/>
      <c r="C76" s="142"/>
      <c r="D76" s="143" t="s">
        <v>775</v>
      </c>
      <c r="E76" s="144"/>
      <c r="F76" s="144"/>
      <c r="G76" s="144"/>
      <c r="H76" s="144"/>
      <c r="I76" s="144"/>
      <c r="J76" s="145">
        <f>J449</f>
        <v>0</v>
      </c>
      <c r="K76" s="142"/>
      <c r="L76" s="146"/>
    </row>
    <row r="77" spans="2:12" s="10" customFormat="1" ht="19.9" customHeight="1">
      <c r="B77" s="141"/>
      <c r="C77" s="142"/>
      <c r="D77" s="143" t="s">
        <v>776</v>
      </c>
      <c r="E77" s="144"/>
      <c r="F77" s="144"/>
      <c r="G77" s="144"/>
      <c r="H77" s="144"/>
      <c r="I77" s="144"/>
      <c r="J77" s="145">
        <f>J456</f>
        <v>0</v>
      </c>
      <c r="K77" s="142"/>
      <c r="L77" s="146"/>
    </row>
    <row r="78" spans="2:12" s="10" customFormat="1" ht="19.9" customHeight="1">
      <c r="B78" s="141"/>
      <c r="C78" s="142"/>
      <c r="D78" s="143" t="s">
        <v>777</v>
      </c>
      <c r="E78" s="144"/>
      <c r="F78" s="144"/>
      <c r="G78" s="144"/>
      <c r="H78" s="144"/>
      <c r="I78" s="144"/>
      <c r="J78" s="145">
        <f>J481</f>
        <v>0</v>
      </c>
      <c r="K78" s="142"/>
      <c r="L78" s="146"/>
    </row>
    <row r="79" spans="2:12" s="10" customFormat="1" ht="19.9" customHeight="1">
      <c r="B79" s="141"/>
      <c r="C79" s="142"/>
      <c r="D79" s="143" t="s">
        <v>778</v>
      </c>
      <c r="E79" s="144"/>
      <c r="F79" s="144"/>
      <c r="G79" s="144"/>
      <c r="H79" s="144"/>
      <c r="I79" s="144"/>
      <c r="J79" s="145">
        <f>J493</f>
        <v>0</v>
      </c>
      <c r="K79" s="142"/>
      <c r="L79" s="146"/>
    </row>
    <row r="80" spans="2:12" s="10" customFormat="1" ht="19.9" customHeight="1">
      <c r="B80" s="141"/>
      <c r="C80" s="142"/>
      <c r="D80" s="143" t="s">
        <v>779</v>
      </c>
      <c r="E80" s="144"/>
      <c r="F80" s="144"/>
      <c r="G80" s="144"/>
      <c r="H80" s="144"/>
      <c r="I80" s="144"/>
      <c r="J80" s="145">
        <f>J522</f>
        <v>0</v>
      </c>
      <c r="K80" s="142"/>
      <c r="L80" s="146"/>
    </row>
    <row r="81" spans="2:12" s="10" customFormat="1" ht="19.9" customHeight="1">
      <c r="B81" s="141"/>
      <c r="C81" s="142"/>
      <c r="D81" s="143" t="s">
        <v>780</v>
      </c>
      <c r="E81" s="144"/>
      <c r="F81" s="144"/>
      <c r="G81" s="144"/>
      <c r="H81" s="144"/>
      <c r="I81" s="144"/>
      <c r="J81" s="145">
        <f>J542</f>
        <v>0</v>
      </c>
      <c r="K81" s="142"/>
      <c r="L81" s="146"/>
    </row>
    <row r="82" spans="2:12" s="10" customFormat="1" ht="19.9" customHeight="1">
      <c r="B82" s="141"/>
      <c r="C82" s="142"/>
      <c r="D82" s="143" t="s">
        <v>781</v>
      </c>
      <c r="E82" s="144"/>
      <c r="F82" s="144"/>
      <c r="G82" s="144"/>
      <c r="H82" s="144"/>
      <c r="I82" s="144"/>
      <c r="J82" s="145">
        <f>J567</f>
        <v>0</v>
      </c>
      <c r="K82" s="142"/>
      <c r="L82" s="146"/>
    </row>
    <row r="83" spans="2:12" s="10" customFormat="1" ht="19.9" customHeight="1">
      <c r="B83" s="141"/>
      <c r="C83" s="142"/>
      <c r="D83" s="143" t="s">
        <v>782</v>
      </c>
      <c r="E83" s="144"/>
      <c r="F83" s="144"/>
      <c r="G83" s="144"/>
      <c r="H83" s="144"/>
      <c r="I83" s="144"/>
      <c r="J83" s="145">
        <f>J588</f>
        <v>0</v>
      </c>
      <c r="K83" s="142"/>
      <c r="L83" s="146"/>
    </row>
    <row r="84" spans="2:12" s="10" customFormat="1" ht="19.9" customHeight="1">
      <c r="B84" s="141"/>
      <c r="C84" s="142"/>
      <c r="D84" s="143" t="s">
        <v>783</v>
      </c>
      <c r="E84" s="144"/>
      <c r="F84" s="144"/>
      <c r="G84" s="144"/>
      <c r="H84" s="144"/>
      <c r="I84" s="144"/>
      <c r="J84" s="145">
        <f>J607</f>
        <v>0</v>
      </c>
      <c r="K84" s="142"/>
      <c r="L84" s="146"/>
    </row>
    <row r="85" spans="2:12" s="10" customFormat="1" ht="19.9" customHeight="1">
      <c r="B85" s="141"/>
      <c r="C85" s="142"/>
      <c r="D85" s="143" t="s">
        <v>784</v>
      </c>
      <c r="E85" s="144"/>
      <c r="F85" s="144"/>
      <c r="G85" s="144"/>
      <c r="H85" s="144"/>
      <c r="I85" s="144"/>
      <c r="J85" s="145">
        <f>J613</f>
        <v>0</v>
      </c>
      <c r="K85" s="142"/>
      <c r="L85" s="146"/>
    </row>
    <row r="86" spans="2:12" s="10" customFormat="1" ht="19.9" customHeight="1">
      <c r="B86" s="141"/>
      <c r="C86" s="142"/>
      <c r="D86" s="143" t="s">
        <v>785</v>
      </c>
      <c r="E86" s="144"/>
      <c r="F86" s="144"/>
      <c r="G86" s="144"/>
      <c r="H86" s="144"/>
      <c r="I86" s="144"/>
      <c r="J86" s="145">
        <f>J624</f>
        <v>0</v>
      </c>
      <c r="K86" s="142"/>
      <c r="L86" s="146"/>
    </row>
    <row r="87" spans="1:31" s="2" customFormat="1" ht="21.75" customHeight="1">
      <c r="A87" s="35"/>
      <c r="B87" s="36"/>
      <c r="C87" s="37"/>
      <c r="D87" s="37"/>
      <c r="E87" s="37"/>
      <c r="F87" s="37"/>
      <c r="G87" s="37"/>
      <c r="H87" s="37"/>
      <c r="I87" s="37"/>
      <c r="J87" s="37"/>
      <c r="K87" s="37"/>
      <c r="L87" s="107"/>
      <c r="S87" s="35"/>
      <c r="T87" s="35"/>
      <c r="U87" s="35"/>
      <c r="V87" s="35"/>
      <c r="W87" s="35"/>
      <c r="X87" s="35"/>
      <c r="Y87" s="35"/>
      <c r="Z87" s="35"/>
      <c r="AA87" s="35"/>
      <c r="AB87" s="35"/>
      <c r="AC87" s="35"/>
      <c r="AD87" s="35"/>
      <c r="AE87" s="35"/>
    </row>
    <row r="88" spans="1:31" s="2" customFormat="1" ht="6.95" customHeight="1">
      <c r="A88" s="35"/>
      <c r="B88" s="48"/>
      <c r="C88" s="49"/>
      <c r="D88" s="49"/>
      <c r="E88" s="49"/>
      <c r="F88" s="49"/>
      <c r="G88" s="49"/>
      <c r="H88" s="49"/>
      <c r="I88" s="49"/>
      <c r="J88" s="49"/>
      <c r="K88" s="49"/>
      <c r="L88" s="107"/>
      <c r="S88" s="35"/>
      <c r="T88" s="35"/>
      <c r="U88" s="35"/>
      <c r="V88" s="35"/>
      <c r="W88" s="35"/>
      <c r="X88" s="35"/>
      <c r="Y88" s="35"/>
      <c r="Z88" s="35"/>
      <c r="AA88" s="35"/>
      <c r="AB88" s="35"/>
      <c r="AC88" s="35"/>
      <c r="AD88" s="35"/>
      <c r="AE88" s="35"/>
    </row>
    <row r="92" spans="1:31" s="2" customFormat="1" ht="6.95" customHeight="1">
      <c r="A92" s="35"/>
      <c r="B92" s="50"/>
      <c r="C92" s="51"/>
      <c r="D92" s="51"/>
      <c r="E92" s="51"/>
      <c r="F92" s="51"/>
      <c r="G92" s="51"/>
      <c r="H92" s="51"/>
      <c r="I92" s="51"/>
      <c r="J92" s="51"/>
      <c r="K92" s="51"/>
      <c r="L92" s="107"/>
      <c r="S92" s="35"/>
      <c r="T92" s="35"/>
      <c r="U92" s="35"/>
      <c r="V92" s="35"/>
      <c r="W92" s="35"/>
      <c r="X92" s="35"/>
      <c r="Y92" s="35"/>
      <c r="Z92" s="35"/>
      <c r="AA92" s="35"/>
      <c r="AB92" s="35"/>
      <c r="AC92" s="35"/>
      <c r="AD92" s="35"/>
      <c r="AE92" s="35"/>
    </row>
    <row r="93" spans="1:31" s="2" customFormat="1" ht="24.95" customHeight="1">
      <c r="A93" s="35"/>
      <c r="B93" s="36"/>
      <c r="C93" s="24" t="s">
        <v>134</v>
      </c>
      <c r="D93" s="37"/>
      <c r="E93" s="37"/>
      <c r="F93" s="37"/>
      <c r="G93" s="37"/>
      <c r="H93" s="37"/>
      <c r="I93" s="37"/>
      <c r="J93" s="37"/>
      <c r="K93" s="37"/>
      <c r="L93" s="107"/>
      <c r="S93" s="35"/>
      <c r="T93" s="35"/>
      <c r="U93" s="35"/>
      <c r="V93" s="35"/>
      <c r="W93" s="35"/>
      <c r="X93" s="35"/>
      <c r="Y93" s="35"/>
      <c r="Z93" s="35"/>
      <c r="AA93" s="35"/>
      <c r="AB93" s="35"/>
      <c r="AC93" s="35"/>
      <c r="AD93" s="35"/>
      <c r="AE93" s="35"/>
    </row>
    <row r="94" spans="1:31" s="2" customFormat="1" ht="6.95" customHeight="1">
      <c r="A94" s="35"/>
      <c r="B94" s="36"/>
      <c r="C94" s="37"/>
      <c r="D94" s="37"/>
      <c r="E94" s="37"/>
      <c r="F94" s="37"/>
      <c r="G94" s="37"/>
      <c r="H94" s="37"/>
      <c r="I94" s="37"/>
      <c r="J94" s="37"/>
      <c r="K94" s="37"/>
      <c r="L94" s="107"/>
      <c r="S94" s="35"/>
      <c r="T94" s="35"/>
      <c r="U94" s="35"/>
      <c r="V94" s="35"/>
      <c r="W94" s="35"/>
      <c r="X94" s="35"/>
      <c r="Y94" s="35"/>
      <c r="Z94" s="35"/>
      <c r="AA94" s="35"/>
      <c r="AB94" s="35"/>
      <c r="AC94" s="35"/>
      <c r="AD94" s="35"/>
      <c r="AE94" s="35"/>
    </row>
    <row r="95" spans="1:31" s="2" customFormat="1" ht="12" customHeight="1">
      <c r="A95" s="35"/>
      <c r="B95" s="36"/>
      <c r="C95" s="30" t="s">
        <v>16</v>
      </c>
      <c r="D95" s="37"/>
      <c r="E95" s="37"/>
      <c r="F95" s="37"/>
      <c r="G95" s="37"/>
      <c r="H95" s="37"/>
      <c r="I95" s="37"/>
      <c r="J95" s="37"/>
      <c r="K95" s="37"/>
      <c r="L95" s="107"/>
      <c r="S95" s="35"/>
      <c r="T95" s="35"/>
      <c r="U95" s="35"/>
      <c r="V95" s="35"/>
      <c r="W95" s="35"/>
      <c r="X95" s="35"/>
      <c r="Y95" s="35"/>
      <c r="Z95" s="35"/>
      <c r="AA95" s="35"/>
      <c r="AB95" s="35"/>
      <c r="AC95" s="35"/>
      <c r="AD95" s="35"/>
      <c r="AE95" s="35"/>
    </row>
    <row r="96" spans="1:31" s="2" customFormat="1" ht="16.5" customHeight="1">
      <c r="A96" s="35"/>
      <c r="B96" s="36"/>
      <c r="C96" s="37"/>
      <c r="D96" s="37"/>
      <c r="E96" s="373" t="str">
        <f>E7</f>
        <v>Rekonstrukce autocvičiště na dopravní hřiště a autocviciště ,  Kralovice , II.Etapa</v>
      </c>
      <c r="F96" s="374"/>
      <c r="G96" s="374"/>
      <c r="H96" s="374"/>
      <c r="I96" s="37"/>
      <c r="J96" s="37"/>
      <c r="K96" s="37"/>
      <c r="L96" s="107"/>
      <c r="S96" s="35"/>
      <c r="T96" s="35"/>
      <c r="U96" s="35"/>
      <c r="V96" s="35"/>
      <c r="W96" s="35"/>
      <c r="X96" s="35"/>
      <c r="Y96" s="35"/>
      <c r="Z96" s="35"/>
      <c r="AA96" s="35"/>
      <c r="AB96" s="35"/>
      <c r="AC96" s="35"/>
      <c r="AD96" s="35"/>
      <c r="AE96" s="35"/>
    </row>
    <row r="97" spans="1:31" s="2" customFormat="1" ht="12" customHeight="1">
      <c r="A97" s="35"/>
      <c r="B97" s="36"/>
      <c r="C97" s="30" t="s">
        <v>112</v>
      </c>
      <c r="D97" s="37"/>
      <c r="E97" s="37"/>
      <c r="F97" s="37"/>
      <c r="G97" s="37"/>
      <c r="H97" s="37"/>
      <c r="I97" s="37"/>
      <c r="J97" s="37"/>
      <c r="K97" s="37"/>
      <c r="L97" s="107"/>
      <c r="S97" s="35"/>
      <c r="T97" s="35"/>
      <c r="U97" s="35"/>
      <c r="V97" s="35"/>
      <c r="W97" s="35"/>
      <c r="X97" s="35"/>
      <c r="Y97" s="35"/>
      <c r="Z97" s="35"/>
      <c r="AA97" s="35"/>
      <c r="AB97" s="35"/>
      <c r="AC97" s="35"/>
      <c r="AD97" s="35"/>
      <c r="AE97" s="35"/>
    </row>
    <row r="98" spans="1:31" s="2" customFormat="1" ht="16.5" customHeight="1">
      <c r="A98" s="35"/>
      <c r="B98" s="36"/>
      <c r="C98" s="37"/>
      <c r="D98" s="37"/>
      <c r="E98" s="326" t="str">
        <f>E9</f>
        <v xml:space="preserve">SK3204 - SO 701 Učebna a sociální zařízení </v>
      </c>
      <c r="F98" s="375"/>
      <c r="G98" s="375"/>
      <c r="H98" s="375"/>
      <c r="I98" s="37"/>
      <c r="J98" s="37"/>
      <c r="K98" s="37"/>
      <c r="L98" s="107"/>
      <c r="S98" s="35"/>
      <c r="T98" s="35"/>
      <c r="U98" s="35"/>
      <c r="V98" s="35"/>
      <c r="W98" s="35"/>
      <c r="X98" s="35"/>
      <c r="Y98" s="35"/>
      <c r="Z98" s="35"/>
      <c r="AA98" s="35"/>
      <c r="AB98" s="35"/>
      <c r="AC98" s="35"/>
      <c r="AD98" s="35"/>
      <c r="AE98" s="35"/>
    </row>
    <row r="99" spans="1:31" s="2" customFormat="1" ht="6.95" customHeight="1">
      <c r="A99" s="35"/>
      <c r="B99" s="36"/>
      <c r="C99" s="37"/>
      <c r="D99" s="37"/>
      <c r="E99" s="37"/>
      <c r="F99" s="37"/>
      <c r="G99" s="37"/>
      <c r="H99" s="37"/>
      <c r="I99" s="37"/>
      <c r="J99" s="37"/>
      <c r="K99" s="37"/>
      <c r="L99" s="107"/>
      <c r="S99" s="35"/>
      <c r="T99" s="35"/>
      <c r="U99" s="35"/>
      <c r="V99" s="35"/>
      <c r="W99" s="35"/>
      <c r="X99" s="35"/>
      <c r="Y99" s="35"/>
      <c r="Z99" s="35"/>
      <c r="AA99" s="35"/>
      <c r="AB99" s="35"/>
      <c r="AC99" s="35"/>
      <c r="AD99" s="35"/>
      <c r="AE99" s="35"/>
    </row>
    <row r="100" spans="1:31" s="2" customFormat="1" ht="12" customHeight="1">
      <c r="A100" s="35"/>
      <c r="B100" s="36"/>
      <c r="C100" s="30" t="s">
        <v>22</v>
      </c>
      <c r="D100" s="37"/>
      <c r="E100" s="37"/>
      <c r="F100" s="28" t="str">
        <f>F12</f>
        <v xml:space="preserve"> </v>
      </c>
      <c r="G100" s="37"/>
      <c r="H100" s="37"/>
      <c r="I100" s="30" t="s">
        <v>24</v>
      </c>
      <c r="J100" s="60" t="str">
        <f>IF(J12="","",J12)</f>
        <v>26. 9. 2020</v>
      </c>
      <c r="K100" s="37"/>
      <c r="L100" s="107"/>
      <c r="S100" s="35"/>
      <c r="T100" s="35"/>
      <c r="U100" s="35"/>
      <c r="V100" s="35"/>
      <c r="W100" s="35"/>
      <c r="X100" s="35"/>
      <c r="Y100" s="35"/>
      <c r="Z100" s="35"/>
      <c r="AA100" s="35"/>
      <c r="AB100" s="35"/>
      <c r="AC100" s="35"/>
      <c r="AD100" s="35"/>
      <c r="AE100" s="35"/>
    </row>
    <row r="101" spans="1:31" s="2" customFormat="1" ht="6.95" customHeight="1">
      <c r="A101" s="35"/>
      <c r="B101" s="36"/>
      <c r="C101" s="37"/>
      <c r="D101" s="37"/>
      <c r="E101" s="37"/>
      <c r="F101" s="37"/>
      <c r="G101" s="37"/>
      <c r="H101" s="37"/>
      <c r="I101" s="37"/>
      <c r="J101" s="37"/>
      <c r="K101" s="37"/>
      <c r="L101" s="107"/>
      <c r="S101" s="35"/>
      <c r="T101" s="35"/>
      <c r="U101" s="35"/>
      <c r="V101" s="35"/>
      <c r="W101" s="35"/>
      <c r="X101" s="35"/>
      <c r="Y101" s="35"/>
      <c r="Z101" s="35"/>
      <c r="AA101" s="35"/>
      <c r="AB101" s="35"/>
      <c r="AC101" s="35"/>
      <c r="AD101" s="35"/>
      <c r="AE101" s="35"/>
    </row>
    <row r="102" spans="1:31" s="2" customFormat="1" ht="25.7" customHeight="1">
      <c r="A102" s="35"/>
      <c r="B102" s="36"/>
      <c r="C102" s="30" t="s">
        <v>26</v>
      </c>
      <c r="D102" s="37"/>
      <c r="E102" s="37"/>
      <c r="F102" s="28" t="str">
        <f>E15</f>
        <v>Město Kralovice</v>
      </c>
      <c r="G102" s="37"/>
      <c r="H102" s="37"/>
      <c r="I102" s="30" t="s">
        <v>34</v>
      </c>
      <c r="J102" s="33" t="str">
        <f>E21</f>
        <v>Projekční kancelář Ing.Škubalová</v>
      </c>
      <c r="K102" s="37"/>
      <c r="L102" s="107"/>
      <c r="S102" s="35"/>
      <c r="T102" s="35"/>
      <c r="U102" s="35"/>
      <c r="V102" s="35"/>
      <c r="W102" s="35"/>
      <c r="X102" s="35"/>
      <c r="Y102" s="35"/>
      <c r="Z102" s="35"/>
      <c r="AA102" s="35"/>
      <c r="AB102" s="35"/>
      <c r="AC102" s="35"/>
      <c r="AD102" s="35"/>
      <c r="AE102" s="35"/>
    </row>
    <row r="103" spans="1:31" s="2" customFormat="1" ht="15.2" customHeight="1">
      <c r="A103" s="35"/>
      <c r="B103" s="36"/>
      <c r="C103" s="30" t="s">
        <v>32</v>
      </c>
      <c r="D103" s="37"/>
      <c r="E103" s="37"/>
      <c r="F103" s="28" t="str">
        <f>IF(E18="","",E18)</f>
        <v>Vyplň údaj</v>
      </c>
      <c r="G103" s="37"/>
      <c r="H103" s="37"/>
      <c r="I103" s="30" t="s">
        <v>39</v>
      </c>
      <c r="J103" s="33" t="str">
        <f>E24</f>
        <v>Straka</v>
      </c>
      <c r="K103" s="37"/>
      <c r="L103" s="107"/>
      <c r="S103" s="35"/>
      <c r="T103" s="35"/>
      <c r="U103" s="35"/>
      <c r="V103" s="35"/>
      <c r="W103" s="35"/>
      <c r="X103" s="35"/>
      <c r="Y103" s="35"/>
      <c r="Z103" s="35"/>
      <c r="AA103" s="35"/>
      <c r="AB103" s="35"/>
      <c r="AC103" s="35"/>
      <c r="AD103" s="35"/>
      <c r="AE103" s="35"/>
    </row>
    <row r="104" spans="1:31" s="2" customFormat="1" ht="10.35" customHeight="1">
      <c r="A104" s="35"/>
      <c r="B104" s="36"/>
      <c r="C104" s="37"/>
      <c r="D104" s="37"/>
      <c r="E104" s="37"/>
      <c r="F104" s="37"/>
      <c r="G104" s="37"/>
      <c r="H104" s="37"/>
      <c r="I104" s="37"/>
      <c r="J104" s="37"/>
      <c r="K104" s="37"/>
      <c r="L104" s="107"/>
      <c r="S104" s="35"/>
      <c r="T104" s="35"/>
      <c r="U104" s="35"/>
      <c r="V104" s="35"/>
      <c r="W104" s="35"/>
      <c r="X104" s="35"/>
      <c r="Y104" s="35"/>
      <c r="Z104" s="35"/>
      <c r="AA104" s="35"/>
      <c r="AB104" s="35"/>
      <c r="AC104" s="35"/>
      <c r="AD104" s="35"/>
      <c r="AE104" s="35"/>
    </row>
    <row r="105" spans="1:31" s="11" customFormat="1" ht="29.25" customHeight="1">
      <c r="A105" s="147"/>
      <c r="B105" s="148"/>
      <c r="C105" s="149" t="s">
        <v>135</v>
      </c>
      <c r="D105" s="150" t="s">
        <v>64</v>
      </c>
      <c r="E105" s="150" t="s">
        <v>60</v>
      </c>
      <c r="F105" s="150" t="s">
        <v>61</v>
      </c>
      <c r="G105" s="150" t="s">
        <v>136</v>
      </c>
      <c r="H105" s="150" t="s">
        <v>137</v>
      </c>
      <c r="I105" s="150" t="s">
        <v>138</v>
      </c>
      <c r="J105" s="150" t="s">
        <v>116</v>
      </c>
      <c r="K105" s="151" t="s">
        <v>139</v>
      </c>
      <c r="L105" s="152"/>
      <c r="M105" s="69" t="s">
        <v>31</v>
      </c>
      <c r="N105" s="70" t="s">
        <v>49</v>
      </c>
      <c r="O105" s="70" t="s">
        <v>140</v>
      </c>
      <c r="P105" s="70" t="s">
        <v>141</v>
      </c>
      <c r="Q105" s="70" t="s">
        <v>142</v>
      </c>
      <c r="R105" s="70" t="s">
        <v>143</v>
      </c>
      <c r="S105" s="70" t="s">
        <v>144</v>
      </c>
      <c r="T105" s="71" t="s">
        <v>145</v>
      </c>
      <c r="U105" s="147"/>
      <c r="V105" s="147"/>
      <c r="W105" s="147"/>
      <c r="X105" s="147"/>
      <c r="Y105" s="147"/>
      <c r="Z105" s="147"/>
      <c r="AA105" s="147"/>
      <c r="AB105" s="147"/>
      <c r="AC105" s="147"/>
      <c r="AD105" s="147"/>
      <c r="AE105" s="147"/>
    </row>
    <row r="106" spans="1:63" s="2" customFormat="1" ht="22.9" customHeight="1">
      <c r="A106" s="35"/>
      <c r="B106" s="36"/>
      <c r="C106" s="76" t="s">
        <v>146</v>
      </c>
      <c r="D106" s="37"/>
      <c r="E106" s="37"/>
      <c r="F106" s="37"/>
      <c r="G106" s="37"/>
      <c r="H106" s="37"/>
      <c r="I106" s="37"/>
      <c r="J106" s="153">
        <f>BK106</f>
        <v>0</v>
      </c>
      <c r="K106" s="37"/>
      <c r="L106" s="40"/>
      <c r="M106" s="72"/>
      <c r="N106" s="154"/>
      <c r="O106" s="73"/>
      <c r="P106" s="155">
        <f>P107+P392</f>
        <v>0</v>
      </c>
      <c r="Q106" s="73"/>
      <c r="R106" s="155">
        <f>R107+R392</f>
        <v>366.41441053</v>
      </c>
      <c r="S106" s="73"/>
      <c r="T106" s="156">
        <f>T107+T392</f>
        <v>0</v>
      </c>
      <c r="U106" s="35"/>
      <c r="V106" s="35"/>
      <c r="W106" s="35"/>
      <c r="X106" s="35"/>
      <c r="Y106" s="35"/>
      <c r="Z106" s="35"/>
      <c r="AA106" s="35"/>
      <c r="AB106" s="35"/>
      <c r="AC106" s="35"/>
      <c r="AD106" s="35"/>
      <c r="AE106" s="35"/>
      <c r="AT106" s="18" t="s">
        <v>78</v>
      </c>
      <c r="AU106" s="18" t="s">
        <v>117</v>
      </c>
      <c r="BK106" s="157">
        <f>BK107+BK392</f>
        <v>0</v>
      </c>
    </row>
    <row r="107" spans="2:63" s="12" customFormat="1" ht="25.9" customHeight="1">
      <c r="B107" s="158"/>
      <c r="C107" s="159"/>
      <c r="D107" s="160" t="s">
        <v>78</v>
      </c>
      <c r="E107" s="161" t="s">
        <v>147</v>
      </c>
      <c r="F107" s="161" t="s">
        <v>148</v>
      </c>
      <c r="G107" s="159"/>
      <c r="H107" s="159"/>
      <c r="I107" s="162"/>
      <c r="J107" s="163">
        <f>BK107</f>
        <v>0</v>
      </c>
      <c r="K107" s="159"/>
      <c r="L107" s="164"/>
      <c r="M107" s="165"/>
      <c r="N107" s="166"/>
      <c r="O107" s="166"/>
      <c r="P107" s="167">
        <f>P108+P184+P233+P250+P279+P308+P368+P376+P389</f>
        <v>0</v>
      </c>
      <c r="Q107" s="166"/>
      <c r="R107" s="167">
        <f>R108+R184+R233+R250+R279+R308+R368+R376+R389</f>
        <v>349.62305255</v>
      </c>
      <c r="S107" s="166"/>
      <c r="T107" s="168">
        <f>T108+T184+T233+T250+T279+T308+T368+T376+T389</f>
        <v>0</v>
      </c>
      <c r="AR107" s="169" t="s">
        <v>87</v>
      </c>
      <c r="AT107" s="170" t="s">
        <v>78</v>
      </c>
      <c r="AU107" s="170" t="s">
        <v>79</v>
      </c>
      <c r="AY107" s="169" t="s">
        <v>149</v>
      </c>
      <c r="BK107" s="171">
        <f>BK108+BK184+BK233+BK250+BK279+BK308+BK368+BK376+BK389</f>
        <v>0</v>
      </c>
    </row>
    <row r="108" spans="2:63" s="12" customFormat="1" ht="22.9" customHeight="1">
      <c r="B108" s="158"/>
      <c r="C108" s="159"/>
      <c r="D108" s="160" t="s">
        <v>78</v>
      </c>
      <c r="E108" s="172" t="s">
        <v>87</v>
      </c>
      <c r="F108" s="172" t="s">
        <v>150</v>
      </c>
      <c r="G108" s="159"/>
      <c r="H108" s="159"/>
      <c r="I108" s="162"/>
      <c r="J108" s="173">
        <f>BK108</f>
        <v>0</v>
      </c>
      <c r="K108" s="159"/>
      <c r="L108" s="164"/>
      <c r="M108" s="165"/>
      <c r="N108" s="166"/>
      <c r="O108" s="166"/>
      <c r="P108" s="167">
        <f>SUM(P109:P183)</f>
        <v>0</v>
      </c>
      <c r="Q108" s="166"/>
      <c r="R108" s="167">
        <f>SUM(R109:R183)</f>
        <v>9.308</v>
      </c>
      <c r="S108" s="166"/>
      <c r="T108" s="168">
        <f>SUM(T109:T183)</f>
        <v>0</v>
      </c>
      <c r="AR108" s="169" t="s">
        <v>87</v>
      </c>
      <c r="AT108" s="170" t="s">
        <v>78</v>
      </c>
      <c r="AU108" s="170" t="s">
        <v>87</v>
      </c>
      <c r="AY108" s="169" t="s">
        <v>149</v>
      </c>
      <c r="BK108" s="171">
        <f>SUM(BK109:BK183)</f>
        <v>0</v>
      </c>
    </row>
    <row r="109" spans="1:65" s="2" customFormat="1" ht="16.5" customHeight="1">
      <c r="A109" s="35"/>
      <c r="B109" s="36"/>
      <c r="C109" s="174" t="s">
        <v>87</v>
      </c>
      <c r="D109" s="174" t="s">
        <v>151</v>
      </c>
      <c r="E109" s="175" t="s">
        <v>786</v>
      </c>
      <c r="F109" s="176" t="s">
        <v>787</v>
      </c>
      <c r="G109" s="177" t="s">
        <v>154</v>
      </c>
      <c r="H109" s="178">
        <v>267.3</v>
      </c>
      <c r="I109" s="179"/>
      <c r="J109" s="180">
        <f>ROUND(I109*H109,2)</f>
        <v>0</v>
      </c>
      <c r="K109" s="176" t="s">
        <v>155</v>
      </c>
      <c r="L109" s="40"/>
      <c r="M109" s="181" t="s">
        <v>31</v>
      </c>
      <c r="N109" s="182" t="s">
        <v>50</v>
      </c>
      <c r="O109" s="65"/>
      <c r="P109" s="183">
        <f>O109*H109</f>
        <v>0</v>
      </c>
      <c r="Q109" s="183">
        <v>0</v>
      </c>
      <c r="R109" s="183">
        <f>Q109*H109</f>
        <v>0</v>
      </c>
      <c r="S109" s="183">
        <v>0</v>
      </c>
      <c r="T109" s="184">
        <f>S109*H109</f>
        <v>0</v>
      </c>
      <c r="U109" s="35"/>
      <c r="V109" s="35"/>
      <c r="W109" s="35"/>
      <c r="X109" s="35"/>
      <c r="Y109" s="35"/>
      <c r="Z109" s="35"/>
      <c r="AA109" s="35"/>
      <c r="AB109" s="35"/>
      <c r="AC109" s="35"/>
      <c r="AD109" s="35"/>
      <c r="AE109" s="35"/>
      <c r="AR109" s="185" t="s">
        <v>156</v>
      </c>
      <c r="AT109" s="185" t="s">
        <v>151</v>
      </c>
      <c r="AU109" s="185" t="s">
        <v>89</v>
      </c>
      <c r="AY109" s="18" t="s">
        <v>149</v>
      </c>
      <c r="BE109" s="186">
        <f>IF(N109="základní",J109,0)</f>
        <v>0</v>
      </c>
      <c r="BF109" s="186">
        <f>IF(N109="snížená",J109,0)</f>
        <v>0</v>
      </c>
      <c r="BG109" s="186">
        <f>IF(N109="zákl. přenesená",J109,0)</f>
        <v>0</v>
      </c>
      <c r="BH109" s="186">
        <f>IF(N109="sníž. přenesená",J109,0)</f>
        <v>0</v>
      </c>
      <c r="BI109" s="186">
        <f>IF(N109="nulová",J109,0)</f>
        <v>0</v>
      </c>
      <c r="BJ109" s="18" t="s">
        <v>87</v>
      </c>
      <c r="BK109" s="186">
        <f>ROUND(I109*H109,2)</f>
        <v>0</v>
      </c>
      <c r="BL109" s="18" t="s">
        <v>156</v>
      </c>
      <c r="BM109" s="185" t="s">
        <v>788</v>
      </c>
    </row>
    <row r="110" spans="1:47" s="2" customFormat="1" ht="117">
      <c r="A110" s="35"/>
      <c r="B110" s="36"/>
      <c r="C110" s="37"/>
      <c r="D110" s="187" t="s">
        <v>158</v>
      </c>
      <c r="E110" s="37"/>
      <c r="F110" s="188" t="s">
        <v>789</v>
      </c>
      <c r="G110" s="37"/>
      <c r="H110" s="37"/>
      <c r="I110" s="189"/>
      <c r="J110" s="37"/>
      <c r="K110" s="37"/>
      <c r="L110" s="40"/>
      <c r="M110" s="190"/>
      <c r="N110" s="191"/>
      <c r="O110" s="65"/>
      <c r="P110" s="65"/>
      <c r="Q110" s="65"/>
      <c r="R110" s="65"/>
      <c r="S110" s="65"/>
      <c r="T110" s="66"/>
      <c r="U110" s="35"/>
      <c r="V110" s="35"/>
      <c r="W110" s="35"/>
      <c r="X110" s="35"/>
      <c r="Y110" s="35"/>
      <c r="Z110" s="35"/>
      <c r="AA110" s="35"/>
      <c r="AB110" s="35"/>
      <c r="AC110" s="35"/>
      <c r="AD110" s="35"/>
      <c r="AE110" s="35"/>
      <c r="AT110" s="18" t="s">
        <v>158</v>
      </c>
      <c r="AU110" s="18" t="s">
        <v>89</v>
      </c>
    </row>
    <row r="111" spans="2:51" s="13" customFormat="1" ht="11.25">
      <c r="B111" s="192"/>
      <c r="C111" s="193"/>
      <c r="D111" s="187" t="s">
        <v>160</v>
      </c>
      <c r="E111" s="194" t="s">
        <v>31</v>
      </c>
      <c r="F111" s="195" t="s">
        <v>790</v>
      </c>
      <c r="G111" s="193"/>
      <c r="H111" s="196">
        <v>267.3</v>
      </c>
      <c r="I111" s="197"/>
      <c r="J111" s="193"/>
      <c r="K111" s="193"/>
      <c r="L111" s="198"/>
      <c r="M111" s="199"/>
      <c r="N111" s="200"/>
      <c r="O111" s="200"/>
      <c r="P111" s="200"/>
      <c r="Q111" s="200"/>
      <c r="R111" s="200"/>
      <c r="S111" s="200"/>
      <c r="T111" s="201"/>
      <c r="AT111" s="202" t="s">
        <v>160</v>
      </c>
      <c r="AU111" s="202" t="s">
        <v>89</v>
      </c>
      <c r="AV111" s="13" t="s">
        <v>89</v>
      </c>
      <c r="AW111" s="13" t="s">
        <v>38</v>
      </c>
      <c r="AX111" s="13" t="s">
        <v>79</v>
      </c>
      <c r="AY111" s="202" t="s">
        <v>149</v>
      </c>
    </row>
    <row r="112" spans="2:51" s="14" customFormat="1" ht="11.25">
      <c r="B112" s="203"/>
      <c r="C112" s="204"/>
      <c r="D112" s="187" t="s">
        <v>160</v>
      </c>
      <c r="E112" s="205" t="s">
        <v>31</v>
      </c>
      <c r="F112" s="206" t="s">
        <v>162</v>
      </c>
      <c r="G112" s="204"/>
      <c r="H112" s="205" t="s">
        <v>31</v>
      </c>
      <c r="I112" s="207"/>
      <c r="J112" s="204"/>
      <c r="K112" s="204"/>
      <c r="L112" s="208"/>
      <c r="M112" s="209"/>
      <c r="N112" s="210"/>
      <c r="O112" s="210"/>
      <c r="P112" s="210"/>
      <c r="Q112" s="210"/>
      <c r="R112" s="210"/>
      <c r="S112" s="210"/>
      <c r="T112" s="211"/>
      <c r="AT112" s="212" t="s">
        <v>160</v>
      </c>
      <c r="AU112" s="212" t="s">
        <v>89</v>
      </c>
      <c r="AV112" s="14" t="s">
        <v>87</v>
      </c>
      <c r="AW112" s="14" t="s">
        <v>38</v>
      </c>
      <c r="AX112" s="14" t="s">
        <v>79</v>
      </c>
      <c r="AY112" s="212" t="s">
        <v>149</v>
      </c>
    </row>
    <row r="113" spans="2:51" s="15" customFormat="1" ht="11.25">
      <c r="B113" s="213"/>
      <c r="C113" s="214"/>
      <c r="D113" s="187" t="s">
        <v>160</v>
      </c>
      <c r="E113" s="215" t="s">
        <v>31</v>
      </c>
      <c r="F113" s="216" t="s">
        <v>163</v>
      </c>
      <c r="G113" s="214"/>
      <c r="H113" s="217">
        <v>267.3</v>
      </c>
      <c r="I113" s="218"/>
      <c r="J113" s="214"/>
      <c r="K113" s="214"/>
      <c r="L113" s="219"/>
      <c r="M113" s="220"/>
      <c r="N113" s="221"/>
      <c r="O113" s="221"/>
      <c r="P113" s="221"/>
      <c r="Q113" s="221"/>
      <c r="R113" s="221"/>
      <c r="S113" s="221"/>
      <c r="T113" s="222"/>
      <c r="AT113" s="223" t="s">
        <v>160</v>
      </c>
      <c r="AU113" s="223" t="s">
        <v>89</v>
      </c>
      <c r="AV113" s="15" t="s">
        <v>156</v>
      </c>
      <c r="AW113" s="15" t="s">
        <v>38</v>
      </c>
      <c r="AX113" s="15" t="s">
        <v>87</v>
      </c>
      <c r="AY113" s="223" t="s">
        <v>149</v>
      </c>
    </row>
    <row r="114" spans="1:65" s="2" customFormat="1" ht="24">
      <c r="A114" s="35"/>
      <c r="B114" s="36"/>
      <c r="C114" s="174" t="s">
        <v>89</v>
      </c>
      <c r="D114" s="174" t="s">
        <v>151</v>
      </c>
      <c r="E114" s="175" t="s">
        <v>168</v>
      </c>
      <c r="F114" s="176" t="s">
        <v>169</v>
      </c>
      <c r="G114" s="177" t="s">
        <v>170</v>
      </c>
      <c r="H114" s="178">
        <v>40.095</v>
      </c>
      <c r="I114" s="179"/>
      <c r="J114" s="180">
        <f>ROUND(I114*H114,2)</f>
        <v>0</v>
      </c>
      <c r="K114" s="176" t="s">
        <v>155</v>
      </c>
      <c r="L114" s="40"/>
      <c r="M114" s="181" t="s">
        <v>31</v>
      </c>
      <c r="N114" s="182" t="s">
        <v>50</v>
      </c>
      <c r="O114" s="65"/>
      <c r="P114" s="183">
        <f>O114*H114</f>
        <v>0</v>
      </c>
      <c r="Q114" s="183">
        <v>0</v>
      </c>
      <c r="R114" s="183">
        <f>Q114*H114</f>
        <v>0</v>
      </c>
      <c r="S114" s="183">
        <v>0</v>
      </c>
      <c r="T114" s="184">
        <f>S114*H114</f>
        <v>0</v>
      </c>
      <c r="U114" s="35"/>
      <c r="V114" s="35"/>
      <c r="W114" s="35"/>
      <c r="X114" s="35"/>
      <c r="Y114" s="35"/>
      <c r="Z114" s="35"/>
      <c r="AA114" s="35"/>
      <c r="AB114" s="35"/>
      <c r="AC114" s="35"/>
      <c r="AD114" s="35"/>
      <c r="AE114" s="35"/>
      <c r="AR114" s="185" t="s">
        <v>156</v>
      </c>
      <c r="AT114" s="185" t="s">
        <v>151</v>
      </c>
      <c r="AU114" s="185" t="s">
        <v>89</v>
      </c>
      <c r="AY114" s="18" t="s">
        <v>149</v>
      </c>
      <c r="BE114" s="186">
        <f>IF(N114="základní",J114,0)</f>
        <v>0</v>
      </c>
      <c r="BF114" s="186">
        <f>IF(N114="snížená",J114,0)</f>
        <v>0</v>
      </c>
      <c r="BG114" s="186">
        <f>IF(N114="zákl. přenesená",J114,0)</f>
        <v>0</v>
      </c>
      <c r="BH114" s="186">
        <f>IF(N114="sníž. přenesená",J114,0)</f>
        <v>0</v>
      </c>
      <c r="BI114" s="186">
        <f>IF(N114="nulová",J114,0)</f>
        <v>0</v>
      </c>
      <c r="BJ114" s="18" t="s">
        <v>87</v>
      </c>
      <c r="BK114" s="186">
        <f>ROUND(I114*H114,2)</f>
        <v>0</v>
      </c>
      <c r="BL114" s="18" t="s">
        <v>156</v>
      </c>
      <c r="BM114" s="185" t="s">
        <v>791</v>
      </c>
    </row>
    <row r="115" spans="1:47" s="2" customFormat="1" ht="214.5">
      <c r="A115" s="35"/>
      <c r="B115" s="36"/>
      <c r="C115" s="37"/>
      <c r="D115" s="187" t="s">
        <v>158</v>
      </c>
      <c r="E115" s="37"/>
      <c r="F115" s="188" t="s">
        <v>172</v>
      </c>
      <c r="G115" s="37"/>
      <c r="H115" s="37"/>
      <c r="I115" s="189"/>
      <c r="J115" s="37"/>
      <c r="K115" s="37"/>
      <c r="L115" s="40"/>
      <c r="M115" s="190"/>
      <c r="N115" s="191"/>
      <c r="O115" s="65"/>
      <c r="P115" s="65"/>
      <c r="Q115" s="65"/>
      <c r="R115" s="65"/>
      <c r="S115" s="65"/>
      <c r="T115" s="66"/>
      <c r="U115" s="35"/>
      <c r="V115" s="35"/>
      <c r="W115" s="35"/>
      <c r="X115" s="35"/>
      <c r="Y115" s="35"/>
      <c r="Z115" s="35"/>
      <c r="AA115" s="35"/>
      <c r="AB115" s="35"/>
      <c r="AC115" s="35"/>
      <c r="AD115" s="35"/>
      <c r="AE115" s="35"/>
      <c r="AT115" s="18" t="s">
        <v>158</v>
      </c>
      <c r="AU115" s="18" t="s">
        <v>89</v>
      </c>
    </row>
    <row r="116" spans="2:51" s="13" customFormat="1" ht="11.25">
      <c r="B116" s="192"/>
      <c r="C116" s="193"/>
      <c r="D116" s="187" t="s">
        <v>160</v>
      </c>
      <c r="E116" s="194" t="s">
        <v>31</v>
      </c>
      <c r="F116" s="195" t="s">
        <v>792</v>
      </c>
      <c r="G116" s="193"/>
      <c r="H116" s="196">
        <v>40.095</v>
      </c>
      <c r="I116" s="197"/>
      <c r="J116" s="193"/>
      <c r="K116" s="193"/>
      <c r="L116" s="198"/>
      <c r="M116" s="199"/>
      <c r="N116" s="200"/>
      <c r="O116" s="200"/>
      <c r="P116" s="200"/>
      <c r="Q116" s="200"/>
      <c r="R116" s="200"/>
      <c r="S116" s="200"/>
      <c r="T116" s="201"/>
      <c r="AT116" s="202" t="s">
        <v>160</v>
      </c>
      <c r="AU116" s="202" t="s">
        <v>89</v>
      </c>
      <c r="AV116" s="13" t="s">
        <v>89</v>
      </c>
      <c r="AW116" s="13" t="s">
        <v>38</v>
      </c>
      <c r="AX116" s="13" t="s">
        <v>79</v>
      </c>
      <c r="AY116" s="202" t="s">
        <v>149</v>
      </c>
    </row>
    <row r="117" spans="2:51" s="15" customFormat="1" ht="11.25">
      <c r="B117" s="213"/>
      <c r="C117" s="214"/>
      <c r="D117" s="187" t="s">
        <v>160</v>
      </c>
      <c r="E117" s="215" t="s">
        <v>31</v>
      </c>
      <c r="F117" s="216" t="s">
        <v>163</v>
      </c>
      <c r="G117" s="214"/>
      <c r="H117" s="217">
        <v>40.095</v>
      </c>
      <c r="I117" s="218"/>
      <c r="J117" s="214"/>
      <c r="K117" s="214"/>
      <c r="L117" s="219"/>
      <c r="M117" s="220"/>
      <c r="N117" s="221"/>
      <c r="O117" s="221"/>
      <c r="P117" s="221"/>
      <c r="Q117" s="221"/>
      <c r="R117" s="221"/>
      <c r="S117" s="221"/>
      <c r="T117" s="222"/>
      <c r="AT117" s="223" t="s">
        <v>160</v>
      </c>
      <c r="AU117" s="223" t="s">
        <v>89</v>
      </c>
      <c r="AV117" s="15" t="s">
        <v>156</v>
      </c>
      <c r="AW117" s="15" t="s">
        <v>38</v>
      </c>
      <c r="AX117" s="15" t="s">
        <v>87</v>
      </c>
      <c r="AY117" s="223" t="s">
        <v>149</v>
      </c>
    </row>
    <row r="118" spans="1:65" s="2" customFormat="1" ht="24">
      <c r="A118" s="35"/>
      <c r="B118" s="36"/>
      <c r="C118" s="174" t="s">
        <v>167</v>
      </c>
      <c r="D118" s="174" t="s">
        <v>151</v>
      </c>
      <c r="E118" s="175" t="s">
        <v>793</v>
      </c>
      <c r="F118" s="176" t="s">
        <v>794</v>
      </c>
      <c r="G118" s="177" t="s">
        <v>170</v>
      </c>
      <c r="H118" s="178">
        <v>21.02</v>
      </c>
      <c r="I118" s="179"/>
      <c r="J118" s="180">
        <f>ROUND(I118*H118,2)</f>
        <v>0</v>
      </c>
      <c r="K118" s="176" t="s">
        <v>155</v>
      </c>
      <c r="L118" s="40"/>
      <c r="M118" s="181" t="s">
        <v>31</v>
      </c>
      <c r="N118" s="182" t="s">
        <v>50</v>
      </c>
      <c r="O118" s="65"/>
      <c r="P118" s="183">
        <f>O118*H118</f>
        <v>0</v>
      </c>
      <c r="Q118" s="183">
        <v>0</v>
      </c>
      <c r="R118" s="183">
        <f>Q118*H118</f>
        <v>0</v>
      </c>
      <c r="S118" s="183">
        <v>0</v>
      </c>
      <c r="T118" s="184">
        <f>S118*H118</f>
        <v>0</v>
      </c>
      <c r="U118" s="35"/>
      <c r="V118" s="35"/>
      <c r="W118" s="35"/>
      <c r="X118" s="35"/>
      <c r="Y118" s="35"/>
      <c r="Z118" s="35"/>
      <c r="AA118" s="35"/>
      <c r="AB118" s="35"/>
      <c r="AC118" s="35"/>
      <c r="AD118" s="35"/>
      <c r="AE118" s="35"/>
      <c r="AR118" s="185" t="s">
        <v>156</v>
      </c>
      <c r="AT118" s="185" t="s">
        <v>151</v>
      </c>
      <c r="AU118" s="185" t="s">
        <v>89</v>
      </c>
      <c r="AY118" s="18" t="s">
        <v>149</v>
      </c>
      <c r="BE118" s="186">
        <f>IF(N118="základní",J118,0)</f>
        <v>0</v>
      </c>
      <c r="BF118" s="186">
        <f>IF(N118="snížená",J118,0)</f>
        <v>0</v>
      </c>
      <c r="BG118" s="186">
        <f>IF(N118="zákl. přenesená",J118,0)</f>
        <v>0</v>
      </c>
      <c r="BH118" s="186">
        <f>IF(N118="sníž. přenesená",J118,0)</f>
        <v>0</v>
      </c>
      <c r="BI118" s="186">
        <f>IF(N118="nulová",J118,0)</f>
        <v>0</v>
      </c>
      <c r="BJ118" s="18" t="s">
        <v>87</v>
      </c>
      <c r="BK118" s="186">
        <f>ROUND(I118*H118,2)</f>
        <v>0</v>
      </c>
      <c r="BL118" s="18" t="s">
        <v>156</v>
      </c>
      <c r="BM118" s="185" t="s">
        <v>795</v>
      </c>
    </row>
    <row r="119" spans="1:47" s="2" customFormat="1" ht="107.25">
      <c r="A119" s="35"/>
      <c r="B119" s="36"/>
      <c r="C119" s="37"/>
      <c r="D119" s="187" t="s">
        <v>158</v>
      </c>
      <c r="E119" s="37"/>
      <c r="F119" s="188" t="s">
        <v>180</v>
      </c>
      <c r="G119" s="37"/>
      <c r="H119" s="37"/>
      <c r="I119" s="189"/>
      <c r="J119" s="37"/>
      <c r="K119" s="37"/>
      <c r="L119" s="40"/>
      <c r="M119" s="190"/>
      <c r="N119" s="191"/>
      <c r="O119" s="65"/>
      <c r="P119" s="65"/>
      <c r="Q119" s="65"/>
      <c r="R119" s="65"/>
      <c r="S119" s="65"/>
      <c r="T119" s="66"/>
      <c r="U119" s="35"/>
      <c r="V119" s="35"/>
      <c r="W119" s="35"/>
      <c r="X119" s="35"/>
      <c r="Y119" s="35"/>
      <c r="Z119" s="35"/>
      <c r="AA119" s="35"/>
      <c r="AB119" s="35"/>
      <c r="AC119" s="35"/>
      <c r="AD119" s="35"/>
      <c r="AE119" s="35"/>
      <c r="AT119" s="18" t="s">
        <v>158</v>
      </c>
      <c r="AU119" s="18" t="s">
        <v>89</v>
      </c>
    </row>
    <row r="120" spans="2:51" s="13" customFormat="1" ht="11.25">
      <c r="B120" s="192"/>
      <c r="C120" s="193"/>
      <c r="D120" s="187" t="s">
        <v>160</v>
      </c>
      <c r="E120" s="194" t="s">
        <v>31</v>
      </c>
      <c r="F120" s="195" t="s">
        <v>796</v>
      </c>
      <c r="G120" s="193"/>
      <c r="H120" s="196">
        <v>7.72</v>
      </c>
      <c r="I120" s="197"/>
      <c r="J120" s="193"/>
      <c r="K120" s="193"/>
      <c r="L120" s="198"/>
      <c r="M120" s="199"/>
      <c r="N120" s="200"/>
      <c r="O120" s="200"/>
      <c r="P120" s="200"/>
      <c r="Q120" s="200"/>
      <c r="R120" s="200"/>
      <c r="S120" s="200"/>
      <c r="T120" s="201"/>
      <c r="AT120" s="202" t="s">
        <v>160</v>
      </c>
      <c r="AU120" s="202" t="s">
        <v>89</v>
      </c>
      <c r="AV120" s="13" t="s">
        <v>89</v>
      </c>
      <c r="AW120" s="13" t="s">
        <v>38</v>
      </c>
      <c r="AX120" s="13" t="s">
        <v>79</v>
      </c>
      <c r="AY120" s="202" t="s">
        <v>149</v>
      </c>
    </row>
    <row r="121" spans="2:51" s="13" customFormat="1" ht="11.25">
      <c r="B121" s="192"/>
      <c r="C121" s="193"/>
      <c r="D121" s="187" t="s">
        <v>160</v>
      </c>
      <c r="E121" s="194" t="s">
        <v>31</v>
      </c>
      <c r="F121" s="195" t="s">
        <v>797</v>
      </c>
      <c r="G121" s="193"/>
      <c r="H121" s="196">
        <v>4.632</v>
      </c>
      <c r="I121" s="197"/>
      <c r="J121" s="193"/>
      <c r="K121" s="193"/>
      <c r="L121" s="198"/>
      <c r="M121" s="199"/>
      <c r="N121" s="200"/>
      <c r="O121" s="200"/>
      <c r="P121" s="200"/>
      <c r="Q121" s="200"/>
      <c r="R121" s="200"/>
      <c r="S121" s="200"/>
      <c r="T121" s="201"/>
      <c r="AT121" s="202" t="s">
        <v>160</v>
      </c>
      <c r="AU121" s="202" t="s">
        <v>89</v>
      </c>
      <c r="AV121" s="13" t="s">
        <v>89</v>
      </c>
      <c r="AW121" s="13" t="s">
        <v>38</v>
      </c>
      <c r="AX121" s="13" t="s">
        <v>79</v>
      </c>
      <c r="AY121" s="202" t="s">
        <v>149</v>
      </c>
    </row>
    <row r="122" spans="2:51" s="13" customFormat="1" ht="11.25">
      <c r="B122" s="192"/>
      <c r="C122" s="193"/>
      <c r="D122" s="187" t="s">
        <v>160</v>
      </c>
      <c r="E122" s="194" t="s">
        <v>31</v>
      </c>
      <c r="F122" s="195" t="s">
        <v>798</v>
      </c>
      <c r="G122" s="193"/>
      <c r="H122" s="196">
        <v>5.404</v>
      </c>
      <c r="I122" s="197"/>
      <c r="J122" s="193"/>
      <c r="K122" s="193"/>
      <c r="L122" s="198"/>
      <c r="M122" s="199"/>
      <c r="N122" s="200"/>
      <c r="O122" s="200"/>
      <c r="P122" s="200"/>
      <c r="Q122" s="200"/>
      <c r="R122" s="200"/>
      <c r="S122" s="200"/>
      <c r="T122" s="201"/>
      <c r="AT122" s="202" t="s">
        <v>160</v>
      </c>
      <c r="AU122" s="202" t="s">
        <v>89</v>
      </c>
      <c r="AV122" s="13" t="s">
        <v>89</v>
      </c>
      <c r="AW122" s="13" t="s">
        <v>38</v>
      </c>
      <c r="AX122" s="13" t="s">
        <v>79</v>
      </c>
      <c r="AY122" s="202" t="s">
        <v>149</v>
      </c>
    </row>
    <row r="123" spans="2:51" s="13" customFormat="1" ht="11.25">
      <c r="B123" s="192"/>
      <c r="C123" s="193"/>
      <c r="D123" s="187" t="s">
        <v>160</v>
      </c>
      <c r="E123" s="194" t="s">
        <v>31</v>
      </c>
      <c r="F123" s="195" t="s">
        <v>799</v>
      </c>
      <c r="G123" s="193"/>
      <c r="H123" s="196">
        <v>1.92</v>
      </c>
      <c r="I123" s="197"/>
      <c r="J123" s="193"/>
      <c r="K123" s="193"/>
      <c r="L123" s="198"/>
      <c r="M123" s="199"/>
      <c r="N123" s="200"/>
      <c r="O123" s="200"/>
      <c r="P123" s="200"/>
      <c r="Q123" s="200"/>
      <c r="R123" s="200"/>
      <c r="S123" s="200"/>
      <c r="T123" s="201"/>
      <c r="AT123" s="202" t="s">
        <v>160</v>
      </c>
      <c r="AU123" s="202" t="s">
        <v>89</v>
      </c>
      <c r="AV123" s="13" t="s">
        <v>89</v>
      </c>
      <c r="AW123" s="13" t="s">
        <v>38</v>
      </c>
      <c r="AX123" s="13" t="s">
        <v>79</v>
      </c>
      <c r="AY123" s="202" t="s">
        <v>149</v>
      </c>
    </row>
    <row r="124" spans="2:51" s="13" customFormat="1" ht="11.25">
      <c r="B124" s="192"/>
      <c r="C124" s="193"/>
      <c r="D124" s="187" t="s">
        <v>160</v>
      </c>
      <c r="E124" s="194" t="s">
        <v>31</v>
      </c>
      <c r="F124" s="195" t="s">
        <v>800</v>
      </c>
      <c r="G124" s="193"/>
      <c r="H124" s="196">
        <v>1.344</v>
      </c>
      <c r="I124" s="197"/>
      <c r="J124" s="193"/>
      <c r="K124" s="193"/>
      <c r="L124" s="198"/>
      <c r="M124" s="199"/>
      <c r="N124" s="200"/>
      <c r="O124" s="200"/>
      <c r="P124" s="200"/>
      <c r="Q124" s="200"/>
      <c r="R124" s="200"/>
      <c r="S124" s="200"/>
      <c r="T124" s="201"/>
      <c r="AT124" s="202" t="s">
        <v>160</v>
      </c>
      <c r="AU124" s="202" t="s">
        <v>89</v>
      </c>
      <c r="AV124" s="13" t="s">
        <v>89</v>
      </c>
      <c r="AW124" s="13" t="s">
        <v>38</v>
      </c>
      <c r="AX124" s="13" t="s">
        <v>79</v>
      </c>
      <c r="AY124" s="202" t="s">
        <v>149</v>
      </c>
    </row>
    <row r="125" spans="2:51" s="15" customFormat="1" ht="11.25">
      <c r="B125" s="213"/>
      <c r="C125" s="214"/>
      <c r="D125" s="187" t="s">
        <v>160</v>
      </c>
      <c r="E125" s="215" t="s">
        <v>31</v>
      </c>
      <c r="F125" s="216" t="s">
        <v>163</v>
      </c>
      <c r="G125" s="214"/>
      <c r="H125" s="217">
        <v>21.020000000000003</v>
      </c>
      <c r="I125" s="218"/>
      <c r="J125" s="214"/>
      <c r="K125" s="214"/>
      <c r="L125" s="219"/>
      <c r="M125" s="220"/>
      <c r="N125" s="221"/>
      <c r="O125" s="221"/>
      <c r="P125" s="221"/>
      <c r="Q125" s="221"/>
      <c r="R125" s="221"/>
      <c r="S125" s="221"/>
      <c r="T125" s="222"/>
      <c r="AT125" s="223" t="s">
        <v>160</v>
      </c>
      <c r="AU125" s="223" t="s">
        <v>89</v>
      </c>
      <c r="AV125" s="15" t="s">
        <v>156</v>
      </c>
      <c r="AW125" s="15" t="s">
        <v>38</v>
      </c>
      <c r="AX125" s="15" t="s">
        <v>87</v>
      </c>
      <c r="AY125" s="223" t="s">
        <v>149</v>
      </c>
    </row>
    <row r="126" spans="1:65" s="2" customFormat="1" ht="24">
      <c r="A126" s="35"/>
      <c r="B126" s="36"/>
      <c r="C126" s="174" t="s">
        <v>156</v>
      </c>
      <c r="D126" s="174" t="s">
        <v>151</v>
      </c>
      <c r="E126" s="175" t="s">
        <v>793</v>
      </c>
      <c r="F126" s="176" t="s">
        <v>794</v>
      </c>
      <c r="G126" s="177" t="s">
        <v>170</v>
      </c>
      <c r="H126" s="178">
        <v>5.37</v>
      </c>
      <c r="I126" s="179"/>
      <c r="J126" s="180">
        <f>ROUND(I126*H126,2)</f>
        <v>0</v>
      </c>
      <c r="K126" s="176" t="s">
        <v>155</v>
      </c>
      <c r="L126" s="40"/>
      <c r="M126" s="181" t="s">
        <v>31</v>
      </c>
      <c r="N126" s="182" t="s">
        <v>50</v>
      </c>
      <c r="O126" s="65"/>
      <c r="P126" s="183">
        <f>O126*H126</f>
        <v>0</v>
      </c>
      <c r="Q126" s="183">
        <v>0</v>
      </c>
      <c r="R126" s="183">
        <f>Q126*H126</f>
        <v>0</v>
      </c>
      <c r="S126" s="183">
        <v>0</v>
      </c>
      <c r="T126" s="184">
        <f>S126*H126</f>
        <v>0</v>
      </c>
      <c r="U126" s="35"/>
      <c r="V126" s="35"/>
      <c r="W126" s="35"/>
      <c r="X126" s="35"/>
      <c r="Y126" s="35"/>
      <c r="Z126" s="35"/>
      <c r="AA126" s="35"/>
      <c r="AB126" s="35"/>
      <c r="AC126" s="35"/>
      <c r="AD126" s="35"/>
      <c r="AE126" s="35"/>
      <c r="AR126" s="185" t="s">
        <v>156</v>
      </c>
      <c r="AT126" s="185" t="s">
        <v>151</v>
      </c>
      <c r="AU126" s="185" t="s">
        <v>89</v>
      </c>
      <c r="AY126" s="18" t="s">
        <v>149</v>
      </c>
      <c r="BE126" s="186">
        <f>IF(N126="základní",J126,0)</f>
        <v>0</v>
      </c>
      <c r="BF126" s="186">
        <f>IF(N126="snížená",J126,0)</f>
        <v>0</v>
      </c>
      <c r="BG126" s="186">
        <f>IF(N126="zákl. přenesená",J126,0)</f>
        <v>0</v>
      </c>
      <c r="BH126" s="186">
        <f>IF(N126="sníž. přenesená",J126,0)</f>
        <v>0</v>
      </c>
      <c r="BI126" s="186">
        <f>IF(N126="nulová",J126,0)</f>
        <v>0</v>
      </c>
      <c r="BJ126" s="18" t="s">
        <v>87</v>
      </c>
      <c r="BK126" s="186">
        <f>ROUND(I126*H126,2)</f>
        <v>0</v>
      </c>
      <c r="BL126" s="18" t="s">
        <v>156</v>
      </c>
      <c r="BM126" s="185" t="s">
        <v>801</v>
      </c>
    </row>
    <row r="127" spans="1:47" s="2" customFormat="1" ht="107.25">
      <c r="A127" s="35"/>
      <c r="B127" s="36"/>
      <c r="C127" s="37"/>
      <c r="D127" s="187" t="s">
        <v>158</v>
      </c>
      <c r="E127" s="37"/>
      <c r="F127" s="188" t="s">
        <v>180</v>
      </c>
      <c r="G127" s="37"/>
      <c r="H127" s="37"/>
      <c r="I127" s="189"/>
      <c r="J127" s="37"/>
      <c r="K127" s="37"/>
      <c r="L127" s="40"/>
      <c r="M127" s="190"/>
      <c r="N127" s="191"/>
      <c r="O127" s="65"/>
      <c r="P127" s="65"/>
      <c r="Q127" s="65"/>
      <c r="R127" s="65"/>
      <c r="S127" s="65"/>
      <c r="T127" s="66"/>
      <c r="U127" s="35"/>
      <c r="V127" s="35"/>
      <c r="W127" s="35"/>
      <c r="X127" s="35"/>
      <c r="Y127" s="35"/>
      <c r="Z127" s="35"/>
      <c r="AA127" s="35"/>
      <c r="AB127" s="35"/>
      <c r="AC127" s="35"/>
      <c r="AD127" s="35"/>
      <c r="AE127" s="35"/>
      <c r="AT127" s="18" t="s">
        <v>158</v>
      </c>
      <c r="AU127" s="18" t="s">
        <v>89</v>
      </c>
    </row>
    <row r="128" spans="2:51" s="13" customFormat="1" ht="11.25">
      <c r="B128" s="192"/>
      <c r="C128" s="193"/>
      <c r="D128" s="187" t="s">
        <v>160</v>
      </c>
      <c r="E128" s="194" t="s">
        <v>31</v>
      </c>
      <c r="F128" s="195" t="s">
        <v>802</v>
      </c>
      <c r="G128" s="193"/>
      <c r="H128" s="196">
        <v>5.37</v>
      </c>
      <c r="I128" s="197"/>
      <c r="J128" s="193"/>
      <c r="K128" s="193"/>
      <c r="L128" s="198"/>
      <c r="M128" s="199"/>
      <c r="N128" s="200"/>
      <c r="O128" s="200"/>
      <c r="P128" s="200"/>
      <c r="Q128" s="200"/>
      <c r="R128" s="200"/>
      <c r="S128" s="200"/>
      <c r="T128" s="201"/>
      <c r="AT128" s="202" t="s">
        <v>160</v>
      </c>
      <c r="AU128" s="202" t="s">
        <v>89</v>
      </c>
      <c r="AV128" s="13" t="s">
        <v>89</v>
      </c>
      <c r="AW128" s="13" t="s">
        <v>38</v>
      </c>
      <c r="AX128" s="13" t="s">
        <v>79</v>
      </c>
      <c r="AY128" s="202" t="s">
        <v>149</v>
      </c>
    </row>
    <row r="129" spans="2:51" s="14" customFormat="1" ht="11.25">
      <c r="B129" s="203"/>
      <c r="C129" s="204"/>
      <c r="D129" s="187" t="s">
        <v>160</v>
      </c>
      <c r="E129" s="205" t="s">
        <v>31</v>
      </c>
      <c r="F129" s="206" t="s">
        <v>803</v>
      </c>
      <c r="G129" s="204"/>
      <c r="H129" s="205" t="s">
        <v>31</v>
      </c>
      <c r="I129" s="207"/>
      <c r="J129" s="204"/>
      <c r="K129" s="204"/>
      <c r="L129" s="208"/>
      <c r="M129" s="209"/>
      <c r="N129" s="210"/>
      <c r="O129" s="210"/>
      <c r="P129" s="210"/>
      <c r="Q129" s="210"/>
      <c r="R129" s="210"/>
      <c r="S129" s="210"/>
      <c r="T129" s="211"/>
      <c r="AT129" s="212" t="s">
        <v>160</v>
      </c>
      <c r="AU129" s="212" t="s">
        <v>89</v>
      </c>
      <c r="AV129" s="14" t="s">
        <v>87</v>
      </c>
      <c r="AW129" s="14" t="s">
        <v>38</v>
      </c>
      <c r="AX129" s="14" t="s">
        <v>79</v>
      </c>
      <c r="AY129" s="212" t="s">
        <v>149</v>
      </c>
    </row>
    <row r="130" spans="2:51" s="15" customFormat="1" ht="11.25">
      <c r="B130" s="213"/>
      <c r="C130" s="214"/>
      <c r="D130" s="187" t="s">
        <v>160</v>
      </c>
      <c r="E130" s="215" t="s">
        <v>31</v>
      </c>
      <c r="F130" s="216" t="s">
        <v>163</v>
      </c>
      <c r="G130" s="214"/>
      <c r="H130" s="217">
        <v>5.37</v>
      </c>
      <c r="I130" s="218"/>
      <c r="J130" s="214"/>
      <c r="K130" s="214"/>
      <c r="L130" s="219"/>
      <c r="M130" s="220"/>
      <c r="N130" s="221"/>
      <c r="O130" s="221"/>
      <c r="P130" s="221"/>
      <c r="Q130" s="221"/>
      <c r="R130" s="221"/>
      <c r="S130" s="221"/>
      <c r="T130" s="222"/>
      <c r="AT130" s="223" t="s">
        <v>160</v>
      </c>
      <c r="AU130" s="223" t="s">
        <v>89</v>
      </c>
      <c r="AV130" s="15" t="s">
        <v>156</v>
      </c>
      <c r="AW130" s="15" t="s">
        <v>38</v>
      </c>
      <c r="AX130" s="15" t="s">
        <v>87</v>
      </c>
      <c r="AY130" s="223" t="s">
        <v>149</v>
      </c>
    </row>
    <row r="131" spans="1:65" s="2" customFormat="1" ht="24">
      <c r="A131" s="35"/>
      <c r="B131" s="36"/>
      <c r="C131" s="174" t="s">
        <v>176</v>
      </c>
      <c r="D131" s="174" t="s">
        <v>151</v>
      </c>
      <c r="E131" s="175" t="s">
        <v>793</v>
      </c>
      <c r="F131" s="176" t="s">
        <v>794</v>
      </c>
      <c r="G131" s="177" t="s">
        <v>170</v>
      </c>
      <c r="H131" s="178">
        <v>6.065</v>
      </c>
      <c r="I131" s="179"/>
      <c r="J131" s="180">
        <f>ROUND(I131*H131,2)</f>
        <v>0</v>
      </c>
      <c r="K131" s="176" t="s">
        <v>155</v>
      </c>
      <c r="L131" s="40"/>
      <c r="M131" s="181" t="s">
        <v>31</v>
      </c>
      <c r="N131" s="182" t="s">
        <v>50</v>
      </c>
      <c r="O131" s="65"/>
      <c r="P131" s="183">
        <f>O131*H131</f>
        <v>0</v>
      </c>
      <c r="Q131" s="183">
        <v>0</v>
      </c>
      <c r="R131" s="183">
        <f>Q131*H131</f>
        <v>0</v>
      </c>
      <c r="S131" s="183">
        <v>0</v>
      </c>
      <c r="T131" s="184">
        <f>S131*H131</f>
        <v>0</v>
      </c>
      <c r="U131" s="35"/>
      <c r="V131" s="35"/>
      <c r="W131" s="35"/>
      <c r="X131" s="35"/>
      <c r="Y131" s="35"/>
      <c r="Z131" s="35"/>
      <c r="AA131" s="35"/>
      <c r="AB131" s="35"/>
      <c r="AC131" s="35"/>
      <c r="AD131" s="35"/>
      <c r="AE131" s="35"/>
      <c r="AR131" s="185" t="s">
        <v>156</v>
      </c>
      <c r="AT131" s="185" t="s">
        <v>151</v>
      </c>
      <c r="AU131" s="185" t="s">
        <v>89</v>
      </c>
      <c r="AY131" s="18" t="s">
        <v>149</v>
      </c>
      <c r="BE131" s="186">
        <f>IF(N131="základní",J131,0)</f>
        <v>0</v>
      </c>
      <c r="BF131" s="186">
        <f>IF(N131="snížená",J131,0)</f>
        <v>0</v>
      </c>
      <c r="BG131" s="186">
        <f>IF(N131="zákl. přenesená",J131,0)</f>
        <v>0</v>
      </c>
      <c r="BH131" s="186">
        <f>IF(N131="sníž. přenesená",J131,0)</f>
        <v>0</v>
      </c>
      <c r="BI131" s="186">
        <f>IF(N131="nulová",J131,0)</f>
        <v>0</v>
      </c>
      <c r="BJ131" s="18" t="s">
        <v>87</v>
      </c>
      <c r="BK131" s="186">
        <f>ROUND(I131*H131,2)</f>
        <v>0</v>
      </c>
      <c r="BL131" s="18" t="s">
        <v>156</v>
      </c>
      <c r="BM131" s="185" t="s">
        <v>804</v>
      </c>
    </row>
    <row r="132" spans="1:47" s="2" customFormat="1" ht="107.25">
      <c r="A132" s="35"/>
      <c r="B132" s="36"/>
      <c r="C132" s="37"/>
      <c r="D132" s="187" t="s">
        <v>158</v>
      </c>
      <c r="E132" s="37"/>
      <c r="F132" s="188" t="s">
        <v>180</v>
      </c>
      <c r="G132" s="37"/>
      <c r="H132" s="37"/>
      <c r="I132" s="189"/>
      <c r="J132" s="37"/>
      <c r="K132" s="37"/>
      <c r="L132" s="40"/>
      <c r="M132" s="190"/>
      <c r="N132" s="191"/>
      <c r="O132" s="65"/>
      <c r="P132" s="65"/>
      <c r="Q132" s="65"/>
      <c r="R132" s="65"/>
      <c r="S132" s="65"/>
      <c r="T132" s="66"/>
      <c r="U132" s="35"/>
      <c r="V132" s="35"/>
      <c r="W132" s="35"/>
      <c r="X132" s="35"/>
      <c r="Y132" s="35"/>
      <c r="Z132" s="35"/>
      <c r="AA132" s="35"/>
      <c r="AB132" s="35"/>
      <c r="AC132" s="35"/>
      <c r="AD132" s="35"/>
      <c r="AE132" s="35"/>
      <c r="AT132" s="18" t="s">
        <v>158</v>
      </c>
      <c r="AU132" s="18" t="s">
        <v>89</v>
      </c>
    </row>
    <row r="133" spans="2:51" s="13" customFormat="1" ht="11.25">
      <c r="B133" s="192"/>
      <c r="C133" s="193"/>
      <c r="D133" s="187" t="s">
        <v>160</v>
      </c>
      <c r="E133" s="194" t="s">
        <v>31</v>
      </c>
      <c r="F133" s="195" t="s">
        <v>546</v>
      </c>
      <c r="G133" s="193"/>
      <c r="H133" s="196">
        <v>0.8</v>
      </c>
      <c r="I133" s="197"/>
      <c r="J133" s="193"/>
      <c r="K133" s="193"/>
      <c r="L133" s="198"/>
      <c r="M133" s="199"/>
      <c r="N133" s="200"/>
      <c r="O133" s="200"/>
      <c r="P133" s="200"/>
      <c r="Q133" s="200"/>
      <c r="R133" s="200"/>
      <c r="S133" s="200"/>
      <c r="T133" s="201"/>
      <c r="AT133" s="202" t="s">
        <v>160</v>
      </c>
      <c r="AU133" s="202" t="s">
        <v>89</v>
      </c>
      <c r="AV133" s="13" t="s">
        <v>89</v>
      </c>
      <c r="AW133" s="13" t="s">
        <v>38</v>
      </c>
      <c r="AX133" s="13" t="s">
        <v>79</v>
      </c>
      <c r="AY133" s="202" t="s">
        <v>149</v>
      </c>
    </row>
    <row r="134" spans="2:51" s="14" customFormat="1" ht="11.25">
      <c r="B134" s="203"/>
      <c r="C134" s="204"/>
      <c r="D134" s="187" t="s">
        <v>160</v>
      </c>
      <c r="E134" s="205" t="s">
        <v>31</v>
      </c>
      <c r="F134" s="206" t="s">
        <v>805</v>
      </c>
      <c r="G134" s="204"/>
      <c r="H134" s="205" t="s">
        <v>31</v>
      </c>
      <c r="I134" s="207"/>
      <c r="J134" s="204"/>
      <c r="K134" s="204"/>
      <c r="L134" s="208"/>
      <c r="M134" s="209"/>
      <c r="N134" s="210"/>
      <c r="O134" s="210"/>
      <c r="P134" s="210"/>
      <c r="Q134" s="210"/>
      <c r="R134" s="210"/>
      <c r="S134" s="210"/>
      <c r="T134" s="211"/>
      <c r="AT134" s="212" t="s">
        <v>160</v>
      </c>
      <c r="AU134" s="212" t="s">
        <v>89</v>
      </c>
      <c r="AV134" s="14" t="s">
        <v>87</v>
      </c>
      <c r="AW134" s="14" t="s">
        <v>38</v>
      </c>
      <c r="AX134" s="14" t="s">
        <v>79</v>
      </c>
      <c r="AY134" s="212" t="s">
        <v>149</v>
      </c>
    </row>
    <row r="135" spans="2:51" s="13" customFormat="1" ht="11.25">
      <c r="B135" s="192"/>
      <c r="C135" s="193"/>
      <c r="D135" s="187" t="s">
        <v>160</v>
      </c>
      <c r="E135" s="194" t="s">
        <v>31</v>
      </c>
      <c r="F135" s="195" t="s">
        <v>806</v>
      </c>
      <c r="G135" s="193"/>
      <c r="H135" s="196">
        <v>5.265</v>
      </c>
      <c r="I135" s="197"/>
      <c r="J135" s="193"/>
      <c r="K135" s="193"/>
      <c r="L135" s="198"/>
      <c r="M135" s="199"/>
      <c r="N135" s="200"/>
      <c r="O135" s="200"/>
      <c r="P135" s="200"/>
      <c r="Q135" s="200"/>
      <c r="R135" s="200"/>
      <c r="S135" s="200"/>
      <c r="T135" s="201"/>
      <c r="AT135" s="202" t="s">
        <v>160</v>
      </c>
      <c r="AU135" s="202" t="s">
        <v>89</v>
      </c>
      <c r="AV135" s="13" t="s">
        <v>89</v>
      </c>
      <c r="AW135" s="13" t="s">
        <v>38</v>
      </c>
      <c r="AX135" s="13" t="s">
        <v>79</v>
      </c>
      <c r="AY135" s="202" t="s">
        <v>149</v>
      </c>
    </row>
    <row r="136" spans="2:51" s="14" customFormat="1" ht="11.25">
      <c r="B136" s="203"/>
      <c r="C136" s="204"/>
      <c r="D136" s="187" t="s">
        <v>160</v>
      </c>
      <c r="E136" s="205" t="s">
        <v>31</v>
      </c>
      <c r="F136" s="206" t="s">
        <v>807</v>
      </c>
      <c r="G136" s="204"/>
      <c r="H136" s="205" t="s">
        <v>31</v>
      </c>
      <c r="I136" s="207"/>
      <c r="J136" s="204"/>
      <c r="K136" s="204"/>
      <c r="L136" s="208"/>
      <c r="M136" s="209"/>
      <c r="N136" s="210"/>
      <c r="O136" s="210"/>
      <c r="P136" s="210"/>
      <c r="Q136" s="210"/>
      <c r="R136" s="210"/>
      <c r="S136" s="210"/>
      <c r="T136" s="211"/>
      <c r="AT136" s="212" t="s">
        <v>160</v>
      </c>
      <c r="AU136" s="212" t="s">
        <v>89</v>
      </c>
      <c r="AV136" s="14" t="s">
        <v>87</v>
      </c>
      <c r="AW136" s="14" t="s">
        <v>38</v>
      </c>
      <c r="AX136" s="14" t="s">
        <v>79</v>
      </c>
      <c r="AY136" s="212" t="s">
        <v>149</v>
      </c>
    </row>
    <row r="137" spans="2:51" s="15" customFormat="1" ht="11.25">
      <c r="B137" s="213"/>
      <c r="C137" s="214"/>
      <c r="D137" s="187" t="s">
        <v>160</v>
      </c>
      <c r="E137" s="215" t="s">
        <v>31</v>
      </c>
      <c r="F137" s="216" t="s">
        <v>163</v>
      </c>
      <c r="G137" s="214"/>
      <c r="H137" s="217">
        <v>6.0649999999999995</v>
      </c>
      <c r="I137" s="218"/>
      <c r="J137" s="214"/>
      <c r="K137" s="214"/>
      <c r="L137" s="219"/>
      <c r="M137" s="220"/>
      <c r="N137" s="221"/>
      <c r="O137" s="221"/>
      <c r="P137" s="221"/>
      <c r="Q137" s="221"/>
      <c r="R137" s="221"/>
      <c r="S137" s="221"/>
      <c r="T137" s="222"/>
      <c r="AT137" s="223" t="s">
        <v>160</v>
      </c>
      <c r="AU137" s="223" t="s">
        <v>89</v>
      </c>
      <c r="AV137" s="15" t="s">
        <v>156</v>
      </c>
      <c r="AW137" s="15" t="s">
        <v>38</v>
      </c>
      <c r="AX137" s="15" t="s">
        <v>87</v>
      </c>
      <c r="AY137" s="223" t="s">
        <v>149</v>
      </c>
    </row>
    <row r="138" spans="1:65" s="2" customFormat="1" ht="24">
      <c r="A138" s="35"/>
      <c r="B138" s="36"/>
      <c r="C138" s="174" t="s">
        <v>185</v>
      </c>
      <c r="D138" s="174" t="s">
        <v>151</v>
      </c>
      <c r="E138" s="175" t="s">
        <v>808</v>
      </c>
      <c r="F138" s="176" t="s">
        <v>809</v>
      </c>
      <c r="G138" s="177" t="s">
        <v>170</v>
      </c>
      <c r="H138" s="178">
        <v>10.51</v>
      </c>
      <c r="I138" s="179"/>
      <c r="J138" s="180">
        <f>ROUND(I138*H138,2)</f>
        <v>0</v>
      </c>
      <c r="K138" s="176" t="s">
        <v>155</v>
      </c>
      <c r="L138" s="40"/>
      <c r="M138" s="181" t="s">
        <v>31</v>
      </c>
      <c r="N138" s="182" t="s">
        <v>50</v>
      </c>
      <c r="O138" s="65"/>
      <c r="P138" s="183">
        <f>O138*H138</f>
        <v>0</v>
      </c>
      <c r="Q138" s="183">
        <v>0</v>
      </c>
      <c r="R138" s="183">
        <f>Q138*H138</f>
        <v>0</v>
      </c>
      <c r="S138" s="183">
        <v>0</v>
      </c>
      <c r="T138" s="184">
        <f>S138*H138</f>
        <v>0</v>
      </c>
      <c r="U138" s="35"/>
      <c r="V138" s="35"/>
      <c r="W138" s="35"/>
      <c r="X138" s="35"/>
      <c r="Y138" s="35"/>
      <c r="Z138" s="35"/>
      <c r="AA138" s="35"/>
      <c r="AB138" s="35"/>
      <c r="AC138" s="35"/>
      <c r="AD138" s="35"/>
      <c r="AE138" s="35"/>
      <c r="AR138" s="185" t="s">
        <v>156</v>
      </c>
      <c r="AT138" s="185" t="s">
        <v>151</v>
      </c>
      <c r="AU138" s="185" t="s">
        <v>89</v>
      </c>
      <c r="AY138" s="18" t="s">
        <v>149</v>
      </c>
      <c r="BE138" s="186">
        <f>IF(N138="základní",J138,0)</f>
        <v>0</v>
      </c>
      <c r="BF138" s="186">
        <f>IF(N138="snížená",J138,0)</f>
        <v>0</v>
      </c>
      <c r="BG138" s="186">
        <f>IF(N138="zákl. přenesená",J138,0)</f>
        <v>0</v>
      </c>
      <c r="BH138" s="186">
        <f>IF(N138="sníž. přenesená",J138,0)</f>
        <v>0</v>
      </c>
      <c r="BI138" s="186">
        <f>IF(N138="nulová",J138,0)</f>
        <v>0</v>
      </c>
      <c r="BJ138" s="18" t="s">
        <v>87</v>
      </c>
      <c r="BK138" s="186">
        <f>ROUND(I138*H138,2)</f>
        <v>0</v>
      </c>
      <c r="BL138" s="18" t="s">
        <v>156</v>
      </c>
      <c r="BM138" s="185" t="s">
        <v>810</v>
      </c>
    </row>
    <row r="139" spans="1:47" s="2" customFormat="1" ht="107.25">
      <c r="A139" s="35"/>
      <c r="B139" s="36"/>
      <c r="C139" s="37"/>
      <c r="D139" s="187" t="s">
        <v>158</v>
      </c>
      <c r="E139" s="37"/>
      <c r="F139" s="188" t="s">
        <v>180</v>
      </c>
      <c r="G139" s="37"/>
      <c r="H139" s="37"/>
      <c r="I139" s="189"/>
      <c r="J139" s="37"/>
      <c r="K139" s="37"/>
      <c r="L139" s="40"/>
      <c r="M139" s="190"/>
      <c r="N139" s="191"/>
      <c r="O139" s="65"/>
      <c r="P139" s="65"/>
      <c r="Q139" s="65"/>
      <c r="R139" s="65"/>
      <c r="S139" s="65"/>
      <c r="T139" s="66"/>
      <c r="U139" s="35"/>
      <c r="V139" s="35"/>
      <c r="W139" s="35"/>
      <c r="X139" s="35"/>
      <c r="Y139" s="35"/>
      <c r="Z139" s="35"/>
      <c r="AA139" s="35"/>
      <c r="AB139" s="35"/>
      <c r="AC139" s="35"/>
      <c r="AD139" s="35"/>
      <c r="AE139" s="35"/>
      <c r="AT139" s="18" t="s">
        <v>158</v>
      </c>
      <c r="AU139" s="18" t="s">
        <v>89</v>
      </c>
    </row>
    <row r="140" spans="2:51" s="13" customFormat="1" ht="11.25">
      <c r="B140" s="192"/>
      <c r="C140" s="193"/>
      <c r="D140" s="187" t="s">
        <v>160</v>
      </c>
      <c r="E140" s="194" t="s">
        <v>31</v>
      </c>
      <c r="F140" s="195" t="s">
        <v>811</v>
      </c>
      <c r="G140" s="193"/>
      <c r="H140" s="196">
        <v>10.51</v>
      </c>
      <c r="I140" s="197"/>
      <c r="J140" s="193"/>
      <c r="K140" s="193"/>
      <c r="L140" s="198"/>
      <c r="M140" s="199"/>
      <c r="N140" s="200"/>
      <c r="O140" s="200"/>
      <c r="P140" s="200"/>
      <c r="Q140" s="200"/>
      <c r="R140" s="200"/>
      <c r="S140" s="200"/>
      <c r="T140" s="201"/>
      <c r="AT140" s="202" t="s">
        <v>160</v>
      </c>
      <c r="AU140" s="202" t="s">
        <v>89</v>
      </c>
      <c r="AV140" s="13" t="s">
        <v>89</v>
      </c>
      <c r="AW140" s="13" t="s">
        <v>38</v>
      </c>
      <c r="AX140" s="13" t="s">
        <v>79</v>
      </c>
      <c r="AY140" s="202" t="s">
        <v>149</v>
      </c>
    </row>
    <row r="141" spans="2:51" s="15" customFormat="1" ht="11.25">
      <c r="B141" s="213"/>
      <c r="C141" s="214"/>
      <c r="D141" s="187" t="s">
        <v>160</v>
      </c>
      <c r="E141" s="215" t="s">
        <v>31</v>
      </c>
      <c r="F141" s="216" t="s">
        <v>163</v>
      </c>
      <c r="G141" s="214"/>
      <c r="H141" s="217">
        <v>10.51</v>
      </c>
      <c r="I141" s="218"/>
      <c r="J141" s="214"/>
      <c r="K141" s="214"/>
      <c r="L141" s="219"/>
      <c r="M141" s="220"/>
      <c r="N141" s="221"/>
      <c r="O141" s="221"/>
      <c r="P141" s="221"/>
      <c r="Q141" s="221"/>
      <c r="R141" s="221"/>
      <c r="S141" s="221"/>
      <c r="T141" s="222"/>
      <c r="AT141" s="223" t="s">
        <v>160</v>
      </c>
      <c r="AU141" s="223" t="s">
        <v>89</v>
      </c>
      <c r="AV141" s="15" t="s">
        <v>156</v>
      </c>
      <c r="AW141" s="15" t="s">
        <v>38</v>
      </c>
      <c r="AX141" s="15" t="s">
        <v>87</v>
      </c>
      <c r="AY141" s="223" t="s">
        <v>149</v>
      </c>
    </row>
    <row r="142" spans="1:65" s="2" customFormat="1" ht="24">
      <c r="A142" s="35"/>
      <c r="B142" s="36"/>
      <c r="C142" s="174" t="s">
        <v>191</v>
      </c>
      <c r="D142" s="174" t="s">
        <v>151</v>
      </c>
      <c r="E142" s="175" t="s">
        <v>808</v>
      </c>
      <c r="F142" s="176" t="s">
        <v>809</v>
      </c>
      <c r="G142" s="177" t="s">
        <v>170</v>
      </c>
      <c r="H142" s="178">
        <v>2.685</v>
      </c>
      <c r="I142" s="179"/>
      <c r="J142" s="180">
        <f>ROUND(I142*H142,2)</f>
        <v>0</v>
      </c>
      <c r="K142" s="176" t="s">
        <v>155</v>
      </c>
      <c r="L142" s="40"/>
      <c r="M142" s="181" t="s">
        <v>31</v>
      </c>
      <c r="N142" s="182" t="s">
        <v>50</v>
      </c>
      <c r="O142" s="65"/>
      <c r="P142" s="183">
        <f>O142*H142</f>
        <v>0</v>
      </c>
      <c r="Q142" s="183">
        <v>0</v>
      </c>
      <c r="R142" s="183">
        <f>Q142*H142</f>
        <v>0</v>
      </c>
      <c r="S142" s="183">
        <v>0</v>
      </c>
      <c r="T142" s="184">
        <f>S142*H142</f>
        <v>0</v>
      </c>
      <c r="U142" s="35"/>
      <c r="V142" s="35"/>
      <c r="W142" s="35"/>
      <c r="X142" s="35"/>
      <c r="Y142" s="35"/>
      <c r="Z142" s="35"/>
      <c r="AA142" s="35"/>
      <c r="AB142" s="35"/>
      <c r="AC142" s="35"/>
      <c r="AD142" s="35"/>
      <c r="AE142" s="35"/>
      <c r="AR142" s="185" t="s">
        <v>156</v>
      </c>
      <c r="AT142" s="185" t="s">
        <v>151</v>
      </c>
      <c r="AU142" s="185" t="s">
        <v>89</v>
      </c>
      <c r="AY142" s="18" t="s">
        <v>149</v>
      </c>
      <c r="BE142" s="186">
        <f>IF(N142="základní",J142,0)</f>
        <v>0</v>
      </c>
      <c r="BF142" s="186">
        <f>IF(N142="snížená",J142,0)</f>
        <v>0</v>
      </c>
      <c r="BG142" s="186">
        <f>IF(N142="zákl. přenesená",J142,0)</f>
        <v>0</v>
      </c>
      <c r="BH142" s="186">
        <f>IF(N142="sníž. přenesená",J142,0)</f>
        <v>0</v>
      </c>
      <c r="BI142" s="186">
        <f>IF(N142="nulová",J142,0)</f>
        <v>0</v>
      </c>
      <c r="BJ142" s="18" t="s">
        <v>87</v>
      </c>
      <c r="BK142" s="186">
        <f>ROUND(I142*H142,2)</f>
        <v>0</v>
      </c>
      <c r="BL142" s="18" t="s">
        <v>156</v>
      </c>
      <c r="BM142" s="185" t="s">
        <v>812</v>
      </c>
    </row>
    <row r="143" spans="1:47" s="2" customFormat="1" ht="107.25">
      <c r="A143" s="35"/>
      <c r="B143" s="36"/>
      <c r="C143" s="37"/>
      <c r="D143" s="187" t="s">
        <v>158</v>
      </c>
      <c r="E143" s="37"/>
      <c r="F143" s="188" t="s">
        <v>180</v>
      </c>
      <c r="G143" s="37"/>
      <c r="H143" s="37"/>
      <c r="I143" s="189"/>
      <c r="J143" s="37"/>
      <c r="K143" s="37"/>
      <c r="L143" s="40"/>
      <c r="M143" s="190"/>
      <c r="N143" s="191"/>
      <c r="O143" s="65"/>
      <c r="P143" s="65"/>
      <c r="Q143" s="65"/>
      <c r="R143" s="65"/>
      <c r="S143" s="65"/>
      <c r="T143" s="66"/>
      <c r="U143" s="35"/>
      <c r="V143" s="35"/>
      <c r="W143" s="35"/>
      <c r="X143" s="35"/>
      <c r="Y143" s="35"/>
      <c r="Z143" s="35"/>
      <c r="AA143" s="35"/>
      <c r="AB143" s="35"/>
      <c r="AC143" s="35"/>
      <c r="AD143" s="35"/>
      <c r="AE143" s="35"/>
      <c r="AT143" s="18" t="s">
        <v>158</v>
      </c>
      <c r="AU143" s="18" t="s">
        <v>89</v>
      </c>
    </row>
    <row r="144" spans="2:51" s="13" customFormat="1" ht="11.25">
      <c r="B144" s="192"/>
      <c r="C144" s="193"/>
      <c r="D144" s="187" t="s">
        <v>160</v>
      </c>
      <c r="E144" s="194" t="s">
        <v>31</v>
      </c>
      <c r="F144" s="195" t="s">
        <v>813</v>
      </c>
      <c r="G144" s="193"/>
      <c r="H144" s="196">
        <v>2.685</v>
      </c>
      <c r="I144" s="197"/>
      <c r="J144" s="193"/>
      <c r="K144" s="193"/>
      <c r="L144" s="198"/>
      <c r="M144" s="199"/>
      <c r="N144" s="200"/>
      <c r="O144" s="200"/>
      <c r="P144" s="200"/>
      <c r="Q144" s="200"/>
      <c r="R144" s="200"/>
      <c r="S144" s="200"/>
      <c r="T144" s="201"/>
      <c r="AT144" s="202" t="s">
        <v>160</v>
      </c>
      <c r="AU144" s="202" t="s">
        <v>89</v>
      </c>
      <c r="AV144" s="13" t="s">
        <v>89</v>
      </c>
      <c r="AW144" s="13" t="s">
        <v>38</v>
      </c>
      <c r="AX144" s="13" t="s">
        <v>79</v>
      </c>
      <c r="AY144" s="202" t="s">
        <v>149</v>
      </c>
    </row>
    <row r="145" spans="2:51" s="14" customFormat="1" ht="11.25">
      <c r="B145" s="203"/>
      <c r="C145" s="204"/>
      <c r="D145" s="187" t="s">
        <v>160</v>
      </c>
      <c r="E145" s="205" t="s">
        <v>31</v>
      </c>
      <c r="F145" s="206" t="s">
        <v>814</v>
      </c>
      <c r="G145" s="204"/>
      <c r="H145" s="205" t="s">
        <v>31</v>
      </c>
      <c r="I145" s="207"/>
      <c r="J145" s="204"/>
      <c r="K145" s="204"/>
      <c r="L145" s="208"/>
      <c r="M145" s="209"/>
      <c r="N145" s="210"/>
      <c r="O145" s="210"/>
      <c r="P145" s="210"/>
      <c r="Q145" s="210"/>
      <c r="R145" s="210"/>
      <c r="S145" s="210"/>
      <c r="T145" s="211"/>
      <c r="AT145" s="212" t="s">
        <v>160</v>
      </c>
      <c r="AU145" s="212" t="s">
        <v>89</v>
      </c>
      <c r="AV145" s="14" t="s">
        <v>87</v>
      </c>
      <c r="AW145" s="14" t="s">
        <v>38</v>
      </c>
      <c r="AX145" s="14" t="s">
        <v>79</v>
      </c>
      <c r="AY145" s="212" t="s">
        <v>149</v>
      </c>
    </row>
    <row r="146" spans="2:51" s="15" customFormat="1" ht="11.25">
      <c r="B146" s="213"/>
      <c r="C146" s="214"/>
      <c r="D146" s="187" t="s">
        <v>160</v>
      </c>
      <c r="E146" s="215" t="s">
        <v>31</v>
      </c>
      <c r="F146" s="216" t="s">
        <v>163</v>
      </c>
      <c r="G146" s="214"/>
      <c r="H146" s="217">
        <v>2.685</v>
      </c>
      <c r="I146" s="218"/>
      <c r="J146" s="214"/>
      <c r="K146" s="214"/>
      <c r="L146" s="219"/>
      <c r="M146" s="220"/>
      <c r="N146" s="221"/>
      <c r="O146" s="221"/>
      <c r="P146" s="221"/>
      <c r="Q146" s="221"/>
      <c r="R146" s="221"/>
      <c r="S146" s="221"/>
      <c r="T146" s="222"/>
      <c r="AT146" s="223" t="s">
        <v>160</v>
      </c>
      <c r="AU146" s="223" t="s">
        <v>89</v>
      </c>
      <c r="AV146" s="15" t="s">
        <v>156</v>
      </c>
      <c r="AW146" s="15" t="s">
        <v>38</v>
      </c>
      <c r="AX146" s="15" t="s">
        <v>87</v>
      </c>
      <c r="AY146" s="223" t="s">
        <v>149</v>
      </c>
    </row>
    <row r="147" spans="1:65" s="2" customFormat="1" ht="24">
      <c r="A147" s="35"/>
      <c r="B147" s="36"/>
      <c r="C147" s="174" t="s">
        <v>198</v>
      </c>
      <c r="D147" s="174" t="s">
        <v>151</v>
      </c>
      <c r="E147" s="175" t="s">
        <v>808</v>
      </c>
      <c r="F147" s="176" t="s">
        <v>809</v>
      </c>
      <c r="G147" s="177" t="s">
        <v>170</v>
      </c>
      <c r="H147" s="178">
        <v>3.033</v>
      </c>
      <c r="I147" s="179"/>
      <c r="J147" s="180">
        <f>ROUND(I147*H147,2)</f>
        <v>0</v>
      </c>
      <c r="K147" s="176" t="s">
        <v>155</v>
      </c>
      <c r="L147" s="40"/>
      <c r="M147" s="181" t="s">
        <v>31</v>
      </c>
      <c r="N147" s="182" t="s">
        <v>50</v>
      </c>
      <c r="O147" s="65"/>
      <c r="P147" s="183">
        <f>O147*H147</f>
        <v>0</v>
      </c>
      <c r="Q147" s="183">
        <v>0</v>
      </c>
      <c r="R147" s="183">
        <f>Q147*H147</f>
        <v>0</v>
      </c>
      <c r="S147" s="183">
        <v>0</v>
      </c>
      <c r="T147" s="184">
        <f>S147*H147</f>
        <v>0</v>
      </c>
      <c r="U147" s="35"/>
      <c r="V147" s="35"/>
      <c r="W147" s="35"/>
      <c r="X147" s="35"/>
      <c r="Y147" s="35"/>
      <c r="Z147" s="35"/>
      <c r="AA147" s="35"/>
      <c r="AB147" s="35"/>
      <c r="AC147" s="35"/>
      <c r="AD147" s="35"/>
      <c r="AE147" s="35"/>
      <c r="AR147" s="185" t="s">
        <v>156</v>
      </c>
      <c r="AT147" s="185" t="s">
        <v>151</v>
      </c>
      <c r="AU147" s="185" t="s">
        <v>89</v>
      </c>
      <c r="AY147" s="18" t="s">
        <v>149</v>
      </c>
      <c r="BE147" s="186">
        <f>IF(N147="základní",J147,0)</f>
        <v>0</v>
      </c>
      <c r="BF147" s="186">
        <f>IF(N147="snížená",J147,0)</f>
        <v>0</v>
      </c>
      <c r="BG147" s="186">
        <f>IF(N147="zákl. přenesená",J147,0)</f>
        <v>0</v>
      </c>
      <c r="BH147" s="186">
        <f>IF(N147="sníž. přenesená",J147,0)</f>
        <v>0</v>
      </c>
      <c r="BI147" s="186">
        <f>IF(N147="nulová",J147,0)</f>
        <v>0</v>
      </c>
      <c r="BJ147" s="18" t="s">
        <v>87</v>
      </c>
      <c r="BK147" s="186">
        <f>ROUND(I147*H147,2)</f>
        <v>0</v>
      </c>
      <c r="BL147" s="18" t="s">
        <v>156</v>
      </c>
      <c r="BM147" s="185" t="s">
        <v>815</v>
      </c>
    </row>
    <row r="148" spans="1:47" s="2" customFormat="1" ht="107.25">
      <c r="A148" s="35"/>
      <c r="B148" s="36"/>
      <c r="C148" s="37"/>
      <c r="D148" s="187" t="s">
        <v>158</v>
      </c>
      <c r="E148" s="37"/>
      <c r="F148" s="188" t="s">
        <v>180</v>
      </c>
      <c r="G148" s="37"/>
      <c r="H148" s="37"/>
      <c r="I148" s="189"/>
      <c r="J148" s="37"/>
      <c r="K148" s="37"/>
      <c r="L148" s="40"/>
      <c r="M148" s="190"/>
      <c r="N148" s="191"/>
      <c r="O148" s="65"/>
      <c r="P148" s="65"/>
      <c r="Q148" s="65"/>
      <c r="R148" s="65"/>
      <c r="S148" s="65"/>
      <c r="T148" s="66"/>
      <c r="U148" s="35"/>
      <c r="V148" s="35"/>
      <c r="W148" s="35"/>
      <c r="X148" s="35"/>
      <c r="Y148" s="35"/>
      <c r="Z148" s="35"/>
      <c r="AA148" s="35"/>
      <c r="AB148" s="35"/>
      <c r="AC148" s="35"/>
      <c r="AD148" s="35"/>
      <c r="AE148" s="35"/>
      <c r="AT148" s="18" t="s">
        <v>158</v>
      </c>
      <c r="AU148" s="18" t="s">
        <v>89</v>
      </c>
    </row>
    <row r="149" spans="2:51" s="13" customFormat="1" ht="11.25">
      <c r="B149" s="192"/>
      <c r="C149" s="193"/>
      <c r="D149" s="187" t="s">
        <v>160</v>
      </c>
      <c r="E149" s="194" t="s">
        <v>31</v>
      </c>
      <c r="F149" s="195" t="s">
        <v>816</v>
      </c>
      <c r="G149" s="193"/>
      <c r="H149" s="196">
        <v>3.033</v>
      </c>
      <c r="I149" s="197"/>
      <c r="J149" s="193"/>
      <c r="K149" s="193"/>
      <c r="L149" s="198"/>
      <c r="M149" s="199"/>
      <c r="N149" s="200"/>
      <c r="O149" s="200"/>
      <c r="P149" s="200"/>
      <c r="Q149" s="200"/>
      <c r="R149" s="200"/>
      <c r="S149" s="200"/>
      <c r="T149" s="201"/>
      <c r="AT149" s="202" t="s">
        <v>160</v>
      </c>
      <c r="AU149" s="202" t="s">
        <v>89</v>
      </c>
      <c r="AV149" s="13" t="s">
        <v>89</v>
      </c>
      <c r="AW149" s="13" t="s">
        <v>38</v>
      </c>
      <c r="AX149" s="13" t="s">
        <v>79</v>
      </c>
      <c r="AY149" s="202" t="s">
        <v>149</v>
      </c>
    </row>
    <row r="150" spans="2:51" s="15" customFormat="1" ht="11.25">
      <c r="B150" s="213"/>
      <c r="C150" s="214"/>
      <c r="D150" s="187" t="s">
        <v>160</v>
      </c>
      <c r="E150" s="215" t="s">
        <v>31</v>
      </c>
      <c r="F150" s="216" t="s">
        <v>163</v>
      </c>
      <c r="G150" s="214"/>
      <c r="H150" s="217">
        <v>3.033</v>
      </c>
      <c r="I150" s="218"/>
      <c r="J150" s="214"/>
      <c r="K150" s="214"/>
      <c r="L150" s="219"/>
      <c r="M150" s="220"/>
      <c r="N150" s="221"/>
      <c r="O150" s="221"/>
      <c r="P150" s="221"/>
      <c r="Q150" s="221"/>
      <c r="R150" s="221"/>
      <c r="S150" s="221"/>
      <c r="T150" s="222"/>
      <c r="AT150" s="223" t="s">
        <v>160</v>
      </c>
      <c r="AU150" s="223" t="s">
        <v>89</v>
      </c>
      <c r="AV150" s="15" t="s">
        <v>156</v>
      </c>
      <c r="AW150" s="15" t="s">
        <v>38</v>
      </c>
      <c r="AX150" s="15" t="s">
        <v>87</v>
      </c>
      <c r="AY150" s="223" t="s">
        <v>149</v>
      </c>
    </row>
    <row r="151" spans="1:65" s="2" customFormat="1" ht="33" customHeight="1">
      <c r="A151" s="35"/>
      <c r="B151" s="36"/>
      <c r="C151" s="174" t="s">
        <v>205</v>
      </c>
      <c r="D151" s="174" t="s">
        <v>151</v>
      </c>
      <c r="E151" s="175" t="s">
        <v>817</v>
      </c>
      <c r="F151" s="176" t="s">
        <v>818</v>
      </c>
      <c r="G151" s="177" t="s">
        <v>170</v>
      </c>
      <c r="H151" s="178">
        <v>31.023</v>
      </c>
      <c r="I151" s="179"/>
      <c r="J151" s="180">
        <f>ROUND(I151*H151,2)</f>
        <v>0</v>
      </c>
      <c r="K151" s="176" t="s">
        <v>155</v>
      </c>
      <c r="L151" s="40"/>
      <c r="M151" s="181" t="s">
        <v>31</v>
      </c>
      <c r="N151" s="182" t="s">
        <v>50</v>
      </c>
      <c r="O151" s="65"/>
      <c r="P151" s="183">
        <f>O151*H151</f>
        <v>0</v>
      </c>
      <c r="Q151" s="183">
        <v>0</v>
      </c>
      <c r="R151" s="183">
        <f>Q151*H151</f>
        <v>0</v>
      </c>
      <c r="S151" s="183">
        <v>0</v>
      </c>
      <c r="T151" s="184">
        <f>S151*H151</f>
        <v>0</v>
      </c>
      <c r="U151" s="35"/>
      <c r="V151" s="35"/>
      <c r="W151" s="35"/>
      <c r="X151" s="35"/>
      <c r="Y151" s="35"/>
      <c r="Z151" s="35"/>
      <c r="AA151" s="35"/>
      <c r="AB151" s="35"/>
      <c r="AC151" s="35"/>
      <c r="AD151" s="35"/>
      <c r="AE151" s="35"/>
      <c r="AR151" s="185" t="s">
        <v>156</v>
      </c>
      <c r="AT151" s="185" t="s">
        <v>151</v>
      </c>
      <c r="AU151" s="185" t="s">
        <v>89</v>
      </c>
      <c r="AY151" s="18" t="s">
        <v>149</v>
      </c>
      <c r="BE151" s="186">
        <f>IF(N151="základní",J151,0)</f>
        <v>0</v>
      </c>
      <c r="BF151" s="186">
        <f>IF(N151="snížená",J151,0)</f>
        <v>0</v>
      </c>
      <c r="BG151" s="186">
        <f>IF(N151="zákl. přenesená",J151,0)</f>
        <v>0</v>
      </c>
      <c r="BH151" s="186">
        <f>IF(N151="sníž. přenesená",J151,0)</f>
        <v>0</v>
      </c>
      <c r="BI151" s="186">
        <f>IF(N151="nulová",J151,0)</f>
        <v>0</v>
      </c>
      <c r="BJ151" s="18" t="s">
        <v>87</v>
      </c>
      <c r="BK151" s="186">
        <f>ROUND(I151*H151,2)</f>
        <v>0</v>
      </c>
      <c r="BL151" s="18" t="s">
        <v>156</v>
      </c>
      <c r="BM151" s="185" t="s">
        <v>819</v>
      </c>
    </row>
    <row r="152" spans="1:47" s="2" customFormat="1" ht="165.75">
      <c r="A152" s="35"/>
      <c r="B152" s="36"/>
      <c r="C152" s="37"/>
      <c r="D152" s="187" t="s">
        <v>158</v>
      </c>
      <c r="E152" s="37"/>
      <c r="F152" s="188" t="s">
        <v>213</v>
      </c>
      <c r="G152" s="37"/>
      <c r="H152" s="37"/>
      <c r="I152" s="189"/>
      <c r="J152" s="37"/>
      <c r="K152" s="37"/>
      <c r="L152" s="40"/>
      <c r="M152" s="190"/>
      <c r="N152" s="191"/>
      <c r="O152" s="65"/>
      <c r="P152" s="65"/>
      <c r="Q152" s="65"/>
      <c r="R152" s="65"/>
      <c r="S152" s="65"/>
      <c r="T152" s="66"/>
      <c r="U152" s="35"/>
      <c r="V152" s="35"/>
      <c r="W152" s="35"/>
      <c r="X152" s="35"/>
      <c r="Y152" s="35"/>
      <c r="Z152" s="35"/>
      <c r="AA152" s="35"/>
      <c r="AB152" s="35"/>
      <c r="AC152" s="35"/>
      <c r="AD152" s="35"/>
      <c r="AE152" s="35"/>
      <c r="AT152" s="18" t="s">
        <v>158</v>
      </c>
      <c r="AU152" s="18" t="s">
        <v>89</v>
      </c>
    </row>
    <row r="153" spans="2:51" s="13" customFormat="1" ht="11.25">
      <c r="B153" s="192"/>
      <c r="C153" s="193"/>
      <c r="D153" s="187" t="s">
        <v>160</v>
      </c>
      <c r="E153" s="194" t="s">
        <v>31</v>
      </c>
      <c r="F153" s="195" t="s">
        <v>820</v>
      </c>
      <c r="G153" s="193"/>
      <c r="H153" s="196">
        <v>31.023</v>
      </c>
      <c r="I153" s="197"/>
      <c r="J153" s="193"/>
      <c r="K153" s="193"/>
      <c r="L153" s="198"/>
      <c r="M153" s="199"/>
      <c r="N153" s="200"/>
      <c r="O153" s="200"/>
      <c r="P153" s="200"/>
      <c r="Q153" s="200"/>
      <c r="R153" s="200"/>
      <c r="S153" s="200"/>
      <c r="T153" s="201"/>
      <c r="AT153" s="202" t="s">
        <v>160</v>
      </c>
      <c r="AU153" s="202" t="s">
        <v>89</v>
      </c>
      <c r="AV153" s="13" t="s">
        <v>89</v>
      </c>
      <c r="AW153" s="13" t="s">
        <v>38</v>
      </c>
      <c r="AX153" s="13" t="s">
        <v>79</v>
      </c>
      <c r="AY153" s="202" t="s">
        <v>149</v>
      </c>
    </row>
    <row r="154" spans="2:51" s="15" customFormat="1" ht="11.25">
      <c r="B154" s="213"/>
      <c r="C154" s="214"/>
      <c r="D154" s="187" t="s">
        <v>160</v>
      </c>
      <c r="E154" s="215" t="s">
        <v>31</v>
      </c>
      <c r="F154" s="216" t="s">
        <v>163</v>
      </c>
      <c r="G154" s="214"/>
      <c r="H154" s="217">
        <v>31.023</v>
      </c>
      <c r="I154" s="218"/>
      <c r="J154" s="214"/>
      <c r="K154" s="214"/>
      <c r="L154" s="219"/>
      <c r="M154" s="220"/>
      <c r="N154" s="221"/>
      <c r="O154" s="221"/>
      <c r="P154" s="221"/>
      <c r="Q154" s="221"/>
      <c r="R154" s="221"/>
      <c r="S154" s="221"/>
      <c r="T154" s="222"/>
      <c r="AT154" s="223" t="s">
        <v>160</v>
      </c>
      <c r="AU154" s="223" t="s">
        <v>89</v>
      </c>
      <c r="AV154" s="15" t="s">
        <v>156</v>
      </c>
      <c r="AW154" s="15" t="s">
        <v>38</v>
      </c>
      <c r="AX154" s="15" t="s">
        <v>87</v>
      </c>
      <c r="AY154" s="223" t="s">
        <v>149</v>
      </c>
    </row>
    <row r="155" spans="1:65" s="2" customFormat="1" ht="36">
      <c r="A155" s="35"/>
      <c r="B155" s="36"/>
      <c r="C155" s="174" t="s">
        <v>209</v>
      </c>
      <c r="D155" s="174" t="s">
        <v>151</v>
      </c>
      <c r="E155" s="175" t="s">
        <v>821</v>
      </c>
      <c r="F155" s="176" t="s">
        <v>822</v>
      </c>
      <c r="G155" s="177" t="s">
        <v>170</v>
      </c>
      <c r="H155" s="178">
        <v>155.115</v>
      </c>
      <c r="I155" s="179"/>
      <c r="J155" s="180">
        <f>ROUND(I155*H155,2)</f>
        <v>0</v>
      </c>
      <c r="K155" s="176" t="s">
        <v>155</v>
      </c>
      <c r="L155" s="40"/>
      <c r="M155" s="181" t="s">
        <v>31</v>
      </c>
      <c r="N155" s="182" t="s">
        <v>50</v>
      </c>
      <c r="O155" s="65"/>
      <c r="P155" s="183">
        <f>O155*H155</f>
        <v>0</v>
      </c>
      <c r="Q155" s="183">
        <v>0</v>
      </c>
      <c r="R155" s="183">
        <f>Q155*H155</f>
        <v>0</v>
      </c>
      <c r="S155" s="183">
        <v>0</v>
      </c>
      <c r="T155" s="184">
        <f>S155*H155</f>
        <v>0</v>
      </c>
      <c r="U155" s="35"/>
      <c r="V155" s="35"/>
      <c r="W155" s="35"/>
      <c r="X155" s="35"/>
      <c r="Y155" s="35"/>
      <c r="Z155" s="35"/>
      <c r="AA155" s="35"/>
      <c r="AB155" s="35"/>
      <c r="AC155" s="35"/>
      <c r="AD155" s="35"/>
      <c r="AE155" s="35"/>
      <c r="AR155" s="185" t="s">
        <v>156</v>
      </c>
      <c r="AT155" s="185" t="s">
        <v>151</v>
      </c>
      <c r="AU155" s="185" t="s">
        <v>89</v>
      </c>
      <c r="AY155" s="18" t="s">
        <v>149</v>
      </c>
      <c r="BE155" s="186">
        <f>IF(N155="základní",J155,0)</f>
        <v>0</v>
      </c>
      <c r="BF155" s="186">
        <f>IF(N155="snížená",J155,0)</f>
        <v>0</v>
      </c>
      <c r="BG155" s="186">
        <f>IF(N155="zákl. přenesená",J155,0)</f>
        <v>0</v>
      </c>
      <c r="BH155" s="186">
        <f>IF(N155="sníž. přenesená",J155,0)</f>
        <v>0</v>
      </c>
      <c r="BI155" s="186">
        <f>IF(N155="nulová",J155,0)</f>
        <v>0</v>
      </c>
      <c r="BJ155" s="18" t="s">
        <v>87</v>
      </c>
      <c r="BK155" s="186">
        <f>ROUND(I155*H155,2)</f>
        <v>0</v>
      </c>
      <c r="BL155" s="18" t="s">
        <v>156</v>
      </c>
      <c r="BM155" s="185" t="s">
        <v>823</v>
      </c>
    </row>
    <row r="156" spans="1:47" s="2" customFormat="1" ht="165.75">
      <c r="A156" s="35"/>
      <c r="B156" s="36"/>
      <c r="C156" s="37"/>
      <c r="D156" s="187" t="s">
        <v>158</v>
      </c>
      <c r="E156" s="37"/>
      <c r="F156" s="188" t="s">
        <v>213</v>
      </c>
      <c r="G156" s="37"/>
      <c r="H156" s="37"/>
      <c r="I156" s="189"/>
      <c r="J156" s="37"/>
      <c r="K156" s="37"/>
      <c r="L156" s="40"/>
      <c r="M156" s="190"/>
      <c r="N156" s="191"/>
      <c r="O156" s="65"/>
      <c r="P156" s="65"/>
      <c r="Q156" s="65"/>
      <c r="R156" s="65"/>
      <c r="S156" s="65"/>
      <c r="T156" s="66"/>
      <c r="U156" s="35"/>
      <c r="V156" s="35"/>
      <c r="W156" s="35"/>
      <c r="X156" s="35"/>
      <c r="Y156" s="35"/>
      <c r="Z156" s="35"/>
      <c r="AA156" s="35"/>
      <c r="AB156" s="35"/>
      <c r="AC156" s="35"/>
      <c r="AD156" s="35"/>
      <c r="AE156" s="35"/>
      <c r="AT156" s="18" t="s">
        <v>158</v>
      </c>
      <c r="AU156" s="18" t="s">
        <v>89</v>
      </c>
    </row>
    <row r="157" spans="2:51" s="13" customFormat="1" ht="11.25">
      <c r="B157" s="192"/>
      <c r="C157" s="193"/>
      <c r="D157" s="187" t="s">
        <v>160</v>
      </c>
      <c r="E157" s="194" t="s">
        <v>31</v>
      </c>
      <c r="F157" s="195" t="s">
        <v>824</v>
      </c>
      <c r="G157" s="193"/>
      <c r="H157" s="196">
        <v>155.115</v>
      </c>
      <c r="I157" s="197"/>
      <c r="J157" s="193"/>
      <c r="K157" s="193"/>
      <c r="L157" s="198"/>
      <c r="M157" s="199"/>
      <c r="N157" s="200"/>
      <c r="O157" s="200"/>
      <c r="P157" s="200"/>
      <c r="Q157" s="200"/>
      <c r="R157" s="200"/>
      <c r="S157" s="200"/>
      <c r="T157" s="201"/>
      <c r="AT157" s="202" t="s">
        <v>160</v>
      </c>
      <c r="AU157" s="202" t="s">
        <v>89</v>
      </c>
      <c r="AV157" s="13" t="s">
        <v>89</v>
      </c>
      <c r="AW157" s="13" t="s">
        <v>38</v>
      </c>
      <c r="AX157" s="13" t="s">
        <v>79</v>
      </c>
      <c r="AY157" s="202" t="s">
        <v>149</v>
      </c>
    </row>
    <row r="158" spans="2:51" s="15" customFormat="1" ht="11.25">
      <c r="B158" s="213"/>
      <c r="C158" s="214"/>
      <c r="D158" s="187" t="s">
        <v>160</v>
      </c>
      <c r="E158" s="215" t="s">
        <v>31</v>
      </c>
      <c r="F158" s="216" t="s">
        <v>163</v>
      </c>
      <c r="G158" s="214"/>
      <c r="H158" s="217">
        <v>155.115</v>
      </c>
      <c r="I158" s="218"/>
      <c r="J158" s="214"/>
      <c r="K158" s="214"/>
      <c r="L158" s="219"/>
      <c r="M158" s="220"/>
      <c r="N158" s="221"/>
      <c r="O158" s="221"/>
      <c r="P158" s="221"/>
      <c r="Q158" s="221"/>
      <c r="R158" s="221"/>
      <c r="S158" s="221"/>
      <c r="T158" s="222"/>
      <c r="AT158" s="223" t="s">
        <v>160</v>
      </c>
      <c r="AU158" s="223" t="s">
        <v>89</v>
      </c>
      <c r="AV158" s="15" t="s">
        <v>156</v>
      </c>
      <c r="AW158" s="15" t="s">
        <v>38</v>
      </c>
      <c r="AX158" s="15" t="s">
        <v>87</v>
      </c>
      <c r="AY158" s="223" t="s">
        <v>149</v>
      </c>
    </row>
    <row r="159" spans="1:65" s="2" customFormat="1" ht="16.5" customHeight="1">
      <c r="A159" s="35"/>
      <c r="B159" s="36"/>
      <c r="C159" s="174" t="s">
        <v>214</v>
      </c>
      <c r="D159" s="174" t="s">
        <v>151</v>
      </c>
      <c r="E159" s="175" t="s">
        <v>825</v>
      </c>
      <c r="F159" s="176" t="s">
        <v>826</v>
      </c>
      <c r="G159" s="177" t="s">
        <v>170</v>
      </c>
      <c r="H159" s="178">
        <v>31.023</v>
      </c>
      <c r="I159" s="179"/>
      <c r="J159" s="180">
        <f>ROUND(I159*H159,2)</f>
        <v>0</v>
      </c>
      <c r="K159" s="176" t="s">
        <v>155</v>
      </c>
      <c r="L159" s="40"/>
      <c r="M159" s="181" t="s">
        <v>31</v>
      </c>
      <c r="N159" s="182" t="s">
        <v>50</v>
      </c>
      <c r="O159" s="65"/>
      <c r="P159" s="183">
        <f>O159*H159</f>
        <v>0</v>
      </c>
      <c r="Q159" s="183">
        <v>0</v>
      </c>
      <c r="R159" s="183">
        <f>Q159*H159</f>
        <v>0</v>
      </c>
      <c r="S159" s="183">
        <v>0</v>
      </c>
      <c r="T159" s="184">
        <f>S159*H159</f>
        <v>0</v>
      </c>
      <c r="U159" s="35"/>
      <c r="V159" s="35"/>
      <c r="W159" s="35"/>
      <c r="X159" s="35"/>
      <c r="Y159" s="35"/>
      <c r="Z159" s="35"/>
      <c r="AA159" s="35"/>
      <c r="AB159" s="35"/>
      <c r="AC159" s="35"/>
      <c r="AD159" s="35"/>
      <c r="AE159" s="35"/>
      <c r="AR159" s="185" t="s">
        <v>156</v>
      </c>
      <c r="AT159" s="185" t="s">
        <v>151</v>
      </c>
      <c r="AU159" s="185" t="s">
        <v>89</v>
      </c>
      <c r="AY159" s="18" t="s">
        <v>149</v>
      </c>
      <c r="BE159" s="186">
        <f>IF(N159="základní",J159,0)</f>
        <v>0</v>
      </c>
      <c r="BF159" s="186">
        <f>IF(N159="snížená",J159,0)</f>
        <v>0</v>
      </c>
      <c r="BG159" s="186">
        <f>IF(N159="zákl. přenesená",J159,0)</f>
        <v>0</v>
      </c>
      <c r="BH159" s="186">
        <f>IF(N159="sníž. přenesená",J159,0)</f>
        <v>0</v>
      </c>
      <c r="BI159" s="186">
        <f>IF(N159="nulová",J159,0)</f>
        <v>0</v>
      </c>
      <c r="BJ159" s="18" t="s">
        <v>87</v>
      </c>
      <c r="BK159" s="186">
        <f>ROUND(I159*H159,2)</f>
        <v>0</v>
      </c>
      <c r="BL159" s="18" t="s">
        <v>156</v>
      </c>
      <c r="BM159" s="185" t="s">
        <v>827</v>
      </c>
    </row>
    <row r="160" spans="1:47" s="2" customFormat="1" ht="273">
      <c r="A160" s="35"/>
      <c r="B160" s="36"/>
      <c r="C160" s="37"/>
      <c r="D160" s="187" t="s">
        <v>158</v>
      </c>
      <c r="E160" s="37"/>
      <c r="F160" s="188" t="s">
        <v>828</v>
      </c>
      <c r="G160" s="37"/>
      <c r="H160" s="37"/>
      <c r="I160" s="189"/>
      <c r="J160" s="37"/>
      <c r="K160" s="37"/>
      <c r="L160" s="40"/>
      <c r="M160" s="190"/>
      <c r="N160" s="191"/>
      <c r="O160" s="65"/>
      <c r="P160" s="65"/>
      <c r="Q160" s="65"/>
      <c r="R160" s="65"/>
      <c r="S160" s="65"/>
      <c r="T160" s="66"/>
      <c r="U160" s="35"/>
      <c r="V160" s="35"/>
      <c r="W160" s="35"/>
      <c r="X160" s="35"/>
      <c r="Y160" s="35"/>
      <c r="Z160" s="35"/>
      <c r="AA160" s="35"/>
      <c r="AB160" s="35"/>
      <c r="AC160" s="35"/>
      <c r="AD160" s="35"/>
      <c r="AE160" s="35"/>
      <c r="AT160" s="18" t="s">
        <v>158</v>
      </c>
      <c r="AU160" s="18" t="s">
        <v>89</v>
      </c>
    </row>
    <row r="161" spans="2:51" s="13" customFormat="1" ht="11.25">
      <c r="B161" s="192"/>
      <c r="C161" s="193"/>
      <c r="D161" s="187" t="s">
        <v>160</v>
      </c>
      <c r="E161" s="194" t="s">
        <v>31</v>
      </c>
      <c r="F161" s="195" t="s">
        <v>829</v>
      </c>
      <c r="G161" s="193"/>
      <c r="H161" s="196">
        <v>31.023</v>
      </c>
      <c r="I161" s="197"/>
      <c r="J161" s="193"/>
      <c r="K161" s="193"/>
      <c r="L161" s="198"/>
      <c r="M161" s="199"/>
      <c r="N161" s="200"/>
      <c r="O161" s="200"/>
      <c r="P161" s="200"/>
      <c r="Q161" s="200"/>
      <c r="R161" s="200"/>
      <c r="S161" s="200"/>
      <c r="T161" s="201"/>
      <c r="AT161" s="202" t="s">
        <v>160</v>
      </c>
      <c r="AU161" s="202" t="s">
        <v>89</v>
      </c>
      <c r="AV161" s="13" t="s">
        <v>89</v>
      </c>
      <c r="AW161" s="13" t="s">
        <v>38</v>
      </c>
      <c r="AX161" s="13" t="s">
        <v>79</v>
      </c>
      <c r="AY161" s="202" t="s">
        <v>149</v>
      </c>
    </row>
    <row r="162" spans="2:51" s="15" customFormat="1" ht="11.25">
      <c r="B162" s="213"/>
      <c r="C162" s="214"/>
      <c r="D162" s="187" t="s">
        <v>160</v>
      </c>
      <c r="E162" s="215" t="s">
        <v>31</v>
      </c>
      <c r="F162" s="216" t="s">
        <v>163</v>
      </c>
      <c r="G162" s="214"/>
      <c r="H162" s="217">
        <v>31.023</v>
      </c>
      <c r="I162" s="218"/>
      <c r="J162" s="214"/>
      <c r="K162" s="214"/>
      <c r="L162" s="219"/>
      <c r="M162" s="220"/>
      <c r="N162" s="221"/>
      <c r="O162" s="221"/>
      <c r="P162" s="221"/>
      <c r="Q162" s="221"/>
      <c r="R162" s="221"/>
      <c r="S162" s="221"/>
      <c r="T162" s="222"/>
      <c r="AT162" s="223" t="s">
        <v>160</v>
      </c>
      <c r="AU162" s="223" t="s">
        <v>89</v>
      </c>
      <c r="AV162" s="15" t="s">
        <v>156</v>
      </c>
      <c r="AW162" s="15" t="s">
        <v>38</v>
      </c>
      <c r="AX162" s="15" t="s">
        <v>87</v>
      </c>
      <c r="AY162" s="223" t="s">
        <v>149</v>
      </c>
    </row>
    <row r="163" spans="1:65" s="2" customFormat="1" ht="16.5" customHeight="1">
      <c r="A163" s="35"/>
      <c r="B163" s="36"/>
      <c r="C163" s="174" t="s">
        <v>216</v>
      </c>
      <c r="D163" s="174" t="s">
        <v>151</v>
      </c>
      <c r="E163" s="175" t="s">
        <v>830</v>
      </c>
      <c r="F163" s="176" t="s">
        <v>831</v>
      </c>
      <c r="G163" s="177" t="s">
        <v>240</v>
      </c>
      <c r="H163" s="178">
        <v>55.841</v>
      </c>
      <c r="I163" s="179"/>
      <c r="J163" s="180">
        <f>ROUND(I163*H163,2)</f>
        <v>0</v>
      </c>
      <c r="K163" s="176" t="s">
        <v>155</v>
      </c>
      <c r="L163" s="40"/>
      <c r="M163" s="181" t="s">
        <v>31</v>
      </c>
      <c r="N163" s="182" t="s">
        <v>50</v>
      </c>
      <c r="O163" s="65"/>
      <c r="P163" s="183">
        <f>O163*H163</f>
        <v>0</v>
      </c>
      <c r="Q163" s="183">
        <v>0</v>
      </c>
      <c r="R163" s="183">
        <f>Q163*H163</f>
        <v>0</v>
      </c>
      <c r="S163" s="183">
        <v>0</v>
      </c>
      <c r="T163" s="184">
        <f>S163*H163</f>
        <v>0</v>
      </c>
      <c r="U163" s="35"/>
      <c r="V163" s="35"/>
      <c r="W163" s="35"/>
      <c r="X163" s="35"/>
      <c r="Y163" s="35"/>
      <c r="Z163" s="35"/>
      <c r="AA163" s="35"/>
      <c r="AB163" s="35"/>
      <c r="AC163" s="35"/>
      <c r="AD163" s="35"/>
      <c r="AE163" s="35"/>
      <c r="AR163" s="185" t="s">
        <v>156</v>
      </c>
      <c r="AT163" s="185" t="s">
        <v>151</v>
      </c>
      <c r="AU163" s="185" t="s">
        <v>89</v>
      </c>
      <c r="AY163" s="18" t="s">
        <v>149</v>
      </c>
      <c r="BE163" s="186">
        <f>IF(N163="základní",J163,0)</f>
        <v>0</v>
      </c>
      <c r="BF163" s="186">
        <f>IF(N163="snížená",J163,0)</f>
        <v>0</v>
      </c>
      <c r="BG163" s="186">
        <f>IF(N163="zákl. přenesená",J163,0)</f>
        <v>0</v>
      </c>
      <c r="BH163" s="186">
        <f>IF(N163="sníž. přenesená",J163,0)</f>
        <v>0</v>
      </c>
      <c r="BI163" s="186">
        <f>IF(N163="nulová",J163,0)</f>
        <v>0</v>
      </c>
      <c r="BJ163" s="18" t="s">
        <v>87</v>
      </c>
      <c r="BK163" s="186">
        <f>ROUND(I163*H163,2)</f>
        <v>0</v>
      </c>
      <c r="BL163" s="18" t="s">
        <v>156</v>
      </c>
      <c r="BM163" s="185" t="s">
        <v>832</v>
      </c>
    </row>
    <row r="164" spans="1:47" s="2" customFormat="1" ht="273">
      <c r="A164" s="35"/>
      <c r="B164" s="36"/>
      <c r="C164" s="37"/>
      <c r="D164" s="187" t="s">
        <v>158</v>
      </c>
      <c r="E164" s="37"/>
      <c r="F164" s="188" t="s">
        <v>828</v>
      </c>
      <c r="G164" s="37"/>
      <c r="H164" s="37"/>
      <c r="I164" s="189"/>
      <c r="J164" s="37"/>
      <c r="K164" s="37"/>
      <c r="L164" s="40"/>
      <c r="M164" s="190"/>
      <c r="N164" s="191"/>
      <c r="O164" s="65"/>
      <c r="P164" s="65"/>
      <c r="Q164" s="65"/>
      <c r="R164" s="65"/>
      <c r="S164" s="65"/>
      <c r="T164" s="66"/>
      <c r="U164" s="35"/>
      <c r="V164" s="35"/>
      <c r="W164" s="35"/>
      <c r="X164" s="35"/>
      <c r="Y164" s="35"/>
      <c r="Z164" s="35"/>
      <c r="AA164" s="35"/>
      <c r="AB164" s="35"/>
      <c r="AC164" s="35"/>
      <c r="AD164" s="35"/>
      <c r="AE164" s="35"/>
      <c r="AT164" s="18" t="s">
        <v>158</v>
      </c>
      <c r="AU164" s="18" t="s">
        <v>89</v>
      </c>
    </row>
    <row r="165" spans="2:51" s="13" customFormat="1" ht="11.25">
      <c r="B165" s="192"/>
      <c r="C165" s="193"/>
      <c r="D165" s="187" t="s">
        <v>160</v>
      </c>
      <c r="E165" s="194" t="s">
        <v>31</v>
      </c>
      <c r="F165" s="195" t="s">
        <v>833</v>
      </c>
      <c r="G165" s="193"/>
      <c r="H165" s="196">
        <v>55.841</v>
      </c>
      <c r="I165" s="197"/>
      <c r="J165" s="193"/>
      <c r="K165" s="193"/>
      <c r="L165" s="198"/>
      <c r="M165" s="199"/>
      <c r="N165" s="200"/>
      <c r="O165" s="200"/>
      <c r="P165" s="200"/>
      <c r="Q165" s="200"/>
      <c r="R165" s="200"/>
      <c r="S165" s="200"/>
      <c r="T165" s="201"/>
      <c r="AT165" s="202" t="s">
        <v>160</v>
      </c>
      <c r="AU165" s="202" t="s">
        <v>89</v>
      </c>
      <c r="AV165" s="13" t="s">
        <v>89</v>
      </c>
      <c r="AW165" s="13" t="s">
        <v>38</v>
      </c>
      <c r="AX165" s="13" t="s">
        <v>79</v>
      </c>
      <c r="AY165" s="202" t="s">
        <v>149</v>
      </c>
    </row>
    <row r="166" spans="2:51" s="15" customFormat="1" ht="11.25">
      <c r="B166" s="213"/>
      <c r="C166" s="214"/>
      <c r="D166" s="187" t="s">
        <v>160</v>
      </c>
      <c r="E166" s="215" t="s">
        <v>31</v>
      </c>
      <c r="F166" s="216" t="s">
        <v>163</v>
      </c>
      <c r="G166" s="214"/>
      <c r="H166" s="217">
        <v>55.841</v>
      </c>
      <c r="I166" s="218"/>
      <c r="J166" s="214"/>
      <c r="K166" s="214"/>
      <c r="L166" s="219"/>
      <c r="M166" s="220"/>
      <c r="N166" s="221"/>
      <c r="O166" s="221"/>
      <c r="P166" s="221"/>
      <c r="Q166" s="221"/>
      <c r="R166" s="221"/>
      <c r="S166" s="221"/>
      <c r="T166" s="222"/>
      <c r="AT166" s="223" t="s">
        <v>160</v>
      </c>
      <c r="AU166" s="223" t="s">
        <v>89</v>
      </c>
      <c r="AV166" s="15" t="s">
        <v>156</v>
      </c>
      <c r="AW166" s="15" t="s">
        <v>38</v>
      </c>
      <c r="AX166" s="15" t="s">
        <v>87</v>
      </c>
      <c r="AY166" s="223" t="s">
        <v>149</v>
      </c>
    </row>
    <row r="167" spans="1:65" s="2" customFormat="1" ht="24">
      <c r="A167" s="35"/>
      <c r="B167" s="36"/>
      <c r="C167" s="174" t="s">
        <v>222</v>
      </c>
      <c r="D167" s="174" t="s">
        <v>151</v>
      </c>
      <c r="E167" s="175" t="s">
        <v>231</v>
      </c>
      <c r="F167" s="176" t="s">
        <v>232</v>
      </c>
      <c r="G167" s="177" t="s">
        <v>170</v>
      </c>
      <c r="H167" s="178">
        <v>1.432</v>
      </c>
      <c r="I167" s="179"/>
      <c r="J167" s="180">
        <f>ROUND(I167*H167,2)</f>
        <v>0</v>
      </c>
      <c r="K167" s="176" t="s">
        <v>155</v>
      </c>
      <c r="L167" s="40"/>
      <c r="M167" s="181" t="s">
        <v>31</v>
      </c>
      <c r="N167" s="182" t="s">
        <v>50</v>
      </c>
      <c r="O167" s="65"/>
      <c r="P167" s="183">
        <f>O167*H167</f>
        <v>0</v>
      </c>
      <c r="Q167" s="183">
        <v>0</v>
      </c>
      <c r="R167" s="183">
        <f>Q167*H167</f>
        <v>0</v>
      </c>
      <c r="S167" s="183">
        <v>0</v>
      </c>
      <c r="T167" s="184">
        <f>S167*H167</f>
        <v>0</v>
      </c>
      <c r="U167" s="35"/>
      <c r="V167" s="35"/>
      <c r="W167" s="35"/>
      <c r="X167" s="35"/>
      <c r="Y167" s="35"/>
      <c r="Z167" s="35"/>
      <c r="AA167" s="35"/>
      <c r="AB167" s="35"/>
      <c r="AC167" s="35"/>
      <c r="AD167" s="35"/>
      <c r="AE167" s="35"/>
      <c r="AR167" s="185" t="s">
        <v>156</v>
      </c>
      <c r="AT167" s="185" t="s">
        <v>151</v>
      </c>
      <c r="AU167" s="185" t="s">
        <v>89</v>
      </c>
      <c r="AY167" s="18" t="s">
        <v>149</v>
      </c>
      <c r="BE167" s="186">
        <f>IF(N167="základní",J167,0)</f>
        <v>0</v>
      </c>
      <c r="BF167" s="186">
        <f>IF(N167="snížená",J167,0)</f>
        <v>0</v>
      </c>
      <c r="BG167" s="186">
        <f>IF(N167="zákl. přenesená",J167,0)</f>
        <v>0</v>
      </c>
      <c r="BH167" s="186">
        <f>IF(N167="sníž. přenesená",J167,0)</f>
        <v>0</v>
      </c>
      <c r="BI167" s="186">
        <f>IF(N167="nulová",J167,0)</f>
        <v>0</v>
      </c>
      <c r="BJ167" s="18" t="s">
        <v>87</v>
      </c>
      <c r="BK167" s="186">
        <f>ROUND(I167*H167,2)</f>
        <v>0</v>
      </c>
      <c r="BL167" s="18" t="s">
        <v>156</v>
      </c>
      <c r="BM167" s="185" t="s">
        <v>834</v>
      </c>
    </row>
    <row r="168" spans="1:47" s="2" customFormat="1" ht="399.75">
      <c r="A168" s="35"/>
      <c r="B168" s="36"/>
      <c r="C168" s="37"/>
      <c r="D168" s="187" t="s">
        <v>158</v>
      </c>
      <c r="E168" s="37"/>
      <c r="F168" s="188" t="s">
        <v>234</v>
      </c>
      <c r="G168" s="37"/>
      <c r="H168" s="37"/>
      <c r="I168" s="189"/>
      <c r="J168" s="37"/>
      <c r="K168" s="37"/>
      <c r="L168" s="40"/>
      <c r="M168" s="190"/>
      <c r="N168" s="191"/>
      <c r="O168" s="65"/>
      <c r="P168" s="65"/>
      <c r="Q168" s="65"/>
      <c r="R168" s="65"/>
      <c r="S168" s="65"/>
      <c r="T168" s="66"/>
      <c r="U168" s="35"/>
      <c r="V168" s="35"/>
      <c r="W168" s="35"/>
      <c r="X168" s="35"/>
      <c r="Y168" s="35"/>
      <c r="Z168" s="35"/>
      <c r="AA168" s="35"/>
      <c r="AB168" s="35"/>
      <c r="AC168" s="35"/>
      <c r="AD168" s="35"/>
      <c r="AE168" s="35"/>
      <c r="AT168" s="18" t="s">
        <v>158</v>
      </c>
      <c r="AU168" s="18" t="s">
        <v>89</v>
      </c>
    </row>
    <row r="169" spans="2:51" s="13" customFormat="1" ht="11.25">
      <c r="B169" s="192"/>
      <c r="C169" s="193"/>
      <c r="D169" s="187" t="s">
        <v>160</v>
      </c>
      <c r="E169" s="194" t="s">
        <v>31</v>
      </c>
      <c r="F169" s="195" t="s">
        <v>835</v>
      </c>
      <c r="G169" s="193"/>
      <c r="H169" s="196">
        <v>1.432</v>
      </c>
      <c r="I169" s="197"/>
      <c r="J169" s="193"/>
      <c r="K169" s="193"/>
      <c r="L169" s="198"/>
      <c r="M169" s="199"/>
      <c r="N169" s="200"/>
      <c r="O169" s="200"/>
      <c r="P169" s="200"/>
      <c r="Q169" s="200"/>
      <c r="R169" s="200"/>
      <c r="S169" s="200"/>
      <c r="T169" s="201"/>
      <c r="AT169" s="202" t="s">
        <v>160</v>
      </c>
      <c r="AU169" s="202" t="s">
        <v>89</v>
      </c>
      <c r="AV169" s="13" t="s">
        <v>89</v>
      </c>
      <c r="AW169" s="13" t="s">
        <v>38</v>
      </c>
      <c r="AX169" s="13" t="s">
        <v>79</v>
      </c>
      <c r="AY169" s="202" t="s">
        <v>149</v>
      </c>
    </row>
    <row r="170" spans="2:51" s="15" customFormat="1" ht="11.25">
      <c r="B170" s="213"/>
      <c r="C170" s="214"/>
      <c r="D170" s="187" t="s">
        <v>160</v>
      </c>
      <c r="E170" s="215" t="s">
        <v>31</v>
      </c>
      <c r="F170" s="216" t="s">
        <v>163</v>
      </c>
      <c r="G170" s="214"/>
      <c r="H170" s="217">
        <v>1.432</v>
      </c>
      <c r="I170" s="218"/>
      <c r="J170" s="214"/>
      <c r="K170" s="214"/>
      <c r="L170" s="219"/>
      <c r="M170" s="220"/>
      <c r="N170" s="221"/>
      <c r="O170" s="221"/>
      <c r="P170" s="221"/>
      <c r="Q170" s="221"/>
      <c r="R170" s="221"/>
      <c r="S170" s="221"/>
      <c r="T170" s="222"/>
      <c r="AT170" s="223" t="s">
        <v>160</v>
      </c>
      <c r="AU170" s="223" t="s">
        <v>89</v>
      </c>
      <c r="AV170" s="15" t="s">
        <v>156</v>
      </c>
      <c r="AW170" s="15" t="s">
        <v>38</v>
      </c>
      <c r="AX170" s="15" t="s">
        <v>87</v>
      </c>
      <c r="AY170" s="223" t="s">
        <v>149</v>
      </c>
    </row>
    <row r="171" spans="1:65" s="2" customFormat="1" ht="16.5" customHeight="1">
      <c r="A171" s="35"/>
      <c r="B171" s="36"/>
      <c r="C171" s="224" t="s">
        <v>224</v>
      </c>
      <c r="D171" s="224" t="s">
        <v>237</v>
      </c>
      <c r="E171" s="225" t="s">
        <v>259</v>
      </c>
      <c r="F171" s="226" t="s">
        <v>260</v>
      </c>
      <c r="G171" s="227" t="s">
        <v>240</v>
      </c>
      <c r="H171" s="228">
        <v>2.864</v>
      </c>
      <c r="I171" s="229"/>
      <c r="J171" s="230">
        <f>ROUND(I171*H171,2)</f>
        <v>0</v>
      </c>
      <c r="K171" s="226" t="s">
        <v>155</v>
      </c>
      <c r="L171" s="231"/>
      <c r="M171" s="232" t="s">
        <v>31</v>
      </c>
      <c r="N171" s="233" t="s">
        <v>50</v>
      </c>
      <c r="O171" s="65"/>
      <c r="P171" s="183">
        <f>O171*H171</f>
        <v>0</v>
      </c>
      <c r="Q171" s="183">
        <v>1</v>
      </c>
      <c r="R171" s="183">
        <f>Q171*H171</f>
        <v>2.864</v>
      </c>
      <c r="S171" s="183">
        <v>0</v>
      </c>
      <c r="T171" s="184">
        <f>S171*H171</f>
        <v>0</v>
      </c>
      <c r="U171" s="35"/>
      <c r="V171" s="35"/>
      <c r="W171" s="35"/>
      <c r="X171" s="35"/>
      <c r="Y171" s="35"/>
      <c r="Z171" s="35"/>
      <c r="AA171" s="35"/>
      <c r="AB171" s="35"/>
      <c r="AC171" s="35"/>
      <c r="AD171" s="35"/>
      <c r="AE171" s="35"/>
      <c r="AR171" s="185" t="s">
        <v>198</v>
      </c>
      <c r="AT171" s="185" t="s">
        <v>237</v>
      </c>
      <c r="AU171" s="185" t="s">
        <v>89</v>
      </c>
      <c r="AY171" s="18" t="s">
        <v>149</v>
      </c>
      <c r="BE171" s="186">
        <f>IF(N171="základní",J171,0)</f>
        <v>0</v>
      </c>
      <c r="BF171" s="186">
        <f>IF(N171="snížená",J171,0)</f>
        <v>0</v>
      </c>
      <c r="BG171" s="186">
        <f>IF(N171="zákl. přenesená",J171,0)</f>
        <v>0</v>
      </c>
      <c r="BH171" s="186">
        <f>IF(N171="sníž. přenesená",J171,0)</f>
        <v>0</v>
      </c>
      <c r="BI171" s="186">
        <f>IF(N171="nulová",J171,0)</f>
        <v>0</v>
      </c>
      <c r="BJ171" s="18" t="s">
        <v>87</v>
      </c>
      <c r="BK171" s="186">
        <f>ROUND(I171*H171,2)</f>
        <v>0</v>
      </c>
      <c r="BL171" s="18" t="s">
        <v>156</v>
      </c>
      <c r="BM171" s="185" t="s">
        <v>836</v>
      </c>
    </row>
    <row r="172" spans="2:51" s="13" customFormat="1" ht="11.25">
      <c r="B172" s="192"/>
      <c r="C172" s="193"/>
      <c r="D172" s="187" t="s">
        <v>160</v>
      </c>
      <c r="E172" s="193"/>
      <c r="F172" s="195" t="s">
        <v>837</v>
      </c>
      <c r="G172" s="193"/>
      <c r="H172" s="196">
        <v>2.864</v>
      </c>
      <c r="I172" s="197"/>
      <c r="J172" s="193"/>
      <c r="K172" s="193"/>
      <c r="L172" s="198"/>
      <c r="M172" s="199"/>
      <c r="N172" s="200"/>
      <c r="O172" s="200"/>
      <c r="P172" s="200"/>
      <c r="Q172" s="200"/>
      <c r="R172" s="200"/>
      <c r="S172" s="200"/>
      <c r="T172" s="201"/>
      <c r="AT172" s="202" t="s">
        <v>160</v>
      </c>
      <c r="AU172" s="202" t="s">
        <v>89</v>
      </c>
      <c r="AV172" s="13" t="s">
        <v>89</v>
      </c>
      <c r="AW172" s="13" t="s">
        <v>4</v>
      </c>
      <c r="AX172" s="13" t="s">
        <v>87</v>
      </c>
      <c r="AY172" s="202" t="s">
        <v>149</v>
      </c>
    </row>
    <row r="173" spans="1:65" s="2" customFormat="1" ht="33" customHeight="1">
      <c r="A173" s="35"/>
      <c r="B173" s="36"/>
      <c r="C173" s="174" t="s">
        <v>8</v>
      </c>
      <c r="D173" s="174" t="s">
        <v>151</v>
      </c>
      <c r="E173" s="175" t="s">
        <v>838</v>
      </c>
      <c r="F173" s="176" t="s">
        <v>839</v>
      </c>
      <c r="G173" s="177" t="s">
        <v>170</v>
      </c>
      <c r="H173" s="178">
        <v>3.222</v>
      </c>
      <c r="I173" s="179"/>
      <c r="J173" s="180">
        <f>ROUND(I173*H173,2)</f>
        <v>0</v>
      </c>
      <c r="K173" s="176" t="s">
        <v>155</v>
      </c>
      <c r="L173" s="40"/>
      <c r="M173" s="181" t="s">
        <v>31</v>
      </c>
      <c r="N173" s="182" t="s">
        <v>50</v>
      </c>
      <c r="O173" s="65"/>
      <c r="P173" s="183">
        <f>O173*H173</f>
        <v>0</v>
      </c>
      <c r="Q173" s="183">
        <v>0</v>
      </c>
      <c r="R173" s="183">
        <f>Q173*H173</f>
        <v>0</v>
      </c>
      <c r="S173" s="183">
        <v>0</v>
      </c>
      <c r="T173" s="184">
        <f>S173*H173</f>
        <v>0</v>
      </c>
      <c r="U173" s="35"/>
      <c r="V173" s="35"/>
      <c r="W173" s="35"/>
      <c r="X173" s="35"/>
      <c r="Y173" s="35"/>
      <c r="Z173" s="35"/>
      <c r="AA173" s="35"/>
      <c r="AB173" s="35"/>
      <c r="AC173" s="35"/>
      <c r="AD173" s="35"/>
      <c r="AE173" s="35"/>
      <c r="AR173" s="185" t="s">
        <v>156</v>
      </c>
      <c r="AT173" s="185" t="s">
        <v>151</v>
      </c>
      <c r="AU173" s="185" t="s">
        <v>89</v>
      </c>
      <c r="AY173" s="18" t="s">
        <v>149</v>
      </c>
      <c r="BE173" s="186">
        <f>IF(N173="základní",J173,0)</f>
        <v>0</v>
      </c>
      <c r="BF173" s="186">
        <f>IF(N173="snížená",J173,0)</f>
        <v>0</v>
      </c>
      <c r="BG173" s="186">
        <f>IF(N173="zákl. přenesená",J173,0)</f>
        <v>0</v>
      </c>
      <c r="BH173" s="186">
        <f>IF(N173="sníž. přenesená",J173,0)</f>
        <v>0</v>
      </c>
      <c r="BI173" s="186">
        <f>IF(N173="nulová",J173,0)</f>
        <v>0</v>
      </c>
      <c r="BJ173" s="18" t="s">
        <v>87</v>
      </c>
      <c r="BK173" s="186">
        <f>ROUND(I173*H173,2)</f>
        <v>0</v>
      </c>
      <c r="BL173" s="18" t="s">
        <v>156</v>
      </c>
      <c r="BM173" s="185" t="s">
        <v>840</v>
      </c>
    </row>
    <row r="174" spans="1:47" s="2" customFormat="1" ht="78">
      <c r="A174" s="35"/>
      <c r="B174" s="36"/>
      <c r="C174" s="37"/>
      <c r="D174" s="187" t="s">
        <v>158</v>
      </c>
      <c r="E174" s="37"/>
      <c r="F174" s="188" t="s">
        <v>841</v>
      </c>
      <c r="G174" s="37"/>
      <c r="H174" s="37"/>
      <c r="I174" s="189"/>
      <c r="J174" s="37"/>
      <c r="K174" s="37"/>
      <c r="L174" s="40"/>
      <c r="M174" s="190"/>
      <c r="N174" s="191"/>
      <c r="O174" s="65"/>
      <c r="P174" s="65"/>
      <c r="Q174" s="65"/>
      <c r="R174" s="65"/>
      <c r="S174" s="65"/>
      <c r="T174" s="66"/>
      <c r="U174" s="35"/>
      <c r="V174" s="35"/>
      <c r="W174" s="35"/>
      <c r="X174" s="35"/>
      <c r="Y174" s="35"/>
      <c r="Z174" s="35"/>
      <c r="AA174" s="35"/>
      <c r="AB174" s="35"/>
      <c r="AC174" s="35"/>
      <c r="AD174" s="35"/>
      <c r="AE174" s="35"/>
      <c r="AT174" s="18" t="s">
        <v>158</v>
      </c>
      <c r="AU174" s="18" t="s">
        <v>89</v>
      </c>
    </row>
    <row r="175" spans="2:51" s="13" customFormat="1" ht="11.25">
      <c r="B175" s="192"/>
      <c r="C175" s="193"/>
      <c r="D175" s="187" t="s">
        <v>160</v>
      </c>
      <c r="E175" s="194" t="s">
        <v>31</v>
      </c>
      <c r="F175" s="195" t="s">
        <v>842</v>
      </c>
      <c r="G175" s="193"/>
      <c r="H175" s="196">
        <v>3.222</v>
      </c>
      <c r="I175" s="197"/>
      <c r="J175" s="193"/>
      <c r="K175" s="193"/>
      <c r="L175" s="198"/>
      <c r="M175" s="199"/>
      <c r="N175" s="200"/>
      <c r="O175" s="200"/>
      <c r="P175" s="200"/>
      <c r="Q175" s="200"/>
      <c r="R175" s="200"/>
      <c r="S175" s="200"/>
      <c r="T175" s="201"/>
      <c r="AT175" s="202" t="s">
        <v>160</v>
      </c>
      <c r="AU175" s="202" t="s">
        <v>89</v>
      </c>
      <c r="AV175" s="13" t="s">
        <v>89</v>
      </c>
      <c r="AW175" s="13" t="s">
        <v>38</v>
      </c>
      <c r="AX175" s="13" t="s">
        <v>79</v>
      </c>
      <c r="AY175" s="202" t="s">
        <v>149</v>
      </c>
    </row>
    <row r="176" spans="2:51" s="15" customFormat="1" ht="11.25">
      <c r="B176" s="213"/>
      <c r="C176" s="214"/>
      <c r="D176" s="187" t="s">
        <v>160</v>
      </c>
      <c r="E176" s="215" t="s">
        <v>31</v>
      </c>
      <c r="F176" s="216" t="s">
        <v>163</v>
      </c>
      <c r="G176" s="214"/>
      <c r="H176" s="217">
        <v>3.222</v>
      </c>
      <c r="I176" s="218"/>
      <c r="J176" s="214"/>
      <c r="K176" s="214"/>
      <c r="L176" s="219"/>
      <c r="M176" s="220"/>
      <c r="N176" s="221"/>
      <c r="O176" s="221"/>
      <c r="P176" s="221"/>
      <c r="Q176" s="221"/>
      <c r="R176" s="221"/>
      <c r="S176" s="221"/>
      <c r="T176" s="222"/>
      <c r="AT176" s="223" t="s">
        <v>160</v>
      </c>
      <c r="AU176" s="223" t="s">
        <v>89</v>
      </c>
      <c r="AV176" s="15" t="s">
        <v>156</v>
      </c>
      <c r="AW176" s="15" t="s">
        <v>38</v>
      </c>
      <c r="AX176" s="15" t="s">
        <v>87</v>
      </c>
      <c r="AY176" s="223" t="s">
        <v>149</v>
      </c>
    </row>
    <row r="177" spans="1:65" s="2" customFormat="1" ht="16.5" customHeight="1">
      <c r="A177" s="35"/>
      <c r="B177" s="36"/>
      <c r="C177" s="224" t="s">
        <v>236</v>
      </c>
      <c r="D177" s="224" t="s">
        <v>237</v>
      </c>
      <c r="E177" s="225" t="s">
        <v>259</v>
      </c>
      <c r="F177" s="226" t="s">
        <v>260</v>
      </c>
      <c r="G177" s="227" t="s">
        <v>240</v>
      </c>
      <c r="H177" s="228">
        <v>6.444</v>
      </c>
      <c r="I177" s="229"/>
      <c r="J177" s="230">
        <f>ROUND(I177*H177,2)</f>
        <v>0</v>
      </c>
      <c r="K177" s="226" t="s">
        <v>155</v>
      </c>
      <c r="L177" s="231"/>
      <c r="M177" s="232" t="s">
        <v>31</v>
      </c>
      <c r="N177" s="233" t="s">
        <v>50</v>
      </c>
      <c r="O177" s="65"/>
      <c r="P177" s="183">
        <f>O177*H177</f>
        <v>0</v>
      </c>
      <c r="Q177" s="183">
        <v>1</v>
      </c>
      <c r="R177" s="183">
        <f>Q177*H177</f>
        <v>6.444</v>
      </c>
      <c r="S177" s="183">
        <v>0</v>
      </c>
      <c r="T177" s="184">
        <f>S177*H177</f>
        <v>0</v>
      </c>
      <c r="U177" s="35"/>
      <c r="V177" s="35"/>
      <c r="W177" s="35"/>
      <c r="X177" s="35"/>
      <c r="Y177" s="35"/>
      <c r="Z177" s="35"/>
      <c r="AA177" s="35"/>
      <c r="AB177" s="35"/>
      <c r="AC177" s="35"/>
      <c r="AD177" s="35"/>
      <c r="AE177" s="35"/>
      <c r="AR177" s="185" t="s">
        <v>198</v>
      </c>
      <c r="AT177" s="185" t="s">
        <v>237</v>
      </c>
      <c r="AU177" s="185" t="s">
        <v>89</v>
      </c>
      <c r="AY177" s="18" t="s">
        <v>149</v>
      </c>
      <c r="BE177" s="186">
        <f>IF(N177="základní",J177,0)</f>
        <v>0</v>
      </c>
      <c r="BF177" s="186">
        <f>IF(N177="snížená",J177,0)</f>
        <v>0</v>
      </c>
      <c r="BG177" s="186">
        <f>IF(N177="zákl. přenesená",J177,0)</f>
        <v>0</v>
      </c>
      <c r="BH177" s="186">
        <f>IF(N177="sníž. přenesená",J177,0)</f>
        <v>0</v>
      </c>
      <c r="BI177" s="186">
        <f>IF(N177="nulová",J177,0)</f>
        <v>0</v>
      </c>
      <c r="BJ177" s="18" t="s">
        <v>87</v>
      </c>
      <c r="BK177" s="186">
        <f>ROUND(I177*H177,2)</f>
        <v>0</v>
      </c>
      <c r="BL177" s="18" t="s">
        <v>156</v>
      </c>
      <c r="BM177" s="185" t="s">
        <v>843</v>
      </c>
    </row>
    <row r="178" spans="2:51" s="13" customFormat="1" ht="11.25">
      <c r="B178" s="192"/>
      <c r="C178" s="193"/>
      <c r="D178" s="187" t="s">
        <v>160</v>
      </c>
      <c r="E178" s="193"/>
      <c r="F178" s="195" t="s">
        <v>844</v>
      </c>
      <c r="G178" s="193"/>
      <c r="H178" s="196">
        <v>6.444</v>
      </c>
      <c r="I178" s="197"/>
      <c r="J178" s="193"/>
      <c r="K178" s="193"/>
      <c r="L178" s="198"/>
      <c r="M178" s="199"/>
      <c r="N178" s="200"/>
      <c r="O178" s="200"/>
      <c r="P178" s="200"/>
      <c r="Q178" s="200"/>
      <c r="R178" s="200"/>
      <c r="S178" s="200"/>
      <c r="T178" s="201"/>
      <c r="AT178" s="202" t="s">
        <v>160</v>
      </c>
      <c r="AU178" s="202" t="s">
        <v>89</v>
      </c>
      <c r="AV178" s="13" t="s">
        <v>89</v>
      </c>
      <c r="AW178" s="13" t="s">
        <v>4</v>
      </c>
      <c r="AX178" s="13" t="s">
        <v>87</v>
      </c>
      <c r="AY178" s="202" t="s">
        <v>149</v>
      </c>
    </row>
    <row r="179" spans="1:65" s="2" customFormat="1" ht="16.5" customHeight="1">
      <c r="A179" s="35"/>
      <c r="B179" s="36"/>
      <c r="C179" s="174" t="s">
        <v>243</v>
      </c>
      <c r="D179" s="174" t="s">
        <v>151</v>
      </c>
      <c r="E179" s="175" t="s">
        <v>845</v>
      </c>
      <c r="F179" s="176" t="s">
        <v>846</v>
      </c>
      <c r="G179" s="177" t="s">
        <v>154</v>
      </c>
      <c r="H179" s="178">
        <v>46.1</v>
      </c>
      <c r="I179" s="179"/>
      <c r="J179" s="180">
        <f>ROUND(I179*H179,2)</f>
        <v>0</v>
      </c>
      <c r="K179" s="176" t="s">
        <v>155</v>
      </c>
      <c r="L179" s="40"/>
      <c r="M179" s="181" t="s">
        <v>31</v>
      </c>
      <c r="N179" s="182" t="s">
        <v>50</v>
      </c>
      <c r="O179" s="65"/>
      <c r="P179" s="183">
        <f>O179*H179</f>
        <v>0</v>
      </c>
      <c r="Q179" s="183">
        <v>0</v>
      </c>
      <c r="R179" s="183">
        <f>Q179*H179</f>
        <v>0</v>
      </c>
      <c r="S179" s="183">
        <v>0</v>
      </c>
      <c r="T179" s="184">
        <f>S179*H179</f>
        <v>0</v>
      </c>
      <c r="U179" s="35"/>
      <c r="V179" s="35"/>
      <c r="W179" s="35"/>
      <c r="X179" s="35"/>
      <c r="Y179" s="35"/>
      <c r="Z179" s="35"/>
      <c r="AA179" s="35"/>
      <c r="AB179" s="35"/>
      <c r="AC179" s="35"/>
      <c r="AD179" s="35"/>
      <c r="AE179" s="35"/>
      <c r="AR179" s="185" t="s">
        <v>156</v>
      </c>
      <c r="AT179" s="185" t="s">
        <v>151</v>
      </c>
      <c r="AU179" s="185" t="s">
        <v>89</v>
      </c>
      <c r="AY179" s="18" t="s">
        <v>149</v>
      </c>
      <c r="BE179" s="186">
        <f>IF(N179="základní",J179,0)</f>
        <v>0</v>
      </c>
      <c r="BF179" s="186">
        <f>IF(N179="snížená",J179,0)</f>
        <v>0</v>
      </c>
      <c r="BG179" s="186">
        <f>IF(N179="zákl. přenesená",J179,0)</f>
        <v>0</v>
      </c>
      <c r="BH179" s="186">
        <f>IF(N179="sníž. přenesená",J179,0)</f>
        <v>0</v>
      </c>
      <c r="BI179" s="186">
        <f>IF(N179="nulová",J179,0)</f>
        <v>0</v>
      </c>
      <c r="BJ179" s="18" t="s">
        <v>87</v>
      </c>
      <c r="BK179" s="186">
        <f>ROUND(I179*H179,2)</f>
        <v>0</v>
      </c>
      <c r="BL179" s="18" t="s">
        <v>156</v>
      </c>
      <c r="BM179" s="185" t="s">
        <v>847</v>
      </c>
    </row>
    <row r="180" spans="1:47" s="2" customFormat="1" ht="146.25">
      <c r="A180" s="35"/>
      <c r="B180" s="36"/>
      <c r="C180" s="37"/>
      <c r="D180" s="187" t="s">
        <v>158</v>
      </c>
      <c r="E180" s="37"/>
      <c r="F180" s="188" t="s">
        <v>848</v>
      </c>
      <c r="G180" s="37"/>
      <c r="H180" s="37"/>
      <c r="I180" s="189"/>
      <c r="J180" s="37"/>
      <c r="K180" s="37"/>
      <c r="L180" s="40"/>
      <c r="M180" s="190"/>
      <c r="N180" s="191"/>
      <c r="O180" s="65"/>
      <c r="P180" s="65"/>
      <c r="Q180" s="65"/>
      <c r="R180" s="65"/>
      <c r="S180" s="65"/>
      <c r="T180" s="66"/>
      <c r="U180" s="35"/>
      <c r="V180" s="35"/>
      <c r="W180" s="35"/>
      <c r="X180" s="35"/>
      <c r="Y180" s="35"/>
      <c r="Z180" s="35"/>
      <c r="AA180" s="35"/>
      <c r="AB180" s="35"/>
      <c r="AC180" s="35"/>
      <c r="AD180" s="35"/>
      <c r="AE180" s="35"/>
      <c r="AT180" s="18" t="s">
        <v>158</v>
      </c>
      <c r="AU180" s="18" t="s">
        <v>89</v>
      </c>
    </row>
    <row r="181" spans="2:51" s="13" customFormat="1" ht="11.25">
      <c r="B181" s="192"/>
      <c r="C181" s="193"/>
      <c r="D181" s="187" t="s">
        <v>160</v>
      </c>
      <c r="E181" s="194" t="s">
        <v>31</v>
      </c>
      <c r="F181" s="195" t="s">
        <v>849</v>
      </c>
      <c r="G181" s="193"/>
      <c r="H181" s="196">
        <v>46.1</v>
      </c>
      <c r="I181" s="197"/>
      <c r="J181" s="193"/>
      <c r="K181" s="193"/>
      <c r="L181" s="198"/>
      <c r="M181" s="199"/>
      <c r="N181" s="200"/>
      <c r="O181" s="200"/>
      <c r="P181" s="200"/>
      <c r="Q181" s="200"/>
      <c r="R181" s="200"/>
      <c r="S181" s="200"/>
      <c r="T181" s="201"/>
      <c r="AT181" s="202" t="s">
        <v>160</v>
      </c>
      <c r="AU181" s="202" t="s">
        <v>89</v>
      </c>
      <c r="AV181" s="13" t="s">
        <v>89</v>
      </c>
      <c r="AW181" s="13" t="s">
        <v>38</v>
      </c>
      <c r="AX181" s="13" t="s">
        <v>79</v>
      </c>
      <c r="AY181" s="202" t="s">
        <v>149</v>
      </c>
    </row>
    <row r="182" spans="2:51" s="14" customFormat="1" ht="11.25">
      <c r="B182" s="203"/>
      <c r="C182" s="204"/>
      <c r="D182" s="187" t="s">
        <v>160</v>
      </c>
      <c r="E182" s="205" t="s">
        <v>31</v>
      </c>
      <c r="F182" s="206" t="s">
        <v>850</v>
      </c>
      <c r="G182" s="204"/>
      <c r="H182" s="205" t="s">
        <v>31</v>
      </c>
      <c r="I182" s="207"/>
      <c r="J182" s="204"/>
      <c r="K182" s="204"/>
      <c r="L182" s="208"/>
      <c r="M182" s="209"/>
      <c r="N182" s="210"/>
      <c r="O182" s="210"/>
      <c r="P182" s="210"/>
      <c r="Q182" s="210"/>
      <c r="R182" s="210"/>
      <c r="S182" s="210"/>
      <c r="T182" s="211"/>
      <c r="AT182" s="212" t="s">
        <v>160</v>
      </c>
      <c r="AU182" s="212" t="s">
        <v>89</v>
      </c>
      <c r="AV182" s="14" t="s">
        <v>87</v>
      </c>
      <c r="AW182" s="14" t="s">
        <v>38</v>
      </c>
      <c r="AX182" s="14" t="s">
        <v>79</v>
      </c>
      <c r="AY182" s="212" t="s">
        <v>149</v>
      </c>
    </row>
    <row r="183" spans="2:51" s="15" customFormat="1" ht="11.25">
      <c r="B183" s="213"/>
      <c r="C183" s="214"/>
      <c r="D183" s="187" t="s">
        <v>160</v>
      </c>
      <c r="E183" s="215" t="s">
        <v>31</v>
      </c>
      <c r="F183" s="216" t="s">
        <v>163</v>
      </c>
      <c r="G183" s="214"/>
      <c r="H183" s="217">
        <v>46.1</v>
      </c>
      <c r="I183" s="218"/>
      <c r="J183" s="214"/>
      <c r="K183" s="214"/>
      <c r="L183" s="219"/>
      <c r="M183" s="220"/>
      <c r="N183" s="221"/>
      <c r="O183" s="221"/>
      <c r="P183" s="221"/>
      <c r="Q183" s="221"/>
      <c r="R183" s="221"/>
      <c r="S183" s="221"/>
      <c r="T183" s="222"/>
      <c r="AT183" s="223" t="s">
        <v>160</v>
      </c>
      <c r="AU183" s="223" t="s">
        <v>89</v>
      </c>
      <c r="AV183" s="15" t="s">
        <v>156</v>
      </c>
      <c r="AW183" s="15" t="s">
        <v>38</v>
      </c>
      <c r="AX183" s="15" t="s">
        <v>87</v>
      </c>
      <c r="AY183" s="223" t="s">
        <v>149</v>
      </c>
    </row>
    <row r="184" spans="2:63" s="12" customFormat="1" ht="22.9" customHeight="1">
      <c r="B184" s="158"/>
      <c r="C184" s="159"/>
      <c r="D184" s="160" t="s">
        <v>78</v>
      </c>
      <c r="E184" s="172" t="s">
        <v>89</v>
      </c>
      <c r="F184" s="172" t="s">
        <v>273</v>
      </c>
      <c r="G184" s="159"/>
      <c r="H184" s="159"/>
      <c r="I184" s="162"/>
      <c r="J184" s="173">
        <f>BK184</f>
        <v>0</v>
      </c>
      <c r="K184" s="159"/>
      <c r="L184" s="164"/>
      <c r="M184" s="165"/>
      <c r="N184" s="166"/>
      <c r="O184" s="166"/>
      <c r="P184" s="167">
        <f>SUM(P185:P232)</f>
        <v>0</v>
      </c>
      <c r="Q184" s="166"/>
      <c r="R184" s="167">
        <f>SUM(R185:R232)</f>
        <v>179.44094708</v>
      </c>
      <c r="S184" s="166"/>
      <c r="T184" s="168">
        <f>SUM(T185:T232)</f>
        <v>0</v>
      </c>
      <c r="AR184" s="169" t="s">
        <v>87</v>
      </c>
      <c r="AT184" s="170" t="s">
        <v>78</v>
      </c>
      <c r="AU184" s="170" t="s">
        <v>87</v>
      </c>
      <c r="AY184" s="169" t="s">
        <v>149</v>
      </c>
      <c r="BK184" s="171">
        <f>SUM(BK185:BK232)</f>
        <v>0</v>
      </c>
    </row>
    <row r="185" spans="1:65" s="2" customFormat="1" ht="24">
      <c r="A185" s="35"/>
      <c r="B185" s="36"/>
      <c r="C185" s="174" t="s">
        <v>248</v>
      </c>
      <c r="D185" s="174" t="s">
        <v>151</v>
      </c>
      <c r="E185" s="175" t="s">
        <v>851</v>
      </c>
      <c r="F185" s="176" t="s">
        <v>852</v>
      </c>
      <c r="G185" s="177" t="s">
        <v>154</v>
      </c>
      <c r="H185" s="178">
        <v>92</v>
      </c>
      <c r="I185" s="179"/>
      <c r="J185" s="180">
        <f>ROUND(I185*H185,2)</f>
        <v>0</v>
      </c>
      <c r="K185" s="176" t="s">
        <v>155</v>
      </c>
      <c r="L185" s="40"/>
      <c r="M185" s="181" t="s">
        <v>31</v>
      </c>
      <c r="N185" s="182" t="s">
        <v>50</v>
      </c>
      <c r="O185" s="65"/>
      <c r="P185" s="183">
        <f>O185*H185</f>
        <v>0</v>
      </c>
      <c r="Q185" s="183">
        <v>0.0001</v>
      </c>
      <c r="R185" s="183">
        <f>Q185*H185</f>
        <v>0.0092</v>
      </c>
      <c r="S185" s="183">
        <v>0</v>
      </c>
      <c r="T185" s="184">
        <f>S185*H185</f>
        <v>0</v>
      </c>
      <c r="U185" s="35"/>
      <c r="V185" s="35"/>
      <c r="W185" s="35"/>
      <c r="X185" s="35"/>
      <c r="Y185" s="35"/>
      <c r="Z185" s="35"/>
      <c r="AA185" s="35"/>
      <c r="AB185" s="35"/>
      <c r="AC185" s="35"/>
      <c r="AD185" s="35"/>
      <c r="AE185" s="35"/>
      <c r="AR185" s="185" t="s">
        <v>156</v>
      </c>
      <c r="AT185" s="185" t="s">
        <v>151</v>
      </c>
      <c r="AU185" s="185" t="s">
        <v>89</v>
      </c>
      <c r="AY185" s="18" t="s">
        <v>149</v>
      </c>
      <c r="BE185" s="186">
        <f>IF(N185="základní",J185,0)</f>
        <v>0</v>
      </c>
      <c r="BF185" s="186">
        <f>IF(N185="snížená",J185,0)</f>
        <v>0</v>
      </c>
      <c r="BG185" s="186">
        <f>IF(N185="zákl. přenesená",J185,0)</f>
        <v>0</v>
      </c>
      <c r="BH185" s="186">
        <f>IF(N185="sníž. přenesená",J185,0)</f>
        <v>0</v>
      </c>
      <c r="BI185" s="186">
        <f>IF(N185="nulová",J185,0)</f>
        <v>0</v>
      </c>
      <c r="BJ185" s="18" t="s">
        <v>87</v>
      </c>
      <c r="BK185" s="186">
        <f>ROUND(I185*H185,2)</f>
        <v>0</v>
      </c>
      <c r="BL185" s="18" t="s">
        <v>156</v>
      </c>
      <c r="BM185" s="185" t="s">
        <v>853</v>
      </c>
    </row>
    <row r="186" spans="1:47" s="2" customFormat="1" ht="68.25">
      <c r="A186" s="35"/>
      <c r="B186" s="36"/>
      <c r="C186" s="37"/>
      <c r="D186" s="187" t="s">
        <v>158</v>
      </c>
      <c r="E186" s="37"/>
      <c r="F186" s="188" t="s">
        <v>854</v>
      </c>
      <c r="G186" s="37"/>
      <c r="H186" s="37"/>
      <c r="I186" s="189"/>
      <c r="J186" s="37"/>
      <c r="K186" s="37"/>
      <c r="L186" s="40"/>
      <c r="M186" s="190"/>
      <c r="N186" s="191"/>
      <c r="O186" s="65"/>
      <c r="P186" s="65"/>
      <c r="Q186" s="65"/>
      <c r="R186" s="65"/>
      <c r="S186" s="65"/>
      <c r="T186" s="66"/>
      <c r="U186" s="35"/>
      <c r="V186" s="35"/>
      <c r="W186" s="35"/>
      <c r="X186" s="35"/>
      <c r="Y186" s="35"/>
      <c r="Z186" s="35"/>
      <c r="AA186" s="35"/>
      <c r="AB186" s="35"/>
      <c r="AC186" s="35"/>
      <c r="AD186" s="35"/>
      <c r="AE186" s="35"/>
      <c r="AT186" s="18" t="s">
        <v>158</v>
      </c>
      <c r="AU186" s="18" t="s">
        <v>89</v>
      </c>
    </row>
    <row r="187" spans="2:51" s="13" customFormat="1" ht="11.25">
      <c r="B187" s="192"/>
      <c r="C187" s="193"/>
      <c r="D187" s="187" t="s">
        <v>160</v>
      </c>
      <c r="E187" s="194" t="s">
        <v>31</v>
      </c>
      <c r="F187" s="195" t="s">
        <v>641</v>
      </c>
      <c r="G187" s="193"/>
      <c r="H187" s="196">
        <v>92</v>
      </c>
      <c r="I187" s="197"/>
      <c r="J187" s="193"/>
      <c r="K187" s="193"/>
      <c r="L187" s="198"/>
      <c r="M187" s="199"/>
      <c r="N187" s="200"/>
      <c r="O187" s="200"/>
      <c r="P187" s="200"/>
      <c r="Q187" s="200"/>
      <c r="R187" s="200"/>
      <c r="S187" s="200"/>
      <c r="T187" s="201"/>
      <c r="AT187" s="202" t="s">
        <v>160</v>
      </c>
      <c r="AU187" s="202" t="s">
        <v>89</v>
      </c>
      <c r="AV187" s="13" t="s">
        <v>89</v>
      </c>
      <c r="AW187" s="13" t="s">
        <v>38</v>
      </c>
      <c r="AX187" s="13" t="s">
        <v>79</v>
      </c>
      <c r="AY187" s="202" t="s">
        <v>149</v>
      </c>
    </row>
    <row r="188" spans="2:51" s="14" customFormat="1" ht="11.25">
      <c r="B188" s="203"/>
      <c r="C188" s="204"/>
      <c r="D188" s="187" t="s">
        <v>160</v>
      </c>
      <c r="E188" s="205" t="s">
        <v>31</v>
      </c>
      <c r="F188" s="206" t="s">
        <v>162</v>
      </c>
      <c r="G188" s="204"/>
      <c r="H188" s="205" t="s">
        <v>31</v>
      </c>
      <c r="I188" s="207"/>
      <c r="J188" s="204"/>
      <c r="K188" s="204"/>
      <c r="L188" s="208"/>
      <c r="M188" s="209"/>
      <c r="N188" s="210"/>
      <c r="O188" s="210"/>
      <c r="P188" s="210"/>
      <c r="Q188" s="210"/>
      <c r="R188" s="210"/>
      <c r="S188" s="210"/>
      <c r="T188" s="211"/>
      <c r="AT188" s="212" t="s">
        <v>160</v>
      </c>
      <c r="AU188" s="212" t="s">
        <v>89</v>
      </c>
      <c r="AV188" s="14" t="s">
        <v>87</v>
      </c>
      <c r="AW188" s="14" t="s">
        <v>38</v>
      </c>
      <c r="AX188" s="14" t="s">
        <v>79</v>
      </c>
      <c r="AY188" s="212" t="s">
        <v>149</v>
      </c>
    </row>
    <row r="189" spans="2:51" s="15" customFormat="1" ht="11.25">
      <c r="B189" s="213"/>
      <c r="C189" s="214"/>
      <c r="D189" s="187" t="s">
        <v>160</v>
      </c>
      <c r="E189" s="215" t="s">
        <v>31</v>
      </c>
      <c r="F189" s="216" t="s">
        <v>163</v>
      </c>
      <c r="G189" s="214"/>
      <c r="H189" s="217">
        <v>92</v>
      </c>
      <c r="I189" s="218"/>
      <c r="J189" s="214"/>
      <c r="K189" s="214"/>
      <c r="L189" s="219"/>
      <c r="M189" s="220"/>
      <c r="N189" s="221"/>
      <c r="O189" s="221"/>
      <c r="P189" s="221"/>
      <c r="Q189" s="221"/>
      <c r="R189" s="221"/>
      <c r="S189" s="221"/>
      <c r="T189" s="222"/>
      <c r="AT189" s="223" t="s">
        <v>160</v>
      </c>
      <c r="AU189" s="223" t="s">
        <v>89</v>
      </c>
      <c r="AV189" s="15" t="s">
        <v>156</v>
      </c>
      <c r="AW189" s="15" t="s">
        <v>38</v>
      </c>
      <c r="AX189" s="15" t="s">
        <v>87</v>
      </c>
      <c r="AY189" s="223" t="s">
        <v>149</v>
      </c>
    </row>
    <row r="190" spans="1:65" s="2" customFormat="1" ht="16.5" customHeight="1">
      <c r="A190" s="35"/>
      <c r="B190" s="36"/>
      <c r="C190" s="224" t="s">
        <v>258</v>
      </c>
      <c r="D190" s="224" t="s">
        <v>237</v>
      </c>
      <c r="E190" s="225" t="s">
        <v>855</v>
      </c>
      <c r="F190" s="226" t="s">
        <v>856</v>
      </c>
      <c r="G190" s="227" t="s">
        <v>154</v>
      </c>
      <c r="H190" s="228">
        <v>105.8</v>
      </c>
      <c r="I190" s="229"/>
      <c r="J190" s="230">
        <f>ROUND(I190*H190,2)</f>
        <v>0</v>
      </c>
      <c r="K190" s="226" t="s">
        <v>155</v>
      </c>
      <c r="L190" s="231"/>
      <c r="M190" s="232" t="s">
        <v>31</v>
      </c>
      <c r="N190" s="233" t="s">
        <v>50</v>
      </c>
      <c r="O190" s="65"/>
      <c r="P190" s="183">
        <f>O190*H190</f>
        <v>0</v>
      </c>
      <c r="Q190" s="183">
        <v>0.0003</v>
      </c>
      <c r="R190" s="183">
        <f>Q190*H190</f>
        <v>0.03174</v>
      </c>
      <c r="S190" s="183">
        <v>0</v>
      </c>
      <c r="T190" s="184">
        <f>S190*H190</f>
        <v>0</v>
      </c>
      <c r="U190" s="35"/>
      <c r="V190" s="35"/>
      <c r="W190" s="35"/>
      <c r="X190" s="35"/>
      <c r="Y190" s="35"/>
      <c r="Z190" s="35"/>
      <c r="AA190" s="35"/>
      <c r="AB190" s="35"/>
      <c r="AC190" s="35"/>
      <c r="AD190" s="35"/>
      <c r="AE190" s="35"/>
      <c r="AR190" s="185" t="s">
        <v>198</v>
      </c>
      <c r="AT190" s="185" t="s">
        <v>237</v>
      </c>
      <c r="AU190" s="185" t="s">
        <v>89</v>
      </c>
      <c r="AY190" s="18" t="s">
        <v>149</v>
      </c>
      <c r="BE190" s="186">
        <f>IF(N190="základní",J190,0)</f>
        <v>0</v>
      </c>
      <c r="BF190" s="186">
        <f>IF(N190="snížená",J190,0)</f>
        <v>0</v>
      </c>
      <c r="BG190" s="186">
        <f>IF(N190="zákl. přenesená",J190,0)</f>
        <v>0</v>
      </c>
      <c r="BH190" s="186">
        <f>IF(N190="sníž. přenesená",J190,0)</f>
        <v>0</v>
      </c>
      <c r="BI190" s="186">
        <f>IF(N190="nulová",J190,0)</f>
        <v>0</v>
      </c>
      <c r="BJ190" s="18" t="s">
        <v>87</v>
      </c>
      <c r="BK190" s="186">
        <f>ROUND(I190*H190,2)</f>
        <v>0</v>
      </c>
      <c r="BL190" s="18" t="s">
        <v>156</v>
      </c>
      <c r="BM190" s="185" t="s">
        <v>857</v>
      </c>
    </row>
    <row r="191" spans="2:51" s="13" customFormat="1" ht="11.25">
      <c r="B191" s="192"/>
      <c r="C191" s="193"/>
      <c r="D191" s="187" t="s">
        <v>160</v>
      </c>
      <c r="E191" s="193"/>
      <c r="F191" s="195" t="s">
        <v>858</v>
      </c>
      <c r="G191" s="193"/>
      <c r="H191" s="196">
        <v>105.8</v>
      </c>
      <c r="I191" s="197"/>
      <c r="J191" s="193"/>
      <c r="K191" s="193"/>
      <c r="L191" s="198"/>
      <c r="M191" s="199"/>
      <c r="N191" s="200"/>
      <c r="O191" s="200"/>
      <c r="P191" s="200"/>
      <c r="Q191" s="200"/>
      <c r="R191" s="200"/>
      <c r="S191" s="200"/>
      <c r="T191" s="201"/>
      <c r="AT191" s="202" t="s">
        <v>160</v>
      </c>
      <c r="AU191" s="202" t="s">
        <v>89</v>
      </c>
      <c r="AV191" s="13" t="s">
        <v>89</v>
      </c>
      <c r="AW191" s="13" t="s">
        <v>4</v>
      </c>
      <c r="AX191" s="13" t="s">
        <v>87</v>
      </c>
      <c r="AY191" s="202" t="s">
        <v>149</v>
      </c>
    </row>
    <row r="192" spans="1:65" s="2" customFormat="1" ht="16.5" customHeight="1">
      <c r="A192" s="35"/>
      <c r="B192" s="36"/>
      <c r="C192" s="174" t="s">
        <v>263</v>
      </c>
      <c r="D192" s="174" t="s">
        <v>151</v>
      </c>
      <c r="E192" s="175" t="s">
        <v>859</v>
      </c>
      <c r="F192" s="176" t="s">
        <v>860</v>
      </c>
      <c r="G192" s="177" t="s">
        <v>170</v>
      </c>
      <c r="H192" s="178">
        <v>5.859</v>
      </c>
      <c r="I192" s="179"/>
      <c r="J192" s="180">
        <f>ROUND(I192*H192,2)</f>
        <v>0</v>
      </c>
      <c r="K192" s="176" t="s">
        <v>155</v>
      </c>
      <c r="L192" s="40"/>
      <c r="M192" s="181" t="s">
        <v>31</v>
      </c>
      <c r="N192" s="182" t="s">
        <v>50</v>
      </c>
      <c r="O192" s="65"/>
      <c r="P192" s="183">
        <f>O192*H192</f>
        <v>0</v>
      </c>
      <c r="Q192" s="183">
        <v>1.98</v>
      </c>
      <c r="R192" s="183">
        <f>Q192*H192</f>
        <v>11.60082</v>
      </c>
      <c r="S192" s="183">
        <v>0</v>
      </c>
      <c r="T192" s="184">
        <f>S192*H192</f>
        <v>0</v>
      </c>
      <c r="U192" s="35"/>
      <c r="V192" s="35"/>
      <c r="W192" s="35"/>
      <c r="X192" s="35"/>
      <c r="Y192" s="35"/>
      <c r="Z192" s="35"/>
      <c r="AA192" s="35"/>
      <c r="AB192" s="35"/>
      <c r="AC192" s="35"/>
      <c r="AD192" s="35"/>
      <c r="AE192" s="35"/>
      <c r="AR192" s="185" t="s">
        <v>156</v>
      </c>
      <c r="AT192" s="185" t="s">
        <v>151</v>
      </c>
      <c r="AU192" s="185" t="s">
        <v>89</v>
      </c>
      <c r="AY192" s="18" t="s">
        <v>149</v>
      </c>
      <c r="BE192" s="186">
        <f>IF(N192="základní",J192,0)</f>
        <v>0</v>
      </c>
      <c r="BF192" s="186">
        <f>IF(N192="snížená",J192,0)</f>
        <v>0</v>
      </c>
      <c r="BG192" s="186">
        <f>IF(N192="zákl. přenesená",J192,0)</f>
        <v>0</v>
      </c>
      <c r="BH192" s="186">
        <f>IF(N192="sníž. přenesená",J192,0)</f>
        <v>0</v>
      </c>
      <c r="BI192" s="186">
        <f>IF(N192="nulová",J192,0)</f>
        <v>0</v>
      </c>
      <c r="BJ192" s="18" t="s">
        <v>87</v>
      </c>
      <c r="BK192" s="186">
        <f>ROUND(I192*H192,2)</f>
        <v>0</v>
      </c>
      <c r="BL192" s="18" t="s">
        <v>156</v>
      </c>
      <c r="BM192" s="185" t="s">
        <v>861</v>
      </c>
    </row>
    <row r="193" spans="1:47" s="2" customFormat="1" ht="48.75">
      <c r="A193" s="35"/>
      <c r="B193" s="36"/>
      <c r="C193" s="37"/>
      <c r="D193" s="187" t="s">
        <v>158</v>
      </c>
      <c r="E193" s="37"/>
      <c r="F193" s="188" t="s">
        <v>862</v>
      </c>
      <c r="G193" s="37"/>
      <c r="H193" s="37"/>
      <c r="I193" s="189"/>
      <c r="J193" s="37"/>
      <c r="K193" s="37"/>
      <c r="L193" s="40"/>
      <c r="M193" s="190"/>
      <c r="N193" s="191"/>
      <c r="O193" s="65"/>
      <c r="P193" s="65"/>
      <c r="Q193" s="65"/>
      <c r="R193" s="65"/>
      <c r="S193" s="65"/>
      <c r="T193" s="66"/>
      <c r="U193" s="35"/>
      <c r="V193" s="35"/>
      <c r="W193" s="35"/>
      <c r="X193" s="35"/>
      <c r="Y193" s="35"/>
      <c r="Z193" s="35"/>
      <c r="AA193" s="35"/>
      <c r="AB193" s="35"/>
      <c r="AC193" s="35"/>
      <c r="AD193" s="35"/>
      <c r="AE193" s="35"/>
      <c r="AT193" s="18" t="s">
        <v>158</v>
      </c>
      <c r="AU193" s="18" t="s">
        <v>89</v>
      </c>
    </row>
    <row r="194" spans="2:51" s="13" customFormat="1" ht="11.25">
      <c r="B194" s="192"/>
      <c r="C194" s="193"/>
      <c r="D194" s="187" t="s">
        <v>160</v>
      </c>
      <c r="E194" s="194" t="s">
        <v>31</v>
      </c>
      <c r="F194" s="195" t="s">
        <v>863</v>
      </c>
      <c r="G194" s="193"/>
      <c r="H194" s="196">
        <v>5.859</v>
      </c>
      <c r="I194" s="197"/>
      <c r="J194" s="193"/>
      <c r="K194" s="193"/>
      <c r="L194" s="198"/>
      <c r="M194" s="199"/>
      <c r="N194" s="200"/>
      <c r="O194" s="200"/>
      <c r="P194" s="200"/>
      <c r="Q194" s="200"/>
      <c r="R194" s="200"/>
      <c r="S194" s="200"/>
      <c r="T194" s="201"/>
      <c r="AT194" s="202" t="s">
        <v>160</v>
      </c>
      <c r="AU194" s="202" t="s">
        <v>89</v>
      </c>
      <c r="AV194" s="13" t="s">
        <v>89</v>
      </c>
      <c r="AW194" s="13" t="s">
        <v>38</v>
      </c>
      <c r="AX194" s="13" t="s">
        <v>79</v>
      </c>
      <c r="AY194" s="202" t="s">
        <v>149</v>
      </c>
    </row>
    <row r="195" spans="2:51" s="15" customFormat="1" ht="11.25">
      <c r="B195" s="213"/>
      <c r="C195" s="214"/>
      <c r="D195" s="187" t="s">
        <v>160</v>
      </c>
      <c r="E195" s="215" t="s">
        <v>31</v>
      </c>
      <c r="F195" s="216" t="s">
        <v>163</v>
      </c>
      <c r="G195" s="214"/>
      <c r="H195" s="217">
        <v>5.859</v>
      </c>
      <c r="I195" s="218"/>
      <c r="J195" s="214"/>
      <c r="K195" s="214"/>
      <c r="L195" s="219"/>
      <c r="M195" s="220"/>
      <c r="N195" s="221"/>
      <c r="O195" s="221"/>
      <c r="P195" s="221"/>
      <c r="Q195" s="221"/>
      <c r="R195" s="221"/>
      <c r="S195" s="221"/>
      <c r="T195" s="222"/>
      <c r="AT195" s="223" t="s">
        <v>160</v>
      </c>
      <c r="AU195" s="223" t="s">
        <v>89</v>
      </c>
      <c r="AV195" s="15" t="s">
        <v>156</v>
      </c>
      <c r="AW195" s="15" t="s">
        <v>38</v>
      </c>
      <c r="AX195" s="15" t="s">
        <v>87</v>
      </c>
      <c r="AY195" s="223" t="s">
        <v>149</v>
      </c>
    </row>
    <row r="196" spans="1:65" s="2" customFormat="1" ht="21.75" customHeight="1">
      <c r="A196" s="35"/>
      <c r="B196" s="36"/>
      <c r="C196" s="174" t="s">
        <v>7</v>
      </c>
      <c r="D196" s="174" t="s">
        <v>151</v>
      </c>
      <c r="E196" s="175" t="s">
        <v>864</v>
      </c>
      <c r="F196" s="176" t="s">
        <v>865</v>
      </c>
      <c r="G196" s="177" t="s">
        <v>170</v>
      </c>
      <c r="H196" s="178">
        <v>11.1</v>
      </c>
      <c r="I196" s="179"/>
      <c r="J196" s="180">
        <f>ROUND(I196*H196,2)</f>
        <v>0</v>
      </c>
      <c r="K196" s="176" t="s">
        <v>155</v>
      </c>
      <c r="L196" s="40"/>
      <c r="M196" s="181" t="s">
        <v>31</v>
      </c>
      <c r="N196" s="182" t="s">
        <v>50</v>
      </c>
      <c r="O196" s="65"/>
      <c r="P196" s="183">
        <f>O196*H196</f>
        <v>0</v>
      </c>
      <c r="Q196" s="183">
        <v>2.25634</v>
      </c>
      <c r="R196" s="183">
        <f>Q196*H196</f>
        <v>25.045373999999995</v>
      </c>
      <c r="S196" s="183">
        <v>0</v>
      </c>
      <c r="T196" s="184">
        <f>S196*H196</f>
        <v>0</v>
      </c>
      <c r="U196" s="35"/>
      <c r="V196" s="35"/>
      <c r="W196" s="35"/>
      <c r="X196" s="35"/>
      <c r="Y196" s="35"/>
      <c r="Z196" s="35"/>
      <c r="AA196" s="35"/>
      <c r="AB196" s="35"/>
      <c r="AC196" s="35"/>
      <c r="AD196" s="35"/>
      <c r="AE196" s="35"/>
      <c r="AR196" s="185" t="s">
        <v>156</v>
      </c>
      <c r="AT196" s="185" t="s">
        <v>151</v>
      </c>
      <c r="AU196" s="185" t="s">
        <v>89</v>
      </c>
      <c r="AY196" s="18" t="s">
        <v>149</v>
      </c>
      <c r="BE196" s="186">
        <f>IF(N196="základní",J196,0)</f>
        <v>0</v>
      </c>
      <c r="BF196" s="186">
        <f>IF(N196="snížená",J196,0)</f>
        <v>0</v>
      </c>
      <c r="BG196" s="186">
        <f>IF(N196="zákl. přenesená",J196,0)</f>
        <v>0</v>
      </c>
      <c r="BH196" s="186">
        <f>IF(N196="sníž. přenesená",J196,0)</f>
        <v>0</v>
      </c>
      <c r="BI196" s="186">
        <f>IF(N196="nulová",J196,0)</f>
        <v>0</v>
      </c>
      <c r="BJ196" s="18" t="s">
        <v>87</v>
      </c>
      <c r="BK196" s="186">
        <f>ROUND(I196*H196,2)</f>
        <v>0</v>
      </c>
      <c r="BL196" s="18" t="s">
        <v>156</v>
      </c>
      <c r="BM196" s="185" t="s">
        <v>866</v>
      </c>
    </row>
    <row r="197" spans="1:47" s="2" customFormat="1" ht="97.5">
      <c r="A197" s="35"/>
      <c r="B197" s="36"/>
      <c r="C197" s="37"/>
      <c r="D197" s="187" t="s">
        <v>158</v>
      </c>
      <c r="E197" s="37"/>
      <c r="F197" s="188" t="s">
        <v>867</v>
      </c>
      <c r="G197" s="37"/>
      <c r="H197" s="37"/>
      <c r="I197" s="189"/>
      <c r="J197" s="37"/>
      <c r="K197" s="37"/>
      <c r="L197" s="40"/>
      <c r="M197" s="190"/>
      <c r="N197" s="191"/>
      <c r="O197" s="65"/>
      <c r="P197" s="65"/>
      <c r="Q197" s="65"/>
      <c r="R197" s="65"/>
      <c r="S197" s="65"/>
      <c r="T197" s="66"/>
      <c r="U197" s="35"/>
      <c r="V197" s="35"/>
      <c r="W197" s="35"/>
      <c r="X197" s="35"/>
      <c r="Y197" s="35"/>
      <c r="Z197" s="35"/>
      <c r="AA197" s="35"/>
      <c r="AB197" s="35"/>
      <c r="AC197" s="35"/>
      <c r="AD197" s="35"/>
      <c r="AE197" s="35"/>
      <c r="AT197" s="18" t="s">
        <v>158</v>
      </c>
      <c r="AU197" s="18" t="s">
        <v>89</v>
      </c>
    </row>
    <row r="198" spans="2:51" s="13" customFormat="1" ht="11.25">
      <c r="B198" s="192"/>
      <c r="C198" s="193"/>
      <c r="D198" s="187" t="s">
        <v>160</v>
      </c>
      <c r="E198" s="194" t="s">
        <v>31</v>
      </c>
      <c r="F198" s="195" t="s">
        <v>868</v>
      </c>
      <c r="G198" s="193"/>
      <c r="H198" s="196">
        <v>11.1</v>
      </c>
      <c r="I198" s="197"/>
      <c r="J198" s="193"/>
      <c r="K198" s="193"/>
      <c r="L198" s="198"/>
      <c r="M198" s="199"/>
      <c r="N198" s="200"/>
      <c r="O198" s="200"/>
      <c r="P198" s="200"/>
      <c r="Q198" s="200"/>
      <c r="R198" s="200"/>
      <c r="S198" s="200"/>
      <c r="T198" s="201"/>
      <c r="AT198" s="202" t="s">
        <v>160</v>
      </c>
      <c r="AU198" s="202" t="s">
        <v>89</v>
      </c>
      <c r="AV198" s="13" t="s">
        <v>89</v>
      </c>
      <c r="AW198" s="13" t="s">
        <v>38</v>
      </c>
      <c r="AX198" s="13" t="s">
        <v>79</v>
      </c>
      <c r="AY198" s="202" t="s">
        <v>149</v>
      </c>
    </row>
    <row r="199" spans="2:51" s="15" customFormat="1" ht="11.25">
      <c r="B199" s="213"/>
      <c r="C199" s="214"/>
      <c r="D199" s="187" t="s">
        <v>160</v>
      </c>
      <c r="E199" s="215" t="s">
        <v>31</v>
      </c>
      <c r="F199" s="216" t="s">
        <v>163</v>
      </c>
      <c r="G199" s="214"/>
      <c r="H199" s="217">
        <v>11.1</v>
      </c>
      <c r="I199" s="218"/>
      <c r="J199" s="214"/>
      <c r="K199" s="214"/>
      <c r="L199" s="219"/>
      <c r="M199" s="220"/>
      <c r="N199" s="221"/>
      <c r="O199" s="221"/>
      <c r="P199" s="221"/>
      <c r="Q199" s="221"/>
      <c r="R199" s="221"/>
      <c r="S199" s="221"/>
      <c r="T199" s="222"/>
      <c r="AT199" s="223" t="s">
        <v>160</v>
      </c>
      <c r="AU199" s="223" t="s">
        <v>89</v>
      </c>
      <c r="AV199" s="15" t="s">
        <v>156</v>
      </c>
      <c r="AW199" s="15" t="s">
        <v>38</v>
      </c>
      <c r="AX199" s="15" t="s">
        <v>87</v>
      </c>
      <c r="AY199" s="223" t="s">
        <v>149</v>
      </c>
    </row>
    <row r="200" spans="1:65" s="2" customFormat="1" ht="16.5" customHeight="1">
      <c r="A200" s="35"/>
      <c r="B200" s="36"/>
      <c r="C200" s="174" t="s">
        <v>268</v>
      </c>
      <c r="D200" s="174" t="s">
        <v>151</v>
      </c>
      <c r="E200" s="175" t="s">
        <v>869</v>
      </c>
      <c r="F200" s="176" t="s">
        <v>870</v>
      </c>
      <c r="G200" s="177" t="s">
        <v>154</v>
      </c>
      <c r="H200" s="178">
        <v>4.9</v>
      </c>
      <c r="I200" s="179"/>
      <c r="J200" s="180">
        <f>ROUND(I200*H200,2)</f>
        <v>0</v>
      </c>
      <c r="K200" s="176" t="s">
        <v>155</v>
      </c>
      <c r="L200" s="40"/>
      <c r="M200" s="181" t="s">
        <v>31</v>
      </c>
      <c r="N200" s="182" t="s">
        <v>50</v>
      </c>
      <c r="O200" s="65"/>
      <c r="P200" s="183">
        <f>O200*H200</f>
        <v>0</v>
      </c>
      <c r="Q200" s="183">
        <v>0.00247</v>
      </c>
      <c r="R200" s="183">
        <f>Q200*H200</f>
        <v>0.012103000000000001</v>
      </c>
      <c r="S200" s="183">
        <v>0</v>
      </c>
      <c r="T200" s="184">
        <f>S200*H200</f>
        <v>0</v>
      </c>
      <c r="U200" s="35"/>
      <c r="V200" s="35"/>
      <c r="W200" s="35"/>
      <c r="X200" s="35"/>
      <c r="Y200" s="35"/>
      <c r="Z200" s="35"/>
      <c r="AA200" s="35"/>
      <c r="AB200" s="35"/>
      <c r="AC200" s="35"/>
      <c r="AD200" s="35"/>
      <c r="AE200" s="35"/>
      <c r="AR200" s="185" t="s">
        <v>156</v>
      </c>
      <c r="AT200" s="185" t="s">
        <v>151</v>
      </c>
      <c r="AU200" s="185" t="s">
        <v>89</v>
      </c>
      <c r="AY200" s="18" t="s">
        <v>149</v>
      </c>
      <c r="BE200" s="186">
        <f>IF(N200="základní",J200,0)</f>
        <v>0</v>
      </c>
      <c r="BF200" s="186">
        <f>IF(N200="snížená",J200,0)</f>
        <v>0</v>
      </c>
      <c r="BG200" s="186">
        <f>IF(N200="zákl. přenesená",J200,0)</f>
        <v>0</v>
      </c>
      <c r="BH200" s="186">
        <f>IF(N200="sníž. přenesená",J200,0)</f>
        <v>0</v>
      </c>
      <c r="BI200" s="186">
        <f>IF(N200="nulová",J200,0)</f>
        <v>0</v>
      </c>
      <c r="BJ200" s="18" t="s">
        <v>87</v>
      </c>
      <c r="BK200" s="186">
        <f>ROUND(I200*H200,2)</f>
        <v>0</v>
      </c>
      <c r="BL200" s="18" t="s">
        <v>156</v>
      </c>
      <c r="BM200" s="185" t="s">
        <v>871</v>
      </c>
    </row>
    <row r="201" spans="1:47" s="2" customFormat="1" ht="48.75">
      <c r="A201" s="35"/>
      <c r="B201" s="36"/>
      <c r="C201" s="37"/>
      <c r="D201" s="187" t="s">
        <v>158</v>
      </c>
      <c r="E201" s="37"/>
      <c r="F201" s="188" t="s">
        <v>872</v>
      </c>
      <c r="G201" s="37"/>
      <c r="H201" s="37"/>
      <c r="I201" s="189"/>
      <c r="J201" s="37"/>
      <c r="K201" s="37"/>
      <c r="L201" s="40"/>
      <c r="M201" s="190"/>
      <c r="N201" s="191"/>
      <c r="O201" s="65"/>
      <c r="P201" s="65"/>
      <c r="Q201" s="65"/>
      <c r="R201" s="65"/>
      <c r="S201" s="65"/>
      <c r="T201" s="66"/>
      <c r="U201" s="35"/>
      <c r="V201" s="35"/>
      <c r="W201" s="35"/>
      <c r="X201" s="35"/>
      <c r="Y201" s="35"/>
      <c r="Z201" s="35"/>
      <c r="AA201" s="35"/>
      <c r="AB201" s="35"/>
      <c r="AC201" s="35"/>
      <c r="AD201" s="35"/>
      <c r="AE201" s="35"/>
      <c r="AT201" s="18" t="s">
        <v>158</v>
      </c>
      <c r="AU201" s="18" t="s">
        <v>89</v>
      </c>
    </row>
    <row r="202" spans="2:51" s="13" customFormat="1" ht="11.25">
      <c r="B202" s="192"/>
      <c r="C202" s="193"/>
      <c r="D202" s="187" t="s">
        <v>160</v>
      </c>
      <c r="E202" s="194" t="s">
        <v>31</v>
      </c>
      <c r="F202" s="195" t="s">
        <v>873</v>
      </c>
      <c r="G202" s="193"/>
      <c r="H202" s="196">
        <v>4.9</v>
      </c>
      <c r="I202" s="197"/>
      <c r="J202" s="193"/>
      <c r="K202" s="193"/>
      <c r="L202" s="198"/>
      <c r="M202" s="199"/>
      <c r="N202" s="200"/>
      <c r="O202" s="200"/>
      <c r="P202" s="200"/>
      <c r="Q202" s="200"/>
      <c r="R202" s="200"/>
      <c r="S202" s="200"/>
      <c r="T202" s="201"/>
      <c r="AT202" s="202" t="s">
        <v>160</v>
      </c>
      <c r="AU202" s="202" t="s">
        <v>89</v>
      </c>
      <c r="AV202" s="13" t="s">
        <v>89</v>
      </c>
      <c r="AW202" s="13" t="s">
        <v>38</v>
      </c>
      <c r="AX202" s="13" t="s">
        <v>79</v>
      </c>
      <c r="AY202" s="202" t="s">
        <v>149</v>
      </c>
    </row>
    <row r="203" spans="2:51" s="15" customFormat="1" ht="11.25">
      <c r="B203" s="213"/>
      <c r="C203" s="214"/>
      <c r="D203" s="187" t="s">
        <v>160</v>
      </c>
      <c r="E203" s="215" t="s">
        <v>31</v>
      </c>
      <c r="F203" s="216" t="s">
        <v>163</v>
      </c>
      <c r="G203" s="214"/>
      <c r="H203" s="217">
        <v>4.9</v>
      </c>
      <c r="I203" s="218"/>
      <c r="J203" s="214"/>
      <c r="K203" s="214"/>
      <c r="L203" s="219"/>
      <c r="M203" s="220"/>
      <c r="N203" s="221"/>
      <c r="O203" s="221"/>
      <c r="P203" s="221"/>
      <c r="Q203" s="221"/>
      <c r="R203" s="221"/>
      <c r="S203" s="221"/>
      <c r="T203" s="222"/>
      <c r="AT203" s="223" t="s">
        <v>160</v>
      </c>
      <c r="AU203" s="223" t="s">
        <v>89</v>
      </c>
      <c r="AV203" s="15" t="s">
        <v>156</v>
      </c>
      <c r="AW203" s="15" t="s">
        <v>38</v>
      </c>
      <c r="AX203" s="15" t="s">
        <v>87</v>
      </c>
      <c r="AY203" s="223" t="s">
        <v>149</v>
      </c>
    </row>
    <row r="204" spans="1:65" s="2" customFormat="1" ht="16.5" customHeight="1">
      <c r="A204" s="35"/>
      <c r="B204" s="36"/>
      <c r="C204" s="174" t="s">
        <v>274</v>
      </c>
      <c r="D204" s="174" t="s">
        <v>151</v>
      </c>
      <c r="E204" s="175" t="s">
        <v>874</v>
      </c>
      <c r="F204" s="176" t="s">
        <v>875</v>
      </c>
      <c r="G204" s="177" t="s">
        <v>154</v>
      </c>
      <c r="H204" s="178">
        <v>4.9</v>
      </c>
      <c r="I204" s="179"/>
      <c r="J204" s="180">
        <f>ROUND(I204*H204,2)</f>
        <v>0</v>
      </c>
      <c r="K204" s="176" t="s">
        <v>155</v>
      </c>
      <c r="L204" s="40"/>
      <c r="M204" s="181" t="s">
        <v>31</v>
      </c>
      <c r="N204" s="182" t="s">
        <v>50</v>
      </c>
      <c r="O204" s="65"/>
      <c r="P204" s="183">
        <f>O204*H204</f>
        <v>0</v>
      </c>
      <c r="Q204" s="183">
        <v>0</v>
      </c>
      <c r="R204" s="183">
        <f>Q204*H204</f>
        <v>0</v>
      </c>
      <c r="S204" s="183">
        <v>0</v>
      </c>
      <c r="T204" s="184">
        <f>S204*H204</f>
        <v>0</v>
      </c>
      <c r="U204" s="35"/>
      <c r="V204" s="35"/>
      <c r="W204" s="35"/>
      <c r="X204" s="35"/>
      <c r="Y204" s="35"/>
      <c r="Z204" s="35"/>
      <c r="AA204" s="35"/>
      <c r="AB204" s="35"/>
      <c r="AC204" s="35"/>
      <c r="AD204" s="35"/>
      <c r="AE204" s="35"/>
      <c r="AR204" s="185" t="s">
        <v>156</v>
      </c>
      <c r="AT204" s="185" t="s">
        <v>151</v>
      </c>
      <c r="AU204" s="185" t="s">
        <v>89</v>
      </c>
      <c r="AY204" s="18" t="s">
        <v>149</v>
      </c>
      <c r="BE204" s="186">
        <f>IF(N204="základní",J204,0)</f>
        <v>0</v>
      </c>
      <c r="BF204" s="186">
        <f>IF(N204="snížená",J204,0)</f>
        <v>0</v>
      </c>
      <c r="BG204" s="186">
        <f>IF(N204="zákl. přenesená",J204,0)</f>
        <v>0</v>
      </c>
      <c r="BH204" s="186">
        <f>IF(N204="sníž. přenesená",J204,0)</f>
        <v>0</v>
      </c>
      <c r="BI204" s="186">
        <f>IF(N204="nulová",J204,0)</f>
        <v>0</v>
      </c>
      <c r="BJ204" s="18" t="s">
        <v>87</v>
      </c>
      <c r="BK204" s="186">
        <f>ROUND(I204*H204,2)</f>
        <v>0</v>
      </c>
      <c r="BL204" s="18" t="s">
        <v>156</v>
      </c>
      <c r="BM204" s="185" t="s">
        <v>876</v>
      </c>
    </row>
    <row r="205" spans="1:47" s="2" customFormat="1" ht="48.75">
      <c r="A205" s="35"/>
      <c r="B205" s="36"/>
      <c r="C205" s="37"/>
      <c r="D205" s="187" t="s">
        <v>158</v>
      </c>
      <c r="E205" s="37"/>
      <c r="F205" s="188" t="s">
        <v>872</v>
      </c>
      <c r="G205" s="37"/>
      <c r="H205" s="37"/>
      <c r="I205" s="189"/>
      <c r="J205" s="37"/>
      <c r="K205" s="37"/>
      <c r="L205" s="40"/>
      <c r="M205" s="190"/>
      <c r="N205" s="191"/>
      <c r="O205" s="65"/>
      <c r="P205" s="65"/>
      <c r="Q205" s="65"/>
      <c r="R205" s="65"/>
      <c r="S205" s="65"/>
      <c r="T205" s="66"/>
      <c r="U205" s="35"/>
      <c r="V205" s="35"/>
      <c r="W205" s="35"/>
      <c r="X205" s="35"/>
      <c r="Y205" s="35"/>
      <c r="Z205" s="35"/>
      <c r="AA205" s="35"/>
      <c r="AB205" s="35"/>
      <c r="AC205" s="35"/>
      <c r="AD205" s="35"/>
      <c r="AE205" s="35"/>
      <c r="AT205" s="18" t="s">
        <v>158</v>
      </c>
      <c r="AU205" s="18" t="s">
        <v>89</v>
      </c>
    </row>
    <row r="206" spans="1:65" s="2" customFormat="1" ht="16.5" customHeight="1">
      <c r="A206" s="35"/>
      <c r="B206" s="36"/>
      <c r="C206" s="174" t="s">
        <v>279</v>
      </c>
      <c r="D206" s="174" t="s">
        <v>151</v>
      </c>
      <c r="E206" s="175" t="s">
        <v>293</v>
      </c>
      <c r="F206" s="176" t="s">
        <v>294</v>
      </c>
      <c r="G206" s="177" t="s">
        <v>240</v>
      </c>
      <c r="H206" s="178">
        <v>1</v>
      </c>
      <c r="I206" s="179"/>
      <c r="J206" s="180">
        <f>ROUND(I206*H206,2)</f>
        <v>0</v>
      </c>
      <c r="K206" s="176" t="s">
        <v>155</v>
      </c>
      <c r="L206" s="40"/>
      <c r="M206" s="181" t="s">
        <v>31</v>
      </c>
      <c r="N206" s="182" t="s">
        <v>50</v>
      </c>
      <c r="O206" s="65"/>
      <c r="P206" s="183">
        <f>O206*H206</f>
        <v>0</v>
      </c>
      <c r="Q206" s="183">
        <v>1.05259</v>
      </c>
      <c r="R206" s="183">
        <f>Q206*H206</f>
        <v>1.05259</v>
      </c>
      <c r="S206" s="183">
        <v>0</v>
      </c>
      <c r="T206" s="184">
        <f>S206*H206</f>
        <v>0</v>
      </c>
      <c r="U206" s="35"/>
      <c r="V206" s="35"/>
      <c r="W206" s="35"/>
      <c r="X206" s="35"/>
      <c r="Y206" s="35"/>
      <c r="Z206" s="35"/>
      <c r="AA206" s="35"/>
      <c r="AB206" s="35"/>
      <c r="AC206" s="35"/>
      <c r="AD206" s="35"/>
      <c r="AE206" s="35"/>
      <c r="AR206" s="185" t="s">
        <v>156</v>
      </c>
      <c r="AT206" s="185" t="s">
        <v>151</v>
      </c>
      <c r="AU206" s="185" t="s">
        <v>89</v>
      </c>
      <c r="AY206" s="18" t="s">
        <v>149</v>
      </c>
      <c r="BE206" s="186">
        <f>IF(N206="základní",J206,0)</f>
        <v>0</v>
      </c>
      <c r="BF206" s="186">
        <f>IF(N206="snížená",J206,0)</f>
        <v>0</v>
      </c>
      <c r="BG206" s="186">
        <f>IF(N206="zákl. přenesená",J206,0)</f>
        <v>0</v>
      </c>
      <c r="BH206" s="186">
        <f>IF(N206="sníž. přenesená",J206,0)</f>
        <v>0</v>
      </c>
      <c r="BI206" s="186">
        <f>IF(N206="nulová",J206,0)</f>
        <v>0</v>
      </c>
      <c r="BJ206" s="18" t="s">
        <v>87</v>
      </c>
      <c r="BK206" s="186">
        <f>ROUND(I206*H206,2)</f>
        <v>0</v>
      </c>
      <c r="BL206" s="18" t="s">
        <v>156</v>
      </c>
      <c r="BM206" s="185" t="s">
        <v>877</v>
      </c>
    </row>
    <row r="207" spans="1:47" s="2" customFormat="1" ht="29.25">
      <c r="A207" s="35"/>
      <c r="B207" s="36"/>
      <c r="C207" s="37"/>
      <c r="D207" s="187" t="s">
        <v>158</v>
      </c>
      <c r="E207" s="37"/>
      <c r="F207" s="188" t="s">
        <v>296</v>
      </c>
      <c r="G207" s="37"/>
      <c r="H207" s="37"/>
      <c r="I207" s="189"/>
      <c r="J207" s="37"/>
      <c r="K207" s="37"/>
      <c r="L207" s="40"/>
      <c r="M207" s="190"/>
      <c r="N207" s="191"/>
      <c r="O207" s="65"/>
      <c r="P207" s="65"/>
      <c r="Q207" s="65"/>
      <c r="R207" s="65"/>
      <c r="S207" s="65"/>
      <c r="T207" s="66"/>
      <c r="U207" s="35"/>
      <c r="V207" s="35"/>
      <c r="W207" s="35"/>
      <c r="X207" s="35"/>
      <c r="Y207" s="35"/>
      <c r="Z207" s="35"/>
      <c r="AA207" s="35"/>
      <c r="AB207" s="35"/>
      <c r="AC207" s="35"/>
      <c r="AD207" s="35"/>
      <c r="AE207" s="35"/>
      <c r="AT207" s="18" t="s">
        <v>158</v>
      </c>
      <c r="AU207" s="18" t="s">
        <v>89</v>
      </c>
    </row>
    <row r="208" spans="2:51" s="13" customFormat="1" ht="11.25">
      <c r="B208" s="192"/>
      <c r="C208" s="193"/>
      <c r="D208" s="187" t="s">
        <v>160</v>
      </c>
      <c r="E208" s="194" t="s">
        <v>31</v>
      </c>
      <c r="F208" s="195" t="s">
        <v>87</v>
      </c>
      <c r="G208" s="193"/>
      <c r="H208" s="196">
        <v>1</v>
      </c>
      <c r="I208" s="197"/>
      <c r="J208" s="193"/>
      <c r="K208" s="193"/>
      <c r="L208" s="198"/>
      <c r="M208" s="199"/>
      <c r="N208" s="200"/>
      <c r="O208" s="200"/>
      <c r="P208" s="200"/>
      <c r="Q208" s="200"/>
      <c r="R208" s="200"/>
      <c r="S208" s="200"/>
      <c r="T208" s="201"/>
      <c r="AT208" s="202" t="s">
        <v>160</v>
      </c>
      <c r="AU208" s="202" t="s">
        <v>89</v>
      </c>
      <c r="AV208" s="13" t="s">
        <v>89</v>
      </c>
      <c r="AW208" s="13" t="s">
        <v>38</v>
      </c>
      <c r="AX208" s="13" t="s">
        <v>79</v>
      </c>
      <c r="AY208" s="202" t="s">
        <v>149</v>
      </c>
    </row>
    <row r="209" spans="2:51" s="15" customFormat="1" ht="11.25">
      <c r="B209" s="213"/>
      <c r="C209" s="214"/>
      <c r="D209" s="187" t="s">
        <v>160</v>
      </c>
      <c r="E209" s="215" t="s">
        <v>31</v>
      </c>
      <c r="F209" s="216" t="s">
        <v>163</v>
      </c>
      <c r="G209" s="214"/>
      <c r="H209" s="217">
        <v>1</v>
      </c>
      <c r="I209" s="218"/>
      <c r="J209" s="214"/>
      <c r="K209" s="214"/>
      <c r="L209" s="219"/>
      <c r="M209" s="220"/>
      <c r="N209" s="221"/>
      <c r="O209" s="221"/>
      <c r="P209" s="221"/>
      <c r="Q209" s="221"/>
      <c r="R209" s="221"/>
      <c r="S209" s="221"/>
      <c r="T209" s="222"/>
      <c r="AT209" s="223" t="s">
        <v>160</v>
      </c>
      <c r="AU209" s="223" t="s">
        <v>89</v>
      </c>
      <c r="AV209" s="15" t="s">
        <v>156</v>
      </c>
      <c r="AW209" s="15" t="s">
        <v>38</v>
      </c>
      <c r="AX209" s="15" t="s">
        <v>87</v>
      </c>
      <c r="AY209" s="223" t="s">
        <v>149</v>
      </c>
    </row>
    <row r="210" spans="1:65" s="2" customFormat="1" ht="16.5" customHeight="1">
      <c r="A210" s="35"/>
      <c r="B210" s="36"/>
      <c r="C210" s="174" t="s">
        <v>284</v>
      </c>
      <c r="D210" s="174" t="s">
        <v>151</v>
      </c>
      <c r="E210" s="175" t="s">
        <v>878</v>
      </c>
      <c r="F210" s="176" t="s">
        <v>879</v>
      </c>
      <c r="G210" s="177" t="s">
        <v>170</v>
      </c>
      <c r="H210" s="178">
        <v>61.932</v>
      </c>
      <c r="I210" s="179"/>
      <c r="J210" s="180">
        <f>ROUND(I210*H210,2)</f>
        <v>0</v>
      </c>
      <c r="K210" s="176" t="s">
        <v>155</v>
      </c>
      <c r="L210" s="40"/>
      <c r="M210" s="181" t="s">
        <v>31</v>
      </c>
      <c r="N210" s="182" t="s">
        <v>50</v>
      </c>
      <c r="O210" s="65"/>
      <c r="P210" s="183">
        <f>O210*H210</f>
        <v>0</v>
      </c>
      <c r="Q210" s="183">
        <v>2.25634</v>
      </c>
      <c r="R210" s="183">
        <f>Q210*H210</f>
        <v>139.73964888</v>
      </c>
      <c r="S210" s="183">
        <v>0</v>
      </c>
      <c r="T210" s="184">
        <f>S210*H210</f>
        <v>0</v>
      </c>
      <c r="U210" s="35"/>
      <c r="V210" s="35"/>
      <c r="W210" s="35"/>
      <c r="X210" s="35"/>
      <c r="Y210" s="35"/>
      <c r="Z210" s="35"/>
      <c r="AA210" s="35"/>
      <c r="AB210" s="35"/>
      <c r="AC210" s="35"/>
      <c r="AD210" s="35"/>
      <c r="AE210" s="35"/>
      <c r="AR210" s="185" t="s">
        <v>156</v>
      </c>
      <c r="AT210" s="185" t="s">
        <v>151</v>
      </c>
      <c r="AU210" s="185" t="s">
        <v>89</v>
      </c>
      <c r="AY210" s="18" t="s">
        <v>149</v>
      </c>
      <c r="BE210" s="186">
        <f>IF(N210="základní",J210,0)</f>
        <v>0</v>
      </c>
      <c r="BF210" s="186">
        <f>IF(N210="snížená",J210,0)</f>
        <v>0</v>
      </c>
      <c r="BG210" s="186">
        <f>IF(N210="zákl. přenesená",J210,0)</f>
        <v>0</v>
      </c>
      <c r="BH210" s="186">
        <f>IF(N210="sníž. přenesená",J210,0)</f>
        <v>0</v>
      </c>
      <c r="BI210" s="186">
        <f>IF(N210="nulová",J210,0)</f>
        <v>0</v>
      </c>
      <c r="BJ210" s="18" t="s">
        <v>87</v>
      </c>
      <c r="BK210" s="186">
        <f>ROUND(I210*H210,2)</f>
        <v>0</v>
      </c>
      <c r="BL210" s="18" t="s">
        <v>156</v>
      </c>
      <c r="BM210" s="185" t="s">
        <v>880</v>
      </c>
    </row>
    <row r="211" spans="1:47" s="2" customFormat="1" ht="78">
      <c r="A211" s="35"/>
      <c r="B211" s="36"/>
      <c r="C211" s="37"/>
      <c r="D211" s="187" t="s">
        <v>158</v>
      </c>
      <c r="E211" s="37"/>
      <c r="F211" s="188" t="s">
        <v>881</v>
      </c>
      <c r="G211" s="37"/>
      <c r="H211" s="37"/>
      <c r="I211" s="189"/>
      <c r="J211" s="37"/>
      <c r="K211" s="37"/>
      <c r="L211" s="40"/>
      <c r="M211" s="190"/>
      <c r="N211" s="191"/>
      <c r="O211" s="65"/>
      <c r="P211" s="65"/>
      <c r="Q211" s="65"/>
      <c r="R211" s="65"/>
      <c r="S211" s="65"/>
      <c r="T211" s="66"/>
      <c r="U211" s="35"/>
      <c r="V211" s="35"/>
      <c r="W211" s="35"/>
      <c r="X211" s="35"/>
      <c r="Y211" s="35"/>
      <c r="Z211" s="35"/>
      <c r="AA211" s="35"/>
      <c r="AB211" s="35"/>
      <c r="AC211" s="35"/>
      <c r="AD211" s="35"/>
      <c r="AE211" s="35"/>
      <c r="AT211" s="18" t="s">
        <v>158</v>
      </c>
      <c r="AU211" s="18" t="s">
        <v>89</v>
      </c>
    </row>
    <row r="212" spans="2:51" s="13" customFormat="1" ht="11.25">
      <c r="B212" s="192"/>
      <c r="C212" s="193"/>
      <c r="D212" s="187" t="s">
        <v>160</v>
      </c>
      <c r="E212" s="194" t="s">
        <v>31</v>
      </c>
      <c r="F212" s="195" t="s">
        <v>882</v>
      </c>
      <c r="G212" s="193"/>
      <c r="H212" s="196">
        <v>23.16</v>
      </c>
      <c r="I212" s="197"/>
      <c r="J212" s="193"/>
      <c r="K212" s="193"/>
      <c r="L212" s="198"/>
      <c r="M212" s="199"/>
      <c r="N212" s="200"/>
      <c r="O212" s="200"/>
      <c r="P212" s="200"/>
      <c r="Q212" s="200"/>
      <c r="R212" s="200"/>
      <c r="S212" s="200"/>
      <c r="T212" s="201"/>
      <c r="AT212" s="202" t="s">
        <v>160</v>
      </c>
      <c r="AU212" s="202" t="s">
        <v>89</v>
      </c>
      <c r="AV212" s="13" t="s">
        <v>89</v>
      </c>
      <c r="AW212" s="13" t="s">
        <v>38</v>
      </c>
      <c r="AX212" s="13" t="s">
        <v>79</v>
      </c>
      <c r="AY212" s="202" t="s">
        <v>149</v>
      </c>
    </row>
    <row r="213" spans="2:51" s="13" customFormat="1" ht="11.25">
      <c r="B213" s="192"/>
      <c r="C213" s="193"/>
      <c r="D213" s="187" t="s">
        <v>160</v>
      </c>
      <c r="E213" s="194" t="s">
        <v>31</v>
      </c>
      <c r="F213" s="195" t="s">
        <v>883</v>
      </c>
      <c r="G213" s="193"/>
      <c r="H213" s="196">
        <v>17.37</v>
      </c>
      <c r="I213" s="197"/>
      <c r="J213" s="193"/>
      <c r="K213" s="193"/>
      <c r="L213" s="198"/>
      <c r="M213" s="199"/>
      <c r="N213" s="200"/>
      <c r="O213" s="200"/>
      <c r="P213" s="200"/>
      <c r="Q213" s="200"/>
      <c r="R213" s="200"/>
      <c r="S213" s="200"/>
      <c r="T213" s="201"/>
      <c r="AT213" s="202" t="s">
        <v>160</v>
      </c>
      <c r="AU213" s="202" t="s">
        <v>89</v>
      </c>
      <c r="AV213" s="13" t="s">
        <v>89</v>
      </c>
      <c r="AW213" s="13" t="s">
        <v>38</v>
      </c>
      <c r="AX213" s="13" t="s">
        <v>79</v>
      </c>
      <c r="AY213" s="202" t="s">
        <v>149</v>
      </c>
    </row>
    <row r="214" spans="2:51" s="13" customFormat="1" ht="11.25">
      <c r="B214" s="192"/>
      <c r="C214" s="193"/>
      <c r="D214" s="187" t="s">
        <v>160</v>
      </c>
      <c r="E214" s="194" t="s">
        <v>31</v>
      </c>
      <c r="F214" s="195" t="s">
        <v>883</v>
      </c>
      <c r="G214" s="193"/>
      <c r="H214" s="196">
        <v>17.37</v>
      </c>
      <c r="I214" s="197"/>
      <c r="J214" s="193"/>
      <c r="K214" s="193"/>
      <c r="L214" s="198"/>
      <c r="M214" s="199"/>
      <c r="N214" s="200"/>
      <c r="O214" s="200"/>
      <c r="P214" s="200"/>
      <c r="Q214" s="200"/>
      <c r="R214" s="200"/>
      <c r="S214" s="200"/>
      <c r="T214" s="201"/>
      <c r="AT214" s="202" t="s">
        <v>160</v>
      </c>
      <c r="AU214" s="202" t="s">
        <v>89</v>
      </c>
      <c r="AV214" s="13" t="s">
        <v>89</v>
      </c>
      <c r="AW214" s="13" t="s">
        <v>38</v>
      </c>
      <c r="AX214" s="13" t="s">
        <v>79</v>
      </c>
      <c r="AY214" s="202" t="s">
        <v>149</v>
      </c>
    </row>
    <row r="215" spans="2:51" s="13" customFormat="1" ht="11.25">
      <c r="B215" s="192"/>
      <c r="C215" s="193"/>
      <c r="D215" s="187" t="s">
        <v>160</v>
      </c>
      <c r="E215" s="194" t="s">
        <v>31</v>
      </c>
      <c r="F215" s="195" t="s">
        <v>884</v>
      </c>
      <c r="G215" s="193"/>
      <c r="H215" s="196">
        <v>2.304</v>
      </c>
      <c r="I215" s="197"/>
      <c r="J215" s="193"/>
      <c r="K215" s="193"/>
      <c r="L215" s="198"/>
      <c r="M215" s="199"/>
      <c r="N215" s="200"/>
      <c r="O215" s="200"/>
      <c r="P215" s="200"/>
      <c r="Q215" s="200"/>
      <c r="R215" s="200"/>
      <c r="S215" s="200"/>
      <c r="T215" s="201"/>
      <c r="AT215" s="202" t="s">
        <v>160</v>
      </c>
      <c r="AU215" s="202" t="s">
        <v>89</v>
      </c>
      <c r="AV215" s="13" t="s">
        <v>89</v>
      </c>
      <c r="AW215" s="13" t="s">
        <v>38</v>
      </c>
      <c r="AX215" s="13" t="s">
        <v>79</v>
      </c>
      <c r="AY215" s="202" t="s">
        <v>149</v>
      </c>
    </row>
    <row r="216" spans="2:51" s="13" customFormat="1" ht="11.25">
      <c r="B216" s="192"/>
      <c r="C216" s="193"/>
      <c r="D216" s="187" t="s">
        <v>160</v>
      </c>
      <c r="E216" s="194" t="s">
        <v>31</v>
      </c>
      <c r="F216" s="195" t="s">
        <v>885</v>
      </c>
      <c r="G216" s="193"/>
      <c r="H216" s="196">
        <v>1.728</v>
      </c>
      <c r="I216" s="197"/>
      <c r="J216" s="193"/>
      <c r="K216" s="193"/>
      <c r="L216" s="198"/>
      <c r="M216" s="199"/>
      <c r="N216" s="200"/>
      <c r="O216" s="200"/>
      <c r="P216" s="200"/>
      <c r="Q216" s="200"/>
      <c r="R216" s="200"/>
      <c r="S216" s="200"/>
      <c r="T216" s="201"/>
      <c r="AT216" s="202" t="s">
        <v>160</v>
      </c>
      <c r="AU216" s="202" t="s">
        <v>89</v>
      </c>
      <c r="AV216" s="13" t="s">
        <v>89</v>
      </c>
      <c r="AW216" s="13" t="s">
        <v>38</v>
      </c>
      <c r="AX216" s="13" t="s">
        <v>79</v>
      </c>
      <c r="AY216" s="202" t="s">
        <v>149</v>
      </c>
    </row>
    <row r="217" spans="2:51" s="15" customFormat="1" ht="11.25">
      <c r="B217" s="213"/>
      <c r="C217" s="214"/>
      <c r="D217" s="187" t="s">
        <v>160</v>
      </c>
      <c r="E217" s="215" t="s">
        <v>31</v>
      </c>
      <c r="F217" s="216" t="s">
        <v>163</v>
      </c>
      <c r="G217" s="214"/>
      <c r="H217" s="217">
        <v>61.93200000000001</v>
      </c>
      <c r="I217" s="218"/>
      <c r="J217" s="214"/>
      <c r="K217" s="214"/>
      <c r="L217" s="219"/>
      <c r="M217" s="220"/>
      <c r="N217" s="221"/>
      <c r="O217" s="221"/>
      <c r="P217" s="221"/>
      <c r="Q217" s="221"/>
      <c r="R217" s="221"/>
      <c r="S217" s="221"/>
      <c r="T217" s="222"/>
      <c r="AT217" s="223" t="s">
        <v>160</v>
      </c>
      <c r="AU217" s="223" t="s">
        <v>89</v>
      </c>
      <c r="AV217" s="15" t="s">
        <v>156</v>
      </c>
      <c r="AW217" s="15" t="s">
        <v>38</v>
      </c>
      <c r="AX217" s="15" t="s">
        <v>87</v>
      </c>
      <c r="AY217" s="223" t="s">
        <v>149</v>
      </c>
    </row>
    <row r="218" spans="1:65" s="2" customFormat="1" ht="16.5" customHeight="1">
      <c r="A218" s="35"/>
      <c r="B218" s="36"/>
      <c r="C218" s="174" t="s">
        <v>292</v>
      </c>
      <c r="D218" s="174" t="s">
        <v>151</v>
      </c>
      <c r="E218" s="175" t="s">
        <v>878</v>
      </c>
      <c r="F218" s="176" t="s">
        <v>879</v>
      </c>
      <c r="G218" s="177" t="s">
        <v>170</v>
      </c>
      <c r="H218" s="178">
        <v>0.8</v>
      </c>
      <c r="I218" s="179"/>
      <c r="J218" s="180">
        <f>ROUND(I218*H218,2)</f>
        <v>0</v>
      </c>
      <c r="K218" s="176" t="s">
        <v>155</v>
      </c>
      <c r="L218" s="40"/>
      <c r="M218" s="181" t="s">
        <v>31</v>
      </c>
      <c r="N218" s="182" t="s">
        <v>50</v>
      </c>
      <c r="O218" s="65"/>
      <c r="P218" s="183">
        <f>O218*H218</f>
        <v>0</v>
      </c>
      <c r="Q218" s="183">
        <v>2.25634</v>
      </c>
      <c r="R218" s="183">
        <f>Q218*H218</f>
        <v>1.805072</v>
      </c>
      <c r="S218" s="183">
        <v>0</v>
      </c>
      <c r="T218" s="184">
        <f>S218*H218</f>
        <v>0</v>
      </c>
      <c r="U218" s="35"/>
      <c r="V218" s="35"/>
      <c r="W218" s="35"/>
      <c r="X218" s="35"/>
      <c r="Y218" s="35"/>
      <c r="Z218" s="35"/>
      <c r="AA218" s="35"/>
      <c r="AB218" s="35"/>
      <c r="AC218" s="35"/>
      <c r="AD218" s="35"/>
      <c r="AE218" s="35"/>
      <c r="AR218" s="185" t="s">
        <v>156</v>
      </c>
      <c r="AT218" s="185" t="s">
        <v>151</v>
      </c>
      <c r="AU218" s="185" t="s">
        <v>89</v>
      </c>
      <c r="AY218" s="18" t="s">
        <v>149</v>
      </c>
      <c r="BE218" s="186">
        <f>IF(N218="základní",J218,0)</f>
        <v>0</v>
      </c>
      <c r="BF218" s="186">
        <f>IF(N218="snížená",J218,0)</f>
        <v>0</v>
      </c>
      <c r="BG218" s="186">
        <f>IF(N218="zákl. přenesená",J218,0)</f>
        <v>0</v>
      </c>
      <c r="BH218" s="186">
        <f>IF(N218="sníž. přenesená",J218,0)</f>
        <v>0</v>
      </c>
      <c r="BI218" s="186">
        <f>IF(N218="nulová",J218,0)</f>
        <v>0</v>
      </c>
      <c r="BJ218" s="18" t="s">
        <v>87</v>
      </c>
      <c r="BK218" s="186">
        <f>ROUND(I218*H218,2)</f>
        <v>0</v>
      </c>
      <c r="BL218" s="18" t="s">
        <v>156</v>
      </c>
      <c r="BM218" s="185" t="s">
        <v>886</v>
      </c>
    </row>
    <row r="219" spans="1:47" s="2" customFormat="1" ht="78">
      <c r="A219" s="35"/>
      <c r="B219" s="36"/>
      <c r="C219" s="37"/>
      <c r="D219" s="187" t="s">
        <v>158</v>
      </c>
      <c r="E219" s="37"/>
      <c r="F219" s="188" t="s">
        <v>881</v>
      </c>
      <c r="G219" s="37"/>
      <c r="H219" s="37"/>
      <c r="I219" s="189"/>
      <c r="J219" s="37"/>
      <c r="K219" s="37"/>
      <c r="L219" s="40"/>
      <c r="M219" s="190"/>
      <c r="N219" s="191"/>
      <c r="O219" s="65"/>
      <c r="P219" s="65"/>
      <c r="Q219" s="65"/>
      <c r="R219" s="65"/>
      <c r="S219" s="65"/>
      <c r="T219" s="66"/>
      <c r="U219" s="35"/>
      <c r="V219" s="35"/>
      <c r="W219" s="35"/>
      <c r="X219" s="35"/>
      <c r="Y219" s="35"/>
      <c r="Z219" s="35"/>
      <c r="AA219" s="35"/>
      <c r="AB219" s="35"/>
      <c r="AC219" s="35"/>
      <c r="AD219" s="35"/>
      <c r="AE219" s="35"/>
      <c r="AT219" s="18" t="s">
        <v>158</v>
      </c>
      <c r="AU219" s="18" t="s">
        <v>89</v>
      </c>
    </row>
    <row r="220" spans="2:51" s="14" customFormat="1" ht="11.25">
      <c r="B220" s="203"/>
      <c r="C220" s="204"/>
      <c r="D220" s="187" t="s">
        <v>160</v>
      </c>
      <c r="E220" s="205" t="s">
        <v>31</v>
      </c>
      <c r="F220" s="206" t="s">
        <v>887</v>
      </c>
      <c r="G220" s="204"/>
      <c r="H220" s="205" t="s">
        <v>31</v>
      </c>
      <c r="I220" s="207"/>
      <c r="J220" s="204"/>
      <c r="K220" s="204"/>
      <c r="L220" s="208"/>
      <c r="M220" s="209"/>
      <c r="N220" s="210"/>
      <c r="O220" s="210"/>
      <c r="P220" s="210"/>
      <c r="Q220" s="210"/>
      <c r="R220" s="210"/>
      <c r="S220" s="210"/>
      <c r="T220" s="211"/>
      <c r="AT220" s="212" t="s">
        <v>160</v>
      </c>
      <c r="AU220" s="212" t="s">
        <v>89</v>
      </c>
      <c r="AV220" s="14" t="s">
        <v>87</v>
      </c>
      <c r="AW220" s="14" t="s">
        <v>38</v>
      </c>
      <c r="AX220" s="14" t="s">
        <v>79</v>
      </c>
      <c r="AY220" s="212" t="s">
        <v>149</v>
      </c>
    </row>
    <row r="221" spans="2:51" s="13" customFormat="1" ht="11.25">
      <c r="B221" s="192"/>
      <c r="C221" s="193"/>
      <c r="D221" s="187" t="s">
        <v>160</v>
      </c>
      <c r="E221" s="194" t="s">
        <v>31</v>
      </c>
      <c r="F221" s="195" t="s">
        <v>888</v>
      </c>
      <c r="G221" s="193"/>
      <c r="H221" s="196">
        <v>0.8</v>
      </c>
      <c r="I221" s="197"/>
      <c r="J221" s="193"/>
      <c r="K221" s="193"/>
      <c r="L221" s="198"/>
      <c r="M221" s="199"/>
      <c r="N221" s="200"/>
      <c r="O221" s="200"/>
      <c r="P221" s="200"/>
      <c r="Q221" s="200"/>
      <c r="R221" s="200"/>
      <c r="S221" s="200"/>
      <c r="T221" s="201"/>
      <c r="AT221" s="202" t="s">
        <v>160</v>
      </c>
      <c r="AU221" s="202" t="s">
        <v>89</v>
      </c>
      <c r="AV221" s="13" t="s">
        <v>89</v>
      </c>
      <c r="AW221" s="13" t="s">
        <v>38</v>
      </c>
      <c r="AX221" s="13" t="s">
        <v>79</v>
      </c>
      <c r="AY221" s="202" t="s">
        <v>149</v>
      </c>
    </row>
    <row r="222" spans="2:51" s="15" customFormat="1" ht="11.25">
      <c r="B222" s="213"/>
      <c r="C222" s="214"/>
      <c r="D222" s="187" t="s">
        <v>160</v>
      </c>
      <c r="E222" s="215" t="s">
        <v>31</v>
      </c>
      <c r="F222" s="216" t="s">
        <v>163</v>
      </c>
      <c r="G222" s="214"/>
      <c r="H222" s="217">
        <v>0.8</v>
      </c>
      <c r="I222" s="218"/>
      <c r="J222" s="214"/>
      <c r="K222" s="214"/>
      <c r="L222" s="219"/>
      <c r="M222" s="220"/>
      <c r="N222" s="221"/>
      <c r="O222" s="221"/>
      <c r="P222" s="221"/>
      <c r="Q222" s="221"/>
      <c r="R222" s="221"/>
      <c r="S222" s="221"/>
      <c r="T222" s="222"/>
      <c r="AT222" s="223" t="s">
        <v>160</v>
      </c>
      <c r="AU222" s="223" t="s">
        <v>89</v>
      </c>
      <c r="AV222" s="15" t="s">
        <v>156</v>
      </c>
      <c r="AW222" s="15" t="s">
        <v>38</v>
      </c>
      <c r="AX222" s="15" t="s">
        <v>87</v>
      </c>
      <c r="AY222" s="223" t="s">
        <v>149</v>
      </c>
    </row>
    <row r="223" spans="1:65" s="2" customFormat="1" ht="16.5" customHeight="1">
      <c r="A223" s="35"/>
      <c r="B223" s="36"/>
      <c r="C223" s="174" t="s">
        <v>299</v>
      </c>
      <c r="D223" s="174" t="s">
        <v>151</v>
      </c>
      <c r="E223" s="175" t="s">
        <v>889</v>
      </c>
      <c r="F223" s="176" t="s">
        <v>890</v>
      </c>
      <c r="G223" s="177" t="s">
        <v>154</v>
      </c>
      <c r="H223" s="178">
        <v>53.68</v>
      </c>
      <c r="I223" s="179"/>
      <c r="J223" s="180">
        <f>ROUND(I223*H223,2)</f>
        <v>0</v>
      </c>
      <c r="K223" s="176" t="s">
        <v>155</v>
      </c>
      <c r="L223" s="40"/>
      <c r="M223" s="181" t="s">
        <v>31</v>
      </c>
      <c r="N223" s="182" t="s">
        <v>50</v>
      </c>
      <c r="O223" s="65"/>
      <c r="P223" s="183">
        <f>O223*H223</f>
        <v>0</v>
      </c>
      <c r="Q223" s="183">
        <v>0.00269</v>
      </c>
      <c r="R223" s="183">
        <f>Q223*H223</f>
        <v>0.1443992</v>
      </c>
      <c r="S223" s="183">
        <v>0</v>
      </c>
      <c r="T223" s="184">
        <f>S223*H223</f>
        <v>0</v>
      </c>
      <c r="U223" s="35"/>
      <c r="V223" s="35"/>
      <c r="W223" s="35"/>
      <c r="X223" s="35"/>
      <c r="Y223" s="35"/>
      <c r="Z223" s="35"/>
      <c r="AA223" s="35"/>
      <c r="AB223" s="35"/>
      <c r="AC223" s="35"/>
      <c r="AD223" s="35"/>
      <c r="AE223" s="35"/>
      <c r="AR223" s="185" t="s">
        <v>156</v>
      </c>
      <c r="AT223" s="185" t="s">
        <v>151</v>
      </c>
      <c r="AU223" s="185" t="s">
        <v>89</v>
      </c>
      <c r="AY223" s="18" t="s">
        <v>149</v>
      </c>
      <c r="BE223" s="186">
        <f>IF(N223="základní",J223,0)</f>
        <v>0</v>
      </c>
      <c r="BF223" s="186">
        <f>IF(N223="snížená",J223,0)</f>
        <v>0</v>
      </c>
      <c r="BG223" s="186">
        <f>IF(N223="zákl. přenesená",J223,0)</f>
        <v>0</v>
      </c>
      <c r="BH223" s="186">
        <f>IF(N223="sníž. přenesená",J223,0)</f>
        <v>0</v>
      </c>
      <c r="BI223" s="186">
        <f>IF(N223="nulová",J223,0)</f>
        <v>0</v>
      </c>
      <c r="BJ223" s="18" t="s">
        <v>87</v>
      </c>
      <c r="BK223" s="186">
        <f>ROUND(I223*H223,2)</f>
        <v>0</v>
      </c>
      <c r="BL223" s="18" t="s">
        <v>156</v>
      </c>
      <c r="BM223" s="185" t="s">
        <v>891</v>
      </c>
    </row>
    <row r="224" spans="1:47" s="2" customFormat="1" ht="48.75">
      <c r="A224" s="35"/>
      <c r="B224" s="36"/>
      <c r="C224" s="37"/>
      <c r="D224" s="187" t="s">
        <v>158</v>
      </c>
      <c r="E224" s="37"/>
      <c r="F224" s="188" t="s">
        <v>872</v>
      </c>
      <c r="G224" s="37"/>
      <c r="H224" s="37"/>
      <c r="I224" s="189"/>
      <c r="J224" s="37"/>
      <c r="K224" s="37"/>
      <c r="L224" s="40"/>
      <c r="M224" s="190"/>
      <c r="N224" s="191"/>
      <c r="O224" s="65"/>
      <c r="P224" s="65"/>
      <c r="Q224" s="65"/>
      <c r="R224" s="65"/>
      <c r="S224" s="65"/>
      <c r="T224" s="66"/>
      <c r="U224" s="35"/>
      <c r="V224" s="35"/>
      <c r="W224" s="35"/>
      <c r="X224" s="35"/>
      <c r="Y224" s="35"/>
      <c r="Z224" s="35"/>
      <c r="AA224" s="35"/>
      <c r="AB224" s="35"/>
      <c r="AC224" s="35"/>
      <c r="AD224" s="35"/>
      <c r="AE224" s="35"/>
      <c r="AT224" s="18" t="s">
        <v>158</v>
      </c>
      <c r="AU224" s="18" t="s">
        <v>89</v>
      </c>
    </row>
    <row r="225" spans="2:51" s="13" customFormat="1" ht="11.25">
      <c r="B225" s="192"/>
      <c r="C225" s="193"/>
      <c r="D225" s="187" t="s">
        <v>160</v>
      </c>
      <c r="E225" s="194" t="s">
        <v>31</v>
      </c>
      <c r="F225" s="195" t="s">
        <v>892</v>
      </c>
      <c r="G225" s="193"/>
      <c r="H225" s="196">
        <v>18.9</v>
      </c>
      <c r="I225" s="197"/>
      <c r="J225" s="193"/>
      <c r="K225" s="193"/>
      <c r="L225" s="198"/>
      <c r="M225" s="199"/>
      <c r="N225" s="200"/>
      <c r="O225" s="200"/>
      <c r="P225" s="200"/>
      <c r="Q225" s="200"/>
      <c r="R225" s="200"/>
      <c r="S225" s="200"/>
      <c r="T225" s="201"/>
      <c r="AT225" s="202" t="s">
        <v>160</v>
      </c>
      <c r="AU225" s="202" t="s">
        <v>89</v>
      </c>
      <c r="AV225" s="13" t="s">
        <v>89</v>
      </c>
      <c r="AW225" s="13" t="s">
        <v>38</v>
      </c>
      <c r="AX225" s="13" t="s">
        <v>79</v>
      </c>
      <c r="AY225" s="202" t="s">
        <v>149</v>
      </c>
    </row>
    <row r="226" spans="2:51" s="13" customFormat="1" ht="11.25">
      <c r="B226" s="192"/>
      <c r="C226" s="193"/>
      <c r="D226" s="187" t="s">
        <v>160</v>
      </c>
      <c r="E226" s="194" t="s">
        <v>31</v>
      </c>
      <c r="F226" s="195" t="s">
        <v>893</v>
      </c>
      <c r="G226" s="193"/>
      <c r="H226" s="196">
        <v>14.8</v>
      </c>
      <c r="I226" s="197"/>
      <c r="J226" s="193"/>
      <c r="K226" s="193"/>
      <c r="L226" s="198"/>
      <c r="M226" s="199"/>
      <c r="N226" s="200"/>
      <c r="O226" s="200"/>
      <c r="P226" s="200"/>
      <c r="Q226" s="200"/>
      <c r="R226" s="200"/>
      <c r="S226" s="200"/>
      <c r="T226" s="201"/>
      <c r="AT226" s="202" t="s">
        <v>160</v>
      </c>
      <c r="AU226" s="202" t="s">
        <v>89</v>
      </c>
      <c r="AV226" s="13" t="s">
        <v>89</v>
      </c>
      <c r="AW226" s="13" t="s">
        <v>38</v>
      </c>
      <c r="AX226" s="13" t="s">
        <v>79</v>
      </c>
      <c r="AY226" s="202" t="s">
        <v>149</v>
      </c>
    </row>
    <row r="227" spans="2:51" s="13" customFormat="1" ht="11.25">
      <c r="B227" s="192"/>
      <c r="C227" s="193"/>
      <c r="D227" s="187" t="s">
        <v>160</v>
      </c>
      <c r="E227" s="194" t="s">
        <v>31</v>
      </c>
      <c r="F227" s="195" t="s">
        <v>894</v>
      </c>
      <c r="G227" s="193"/>
      <c r="H227" s="196">
        <v>11.34</v>
      </c>
      <c r="I227" s="197"/>
      <c r="J227" s="193"/>
      <c r="K227" s="193"/>
      <c r="L227" s="198"/>
      <c r="M227" s="199"/>
      <c r="N227" s="200"/>
      <c r="O227" s="200"/>
      <c r="P227" s="200"/>
      <c r="Q227" s="200"/>
      <c r="R227" s="200"/>
      <c r="S227" s="200"/>
      <c r="T227" s="201"/>
      <c r="AT227" s="202" t="s">
        <v>160</v>
      </c>
      <c r="AU227" s="202" t="s">
        <v>89</v>
      </c>
      <c r="AV227" s="13" t="s">
        <v>89</v>
      </c>
      <c r="AW227" s="13" t="s">
        <v>38</v>
      </c>
      <c r="AX227" s="13" t="s">
        <v>79</v>
      </c>
      <c r="AY227" s="202" t="s">
        <v>149</v>
      </c>
    </row>
    <row r="228" spans="2:51" s="13" customFormat="1" ht="11.25">
      <c r="B228" s="192"/>
      <c r="C228" s="193"/>
      <c r="D228" s="187" t="s">
        <v>160</v>
      </c>
      <c r="E228" s="194" t="s">
        <v>31</v>
      </c>
      <c r="F228" s="195" t="s">
        <v>895</v>
      </c>
      <c r="G228" s="193"/>
      <c r="H228" s="196">
        <v>3.84</v>
      </c>
      <c r="I228" s="197"/>
      <c r="J228" s="193"/>
      <c r="K228" s="193"/>
      <c r="L228" s="198"/>
      <c r="M228" s="199"/>
      <c r="N228" s="200"/>
      <c r="O228" s="200"/>
      <c r="P228" s="200"/>
      <c r="Q228" s="200"/>
      <c r="R228" s="200"/>
      <c r="S228" s="200"/>
      <c r="T228" s="201"/>
      <c r="AT228" s="202" t="s">
        <v>160</v>
      </c>
      <c r="AU228" s="202" t="s">
        <v>89</v>
      </c>
      <c r="AV228" s="13" t="s">
        <v>89</v>
      </c>
      <c r="AW228" s="13" t="s">
        <v>38</v>
      </c>
      <c r="AX228" s="13" t="s">
        <v>79</v>
      </c>
      <c r="AY228" s="202" t="s">
        <v>149</v>
      </c>
    </row>
    <row r="229" spans="2:51" s="13" customFormat="1" ht="11.25">
      <c r="B229" s="192"/>
      <c r="C229" s="193"/>
      <c r="D229" s="187" t="s">
        <v>160</v>
      </c>
      <c r="E229" s="194" t="s">
        <v>31</v>
      </c>
      <c r="F229" s="195" t="s">
        <v>896</v>
      </c>
      <c r="G229" s="193"/>
      <c r="H229" s="196">
        <v>4.8</v>
      </c>
      <c r="I229" s="197"/>
      <c r="J229" s="193"/>
      <c r="K229" s="193"/>
      <c r="L229" s="198"/>
      <c r="M229" s="199"/>
      <c r="N229" s="200"/>
      <c r="O229" s="200"/>
      <c r="P229" s="200"/>
      <c r="Q229" s="200"/>
      <c r="R229" s="200"/>
      <c r="S229" s="200"/>
      <c r="T229" s="201"/>
      <c r="AT229" s="202" t="s">
        <v>160</v>
      </c>
      <c r="AU229" s="202" t="s">
        <v>89</v>
      </c>
      <c r="AV229" s="13" t="s">
        <v>89</v>
      </c>
      <c r="AW229" s="13" t="s">
        <v>38</v>
      </c>
      <c r="AX229" s="13" t="s">
        <v>79</v>
      </c>
      <c r="AY229" s="202" t="s">
        <v>149</v>
      </c>
    </row>
    <row r="230" spans="2:51" s="15" customFormat="1" ht="11.25">
      <c r="B230" s="213"/>
      <c r="C230" s="214"/>
      <c r="D230" s="187" t="s">
        <v>160</v>
      </c>
      <c r="E230" s="215" t="s">
        <v>31</v>
      </c>
      <c r="F230" s="216" t="s">
        <v>163</v>
      </c>
      <c r="G230" s="214"/>
      <c r="H230" s="217">
        <v>53.68000000000001</v>
      </c>
      <c r="I230" s="218"/>
      <c r="J230" s="214"/>
      <c r="K230" s="214"/>
      <c r="L230" s="219"/>
      <c r="M230" s="220"/>
      <c r="N230" s="221"/>
      <c r="O230" s="221"/>
      <c r="P230" s="221"/>
      <c r="Q230" s="221"/>
      <c r="R230" s="221"/>
      <c r="S230" s="221"/>
      <c r="T230" s="222"/>
      <c r="AT230" s="223" t="s">
        <v>160</v>
      </c>
      <c r="AU230" s="223" t="s">
        <v>89</v>
      </c>
      <c r="AV230" s="15" t="s">
        <v>156</v>
      </c>
      <c r="AW230" s="15" t="s">
        <v>38</v>
      </c>
      <c r="AX230" s="15" t="s">
        <v>87</v>
      </c>
      <c r="AY230" s="223" t="s">
        <v>149</v>
      </c>
    </row>
    <row r="231" spans="1:65" s="2" customFormat="1" ht="16.5" customHeight="1">
      <c r="A231" s="35"/>
      <c r="B231" s="36"/>
      <c r="C231" s="174" t="s">
        <v>306</v>
      </c>
      <c r="D231" s="174" t="s">
        <v>151</v>
      </c>
      <c r="E231" s="175" t="s">
        <v>897</v>
      </c>
      <c r="F231" s="176" t="s">
        <v>898</v>
      </c>
      <c r="G231" s="177" t="s">
        <v>154</v>
      </c>
      <c r="H231" s="178">
        <v>53.68</v>
      </c>
      <c r="I231" s="179"/>
      <c r="J231" s="180">
        <f>ROUND(I231*H231,2)</f>
        <v>0</v>
      </c>
      <c r="K231" s="176" t="s">
        <v>155</v>
      </c>
      <c r="L231" s="40"/>
      <c r="M231" s="181" t="s">
        <v>31</v>
      </c>
      <c r="N231" s="182" t="s">
        <v>50</v>
      </c>
      <c r="O231" s="65"/>
      <c r="P231" s="183">
        <f>O231*H231</f>
        <v>0</v>
      </c>
      <c r="Q231" s="183">
        <v>0</v>
      </c>
      <c r="R231" s="183">
        <f>Q231*H231</f>
        <v>0</v>
      </c>
      <c r="S231" s="183">
        <v>0</v>
      </c>
      <c r="T231" s="184">
        <f>S231*H231</f>
        <v>0</v>
      </c>
      <c r="U231" s="35"/>
      <c r="V231" s="35"/>
      <c r="W231" s="35"/>
      <c r="X231" s="35"/>
      <c r="Y231" s="35"/>
      <c r="Z231" s="35"/>
      <c r="AA231" s="35"/>
      <c r="AB231" s="35"/>
      <c r="AC231" s="35"/>
      <c r="AD231" s="35"/>
      <c r="AE231" s="35"/>
      <c r="AR231" s="185" t="s">
        <v>156</v>
      </c>
      <c r="AT231" s="185" t="s">
        <v>151</v>
      </c>
      <c r="AU231" s="185" t="s">
        <v>89</v>
      </c>
      <c r="AY231" s="18" t="s">
        <v>149</v>
      </c>
      <c r="BE231" s="186">
        <f>IF(N231="základní",J231,0)</f>
        <v>0</v>
      </c>
      <c r="BF231" s="186">
        <f>IF(N231="snížená",J231,0)</f>
        <v>0</v>
      </c>
      <c r="BG231" s="186">
        <f>IF(N231="zákl. přenesená",J231,0)</f>
        <v>0</v>
      </c>
      <c r="BH231" s="186">
        <f>IF(N231="sníž. přenesená",J231,0)</f>
        <v>0</v>
      </c>
      <c r="BI231" s="186">
        <f>IF(N231="nulová",J231,0)</f>
        <v>0</v>
      </c>
      <c r="BJ231" s="18" t="s">
        <v>87</v>
      </c>
      <c r="BK231" s="186">
        <f>ROUND(I231*H231,2)</f>
        <v>0</v>
      </c>
      <c r="BL231" s="18" t="s">
        <v>156</v>
      </c>
      <c r="BM231" s="185" t="s">
        <v>899</v>
      </c>
    </row>
    <row r="232" spans="1:47" s="2" customFormat="1" ht="48.75">
      <c r="A232" s="35"/>
      <c r="B232" s="36"/>
      <c r="C232" s="37"/>
      <c r="D232" s="187" t="s">
        <v>158</v>
      </c>
      <c r="E232" s="37"/>
      <c r="F232" s="188" t="s">
        <v>872</v>
      </c>
      <c r="G232" s="37"/>
      <c r="H232" s="37"/>
      <c r="I232" s="189"/>
      <c r="J232" s="37"/>
      <c r="K232" s="37"/>
      <c r="L232" s="40"/>
      <c r="M232" s="190"/>
      <c r="N232" s="191"/>
      <c r="O232" s="65"/>
      <c r="P232" s="65"/>
      <c r="Q232" s="65"/>
      <c r="R232" s="65"/>
      <c r="S232" s="65"/>
      <c r="T232" s="66"/>
      <c r="U232" s="35"/>
      <c r="V232" s="35"/>
      <c r="W232" s="35"/>
      <c r="X232" s="35"/>
      <c r="Y232" s="35"/>
      <c r="Z232" s="35"/>
      <c r="AA232" s="35"/>
      <c r="AB232" s="35"/>
      <c r="AC232" s="35"/>
      <c r="AD232" s="35"/>
      <c r="AE232" s="35"/>
      <c r="AT232" s="18" t="s">
        <v>158</v>
      </c>
      <c r="AU232" s="18" t="s">
        <v>89</v>
      </c>
    </row>
    <row r="233" spans="2:63" s="12" customFormat="1" ht="22.9" customHeight="1">
      <c r="B233" s="158"/>
      <c r="C233" s="159"/>
      <c r="D233" s="160" t="s">
        <v>78</v>
      </c>
      <c r="E233" s="172" t="s">
        <v>167</v>
      </c>
      <c r="F233" s="172" t="s">
        <v>900</v>
      </c>
      <c r="G233" s="159"/>
      <c r="H233" s="159"/>
      <c r="I233" s="162"/>
      <c r="J233" s="173">
        <f>BK233</f>
        <v>0</v>
      </c>
      <c r="K233" s="159"/>
      <c r="L233" s="164"/>
      <c r="M233" s="165"/>
      <c r="N233" s="166"/>
      <c r="O233" s="166"/>
      <c r="P233" s="167">
        <f>SUM(P234:P249)</f>
        <v>0</v>
      </c>
      <c r="Q233" s="166"/>
      <c r="R233" s="167">
        <f>SUM(R234:R249)</f>
        <v>36.86369750000001</v>
      </c>
      <c r="S233" s="166"/>
      <c r="T233" s="168">
        <f>SUM(T234:T249)</f>
        <v>0</v>
      </c>
      <c r="AR233" s="169" t="s">
        <v>87</v>
      </c>
      <c r="AT233" s="170" t="s">
        <v>78</v>
      </c>
      <c r="AU233" s="170" t="s">
        <v>87</v>
      </c>
      <c r="AY233" s="169" t="s">
        <v>149</v>
      </c>
      <c r="BK233" s="171">
        <f>SUM(BK234:BK249)</f>
        <v>0</v>
      </c>
    </row>
    <row r="234" spans="1:65" s="2" customFormat="1" ht="16.5" customHeight="1">
      <c r="A234" s="35"/>
      <c r="B234" s="36"/>
      <c r="C234" s="174" t="s">
        <v>313</v>
      </c>
      <c r="D234" s="174" t="s">
        <v>151</v>
      </c>
      <c r="E234" s="175" t="s">
        <v>901</v>
      </c>
      <c r="F234" s="176" t="s">
        <v>902</v>
      </c>
      <c r="G234" s="177" t="s">
        <v>287</v>
      </c>
      <c r="H234" s="178">
        <v>51.2</v>
      </c>
      <c r="I234" s="179"/>
      <c r="J234" s="180">
        <f>ROUND(I234*H234,2)</f>
        <v>0</v>
      </c>
      <c r="K234" s="176" t="s">
        <v>155</v>
      </c>
      <c r="L234" s="40"/>
      <c r="M234" s="181" t="s">
        <v>31</v>
      </c>
      <c r="N234" s="182" t="s">
        <v>50</v>
      </c>
      <c r="O234" s="65"/>
      <c r="P234" s="183">
        <f>O234*H234</f>
        <v>0</v>
      </c>
      <c r="Q234" s="183">
        <v>0.24127</v>
      </c>
      <c r="R234" s="183">
        <f>Q234*H234</f>
        <v>12.353024000000001</v>
      </c>
      <c r="S234" s="183">
        <v>0</v>
      </c>
      <c r="T234" s="184">
        <f>S234*H234</f>
        <v>0</v>
      </c>
      <c r="U234" s="35"/>
      <c r="V234" s="35"/>
      <c r="W234" s="35"/>
      <c r="X234" s="35"/>
      <c r="Y234" s="35"/>
      <c r="Z234" s="35"/>
      <c r="AA234" s="35"/>
      <c r="AB234" s="35"/>
      <c r="AC234" s="35"/>
      <c r="AD234" s="35"/>
      <c r="AE234" s="35"/>
      <c r="AR234" s="185" t="s">
        <v>156</v>
      </c>
      <c r="AT234" s="185" t="s">
        <v>151</v>
      </c>
      <c r="AU234" s="185" t="s">
        <v>89</v>
      </c>
      <c r="AY234" s="18" t="s">
        <v>149</v>
      </c>
      <c r="BE234" s="186">
        <f>IF(N234="základní",J234,0)</f>
        <v>0</v>
      </c>
      <c r="BF234" s="186">
        <f>IF(N234="snížená",J234,0)</f>
        <v>0</v>
      </c>
      <c r="BG234" s="186">
        <f>IF(N234="zákl. přenesená",J234,0)</f>
        <v>0</v>
      </c>
      <c r="BH234" s="186">
        <f>IF(N234="sníž. přenesená",J234,0)</f>
        <v>0</v>
      </c>
      <c r="BI234" s="186">
        <f>IF(N234="nulová",J234,0)</f>
        <v>0</v>
      </c>
      <c r="BJ234" s="18" t="s">
        <v>87</v>
      </c>
      <c r="BK234" s="186">
        <f>ROUND(I234*H234,2)</f>
        <v>0</v>
      </c>
      <c r="BL234" s="18" t="s">
        <v>156</v>
      </c>
      <c r="BM234" s="185" t="s">
        <v>903</v>
      </c>
    </row>
    <row r="235" spans="1:47" s="2" customFormat="1" ht="68.25">
      <c r="A235" s="35"/>
      <c r="B235" s="36"/>
      <c r="C235" s="37"/>
      <c r="D235" s="187" t="s">
        <v>158</v>
      </c>
      <c r="E235" s="37"/>
      <c r="F235" s="188" t="s">
        <v>904</v>
      </c>
      <c r="G235" s="37"/>
      <c r="H235" s="37"/>
      <c r="I235" s="189"/>
      <c r="J235" s="37"/>
      <c r="K235" s="37"/>
      <c r="L235" s="40"/>
      <c r="M235" s="190"/>
      <c r="N235" s="191"/>
      <c r="O235" s="65"/>
      <c r="P235" s="65"/>
      <c r="Q235" s="65"/>
      <c r="R235" s="65"/>
      <c r="S235" s="65"/>
      <c r="T235" s="66"/>
      <c r="U235" s="35"/>
      <c r="V235" s="35"/>
      <c r="W235" s="35"/>
      <c r="X235" s="35"/>
      <c r="Y235" s="35"/>
      <c r="Z235" s="35"/>
      <c r="AA235" s="35"/>
      <c r="AB235" s="35"/>
      <c r="AC235" s="35"/>
      <c r="AD235" s="35"/>
      <c r="AE235" s="35"/>
      <c r="AT235" s="18" t="s">
        <v>158</v>
      </c>
      <c r="AU235" s="18" t="s">
        <v>89</v>
      </c>
    </row>
    <row r="236" spans="2:51" s="13" customFormat="1" ht="11.25">
      <c r="B236" s="192"/>
      <c r="C236" s="193"/>
      <c r="D236" s="187" t="s">
        <v>160</v>
      </c>
      <c r="E236" s="194" t="s">
        <v>31</v>
      </c>
      <c r="F236" s="195" t="s">
        <v>905</v>
      </c>
      <c r="G236" s="193"/>
      <c r="H236" s="196">
        <v>51.2</v>
      </c>
      <c r="I236" s="197"/>
      <c r="J236" s="193"/>
      <c r="K236" s="193"/>
      <c r="L236" s="198"/>
      <c r="M236" s="199"/>
      <c r="N236" s="200"/>
      <c r="O236" s="200"/>
      <c r="P236" s="200"/>
      <c r="Q236" s="200"/>
      <c r="R236" s="200"/>
      <c r="S236" s="200"/>
      <c r="T236" s="201"/>
      <c r="AT236" s="202" t="s">
        <v>160</v>
      </c>
      <c r="AU236" s="202" t="s">
        <v>89</v>
      </c>
      <c r="AV236" s="13" t="s">
        <v>89</v>
      </c>
      <c r="AW236" s="13" t="s">
        <v>38</v>
      </c>
      <c r="AX236" s="13" t="s">
        <v>79</v>
      </c>
      <c r="AY236" s="202" t="s">
        <v>149</v>
      </c>
    </row>
    <row r="237" spans="2:51" s="15" customFormat="1" ht="11.25">
      <c r="B237" s="213"/>
      <c r="C237" s="214"/>
      <c r="D237" s="187" t="s">
        <v>160</v>
      </c>
      <c r="E237" s="215" t="s">
        <v>31</v>
      </c>
      <c r="F237" s="216" t="s">
        <v>163</v>
      </c>
      <c r="G237" s="214"/>
      <c r="H237" s="217">
        <v>51.2</v>
      </c>
      <c r="I237" s="218"/>
      <c r="J237" s="214"/>
      <c r="K237" s="214"/>
      <c r="L237" s="219"/>
      <c r="M237" s="220"/>
      <c r="N237" s="221"/>
      <c r="O237" s="221"/>
      <c r="P237" s="221"/>
      <c r="Q237" s="221"/>
      <c r="R237" s="221"/>
      <c r="S237" s="221"/>
      <c r="T237" s="222"/>
      <c r="AT237" s="223" t="s">
        <v>160</v>
      </c>
      <c r="AU237" s="223" t="s">
        <v>89</v>
      </c>
      <c r="AV237" s="15" t="s">
        <v>156</v>
      </c>
      <c r="AW237" s="15" t="s">
        <v>38</v>
      </c>
      <c r="AX237" s="15" t="s">
        <v>87</v>
      </c>
      <c r="AY237" s="223" t="s">
        <v>149</v>
      </c>
    </row>
    <row r="238" spans="1:65" s="2" customFormat="1" ht="16.5" customHeight="1">
      <c r="A238" s="35"/>
      <c r="B238" s="36"/>
      <c r="C238" s="224" t="s">
        <v>317</v>
      </c>
      <c r="D238" s="224" t="s">
        <v>237</v>
      </c>
      <c r="E238" s="225" t="s">
        <v>906</v>
      </c>
      <c r="F238" s="226" t="s">
        <v>907</v>
      </c>
      <c r="G238" s="227" t="s">
        <v>391</v>
      </c>
      <c r="H238" s="228">
        <v>294.209</v>
      </c>
      <c r="I238" s="229"/>
      <c r="J238" s="230">
        <f>ROUND(I238*H238,2)</f>
        <v>0</v>
      </c>
      <c r="K238" s="226" t="s">
        <v>31</v>
      </c>
      <c r="L238" s="231"/>
      <c r="M238" s="232" t="s">
        <v>31</v>
      </c>
      <c r="N238" s="233" t="s">
        <v>50</v>
      </c>
      <c r="O238" s="65"/>
      <c r="P238" s="183">
        <f>O238*H238</f>
        <v>0</v>
      </c>
      <c r="Q238" s="183">
        <v>0.0615</v>
      </c>
      <c r="R238" s="183">
        <f>Q238*H238</f>
        <v>18.0938535</v>
      </c>
      <c r="S238" s="183">
        <v>0</v>
      </c>
      <c r="T238" s="184">
        <f>S238*H238</f>
        <v>0</v>
      </c>
      <c r="U238" s="35"/>
      <c r="V238" s="35"/>
      <c r="W238" s="35"/>
      <c r="X238" s="35"/>
      <c r="Y238" s="35"/>
      <c r="Z238" s="35"/>
      <c r="AA238" s="35"/>
      <c r="AB238" s="35"/>
      <c r="AC238" s="35"/>
      <c r="AD238" s="35"/>
      <c r="AE238" s="35"/>
      <c r="AR238" s="185" t="s">
        <v>198</v>
      </c>
      <c r="AT238" s="185" t="s">
        <v>237</v>
      </c>
      <c r="AU238" s="185" t="s">
        <v>89</v>
      </c>
      <c r="AY238" s="18" t="s">
        <v>149</v>
      </c>
      <c r="BE238" s="186">
        <f>IF(N238="základní",J238,0)</f>
        <v>0</v>
      </c>
      <c r="BF238" s="186">
        <f>IF(N238="snížená",J238,0)</f>
        <v>0</v>
      </c>
      <c r="BG238" s="186">
        <f>IF(N238="zákl. přenesená",J238,0)</f>
        <v>0</v>
      </c>
      <c r="BH238" s="186">
        <f>IF(N238="sníž. přenesená",J238,0)</f>
        <v>0</v>
      </c>
      <c r="BI238" s="186">
        <f>IF(N238="nulová",J238,0)</f>
        <v>0</v>
      </c>
      <c r="BJ238" s="18" t="s">
        <v>87</v>
      </c>
      <c r="BK238" s="186">
        <f>ROUND(I238*H238,2)</f>
        <v>0</v>
      </c>
      <c r="BL238" s="18" t="s">
        <v>156</v>
      </c>
      <c r="BM238" s="185" t="s">
        <v>908</v>
      </c>
    </row>
    <row r="239" spans="1:65" s="2" customFormat="1" ht="16.5" customHeight="1">
      <c r="A239" s="35"/>
      <c r="B239" s="36"/>
      <c r="C239" s="174" t="s">
        <v>324</v>
      </c>
      <c r="D239" s="174" t="s">
        <v>151</v>
      </c>
      <c r="E239" s="175" t="s">
        <v>909</v>
      </c>
      <c r="F239" s="176" t="s">
        <v>910</v>
      </c>
      <c r="G239" s="177" t="s">
        <v>287</v>
      </c>
      <c r="H239" s="178">
        <v>7.3</v>
      </c>
      <c r="I239" s="179"/>
      <c r="J239" s="180">
        <f>ROUND(I239*H239,2)</f>
        <v>0</v>
      </c>
      <c r="K239" s="176" t="s">
        <v>155</v>
      </c>
      <c r="L239" s="40"/>
      <c r="M239" s="181" t="s">
        <v>31</v>
      </c>
      <c r="N239" s="182" t="s">
        <v>50</v>
      </c>
      <c r="O239" s="65"/>
      <c r="P239" s="183">
        <f>O239*H239</f>
        <v>0</v>
      </c>
      <c r="Q239" s="183">
        <v>0.29757</v>
      </c>
      <c r="R239" s="183">
        <f>Q239*H239</f>
        <v>2.1722609999999998</v>
      </c>
      <c r="S239" s="183">
        <v>0</v>
      </c>
      <c r="T239" s="184">
        <f>S239*H239</f>
        <v>0</v>
      </c>
      <c r="U239" s="35"/>
      <c r="V239" s="35"/>
      <c r="W239" s="35"/>
      <c r="X239" s="35"/>
      <c r="Y239" s="35"/>
      <c r="Z239" s="35"/>
      <c r="AA239" s="35"/>
      <c r="AB239" s="35"/>
      <c r="AC239" s="35"/>
      <c r="AD239" s="35"/>
      <c r="AE239" s="35"/>
      <c r="AR239" s="185" t="s">
        <v>156</v>
      </c>
      <c r="AT239" s="185" t="s">
        <v>151</v>
      </c>
      <c r="AU239" s="185" t="s">
        <v>89</v>
      </c>
      <c r="AY239" s="18" t="s">
        <v>149</v>
      </c>
      <c r="BE239" s="186">
        <f>IF(N239="základní",J239,0)</f>
        <v>0</v>
      </c>
      <c r="BF239" s="186">
        <f>IF(N239="snížená",J239,0)</f>
        <v>0</v>
      </c>
      <c r="BG239" s="186">
        <f>IF(N239="zákl. přenesená",J239,0)</f>
        <v>0</v>
      </c>
      <c r="BH239" s="186">
        <f>IF(N239="sníž. přenesená",J239,0)</f>
        <v>0</v>
      </c>
      <c r="BI239" s="186">
        <f>IF(N239="nulová",J239,0)</f>
        <v>0</v>
      </c>
      <c r="BJ239" s="18" t="s">
        <v>87</v>
      </c>
      <c r="BK239" s="186">
        <f>ROUND(I239*H239,2)</f>
        <v>0</v>
      </c>
      <c r="BL239" s="18" t="s">
        <v>156</v>
      </c>
      <c r="BM239" s="185" t="s">
        <v>911</v>
      </c>
    </row>
    <row r="240" spans="1:47" s="2" customFormat="1" ht="68.25">
      <c r="A240" s="35"/>
      <c r="B240" s="36"/>
      <c r="C240" s="37"/>
      <c r="D240" s="187" t="s">
        <v>158</v>
      </c>
      <c r="E240" s="37"/>
      <c r="F240" s="188" t="s">
        <v>904</v>
      </c>
      <c r="G240" s="37"/>
      <c r="H240" s="37"/>
      <c r="I240" s="189"/>
      <c r="J240" s="37"/>
      <c r="K240" s="37"/>
      <c r="L240" s="40"/>
      <c r="M240" s="190"/>
      <c r="N240" s="191"/>
      <c r="O240" s="65"/>
      <c r="P240" s="65"/>
      <c r="Q240" s="65"/>
      <c r="R240" s="65"/>
      <c r="S240" s="65"/>
      <c r="T240" s="66"/>
      <c r="U240" s="35"/>
      <c r="V240" s="35"/>
      <c r="W240" s="35"/>
      <c r="X240" s="35"/>
      <c r="Y240" s="35"/>
      <c r="Z240" s="35"/>
      <c r="AA240" s="35"/>
      <c r="AB240" s="35"/>
      <c r="AC240" s="35"/>
      <c r="AD240" s="35"/>
      <c r="AE240" s="35"/>
      <c r="AT240" s="18" t="s">
        <v>158</v>
      </c>
      <c r="AU240" s="18" t="s">
        <v>89</v>
      </c>
    </row>
    <row r="241" spans="2:51" s="13" customFormat="1" ht="11.25">
      <c r="B241" s="192"/>
      <c r="C241" s="193"/>
      <c r="D241" s="187" t="s">
        <v>160</v>
      </c>
      <c r="E241" s="194" t="s">
        <v>31</v>
      </c>
      <c r="F241" s="195" t="s">
        <v>912</v>
      </c>
      <c r="G241" s="193"/>
      <c r="H241" s="196">
        <v>7.3</v>
      </c>
      <c r="I241" s="197"/>
      <c r="J241" s="193"/>
      <c r="K241" s="193"/>
      <c r="L241" s="198"/>
      <c r="M241" s="199"/>
      <c r="N241" s="200"/>
      <c r="O241" s="200"/>
      <c r="P241" s="200"/>
      <c r="Q241" s="200"/>
      <c r="R241" s="200"/>
      <c r="S241" s="200"/>
      <c r="T241" s="201"/>
      <c r="AT241" s="202" t="s">
        <v>160</v>
      </c>
      <c r="AU241" s="202" t="s">
        <v>89</v>
      </c>
      <c r="AV241" s="13" t="s">
        <v>89</v>
      </c>
      <c r="AW241" s="13" t="s">
        <v>38</v>
      </c>
      <c r="AX241" s="13" t="s">
        <v>79</v>
      </c>
      <c r="AY241" s="202" t="s">
        <v>149</v>
      </c>
    </row>
    <row r="242" spans="2:51" s="15" customFormat="1" ht="11.25">
      <c r="B242" s="213"/>
      <c r="C242" s="214"/>
      <c r="D242" s="187" t="s">
        <v>160</v>
      </c>
      <c r="E242" s="215" t="s">
        <v>31</v>
      </c>
      <c r="F242" s="216" t="s">
        <v>163</v>
      </c>
      <c r="G242" s="214"/>
      <c r="H242" s="217">
        <v>7.3</v>
      </c>
      <c r="I242" s="218"/>
      <c r="J242" s="214"/>
      <c r="K242" s="214"/>
      <c r="L242" s="219"/>
      <c r="M242" s="220"/>
      <c r="N242" s="221"/>
      <c r="O242" s="221"/>
      <c r="P242" s="221"/>
      <c r="Q242" s="221"/>
      <c r="R242" s="221"/>
      <c r="S242" s="221"/>
      <c r="T242" s="222"/>
      <c r="AT242" s="223" t="s">
        <v>160</v>
      </c>
      <c r="AU242" s="223" t="s">
        <v>89</v>
      </c>
      <c r="AV242" s="15" t="s">
        <v>156</v>
      </c>
      <c r="AW242" s="15" t="s">
        <v>38</v>
      </c>
      <c r="AX242" s="15" t="s">
        <v>87</v>
      </c>
      <c r="AY242" s="223" t="s">
        <v>149</v>
      </c>
    </row>
    <row r="243" spans="1:65" s="2" customFormat="1" ht="16.5" customHeight="1">
      <c r="A243" s="35"/>
      <c r="B243" s="36"/>
      <c r="C243" s="224" t="s">
        <v>329</v>
      </c>
      <c r="D243" s="224" t="s">
        <v>237</v>
      </c>
      <c r="E243" s="225" t="s">
        <v>913</v>
      </c>
      <c r="F243" s="226" t="s">
        <v>914</v>
      </c>
      <c r="G243" s="227" t="s">
        <v>391</v>
      </c>
      <c r="H243" s="228">
        <v>42.178</v>
      </c>
      <c r="I243" s="229"/>
      <c r="J243" s="230">
        <f>ROUND(I243*H243,2)</f>
        <v>0</v>
      </c>
      <c r="K243" s="226" t="s">
        <v>155</v>
      </c>
      <c r="L243" s="231"/>
      <c r="M243" s="232" t="s">
        <v>31</v>
      </c>
      <c r="N243" s="233" t="s">
        <v>50</v>
      </c>
      <c r="O243" s="65"/>
      <c r="P243" s="183">
        <f>O243*H243</f>
        <v>0</v>
      </c>
      <c r="Q243" s="183">
        <v>0.1005</v>
      </c>
      <c r="R243" s="183">
        <f>Q243*H243</f>
        <v>4.238889</v>
      </c>
      <c r="S243" s="183">
        <v>0</v>
      </c>
      <c r="T243" s="184">
        <f>S243*H243</f>
        <v>0</v>
      </c>
      <c r="U243" s="35"/>
      <c r="V243" s="35"/>
      <c r="W243" s="35"/>
      <c r="X243" s="35"/>
      <c r="Y243" s="35"/>
      <c r="Z243" s="35"/>
      <c r="AA243" s="35"/>
      <c r="AB243" s="35"/>
      <c r="AC243" s="35"/>
      <c r="AD243" s="35"/>
      <c r="AE243" s="35"/>
      <c r="AR243" s="185" t="s">
        <v>198</v>
      </c>
      <c r="AT243" s="185" t="s">
        <v>237</v>
      </c>
      <c r="AU243" s="185" t="s">
        <v>89</v>
      </c>
      <c r="AY243" s="18" t="s">
        <v>149</v>
      </c>
      <c r="BE243" s="186">
        <f>IF(N243="základní",J243,0)</f>
        <v>0</v>
      </c>
      <c r="BF243" s="186">
        <f>IF(N243="snížená",J243,0)</f>
        <v>0</v>
      </c>
      <c r="BG243" s="186">
        <f>IF(N243="zákl. přenesená",J243,0)</f>
        <v>0</v>
      </c>
      <c r="BH243" s="186">
        <f>IF(N243="sníž. přenesená",J243,0)</f>
        <v>0</v>
      </c>
      <c r="BI243" s="186">
        <f>IF(N243="nulová",J243,0)</f>
        <v>0</v>
      </c>
      <c r="BJ243" s="18" t="s">
        <v>87</v>
      </c>
      <c r="BK243" s="186">
        <f>ROUND(I243*H243,2)</f>
        <v>0</v>
      </c>
      <c r="BL243" s="18" t="s">
        <v>156</v>
      </c>
      <c r="BM243" s="185" t="s">
        <v>915</v>
      </c>
    </row>
    <row r="244" spans="1:65" s="2" customFormat="1" ht="16.5" customHeight="1">
      <c r="A244" s="35"/>
      <c r="B244" s="36"/>
      <c r="C244" s="174" t="s">
        <v>336</v>
      </c>
      <c r="D244" s="174" t="s">
        <v>151</v>
      </c>
      <c r="E244" s="175" t="s">
        <v>916</v>
      </c>
      <c r="F244" s="176" t="s">
        <v>917</v>
      </c>
      <c r="G244" s="177" t="s">
        <v>391</v>
      </c>
      <c r="H244" s="178">
        <v>7</v>
      </c>
      <c r="I244" s="179"/>
      <c r="J244" s="180">
        <f>ROUND(I244*H244,2)</f>
        <v>0</v>
      </c>
      <c r="K244" s="176" t="s">
        <v>155</v>
      </c>
      <c r="L244" s="40"/>
      <c r="M244" s="181" t="s">
        <v>31</v>
      </c>
      <c r="N244" s="182" t="s">
        <v>50</v>
      </c>
      <c r="O244" s="65"/>
      <c r="P244" s="183">
        <f>O244*H244</f>
        <v>0</v>
      </c>
      <c r="Q244" s="183">
        <v>0.00076</v>
      </c>
      <c r="R244" s="183">
        <f>Q244*H244</f>
        <v>0.00532</v>
      </c>
      <c r="S244" s="183">
        <v>0</v>
      </c>
      <c r="T244" s="184">
        <f>S244*H244</f>
        <v>0</v>
      </c>
      <c r="U244" s="35"/>
      <c r="V244" s="35"/>
      <c r="W244" s="35"/>
      <c r="X244" s="35"/>
      <c r="Y244" s="35"/>
      <c r="Z244" s="35"/>
      <c r="AA244" s="35"/>
      <c r="AB244" s="35"/>
      <c r="AC244" s="35"/>
      <c r="AD244" s="35"/>
      <c r="AE244" s="35"/>
      <c r="AR244" s="185" t="s">
        <v>156</v>
      </c>
      <c r="AT244" s="185" t="s">
        <v>151</v>
      </c>
      <c r="AU244" s="185" t="s">
        <v>89</v>
      </c>
      <c r="AY244" s="18" t="s">
        <v>149</v>
      </c>
      <c r="BE244" s="186">
        <f>IF(N244="základní",J244,0)</f>
        <v>0</v>
      </c>
      <c r="BF244" s="186">
        <f>IF(N244="snížená",J244,0)</f>
        <v>0</v>
      </c>
      <c r="BG244" s="186">
        <f>IF(N244="zákl. přenesená",J244,0)</f>
        <v>0</v>
      </c>
      <c r="BH244" s="186">
        <f>IF(N244="sníž. přenesená",J244,0)</f>
        <v>0</v>
      </c>
      <c r="BI244" s="186">
        <f>IF(N244="nulová",J244,0)</f>
        <v>0</v>
      </c>
      <c r="BJ244" s="18" t="s">
        <v>87</v>
      </c>
      <c r="BK244" s="186">
        <f>ROUND(I244*H244,2)</f>
        <v>0</v>
      </c>
      <c r="BL244" s="18" t="s">
        <v>156</v>
      </c>
      <c r="BM244" s="185" t="s">
        <v>918</v>
      </c>
    </row>
    <row r="245" spans="1:47" s="2" customFormat="1" ht="58.5">
      <c r="A245" s="35"/>
      <c r="B245" s="36"/>
      <c r="C245" s="37"/>
      <c r="D245" s="187" t="s">
        <v>158</v>
      </c>
      <c r="E245" s="37"/>
      <c r="F245" s="188" t="s">
        <v>919</v>
      </c>
      <c r="G245" s="37"/>
      <c r="H245" s="37"/>
      <c r="I245" s="189"/>
      <c r="J245" s="37"/>
      <c r="K245" s="37"/>
      <c r="L245" s="40"/>
      <c r="M245" s="190"/>
      <c r="N245" s="191"/>
      <c r="O245" s="65"/>
      <c r="P245" s="65"/>
      <c r="Q245" s="65"/>
      <c r="R245" s="65"/>
      <c r="S245" s="65"/>
      <c r="T245" s="66"/>
      <c r="U245" s="35"/>
      <c r="V245" s="35"/>
      <c r="W245" s="35"/>
      <c r="X245" s="35"/>
      <c r="Y245" s="35"/>
      <c r="Z245" s="35"/>
      <c r="AA245" s="35"/>
      <c r="AB245" s="35"/>
      <c r="AC245" s="35"/>
      <c r="AD245" s="35"/>
      <c r="AE245" s="35"/>
      <c r="AT245" s="18" t="s">
        <v>158</v>
      </c>
      <c r="AU245" s="18" t="s">
        <v>89</v>
      </c>
    </row>
    <row r="246" spans="2:51" s="13" customFormat="1" ht="11.25">
      <c r="B246" s="192"/>
      <c r="C246" s="193"/>
      <c r="D246" s="187" t="s">
        <v>160</v>
      </c>
      <c r="E246" s="194" t="s">
        <v>31</v>
      </c>
      <c r="F246" s="195" t="s">
        <v>920</v>
      </c>
      <c r="G246" s="193"/>
      <c r="H246" s="196">
        <v>7</v>
      </c>
      <c r="I246" s="197"/>
      <c r="J246" s="193"/>
      <c r="K246" s="193"/>
      <c r="L246" s="198"/>
      <c r="M246" s="199"/>
      <c r="N246" s="200"/>
      <c r="O246" s="200"/>
      <c r="P246" s="200"/>
      <c r="Q246" s="200"/>
      <c r="R246" s="200"/>
      <c r="S246" s="200"/>
      <c r="T246" s="201"/>
      <c r="AT246" s="202" t="s">
        <v>160</v>
      </c>
      <c r="AU246" s="202" t="s">
        <v>89</v>
      </c>
      <c r="AV246" s="13" t="s">
        <v>89</v>
      </c>
      <c r="AW246" s="13" t="s">
        <v>38</v>
      </c>
      <c r="AX246" s="13" t="s">
        <v>79</v>
      </c>
      <c r="AY246" s="202" t="s">
        <v>149</v>
      </c>
    </row>
    <row r="247" spans="2:51" s="15" customFormat="1" ht="11.25">
      <c r="B247" s="213"/>
      <c r="C247" s="214"/>
      <c r="D247" s="187" t="s">
        <v>160</v>
      </c>
      <c r="E247" s="215" t="s">
        <v>31</v>
      </c>
      <c r="F247" s="216" t="s">
        <v>163</v>
      </c>
      <c r="G247" s="214"/>
      <c r="H247" s="217">
        <v>7</v>
      </c>
      <c r="I247" s="218"/>
      <c r="J247" s="214"/>
      <c r="K247" s="214"/>
      <c r="L247" s="219"/>
      <c r="M247" s="220"/>
      <c r="N247" s="221"/>
      <c r="O247" s="221"/>
      <c r="P247" s="221"/>
      <c r="Q247" s="221"/>
      <c r="R247" s="221"/>
      <c r="S247" s="221"/>
      <c r="T247" s="222"/>
      <c r="AT247" s="223" t="s">
        <v>160</v>
      </c>
      <c r="AU247" s="223" t="s">
        <v>89</v>
      </c>
      <c r="AV247" s="15" t="s">
        <v>156</v>
      </c>
      <c r="AW247" s="15" t="s">
        <v>38</v>
      </c>
      <c r="AX247" s="15" t="s">
        <v>87</v>
      </c>
      <c r="AY247" s="223" t="s">
        <v>149</v>
      </c>
    </row>
    <row r="248" spans="1:65" s="2" customFormat="1" ht="24">
      <c r="A248" s="35"/>
      <c r="B248" s="36"/>
      <c r="C248" s="224" t="s">
        <v>342</v>
      </c>
      <c r="D248" s="224" t="s">
        <v>237</v>
      </c>
      <c r="E248" s="225" t="s">
        <v>921</v>
      </c>
      <c r="F248" s="226" t="s">
        <v>922</v>
      </c>
      <c r="G248" s="227" t="s">
        <v>391</v>
      </c>
      <c r="H248" s="228">
        <v>5</v>
      </c>
      <c r="I248" s="229"/>
      <c r="J248" s="230">
        <f>ROUND(I248*H248,2)</f>
        <v>0</v>
      </c>
      <c r="K248" s="226" t="s">
        <v>31</v>
      </c>
      <c r="L248" s="231"/>
      <c r="M248" s="232" t="s">
        <v>31</v>
      </c>
      <c r="N248" s="233" t="s">
        <v>50</v>
      </c>
      <c r="O248" s="65"/>
      <c r="P248" s="183">
        <f>O248*H248</f>
        <v>0</v>
      </c>
      <c r="Q248" s="183">
        <v>5E-05</v>
      </c>
      <c r="R248" s="183">
        <f>Q248*H248</f>
        <v>0.00025</v>
      </c>
      <c r="S248" s="183">
        <v>0</v>
      </c>
      <c r="T248" s="184">
        <f>S248*H248</f>
        <v>0</v>
      </c>
      <c r="U248" s="35"/>
      <c r="V248" s="35"/>
      <c r="W248" s="35"/>
      <c r="X248" s="35"/>
      <c r="Y248" s="35"/>
      <c r="Z248" s="35"/>
      <c r="AA248" s="35"/>
      <c r="AB248" s="35"/>
      <c r="AC248" s="35"/>
      <c r="AD248" s="35"/>
      <c r="AE248" s="35"/>
      <c r="AR248" s="185" t="s">
        <v>198</v>
      </c>
      <c r="AT248" s="185" t="s">
        <v>237</v>
      </c>
      <c r="AU248" s="185" t="s">
        <v>89</v>
      </c>
      <c r="AY248" s="18" t="s">
        <v>149</v>
      </c>
      <c r="BE248" s="186">
        <f>IF(N248="základní",J248,0)</f>
        <v>0</v>
      </c>
      <c r="BF248" s="186">
        <f>IF(N248="snížená",J248,0)</f>
        <v>0</v>
      </c>
      <c r="BG248" s="186">
        <f>IF(N248="zákl. přenesená",J248,0)</f>
        <v>0</v>
      </c>
      <c r="BH248" s="186">
        <f>IF(N248="sníž. přenesená",J248,0)</f>
        <v>0</v>
      </c>
      <c r="BI248" s="186">
        <f>IF(N248="nulová",J248,0)</f>
        <v>0</v>
      </c>
      <c r="BJ248" s="18" t="s">
        <v>87</v>
      </c>
      <c r="BK248" s="186">
        <f>ROUND(I248*H248,2)</f>
        <v>0</v>
      </c>
      <c r="BL248" s="18" t="s">
        <v>156</v>
      </c>
      <c r="BM248" s="185" t="s">
        <v>923</v>
      </c>
    </row>
    <row r="249" spans="1:65" s="2" customFormat="1" ht="24">
      <c r="A249" s="35"/>
      <c r="B249" s="36"/>
      <c r="C249" s="224" t="s">
        <v>348</v>
      </c>
      <c r="D249" s="224" t="s">
        <v>237</v>
      </c>
      <c r="E249" s="225" t="s">
        <v>924</v>
      </c>
      <c r="F249" s="226" t="s">
        <v>925</v>
      </c>
      <c r="G249" s="227" t="s">
        <v>391</v>
      </c>
      <c r="H249" s="228">
        <v>2</v>
      </c>
      <c r="I249" s="229"/>
      <c r="J249" s="230">
        <f>ROUND(I249*H249,2)</f>
        <v>0</v>
      </c>
      <c r="K249" s="226" t="s">
        <v>31</v>
      </c>
      <c r="L249" s="231"/>
      <c r="M249" s="232" t="s">
        <v>31</v>
      </c>
      <c r="N249" s="233" t="s">
        <v>50</v>
      </c>
      <c r="O249" s="65"/>
      <c r="P249" s="183">
        <f>O249*H249</f>
        <v>0</v>
      </c>
      <c r="Q249" s="183">
        <v>5E-05</v>
      </c>
      <c r="R249" s="183">
        <f>Q249*H249</f>
        <v>0.0001</v>
      </c>
      <c r="S249" s="183">
        <v>0</v>
      </c>
      <c r="T249" s="184">
        <f>S249*H249</f>
        <v>0</v>
      </c>
      <c r="U249" s="35"/>
      <c r="V249" s="35"/>
      <c r="W249" s="35"/>
      <c r="X249" s="35"/>
      <c r="Y249" s="35"/>
      <c r="Z249" s="35"/>
      <c r="AA249" s="35"/>
      <c r="AB249" s="35"/>
      <c r="AC249" s="35"/>
      <c r="AD249" s="35"/>
      <c r="AE249" s="35"/>
      <c r="AR249" s="185" t="s">
        <v>198</v>
      </c>
      <c r="AT249" s="185" t="s">
        <v>237</v>
      </c>
      <c r="AU249" s="185" t="s">
        <v>89</v>
      </c>
      <c r="AY249" s="18" t="s">
        <v>149</v>
      </c>
      <c r="BE249" s="186">
        <f>IF(N249="základní",J249,0)</f>
        <v>0</v>
      </c>
      <c r="BF249" s="186">
        <f>IF(N249="snížená",J249,0)</f>
        <v>0</v>
      </c>
      <c r="BG249" s="186">
        <f>IF(N249="zákl. přenesená",J249,0)</f>
        <v>0</v>
      </c>
      <c r="BH249" s="186">
        <f>IF(N249="sníž. přenesená",J249,0)</f>
        <v>0</v>
      </c>
      <c r="BI249" s="186">
        <f>IF(N249="nulová",J249,0)</f>
        <v>0</v>
      </c>
      <c r="BJ249" s="18" t="s">
        <v>87</v>
      </c>
      <c r="BK249" s="186">
        <f>ROUND(I249*H249,2)</f>
        <v>0</v>
      </c>
      <c r="BL249" s="18" t="s">
        <v>156</v>
      </c>
      <c r="BM249" s="185" t="s">
        <v>926</v>
      </c>
    </row>
    <row r="250" spans="2:63" s="12" customFormat="1" ht="22.9" customHeight="1">
      <c r="B250" s="158"/>
      <c r="C250" s="159"/>
      <c r="D250" s="160" t="s">
        <v>78</v>
      </c>
      <c r="E250" s="172" t="s">
        <v>156</v>
      </c>
      <c r="F250" s="172" t="s">
        <v>298</v>
      </c>
      <c r="G250" s="159"/>
      <c r="H250" s="159"/>
      <c r="I250" s="162"/>
      <c r="J250" s="173">
        <f>BK250</f>
        <v>0</v>
      </c>
      <c r="K250" s="159"/>
      <c r="L250" s="164"/>
      <c r="M250" s="165"/>
      <c r="N250" s="166"/>
      <c r="O250" s="166"/>
      <c r="P250" s="167">
        <f>SUM(P251:P278)</f>
        <v>0</v>
      </c>
      <c r="Q250" s="166"/>
      <c r="R250" s="167">
        <f>SUM(R251:R278)</f>
        <v>5.678920519999999</v>
      </c>
      <c r="S250" s="166"/>
      <c r="T250" s="168">
        <f>SUM(T251:T278)</f>
        <v>0</v>
      </c>
      <c r="AR250" s="169" t="s">
        <v>87</v>
      </c>
      <c r="AT250" s="170" t="s">
        <v>78</v>
      </c>
      <c r="AU250" s="170" t="s">
        <v>87</v>
      </c>
      <c r="AY250" s="169" t="s">
        <v>149</v>
      </c>
      <c r="BK250" s="171">
        <f>SUM(BK251:BK278)</f>
        <v>0</v>
      </c>
    </row>
    <row r="251" spans="1:65" s="2" customFormat="1" ht="24">
      <c r="A251" s="35"/>
      <c r="B251" s="36"/>
      <c r="C251" s="174" t="s">
        <v>353</v>
      </c>
      <c r="D251" s="174" t="s">
        <v>151</v>
      </c>
      <c r="E251" s="175" t="s">
        <v>927</v>
      </c>
      <c r="F251" s="176" t="s">
        <v>928</v>
      </c>
      <c r="G251" s="177" t="s">
        <v>170</v>
      </c>
      <c r="H251" s="178">
        <v>1.04</v>
      </c>
      <c r="I251" s="179"/>
      <c r="J251" s="180">
        <f>ROUND(I251*H251,2)</f>
        <v>0</v>
      </c>
      <c r="K251" s="176" t="s">
        <v>155</v>
      </c>
      <c r="L251" s="40"/>
      <c r="M251" s="181" t="s">
        <v>31</v>
      </c>
      <c r="N251" s="182" t="s">
        <v>50</v>
      </c>
      <c r="O251" s="65"/>
      <c r="P251" s="183">
        <f>O251*H251</f>
        <v>0</v>
      </c>
      <c r="Q251" s="183">
        <v>2.45337</v>
      </c>
      <c r="R251" s="183">
        <f>Q251*H251</f>
        <v>2.5515048</v>
      </c>
      <c r="S251" s="183">
        <v>0</v>
      </c>
      <c r="T251" s="184">
        <f>S251*H251</f>
        <v>0</v>
      </c>
      <c r="U251" s="35"/>
      <c r="V251" s="35"/>
      <c r="W251" s="35"/>
      <c r="X251" s="35"/>
      <c r="Y251" s="35"/>
      <c r="Z251" s="35"/>
      <c r="AA251" s="35"/>
      <c r="AB251" s="35"/>
      <c r="AC251" s="35"/>
      <c r="AD251" s="35"/>
      <c r="AE251" s="35"/>
      <c r="AR251" s="185" t="s">
        <v>156</v>
      </c>
      <c r="AT251" s="185" t="s">
        <v>151</v>
      </c>
      <c r="AU251" s="185" t="s">
        <v>89</v>
      </c>
      <c r="AY251" s="18" t="s">
        <v>149</v>
      </c>
      <c r="BE251" s="186">
        <f>IF(N251="základní",J251,0)</f>
        <v>0</v>
      </c>
      <c r="BF251" s="186">
        <f>IF(N251="snížená",J251,0)</f>
        <v>0</v>
      </c>
      <c r="BG251" s="186">
        <f>IF(N251="zákl. přenesená",J251,0)</f>
        <v>0</v>
      </c>
      <c r="BH251" s="186">
        <f>IF(N251="sníž. přenesená",J251,0)</f>
        <v>0</v>
      </c>
      <c r="BI251" s="186">
        <f>IF(N251="nulová",J251,0)</f>
        <v>0</v>
      </c>
      <c r="BJ251" s="18" t="s">
        <v>87</v>
      </c>
      <c r="BK251" s="186">
        <f>ROUND(I251*H251,2)</f>
        <v>0</v>
      </c>
      <c r="BL251" s="18" t="s">
        <v>156</v>
      </c>
      <c r="BM251" s="185" t="s">
        <v>929</v>
      </c>
    </row>
    <row r="252" spans="2:51" s="13" customFormat="1" ht="11.25">
      <c r="B252" s="192"/>
      <c r="C252" s="193"/>
      <c r="D252" s="187" t="s">
        <v>160</v>
      </c>
      <c r="E252" s="194" t="s">
        <v>31</v>
      </c>
      <c r="F252" s="195" t="s">
        <v>930</v>
      </c>
      <c r="G252" s="193"/>
      <c r="H252" s="196">
        <v>1.04</v>
      </c>
      <c r="I252" s="197"/>
      <c r="J252" s="193"/>
      <c r="K252" s="193"/>
      <c r="L252" s="198"/>
      <c r="M252" s="199"/>
      <c r="N252" s="200"/>
      <c r="O252" s="200"/>
      <c r="P252" s="200"/>
      <c r="Q252" s="200"/>
      <c r="R252" s="200"/>
      <c r="S252" s="200"/>
      <c r="T252" s="201"/>
      <c r="AT252" s="202" t="s">
        <v>160</v>
      </c>
      <c r="AU252" s="202" t="s">
        <v>89</v>
      </c>
      <c r="AV252" s="13" t="s">
        <v>89</v>
      </c>
      <c r="AW252" s="13" t="s">
        <v>38</v>
      </c>
      <c r="AX252" s="13" t="s">
        <v>79</v>
      </c>
      <c r="AY252" s="202" t="s">
        <v>149</v>
      </c>
    </row>
    <row r="253" spans="2:51" s="14" customFormat="1" ht="11.25">
      <c r="B253" s="203"/>
      <c r="C253" s="204"/>
      <c r="D253" s="187" t="s">
        <v>160</v>
      </c>
      <c r="E253" s="205" t="s">
        <v>31</v>
      </c>
      <c r="F253" s="206" t="s">
        <v>931</v>
      </c>
      <c r="G253" s="204"/>
      <c r="H253" s="205" t="s">
        <v>31</v>
      </c>
      <c r="I253" s="207"/>
      <c r="J253" s="204"/>
      <c r="K253" s="204"/>
      <c r="L253" s="208"/>
      <c r="M253" s="209"/>
      <c r="N253" s="210"/>
      <c r="O253" s="210"/>
      <c r="P253" s="210"/>
      <c r="Q253" s="210"/>
      <c r="R253" s="210"/>
      <c r="S253" s="210"/>
      <c r="T253" s="211"/>
      <c r="AT253" s="212" t="s">
        <v>160</v>
      </c>
      <c r="AU253" s="212" t="s">
        <v>89</v>
      </c>
      <c r="AV253" s="14" t="s">
        <v>87</v>
      </c>
      <c r="AW253" s="14" t="s">
        <v>38</v>
      </c>
      <c r="AX253" s="14" t="s">
        <v>79</v>
      </c>
      <c r="AY253" s="212" t="s">
        <v>149</v>
      </c>
    </row>
    <row r="254" spans="2:51" s="15" customFormat="1" ht="11.25">
      <c r="B254" s="213"/>
      <c r="C254" s="214"/>
      <c r="D254" s="187" t="s">
        <v>160</v>
      </c>
      <c r="E254" s="215" t="s">
        <v>31</v>
      </c>
      <c r="F254" s="216" t="s">
        <v>163</v>
      </c>
      <c r="G254" s="214"/>
      <c r="H254" s="217">
        <v>1.04</v>
      </c>
      <c r="I254" s="218"/>
      <c r="J254" s="214"/>
      <c r="K254" s="214"/>
      <c r="L254" s="219"/>
      <c r="M254" s="220"/>
      <c r="N254" s="221"/>
      <c r="O254" s="221"/>
      <c r="P254" s="221"/>
      <c r="Q254" s="221"/>
      <c r="R254" s="221"/>
      <c r="S254" s="221"/>
      <c r="T254" s="222"/>
      <c r="AT254" s="223" t="s">
        <v>160</v>
      </c>
      <c r="AU254" s="223" t="s">
        <v>89</v>
      </c>
      <c r="AV254" s="15" t="s">
        <v>156</v>
      </c>
      <c r="AW254" s="15" t="s">
        <v>38</v>
      </c>
      <c r="AX254" s="15" t="s">
        <v>87</v>
      </c>
      <c r="AY254" s="223" t="s">
        <v>149</v>
      </c>
    </row>
    <row r="255" spans="1:65" s="2" customFormat="1" ht="24">
      <c r="A255" s="35"/>
      <c r="B255" s="36"/>
      <c r="C255" s="174" t="s">
        <v>358</v>
      </c>
      <c r="D255" s="174" t="s">
        <v>151</v>
      </c>
      <c r="E255" s="175" t="s">
        <v>932</v>
      </c>
      <c r="F255" s="176" t="s">
        <v>933</v>
      </c>
      <c r="G255" s="177" t="s">
        <v>240</v>
      </c>
      <c r="H255" s="178">
        <v>0.156</v>
      </c>
      <c r="I255" s="179"/>
      <c r="J255" s="180">
        <f>ROUND(I255*H255,2)</f>
        <v>0</v>
      </c>
      <c r="K255" s="176" t="s">
        <v>155</v>
      </c>
      <c r="L255" s="40"/>
      <c r="M255" s="181" t="s">
        <v>31</v>
      </c>
      <c r="N255" s="182" t="s">
        <v>50</v>
      </c>
      <c r="O255" s="65"/>
      <c r="P255" s="183">
        <f>O255*H255</f>
        <v>0</v>
      </c>
      <c r="Q255" s="183">
        <v>1.04887</v>
      </c>
      <c r="R255" s="183">
        <f>Q255*H255</f>
        <v>0.16362372</v>
      </c>
      <c r="S255" s="183">
        <v>0</v>
      </c>
      <c r="T255" s="184">
        <f>S255*H255</f>
        <v>0</v>
      </c>
      <c r="U255" s="35"/>
      <c r="V255" s="35"/>
      <c r="W255" s="35"/>
      <c r="X255" s="35"/>
      <c r="Y255" s="35"/>
      <c r="Z255" s="35"/>
      <c r="AA255" s="35"/>
      <c r="AB255" s="35"/>
      <c r="AC255" s="35"/>
      <c r="AD255" s="35"/>
      <c r="AE255" s="35"/>
      <c r="AR255" s="185" t="s">
        <v>156</v>
      </c>
      <c r="AT255" s="185" t="s">
        <v>151</v>
      </c>
      <c r="AU255" s="185" t="s">
        <v>89</v>
      </c>
      <c r="AY255" s="18" t="s">
        <v>149</v>
      </c>
      <c r="BE255" s="186">
        <f>IF(N255="základní",J255,0)</f>
        <v>0</v>
      </c>
      <c r="BF255" s="186">
        <f>IF(N255="snížená",J255,0)</f>
        <v>0</v>
      </c>
      <c r="BG255" s="186">
        <f>IF(N255="zákl. přenesená",J255,0)</f>
        <v>0</v>
      </c>
      <c r="BH255" s="186">
        <f>IF(N255="sníž. přenesená",J255,0)</f>
        <v>0</v>
      </c>
      <c r="BI255" s="186">
        <f>IF(N255="nulová",J255,0)</f>
        <v>0</v>
      </c>
      <c r="BJ255" s="18" t="s">
        <v>87</v>
      </c>
      <c r="BK255" s="186">
        <f>ROUND(I255*H255,2)</f>
        <v>0</v>
      </c>
      <c r="BL255" s="18" t="s">
        <v>156</v>
      </c>
      <c r="BM255" s="185" t="s">
        <v>934</v>
      </c>
    </row>
    <row r="256" spans="2:51" s="13" customFormat="1" ht="11.25">
      <c r="B256" s="192"/>
      <c r="C256" s="193"/>
      <c r="D256" s="187" t="s">
        <v>160</v>
      </c>
      <c r="E256" s="194" t="s">
        <v>31</v>
      </c>
      <c r="F256" s="195" t="s">
        <v>935</v>
      </c>
      <c r="G256" s="193"/>
      <c r="H256" s="196">
        <v>0.156</v>
      </c>
      <c r="I256" s="197"/>
      <c r="J256" s="193"/>
      <c r="K256" s="193"/>
      <c r="L256" s="198"/>
      <c r="M256" s="199"/>
      <c r="N256" s="200"/>
      <c r="O256" s="200"/>
      <c r="P256" s="200"/>
      <c r="Q256" s="200"/>
      <c r="R256" s="200"/>
      <c r="S256" s="200"/>
      <c r="T256" s="201"/>
      <c r="AT256" s="202" t="s">
        <v>160</v>
      </c>
      <c r="AU256" s="202" t="s">
        <v>89</v>
      </c>
      <c r="AV256" s="13" t="s">
        <v>89</v>
      </c>
      <c r="AW256" s="13" t="s">
        <v>38</v>
      </c>
      <c r="AX256" s="13" t="s">
        <v>79</v>
      </c>
      <c r="AY256" s="202" t="s">
        <v>149</v>
      </c>
    </row>
    <row r="257" spans="2:51" s="14" customFormat="1" ht="11.25">
      <c r="B257" s="203"/>
      <c r="C257" s="204"/>
      <c r="D257" s="187" t="s">
        <v>160</v>
      </c>
      <c r="E257" s="205" t="s">
        <v>31</v>
      </c>
      <c r="F257" s="206" t="s">
        <v>936</v>
      </c>
      <c r="G257" s="204"/>
      <c r="H257" s="205" t="s">
        <v>31</v>
      </c>
      <c r="I257" s="207"/>
      <c r="J257" s="204"/>
      <c r="K257" s="204"/>
      <c r="L257" s="208"/>
      <c r="M257" s="209"/>
      <c r="N257" s="210"/>
      <c r="O257" s="210"/>
      <c r="P257" s="210"/>
      <c r="Q257" s="210"/>
      <c r="R257" s="210"/>
      <c r="S257" s="210"/>
      <c r="T257" s="211"/>
      <c r="AT257" s="212" t="s">
        <v>160</v>
      </c>
      <c r="AU257" s="212" t="s">
        <v>89</v>
      </c>
      <c r="AV257" s="14" t="s">
        <v>87</v>
      </c>
      <c r="AW257" s="14" t="s">
        <v>38</v>
      </c>
      <c r="AX257" s="14" t="s">
        <v>79</v>
      </c>
      <c r="AY257" s="212" t="s">
        <v>149</v>
      </c>
    </row>
    <row r="258" spans="2:51" s="15" customFormat="1" ht="11.25">
      <c r="B258" s="213"/>
      <c r="C258" s="214"/>
      <c r="D258" s="187" t="s">
        <v>160</v>
      </c>
      <c r="E258" s="215" t="s">
        <v>31</v>
      </c>
      <c r="F258" s="216" t="s">
        <v>163</v>
      </c>
      <c r="G258" s="214"/>
      <c r="H258" s="217">
        <v>0.156</v>
      </c>
      <c r="I258" s="218"/>
      <c r="J258" s="214"/>
      <c r="K258" s="214"/>
      <c r="L258" s="219"/>
      <c r="M258" s="220"/>
      <c r="N258" s="221"/>
      <c r="O258" s="221"/>
      <c r="P258" s="221"/>
      <c r="Q258" s="221"/>
      <c r="R258" s="221"/>
      <c r="S258" s="221"/>
      <c r="T258" s="222"/>
      <c r="AT258" s="223" t="s">
        <v>160</v>
      </c>
      <c r="AU258" s="223" t="s">
        <v>89</v>
      </c>
      <c r="AV258" s="15" t="s">
        <v>156</v>
      </c>
      <c r="AW258" s="15" t="s">
        <v>38</v>
      </c>
      <c r="AX258" s="15" t="s">
        <v>87</v>
      </c>
      <c r="AY258" s="223" t="s">
        <v>149</v>
      </c>
    </row>
    <row r="259" spans="1:65" s="2" customFormat="1" ht="24">
      <c r="A259" s="35"/>
      <c r="B259" s="36"/>
      <c r="C259" s="174" t="s">
        <v>362</v>
      </c>
      <c r="D259" s="174" t="s">
        <v>151</v>
      </c>
      <c r="E259" s="175" t="s">
        <v>937</v>
      </c>
      <c r="F259" s="176" t="s">
        <v>938</v>
      </c>
      <c r="G259" s="177" t="s">
        <v>287</v>
      </c>
      <c r="H259" s="178">
        <v>16</v>
      </c>
      <c r="I259" s="179"/>
      <c r="J259" s="180">
        <f>ROUND(I259*H259,2)</f>
        <v>0</v>
      </c>
      <c r="K259" s="176" t="s">
        <v>155</v>
      </c>
      <c r="L259" s="40"/>
      <c r="M259" s="181" t="s">
        <v>31</v>
      </c>
      <c r="N259" s="182" t="s">
        <v>50</v>
      </c>
      <c r="O259" s="65"/>
      <c r="P259" s="183">
        <f>O259*H259</f>
        <v>0</v>
      </c>
      <c r="Q259" s="183">
        <v>0.03465</v>
      </c>
      <c r="R259" s="183">
        <f>Q259*H259</f>
        <v>0.5544</v>
      </c>
      <c r="S259" s="183">
        <v>0</v>
      </c>
      <c r="T259" s="184">
        <f>S259*H259</f>
        <v>0</v>
      </c>
      <c r="U259" s="35"/>
      <c r="V259" s="35"/>
      <c r="W259" s="35"/>
      <c r="X259" s="35"/>
      <c r="Y259" s="35"/>
      <c r="Z259" s="35"/>
      <c r="AA259" s="35"/>
      <c r="AB259" s="35"/>
      <c r="AC259" s="35"/>
      <c r="AD259" s="35"/>
      <c r="AE259" s="35"/>
      <c r="AR259" s="185" t="s">
        <v>156</v>
      </c>
      <c r="AT259" s="185" t="s">
        <v>151</v>
      </c>
      <c r="AU259" s="185" t="s">
        <v>89</v>
      </c>
      <c r="AY259" s="18" t="s">
        <v>149</v>
      </c>
      <c r="BE259" s="186">
        <f>IF(N259="základní",J259,0)</f>
        <v>0</v>
      </c>
      <c r="BF259" s="186">
        <f>IF(N259="snížená",J259,0)</f>
        <v>0</v>
      </c>
      <c r="BG259" s="186">
        <f>IF(N259="zákl. přenesená",J259,0)</f>
        <v>0</v>
      </c>
      <c r="BH259" s="186">
        <f>IF(N259="sníž. přenesená",J259,0)</f>
        <v>0</v>
      </c>
      <c r="BI259" s="186">
        <f>IF(N259="nulová",J259,0)</f>
        <v>0</v>
      </c>
      <c r="BJ259" s="18" t="s">
        <v>87</v>
      </c>
      <c r="BK259" s="186">
        <f>ROUND(I259*H259,2)</f>
        <v>0</v>
      </c>
      <c r="BL259" s="18" t="s">
        <v>156</v>
      </c>
      <c r="BM259" s="185" t="s">
        <v>939</v>
      </c>
    </row>
    <row r="260" spans="1:47" s="2" customFormat="1" ht="48.75">
      <c r="A260" s="35"/>
      <c r="B260" s="36"/>
      <c r="C260" s="37"/>
      <c r="D260" s="187" t="s">
        <v>158</v>
      </c>
      <c r="E260" s="37"/>
      <c r="F260" s="188" t="s">
        <v>940</v>
      </c>
      <c r="G260" s="37"/>
      <c r="H260" s="37"/>
      <c r="I260" s="189"/>
      <c r="J260" s="37"/>
      <c r="K260" s="37"/>
      <c r="L260" s="40"/>
      <c r="M260" s="190"/>
      <c r="N260" s="191"/>
      <c r="O260" s="65"/>
      <c r="P260" s="65"/>
      <c r="Q260" s="65"/>
      <c r="R260" s="65"/>
      <c r="S260" s="65"/>
      <c r="T260" s="66"/>
      <c r="U260" s="35"/>
      <c r="V260" s="35"/>
      <c r="W260" s="35"/>
      <c r="X260" s="35"/>
      <c r="Y260" s="35"/>
      <c r="Z260" s="35"/>
      <c r="AA260" s="35"/>
      <c r="AB260" s="35"/>
      <c r="AC260" s="35"/>
      <c r="AD260" s="35"/>
      <c r="AE260" s="35"/>
      <c r="AT260" s="18" t="s">
        <v>158</v>
      </c>
      <c r="AU260" s="18" t="s">
        <v>89</v>
      </c>
    </row>
    <row r="261" spans="2:51" s="13" customFormat="1" ht="11.25">
      <c r="B261" s="192"/>
      <c r="C261" s="193"/>
      <c r="D261" s="187" t="s">
        <v>160</v>
      </c>
      <c r="E261" s="194" t="s">
        <v>31</v>
      </c>
      <c r="F261" s="195" t="s">
        <v>941</v>
      </c>
      <c r="G261" s="193"/>
      <c r="H261" s="196">
        <v>16</v>
      </c>
      <c r="I261" s="197"/>
      <c r="J261" s="193"/>
      <c r="K261" s="193"/>
      <c r="L261" s="198"/>
      <c r="M261" s="199"/>
      <c r="N261" s="200"/>
      <c r="O261" s="200"/>
      <c r="P261" s="200"/>
      <c r="Q261" s="200"/>
      <c r="R261" s="200"/>
      <c r="S261" s="200"/>
      <c r="T261" s="201"/>
      <c r="AT261" s="202" t="s">
        <v>160</v>
      </c>
      <c r="AU261" s="202" t="s">
        <v>89</v>
      </c>
      <c r="AV261" s="13" t="s">
        <v>89</v>
      </c>
      <c r="AW261" s="13" t="s">
        <v>38</v>
      </c>
      <c r="AX261" s="13" t="s">
        <v>79</v>
      </c>
      <c r="AY261" s="202" t="s">
        <v>149</v>
      </c>
    </row>
    <row r="262" spans="2:51" s="15" customFormat="1" ht="11.25">
      <c r="B262" s="213"/>
      <c r="C262" s="214"/>
      <c r="D262" s="187" t="s">
        <v>160</v>
      </c>
      <c r="E262" s="215" t="s">
        <v>31</v>
      </c>
      <c r="F262" s="216" t="s">
        <v>163</v>
      </c>
      <c r="G262" s="214"/>
      <c r="H262" s="217">
        <v>16</v>
      </c>
      <c r="I262" s="218"/>
      <c r="J262" s="214"/>
      <c r="K262" s="214"/>
      <c r="L262" s="219"/>
      <c r="M262" s="220"/>
      <c r="N262" s="221"/>
      <c r="O262" s="221"/>
      <c r="P262" s="221"/>
      <c r="Q262" s="221"/>
      <c r="R262" s="221"/>
      <c r="S262" s="221"/>
      <c r="T262" s="222"/>
      <c r="AT262" s="223" t="s">
        <v>160</v>
      </c>
      <c r="AU262" s="223" t="s">
        <v>89</v>
      </c>
      <c r="AV262" s="15" t="s">
        <v>156</v>
      </c>
      <c r="AW262" s="15" t="s">
        <v>38</v>
      </c>
      <c r="AX262" s="15" t="s">
        <v>87</v>
      </c>
      <c r="AY262" s="223" t="s">
        <v>149</v>
      </c>
    </row>
    <row r="263" spans="1:65" s="2" customFormat="1" ht="16.5" customHeight="1">
      <c r="A263" s="35"/>
      <c r="B263" s="36"/>
      <c r="C263" s="224" t="s">
        <v>369</v>
      </c>
      <c r="D263" s="224" t="s">
        <v>237</v>
      </c>
      <c r="E263" s="225" t="s">
        <v>942</v>
      </c>
      <c r="F263" s="226" t="s">
        <v>943</v>
      </c>
      <c r="G263" s="227" t="s">
        <v>391</v>
      </c>
      <c r="H263" s="228">
        <v>16</v>
      </c>
      <c r="I263" s="229"/>
      <c r="J263" s="230">
        <f>ROUND(I263*H263,2)</f>
        <v>0</v>
      </c>
      <c r="K263" s="226" t="s">
        <v>31</v>
      </c>
      <c r="L263" s="231"/>
      <c r="M263" s="232" t="s">
        <v>31</v>
      </c>
      <c r="N263" s="233" t="s">
        <v>50</v>
      </c>
      <c r="O263" s="65"/>
      <c r="P263" s="183">
        <f>O263*H263</f>
        <v>0</v>
      </c>
      <c r="Q263" s="183">
        <v>0.048</v>
      </c>
      <c r="R263" s="183">
        <f>Q263*H263</f>
        <v>0.768</v>
      </c>
      <c r="S263" s="183">
        <v>0</v>
      </c>
      <c r="T263" s="184">
        <f>S263*H263</f>
        <v>0</v>
      </c>
      <c r="U263" s="35"/>
      <c r="V263" s="35"/>
      <c r="W263" s="35"/>
      <c r="X263" s="35"/>
      <c r="Y263" s="35"/>
      <c r="Z263" s="35"/>
      <c r="AA263" s="35"/>
      <c r="AB263" s="35"/>
      <c r="AC263" s="35"/>
      <c r="AD263" s="35"/>
      <c r="AE263" s="35"/>
      <c r="AR263" s="185" t="s">
        <v>198</v>
      </c>
      <c r="AT263" s="185" t="s">
        <v>237</v>
      </c>
      <c r="AU263" s="185" t="s">
        <v>89</v>
      </c>
      <c r="AY263" s="18" t="s">
        <v>149</v>
      </c>
      <c r="BE263" s="186">
        <f>IF(N263="základní",J263,0)</f>
        <v>0</v>
      </c>
      <c r="BF263" s="186">
        <f>IF(N263="snížená",J263,0)</f>
        <v>0</v>
      </c>
      <c r="BG263" s="186">
        <f>IF(N263="zákl. přenesená",J263,0)</f>
        <v>0</v>
      </c>
      <c r="BH263" s="186">
        <f>IF(N263="sníž. přenesená",J263,0)</f>
        <v>0</v>
      </c>
      <c r="BI263" s="186">
        <f>IF(N263="nulová",J263,0)</f>
        <v>0</v>
      </c>
      <c r="BJ263" s="18" t="s">
        <v>87</v>
      </c>
      <c r="BK263" s="186">
        <f>ROUND(I263*H263,2)</f>
        <v>0</v>
      </c>
      <c r="BL263" s="18" t="s">
        <v>156</v>
      </c>
      <c r="BM263" s="185" t="s">
        <v>944</v>
      </c>
    </row>
    <row r="264" spans="1:65" s="2" customFormat="1" ht="24">
      <c r="A264" s="35"/>
      <c r="B264" s="36"/>
      <c r="C264" s="174" t="s">
        <v>374</v>
      </c>
      <c r="D264" s="174" t="s">
        <v>151</v>
      </c>
      <c r="E264" s="175" t="s">
        <v>945</v>
      </c>
      <c r="F264" s="176" t="s">
        <v>946</v>
      </c>
      <c r="G264" s="177" t="s">
        <v>287</v>
      </c>
      <c r="H264" s="178">
        <v>16</v>
      </c>
      <c r="I264" s="179"/>
      <c r="J264" s="180">
        <f>ROUND(I264*H264,2)</f>
        <v>0</v>
      </c>
      <c r="K264" s="176" t="s">
        <v>155</v>
      </c>
      <c r="L264" s="40"/>
      <c r="M264" s="181" t="s">
        <v>31</v>
      </c>
      <c r="N264" s="182" t="s">
        <v>50</v>
      </c>
      <c r="O264" s="65"/>
      <c r="P264" s="183">
        <f>O264*H264</f>
        <v>0</v>
      </c>
      <c r="Q264" s="183">
        <v>0.1016</v>
      </c>
      <c r="R264" s="183">
        <f>Q264*H264</f>
        <v>1.6256</v>
      </c>
      <c r="S264" s="183">
        <v>0</v>
      </c>
      <c r="T264" s="184">
        <f>S264*H264</f>
        <v>0</v>
      </c>
      <c r="U264" s="35"/>
      <c r="V264" s="35"/>
      <c r="W264" s="35"/>
      <c r="X264" s="35"/>
      <c r="Y264" s="35"/>
      <c r="Z264" s="35"/>
      <c r="AA264" s="35"/>
      <c r="AB264" s="35"/>
      <c r="AC264" s="35"/>
      <c r="AD264" s="35"/>
      <c r="AE264" s="35"/>
      <c r="AR264" s="185" t="s">
        <v>156</v>
      </c>
      <c r="AT264" s="185" t="s">
        <v>151</v>
      </c>
      <c r="AU264" s="185" t="s">
        <v>89</v>
      </c>
      <c r="AY264" s="18" t="s">
        <v>149</v>
      </c>
      <c r="BE264" s="186">
        <f>IF(N264="základní",J264,0)</f>
        <v>0</v>
      </c>
      <c r="BF264" s="186">
        <f>IF(N264="snížená",J264,0)</f>
        <v>0</v>
      </c>
      <c r="BG264" s="186">
        <f>IF(N264="zákl. přenesená",J264,0)</f>
        <v>0</v>
      </c>
      <c r="BH264" s="186">
        <f>IF(N264="sníž. přenesená",J264,0)</f>
        <v>0</v>
      </c>
      <c r="BI264" s="186">
        <f>IF(N264="nulová",J264,0)</f>
        <v>0</v>
      </c>
      <c r="BJ264" s="18" t="s">
        <v>87</v>
      </c>
      <c r="BK264" s="186">
        <f>ROUND(I264*H264,2)</f>
        <v>0</v>
      </c>
      <c r="BL264" s="18" t="s">
        <v>156</v>
      </c>
      <c r="BM264" s="185" t="s">
        <v>947</v>
      </c>
    </row>
    <row r="265" spans="2:51" s="13" customFormat="1" ht="11.25">
      <c r="B265" s="192"/>
      <c r="C265" s="193"/>
      <c r="D265" s="187" t="s">
        <v>160</v>
      </c>
      <c r="E265" s="194" t="s">
        <v>31</v>
      </c>
      <c r="F265" s="195" t="s">
        <v>941</v>
      </c>
      <c r="G265" s="193"/>
      <c r="H265" s="196">
        <v>16</v>
      </c>
      <c r="I265" s="197"/>
      <c r="J265" s="193"/>
      <c r="K265" s="193"/>
      <c r="L265" s="198"/>
      <c r="M265" s="199"/>
      <c r="N265" s="200"/>
      <c r="O265" s="200"/>
      <c r="P265" s="200"/>
      <c r="Q265" s="200"/>
      <c r="R265" s="200"/>
      <c r="S265" s="200"/>
      <c r="T265" s="201"/>
      <c r="AT265" s="202" t="s">
        <v>160</v>
      </c>
      <c r="AU265" s="202" t="s">
        <v>89</v>
      </c>
      <c r="AV265" s="13" t="s">
        <v>89</v>
      </c>
      <c r="AW265" s="13" t="s">
        <v>38</v>
      </c>
      <c r="AX265" s="13" t="s">
        <v>79</v>
      </c>
      <c r="AY265" s="202" t="s">
        <v>149</v>
      </c>
    </row>
    <row r="266" spans="2:51" s="15" customFormat="1" ht="11.25">
      <c r="B266" s="213"/>
      <c r="C266" s="214"/>
      <c r="D266" s="187" t="s">
        <v>160</v>
      </c>
      <c r="E266" s="215" t="s">
        <v>31</v>
      </c>
      <c r="F266" s="216" t="s">
        <v>163</v>
      </c>
      <c r="G266" s="214"/>
      <c r="H266" s="217">
        <v>16</v>
      </c>
      <c r="I266" s="218"/>
      <c r="J266" s="214"/>
      <c r="K266" s="214"/>
      <c r="L266" s="219"/>
      <c r="M266" s="220"/>
      <c r="N266" s="221"/>
      <c r="O266" s="221"/>
      <c r="P266" s="221"/>
      <c r="Q266" s="221"/>
      <c r="R266" s="221"/>
      <c r="S266" s="221"/>
      <c r="T266" s="222"/>
      <c r="AT266" s="223" t="s">
        <v>160</v>
      </c>
      <c r="AU266" s="223" t="s">
        <v>89</v>
      </c>
      <c r="AV266" s="15" t="s">
        <v>156</v>
      </c>
      <c r="AW266" s="15" t="s">
        <v>38</v>
      </c>
      <c r="AX266" s="15" t="s">
        <v>87</v>
      </c>
      <c r="AY266" s="223" t="s">
        <v>149</v>
      </c>
    </row>
    <row r="267" spans="1:65" s="2" customFormat="1" ht="21.75" customHeight="1">
      <c r="A267" s="35"/>
      <c r="B267" s="36"/>
      <c r="C267" s="174" t="s">
        <v>379</v>
      </c>
      <c r="D267" s="174" t="s">
        <v>151</v>
      </c>
      <c r="E267" s="175" t="s">
        <v>948</v>
      </c>
      <c r="F267" s="176" t="s">
        <v>949</v>
      </c>
      <c r="G267" s="177" t="s">
        <v>154</v>
      </c>
      <c r="H267" s="178">
        <v>2.4</v>
      </c>
      <c r="I267" s="179"/>
      <c r="J267" s="180">
        <f>ROUND(I267*H267,2)</f>
        <v>0</v>
      </c>
      <c r="K267" s="176" t="s">
        <v>155</v>
      </c>
      <c r="L267" s="40"/>
      <c r="M267" s="181" t="s">
        <v>31</v>
      </c>
      <c r="N267" s="182" t="s">
        <v>50</v>
      </c>
      <c r="O267" s="65"/>
      <c r="P267" s="183">
        <f>O267*H267</f>
        <v>0</v>
      </c>
      <c r="Q267" s="183">
        <v>0.00658</v>
      </c>
      <c r="R267" s="183">
        <f>Q267*H267</f>
        <v>0.015792</v>
      </c>
      <c r="S267" s="183">
        <v>0</v>
      </c>
      <c r="T267" s="184">
        <f>S267*H267</f>
        <v>0</v>
      </c>
      <c r="U267" s="35"/>
      <c r="V267" s="35"/>
      <c r="W267" s="35"/>
      <c r="X267" s="35"/>
      <c r="Y267" s="35"/>
      <c r="Z267" s="35"/>
      <c r="AA267" s="35"/>
      <c r="AB267" s="35"/>
      <c r="AC267" s="35"/>
      <c r="AD267" s="35"/>
      <c r="AE267" s="35"/>
      <c r="AR267" s="185" t="s">
        <v>156</v>
      </c>
      <c r="AT267" s="185" t="s">
        <v>151</v>
      </c>
      <c r="AU267" s="185" t="s">
        <v>89</v>
      </c>
      <c r="AY267" s="18" t="s">
        <v>149</v>
      </c>
      <c r="BE267" s="186">
        <f>IF(N267="základní",J267,0)</f>
        <v>0</v>
      </c>
      <c r="BF267" s="186">
        <f>IF(N267="snížená",J267,0)</f>
        <v>0</v>
      </c>
      <c r="BG267" s="186">
        <f>IF(N267="zákl. přenesená",J267,0)</f>
        <v>0</v>
      </c>
      <c r="BH267" s="186">
        <f>IF(N267="sníž. přenesená",J267,0)</f>
        <v>0</v>
      </c>
      <c r="BI267" s="186">
        <f>IF(N267="nulová",J267,0)</f>
        <v>0</v>
      </c>
      <c r="BJ267" s="18" t="s">
        <v>87</v>
      </c>
      <c r="BK267" s="186">
        <f>ROUND(I267*H267,2)</f>
        <v>0</v>
      </c>
      <c r="BL267" s="18" t="s">
        <v>156</v>
      </c>
      <c r="BM267" s="185" t="s">
        <v>950</v>
      </c>
    </row>
    <row r="268" spans="1:47" s="2" customFormat="1" ht="29.25">
      <c r="A268" s="35"/>
      <c r="B268" s="36"/>
      <c r="C268" s="37"/>
      <c r="D268" s="187" t="s">
        <v>158</v>
      </c>
      <c r="E268" s="37"/>
      <c r="F268" s="188" t="s">
        <v>951</v>
      </c>
      <c r="G268" s="37"/>
      <c r="H268" s="37"/>
      <c r="I268" s="189"/>
      <c r="J268" s="37"/>
      <c r="K268" s="37"/>
      <c r="L268" s="40"/>
      <c r="M268" s="190"/>
      <c r="N268" s="191"/>
      <c r="O268" s="65"/>
      <c r="P268" s="65"/>
      <c r="Q268" s="65"/>
      <c r="R268" s="65"/>
      <c r="S268" s="65"/>
      <c r="T268" s="66"/>
      <c r="U268" s="35"/>
      <c r="V268" s="35"/>
      <c r="W268" s="35"/>
      <c r="X268" s="35"/>
      <c r="Y268" s="35"/>
      <c r="Z268" s="35"/>
      <c r="AA268" s="35"/>
      <c r="AB268" s="35"/>
      <c r="AC268" s="35"/>
      <c r="AD268" s="35"/>
      <c r="AE268" s="35"/>
      <c r="AT268" s="18" t="s">
        <v>158</v>
      </c>
      <c r="AU268" s="18" t="s">
        <v>89</v>
      </c>
    </row>
    <row r="269" spans="2:51" s="13" customFormat="1" ht="11.25">
      <c r="B269" s="192"/>
      <c r="C269" s="193"/>
      <c r="D269" s="187" t="s">
        <v>160</v>
      </c>
      <c r="E269" s="194" t="s">
        <v>31</v>
      </c>
      <c r="F269" s="195" t="s">
        <v>952</v>
      </c>
      <c r="G269" s="193"/>
      <c r="H269" s="196">
        <v>2.4</v>
      </c>
      <c r="I269" s="197"/>
      <c r="J269" s="193"/>
      <c r="K269" s="193"/>
      <c r="L269" s="198"/>
      <c r="M269" s="199"/>
      <c r="N269" s="200"/>
      <c r="O269" s="200"/>
      <c r="P269" s="200"/>
      <c r="Q269" s="200"/>
      <c r="R269" s="200"/>
      <c r="S269" s="200"/>
      <c r="T269" s="201"/>
      <c r="AT269" s="202" t="s">
        <v>160</v>
      </c>
      <c r="AU269" s="202" t="s">
        <v>89</v>
      </c>
      <c r="AV269" s="13" t="s">
        <v>89</v>
      </c>
      <c r="AW269" s="13" t="s">
        <v>38</v>
      </c>
      <c r="AX269" s="13" t="s">
        <v>79</v>
      </c>
      <c r="AY269" s="202" t="s">
        <v>149</v>
      </c>
    </row>
    <row r="270" spans="2:51" s="15" customFormat="1" ht="11.25">
      <c r="B270" s="213"/>
      <c r="C270" s="214"/>
      <c r="D270" s="187" t="s">
        <v>160</v>
      </c>
      <c r="E270" s="215" t="s">
        <v>31</v>
      </c>
      <c r="F270" s="216" t="s">
        <v>163</v>
      </c>
      <c r="G270" s="214"/>
      <c r="H270" s="217">
        <v>2.4</v>
      </c>
      <c r="I270" s="218"/>
      <c r="J270" s="214"/>
      <c r="K270" s="214"/>
      <c r="L270" s="219"/>
      <c r="M270" s="220"/>
      <c r="N270" s="221"/>
      <c r="O270" s="221"/>
      <c r="P270" s="221"/>
      <c r="Q270" s="221"/>
      <c r="R270" s="221"/>
      <c r="S270" s="221"/>
      <c r="T270" s="222"/>
      <c r="AT270" s="223" t="s">
        <v>160</v>
      </c>
      <c r="AU270" s="223" t="s">
        <v>89</v>
      </c>
      <c r="AV270" s="15" t="s">
        <v>156</v>
      </c>
      <c r="AW270" s="15" t="s">
        <v>38</v>
      </c>
      <c r="AX270" s="15" t="s">
        <v>87</v>
      </c>
      <c r="AY270" s="223" t="s">
        <v>149</v>
      </c>
    </row>
    <row r="271" spans="1:65" s="2" customFormat="1" ht="21.75" customHeight="1">
      <c r="A271" s="35"/>
      <c r="B271" s="36"/>
      <c r="C271" s="174" t="s">
        <v>384</v>
      </c>
      <c r="D271" s="174" t="s">
        <v>151</v>
      </c>
      <c r="E271" s="175" t="s">
        <v>953</v>
      </c>
      <c r="F271" s="176" t="s">
        <v>954</v>
      </c>
      <c r="G271" s="177" t="s">
        <v>154</v>
      </c>
      <c r="H271" s="178">
        <v>2.4</v>
      </c>
      <c r="I271" s="179"/>
      <c r="J271" s="180">
        <f>ROUND(I271*H271,2)</f>
        <v>0</v>
      </c>
      <c r="K271" s="176" t="s">
        <v>155</v>
      </c>
      <c r="L271" s="40"/>
      <c r="M271" s="181" t="s">
        <v>31</v>
      </c>
      <c r="N271" s="182" t="s">
        <v>50</v>
      </c>
      <c r="O271" s="65"/>
      <c r="P271" s="183">
        <f>O271*H271</f>
        <v>0</v>
      </c>
      <c r="Q271" s="183">
        <v>0</v>
      </c>
      <c r="R271" s="183">
        <f>Q271*H271</f>
        <v>0</v>
      </c>
      <c r="S271" s="183">
        <v>0</v>
      </c>
      <c r="T271" s="184">
        <f>S271*H271</f>
        <v>0</v>
      </c>
      <c r="U271" s="35"/>
      <c r="V271" s="35"/>
      <c r="W271" s="35"/>
      <c r="X271" s="35"/>
      <c r="Y271" s="35"/>
      <c r="Z271" s="35"/>
      <c r="AA271" s="35"/>
      <c r="AB271" s="35"/>
      <c r="AC271" s="35"/>
      <c r="AD271" s="35"/>
      <c r="AE271" s="35"/>
      <c r="AR271" s="185" t="s">
        <v>156</v>
      </c>
      <c r="AT271" s="185" t="s">
        <v>151</v>
      </c>
      <c r="AU271" s="185" t="s">
        <v>89</v>
      </c>
      <c r="AY271" s="18" t="s">
        <v>149</v>
      </c>
      <c r="BE271" s="186">
        <f>IF(N271="základní",J271,0)</f>
        <v>0</v>
      </c>
      <c r="BF271" s="186">
        <f>IF(N271="snížená",J271,0)</f>
        <v>0</v>
      </c>
      <c r="BG271" s="186">
        <f>IF(N271="zákl. přenesená",J271,0)</f>
        <v>0</v>
      </c>
      <c r="BH271" s="186">
        <f>IF(N271="sníž. přenesená",J271,0)</f>
        <v>0</v>
      </c>
      <c r="BI271" s="186">
        <f>IF(N271="nulová",J271,0)</f>
        <v>0</v>
      </c>
      <c r="BJ271" s="18" t="s">
        <v>87</v>
      </c>
      <c r="BK271" s="186">
        <f>ROUND(I271*H271,2)</f>
        <v>0</v>
      </c>
      <c r="BL271" s="18" t="s">
        <v>156</v>
      </c>
      <c r="BM271" s="185" t="s">
        <v>955</v>
      </c>
    </row>
    <row r="272" spans="1:47" s="2" customFormat="1" ht="29.25">
      <c r="A272" s="35"/>
      <c r="B272" s="36"/>
      <c r="C272" s="37"/>
      <c r="D272" s="187" t="s">
        <v>158</v>
      </c>
      <c r="E272" s="37"/>
      <c r="F272" s="188" t="s">
        <v>951</v>
      </c>
      <c r="G272" s="37"/>
      <c r="H272" s="37"/>
      <c r="I272" s="189"/>
      <c r="J272" s="37"/>
      <c r="K272" s="37"/>
      <c r="L272" s="40"/>
      <c r="M272" s="190"/>
      <c r="N272" s="191"/>
      <c r="O272" s="65"/>
      <c r="P272" s="65"/>
      <c r="Q272" s="65"/>
      <c r="R272" s="65"/>
      <c r="S272" s="65"/>
      <c r="T272" s="66"/>
      <c r="U272" s="35"/>
      <c r="V272" s="35"/>
      <c r="W272" s="35"/>
      <c r="X272" s="35"/>
      <c r="Y272" s="35"/>
      <c r="Z272" s="35"/>
      <c r="AA272" s="35"/>
      <c r="AB272" s="35"/>
      <c r="AC272" s="35"/>
      <c r="AD272" s="35"/>
      <c r="AE272" s="35"/>
      <c r="AT272" s="18" t="s">
        <v>158</v>
      </c>
      <c r="AU272" s="18" t="s">
        <v>89</v>
      </c>
    </row>
    <row r="273" spans="2:51" s="13" customFormat="1" ht="11.25">
      <c r="B273" s="192"/>
      <c r="C273" s="193"/>
      <c r="D273" s="187" t="s">
        <v>160</v>
      </c>
      <c r="E273" s="194" t="s">
        <v>31</v>
      </c>
      <c r="F273" s="195" t="s">
        <v>539</v>
      </c>
      <c r="G273" s="193"/>
      <c r="H273" s="196">
        <v>2.4</v>
      </c>
      <c r="I273" s="197"/>
      <c r="J273" s="193"/>
      <c r="K273" s="193"/>
      <c r="L273" s="198"/>
      <c r="M273" s="199"/>
      <c r="N273" s="200"/>
      <c r="O273" s="200"/>
      <c r="P273" s="200"/>
      <c r="Q273" s="200"/>
      <c r="R273" s="200"/>
      <c r="S273" s="200"/>
      <c r="T273" s="201"/>
      <c r="AT273" s="202" t="s">
        <v>160</v>
      </c>
      <c r="AU273" s="202" t="s">
        <v>89</v>
      </c>
      <c r="AV273" s="13" t="s">
        <v>89</v>
      </c>
      <c r="AW273" s="13" t="s">
        <v>38</v>
      </c>
      <c r="AX273" s="13" t="s">
        <v>79</v>
      </c>
      <c r="AY273" s="202" t="s">
        <v>149</v>
      </c>
    </row>
    <row r="274" spans="2:51" s="15" customFormat="1" ht="11.25">
      <c r="B274" s="213"/>
      <c r="C274" s="214"/>
      <c r="D274" s="187" t="s">
        <v>160</v>
      </c>
      <c r="E274" s="215" t="s">
        <v>31</v>
      </c>
      <c r="F274" s="216" t="s">
        <v>163</v>
      </c>
      <c r="G274" s="214"/>
      <c r="H274" s="217">
        <v>2.4</v>
      </c>
      <c r="I274" s="218"/>
      <c r="J274" s="214"/>
      <c r="K274" s="214"/>
      <c r="L274" s="219"/>
      <c r="M274" s="220"/>
      <c r="N274" s="221"/>
      <c r="O274" s="221"/>
      <c r="P274" s="221"/>
      <c r="Q274" s="221"/>
      <c r="R274" s="221"/>
      <c r="S274" s="221"/>
      <c r="T274" s="222"/>
      <c r="AT274" s="223" t="s">
        <v>160</v>
      </c>
      <c r="AU274" s="223" t="s">
        <v>89</v>
      </c>
      <c r="AV274" s="15" t="s">
        <v>156</v>
      </c>
      <c r="AW274" s="15" t="s">
        <v>38</v>
      </c>
      <c r="AX274" s="15" t="s">
        <v>87</v>
      </c>
      <c r="AY274" s="223" t="s">
        <v>149</v>
      </c>
    </row>
    <row r="275" spans="1:65" s="2" customFormat="1" ht="16.5" customHeight="1">
      <c r="A275" s="35"/>
      <c r="B275" s="36"/>
      <c r="C275" s="174" t="s">
        <v>388</v>
      </c>
      <c r="D275" s="174" t="s">
        <v>151</v>
      </c>
      <c r="E275" s="175" t="s">
        <v>307</v>
      </c>
      <c r="F275" s="176" t="s">
        <v>308</v>
      </c>
      <c r="G275" s="177" t="s">
        <v>170</v>
      </c>
      <c r="H275" s="178">
        <v>0.716</v>
      </c>
      <c r="I275" s="179"/>
      <c r="J275" s="180">
        <f>ROUND(I275*H275,2)</f>
        <v>0</v>
      </c>
      <c r="K275" s="176" t="s">
        <v>155</v>
      </c>
      <c r="L275" s="40"/>
      <c r="M275" s="181" t="s">
        <v>31</v>
      </c>
      <c r="N275" s="182" t="s">
        <v>50</v>
      </c>
      <c r="O275" s="65"/>
      <c r="P275" s="183">
        <f>O275*H275</f>
        <v>0</v>
      </c>
      <c r="Q275" s="183">
        <v>0</v>
      </c>
      <c r="R275" s="183">
        <f>Q275*H275</f>
        <v>0</v>
      </c>
      <c r="S275" s="183">
        <v>0</v>
      </c>
      <c r="T275" s="184">
        <f>S275*H275</f>
        <v>0</v>
      </c>
      <c r="U275" s="35"/>
      <c r="V275" s="35"/>
      <c r="W275" s="35"/>
      <c r="X275" s="35"/>
      <c r="Y275" s="35"/>
      <c r="Z275" s="35"/>
      <c r="AA275" s="35"/>
      <c r="AB275" s="35"/>
      <c r="AC275" s="35"/>
      <c r="AD275" s="35"/>
      <c r="AE275" s="35"/>
      <c r="AR275" s="185" t="s">
        <v>156</v>
      </c>
      <c r="AT275" s="185" t="s">
        <v>151</v>
      </c>
      <c r="AU275" s="185" t="s">
        <v>89</v>
      </c>
      <c r="AY275" s="18" t="s">
        <v>149</v>
      </c>
      <c r="BE275" s="186">
        <f>IF(N275="základní",J275,0)</f>
        <v>0</v>
      </c>
      <c r="BF275" s="186">
        <f>IF(N275="snížená",J275,0)</f>
        <v>0</v>
      </c>
      <c r="BG275" s="186">
        <f>IF(N275="zákl. přenesená",J275,0)</f>
        <v>0</v>
      </c>
      <c r="BH275" s="186">
        <f>IF(N275="sníž. přenesená",J275,0)</f>
        <v>0</v>
      </c>
      <c r="BI275" s="186">
        <f>IF(N275="nulová",J275,0)</f>
        <v>0</v>
      </c>
      <c r="BJ275" s="18" t="s">
        <v>87</v>
      </c>
      <c r="BK275" s="186">
        <f>ROUND(I275*H275,2)</f>
        <v>0</v>
      </c>
      <c r="BL275" s="18" t="s">
        <v>156</v>
      </c>
      <c r="BM275" s="185" t="s">
        <v>956</v>
      </c>
    </row>
    <row r="276" spans="1:47" s="2" customFormat="1" ht="48.75">
      <c r="A276" s="35"/>
      <c r="B276" s="36"/>
      <c r="C276" s="37"/>
      <c r="D276" s="187" t="s">
        <v>158</v>
      </c>
      <c r="E276" s="37"/>
      <c r="F276" s="188" t="s">
        <v>303</v>
      </c>
      <c r="G276" s="37"/>
      <c r="H276" s="37"/>
      <c r="I276" s="189"/>
      <c r="J276" s="37"/>
      <c r="K276" s="37"/>
      <c r="L276" s="40"/>
      <c r="M276" s="190"/>
      <c r="N276" s="191"/>
      <c r="O276" s="65"/>
      <c r="P276" s="65"/>
      <c r="Q276" s="65"/>
      <c r="R276" s="65"/>
      <c r="S276" s="65"/>
      <c r="T276" s="66"/>
      <c r="U276" s="35"/>
      <c r="V276" s="35"/>
      <c r="W276" s="35"/>
      <c r="X276" s="35"/>
      <c r="Y276" s="35"/>
      <c r="Z276" s="35"/>
      <c r="AA276" s="35"/>
      <c r="AB276" s="35"/>
      <c r="AC276" s="35"/>
      <c r="AD276" s="35"/>
      <c r="AE276" s="35"/>
      <c r="AT276" s="18" t="s">
        <v>158</v>
      </c>
      <c r="AU276" s="18" t="s">
        <v>89</v>
      </c>
    </row>
    <row r="277" spans="2:51" s="13" customFormat="1" ht="11.25">
      <c r="B277" s="192"/>
      <c r="C277" s="193"/>
      <c r="D277" s="187" t="s">
        <v>160</v>
      </c>
      <c r="E277" s="194" t="s">
        <v>31</v>
      </c>
      <c r="F277" s="195" t="s">
        <v>957</v>
      </c>
      <c r="G277" s="193"/>
      <c r="H277" s="196">
        <v>0.716</v>
      </c>
      <c r="I277" s="197"/>
      <c r="J277" s="193"/>
      <c r="K277" s="193"/>
      <c r="L277" s="198"/>
      <c r="M277" s="199"/>
      <c r="N277" s="200"/>
      <c r="O277" s="200"/>
      <c r="P277" s="200"/>
      <c r="Q277" s="200"/>
      <c r="R277" s="200"/>
      <c r="S277" s="200"/>
      <c r="T277" s="201"/>
      <c r="AT277" s="202" t="s">
        <v>160</v>
      </c>
      <c r="AU277" s="202" t="s">
        <v>89</v>
      </c>
      <c r="AV277" s="13" t="s">
        <v>89</v>
      </c>
      <c r="AW277" s="13" t="s">
        <v>38</v>
      </c>
      <c r="AX277" s="13" t="s">
        <v>79</v>
      </c>
      <c r="AY277" s="202" t="s">
        <v>149</v>
      </c>
    </row>
    <row r="278" spans="2:51" s="15" customFormat="1" ht="11.25">
      <c r="B278" s="213"/>
      <c r="C278" s="214"/>
      <c r="D278" s="187" t="s">
        <v>160</v>
      </c>
      <c r="E278" s="215" t="s">
        <v>31</v>
      </c>
      <c r="F278" s="216" t="s">
        <v>163</v>
      </c>
      <c r="G278" s="214"/>
      <c r="H278" s="217">
        <v>0.716</v>
      </c>
      <c r="I278" s="218"/>
      <c r="J278" s="214"/>
      <c r="K278" s="214"/>
      <c r="L278" s="219"/>
      <c r="M278" s="220"/>
      <c r="N278" s="221"/>
      <c r="O278" s="221"/>
      <c r="P278" s="221"/>
      <c r="Q278" s="221"/>
      <c r="R278" s="221"/>
      <c r="S278" s="221"/>
      <c r="T278" s="222"/>
      <c r="AT278" s="223" t="s">
        <v>160</v>
      </c>
      <c r="AU278" s="223" t="s">
        <v>89</v>
      </c>
      <c r="AV278" s="15" t="s">
        <v>156</v>
      </c>
      <c r="AW278" s="15" t="s">
        <v>38</v>
      </c>
      <c r="AX278" s="15" t="s">
        <v>87</v>
      </c>
      <c r="AY278" s="223" t="s">
        <v>149</v>
      </c>
    </row>
    <row r="279" spans="2:63" s="12" customFormat="1" ht="22.9" customHeight="1">
      <c r="B279" s="158"/>
      <c r="C279" s="159"/>
      <c r="D279" s="160" t="s">
        <v>78</v>
      </c>
      <c r="E279" s="172" t="s">
        <v>176</v>
      </c>
      <c r="F279" s="172" t="s">
        <v>341</v>
      </c>
      <c r="G279" s="159"/>
      <c r="H279" s="159"/>
      <c r="I279" s="162"/>
      <c r="J279" s="173">
        <f>BK279</f>
        <v>0</v>
      </c>
      <c r="K279" s="159"/>
      <c r="L279" s="164"/>
      <c r="M279" s="165"/>
      <c r="N279" s="166"/>
      <c r="O279" s="166"/>
      <c r="P279" s="167">
        <f>SUM(P280:P307)</f>
        <v>0</v>
      </c>
      <c r="Q279" s="166"/>
      <c r="R279" s="167">
        <f>SUM(R280:R307)</f>
        <v>35.24042025</v>
      </c>
      <c r="S279" s="166"/>
      <c r="T279" s="168">
        <f>SUM(T280:T307)</f>
        <v>0</v>
      </c>
      <c r="AR279" s="169" t="s">
        <v>87</v>
      </c>
      <c r="AT279" s="170" t="s">
        <v>78</v>
      </c>
      <c r="AU279" s="170" t="s">
        <v>87</v>
      </c>
      <c r="AY279" s="169" t="s">
        <v>149</v>
      </c>
      <c r="BK279" s="171">
        <f>SUM(BK280:BK307)</f>
        <v>0</v>
      </c>
    </row>
    <row r="280" spans="1:65" s="2" customFormat="1" ht="16.5" customHeight="1">
      <c r="A280" s="35"/>
      <c r="B280" s="36"/>
      <c r="C280" s="174" t="s">
        <v>394</v>
      </c>
      <c r="D280" s="174" t="s">
        <v>151</v>
      </c>
      <c r="E280" s="175" t="s">
        <v>958</v>
      </c>
      <c r="F280" s="176" t="s">
        <v>959</v>
      </c>
      <c r="G280" s="177" t="s">
        <v>154</v>
      </c>
      <c r="H280" s="178">
        <v>46.193</v>
      </c>
      <c r="I280" s="179"/>
      <c r="J280" s="180">
        <f>ROUND(I280*H280,2)</f>
        <v>0</v>
      </c>
      <c r="K280" s="176" t="s">
        <v>155</v>
      </c>
      <c r="L280" s="40"/>
      <c r="M280" s="181" t="s">
        <v>31</v>
      </c>
      <c r="N280" s="182" t="s">
        <v>50</v>
      </c>
      <c r="O280" s="65"/>
      <c r="P280" s="183">
        <f>O280*H280</f>
        <v>0</v>
      </c>
      <c r="Q280" s="183">
        <v>0</v>
      </c>
      <c r="R280" s="183">
        <f>Q280*H280</f>
        <v>0</v>
      </c>
      <c r="S280" s="183">
        <v>0</v>
      </c>
      <c r="T280" s="184">
        <f>S280*H280</f>
        <v>0</v>
      </c>
      <c r="U280" s="35"/>
      <c r="V280" s="35"/>
      <c r="W280" s="35"/>
      <c r="X280" s="35"/>
      <c r="Y280" s="35"/>
      <c r="Z280" s="35"/>
      <c r="AA280" s="35"/>
      <c r="AB280" s="35"/>
      <c r="AC280" s="35"/>
      <c r="AD280" s="35"/>
      <c r="AE280" s="35"/>
      <c r="AR280" s="185" t="s">
        <v>156</v>
      </c>
      <c r="AT280" s="185" t="s">
        <v>151</v>
      </c>
      <c r="AU280" s="185" t="s">
        <v>89</v>
      </c>
      <c r="AY280" s="18" t="s">
        <v>149</v>
      </c>
      <c r="BE280" s="186">
        <f>IF(N280="základní",J280,0)</f>
        <v>0</v>
      </c>
      <c r="BF280" s="186">
        <f>IF(N280="snížená",J280,0)</f>
        <v>0</v>
      </c>
      <c r="BG280" s="186">
        <f>IF(N280="zákl. přenesená",J280,0)</f>
        <v>0</v>
      </c>
      <c r="BH280" s="186">
        <f>IF(N280="sníž. přenesená",J280,0)</f>
        <v>0</v>
      </c>
      <c r="BI280" s="186">
        <f>IF(N280="nulová",J280,0)</f>
        <v>0</v>
      </c>
      <c r="BJ280" s="18" t="s">
        <v>87</v>
      </c>
      <c r="BK280" s="186">
        <f>ROUND(I280*H280,2)</f>
        <v>0</v>
      </c>
      <c r="BL280" s="18" t="s">
        <v>156</v>
      </c>
      <c r="BM280" s="185" t="s">
        <v>960</v>
      </c>
    </row>
    <row r="281" spans="2:51" s="13" customFormat="1" ht="11.25">
      <c r="B281" s="192"/>
      <c r="C281" s="193"/>
      <c r="D281" s="187" t="s">
        <v>160</v>
      </c>
      <c r="E281" s="194" t="s">
        <v>31</v>
      </c>
      <c r="F281" s="195" t="s">
        <v>961</v>
      </c>
      <c r="G281" s="193"/>
      <c r="H281" s="196">
        <v>46.193</v>
      </c>
      <c r="I281" s="197"/>
      <c r="J281" s="193"/>
      <c r="K281" s="193"/>
      <c r="L281" s="198"/>
      <c r="M281" s="199"/>
      <c r="N281" s="200"/>
      <c r="O281" s="200"/>
      <c r="P281" s="200"/>
      <c r="Q281" s="200"/>
      <c r="R281" s="200"/>
      <c r="S281" s="200"/>
      <c r="T281" s="201"/>
      <c r="AT281" s="202" t="s">
        <v>160</v>
      </c>
      <c r="AU281" s="202" t="s">
        <v>89</v>
      </c>
      <c r="AV281" s="13" t="s">
        <v>89</v>
      </c>
      <c r="AW281" s="13" t="s">
        <v>38</v>
      </c>
      <c r="AX281" s="13" t="s">
        <v>79</v>
      </c>
      <c r="AY281" s="202" t="s">
        <v>149</v>
      </c>
    </row>
    <row r="282" spans="2:51" s="15" customFormat="1" ht="11.25">
      <c r="B282" s="213"/>
      <c r="C282" s="214"/>
      <c r="D282" s="187" t="s">
        <v>160</v>
      </c>
      <c r="E282" s="215" t="s">
        <v>31</v>
      </c>
      <c r="F282" s="216" t="s">
        <v>163</v>
      </c>
      <c r="G282" s="214"/>
      <c r="H282" s="217">
        <v>46.193</v>
      </c>
      <c r="I282" s="218"/>
      <c r="J282" s="214"/>
      <c r="K282" s="214"/>
      <c r="L282" s="219"/>
      <c r="M282" s="220"/>
      <c r="N282" s="221"/>
      <c r="O282" s="221"/>
      <c r="P282" s="221"/>
      <c r="Q282" s="221"/>
      <c r="R282" s="221"/>
      <c r="S282" s="221"/>
      <c r="T282" s="222"/>
      <c r="AT282" s="223" t="s">
        <v>160</v>
      </c>
      <c r="AU282" s="223" t="s">
        <v>89</v>
      </c>
      <c r="AV282" s="15" t="s">
        <v>156</v>
      </c>
      <c r="AW282" s="15" t="s">
        <v>38</v>
      </c>
      <c r="AX282" s="15" t="s">
        <v>87</v>
      </c>
      <c r="AY282" s="223" t="s">
        <v>149</v>
      </c>
    </row>
    <row r="283" spans="1:65" s="2" customFormat="1" ht="16.5" customHeight="1">
      <c r="A283" s="35"/>
      <c r="B283" s="36"/>
      <c r="C283" s="174" t="s">
        <v>398</v>
      </c>
      <c r="D283" s="174" t="s">
        <v>151</v>
      </c>
      <c r="E283" s="175" t="s">
        <v>962</v>
      </c>
      <c r="F283" s="176" t="s">
        <v>963</v>
      </c>
      <c r="G283" s="177" t="s">
        <v>154</v>
      </c>
      <c r="H283" s="178">
        <v>140</v>
      </c>
      <c r="I283" s="179"/>
      <c r="J283" s="180">
        <f>ROUND(I283*H283,2)</f>
        <v>0</v>
      </c>
      <c r="K283" s="176" t="s">
        <v>31</v>
      </c>
      <c r="L283" s="40"/>
      <c r="M283" s="181" t="s">
        <v>31</v>
      </c>
      <c r="N283" s="182" t="s">
        <v>50</v>
      </c>
      <c r="O283" s="65"/>
      <c r="P283" s="183">
        <f>O283*H283</f>
        <v>0</v>
      </c>
      <c r="Q283" s="183">
        <v>0</v>
      </c>
      <c r="R283" s="183">
        <f>Q283*H283</f>
        <v>0</v>
      </c>
      <c r="S283" s="183">
        <v>0</v>
      </c>
      <c r="T283" s="184">
        <f>S283*H283</f>
        <v>0</v>
      </c>
      <c r="U283" s="35"/>
      <c r="V283" s="35"/>
      <c r="W283" s="35"/>
      <c r="X283" s="35"/>
      <c r="Y283" s="35"/>
      <c r="Z283" s="35"/>
      <c r="AA283" s="35"/>
      <c r="AB283" s="35"/>
      <c r="AC283" s="35"/>
      <c r="AD283" s="35"/>
      <c r="AE283" s="35"/>
      <c r="AR283" s="185" t="s">
        <v>156</v>
      </c>
      <c r="AT283" s="185" t="s">
        <v>151</v>
      </c>
      <c r="AU283" s="185" t="s">
        <v>89</v>
      </c>
      <c r="AY283" s="18" t="s">
        <v>149</v>
      </c>
      <c r="BE283" s="186">
        <f>IF(N283="základní",J283,0)</f>
        <v>0</v>
      </c>
      <c r="BF283" s="186">
        <f>IF(N283="snížená",J283,0)</f>
        <v>0</v>
      </c>
      <c r="BG283" s="186">
        <f>IF(N283="zákl. přenesená",J283,0)</f>
        <v>0</v>
      </c>
      <c r="BH283" s="186">
        <f>IF(N283="sníž. přenesená",J283,0)</f>
        <v>0</v>
      </c>
      <c r="BI283" s="186">
        <f>IF(N283="nulová",J283,0)</f>
        <v>0</v>
      </c>
      <c r="BJ283" s="18" t="s">
        <v>87</v>
      </c>
      <c r="BK283" s="186">
        <f>ROUND(I283*H283,2)</f>
        <v>0</v>
      </c>
      <c r="BL283" s="18" t="s">
        <v>156</v>
      </c>
      <c r="BM283" s="185" t="s">
        <v>964</v>
      </c>
    </row>
    <row r="284" spans="2:51" s="13" customFormat="1" ht="11.25">
      <c r="B284" s="192"/>
      <c r="C284" s="193"/>
      <c r="D284" s="187" t="s">
        <v>160</v>
      </c>
      <c r="E284" s="194" t="s">
        <v>31</v>
      </c>
      <c r="F284" s="195" t="s">
        <v>965</v>
      </c>
      <c r="G284" s="193"/>
      <c r="H284" s="196">
        <v>140</v>
      </c>
      <c r="I284" s="197"/>
      <c r="J284" s="193"/>
      <c r="K284" s="193"/>
      <c r="L284" s="198"/>
      <c r="M284" s="199"/>
      <c r="N284" s="200"/>
      <c r="O284" s="200"/>
      <c r="P284" s="200"/>
      <c r="Q284" s="200"/>
      <c r="R284" s="200"/>
      <c r="S284" s="200"/>
      <c r="T284" s="201"/>
      <c r="AT284" s="202" t="s">
        <v>160</v>
      </c>
      <c r="AU284" s="202" t="s">
        <v>89</v>
      </c>
      <c r="AV284" s="13" t="s">
        <v>89</v>
      </c>
      <c r="AW284" s="13" t="s">
        <v>38</v>
      </c>
      <c r="AX284" s="13" t="s">
        <v>79</v>
      </c>
      <c r="AY284" s="202" t="s">
        <v>149</v>
      </c>
    </row>
    <row r="285" spans="2:51" s="14" customFormat="1" ht="11.25">
      <c r="B285" s="203"/>
      <c r="C285" s="204"/>
      <c r="D285" s="187" t="s">
        <v>160</v>
      </c>
      <c r="E285" s="205" t="s">
        <v>31</v>
      </c>
      <c r="F285" s="206" t="s">
        <v>162</v>
      </c>
      <c r="G285" s="204"/>
      <c r="H285" s="205" t="s">
        <v>31</v>
      </c>
      <c r="I285" s="207"/>
      <c r="J285" s="204"/>
      <c r="K285" s="204"/>
      <c r="L285" s="208"/>
      <c r="M285" s="209"/>
      <c r="N285" s="210"/>
      <c r="O285" s="210"/>
      <c r="P285" s="210"/>
      <c r="Q285" s="210"/>
      <c r="R285" s="210"/>
      <c r="S285" s="210"/>
      <c r="T285" s="211"/>
      <c r="AT285" s="212" t="s">
        <v>160</v>
      </c>
      <c r="AU285" s="212" t="s">
        <v>89</v>
      </c>
      <c r="AV285" s="14" t="s">
        <v>87</v>
      </c>
      <c r="AW285" s="14" t="s">
        <v>38</v>
      </c>
      <c r="AX285" s="14" t="s">
        <v>79</v>
      </c>
      <c r="AY285" s="212" t="s">
        <v>149</v>
      </c>
    </row>
    <row r="286" spans="2:51" s="15" customFormat="1" ht="11.25">
      <c r="B286" s="213"/>
      <c r="C286" s="214"/>
      <c r="D286" s="187" t="s">
        <v>160</v>
      </c>
      <c r="E286" s="215" t="s">
        <v>31</v>
      </c>
      <c r="F286" s="216" t="s">
        <v>163</v>
      </c>
      <c r="G286" s="214"/>
      <c r="H286" s="217">
        <v>140</v>
      </c>
      <c r="I286" s="218"/>
      <c r="J286" s="214"/>
      <c r="K286" s="214"/>
      <c r="L286" s="219"/>
      <c r="M286" s="220"/>
      <c r="N286" s="221"/>
      <c r="O286" s="221"/>
      <c r="P286" s="221"/>
      <c r="Q286" s="221"/>
      <c r="R286" s="221"/>
      <c r="S286" s="221"/>
      <c r="T286" s="222"/>
      <c r="AT286" s="223" t="s">
        <v>160</v>
      </c>
      <c r="AU286" s="223" t="s">
        <v>89</v>
      </c>
      <c r="AV286" s="15" t="s">
        <v>156</v>
      </c>
      <c r="AW286" s="15" t="s">
        <v>38</v>
      </c>
      <c r="AX286" s="15" t="s">
        <v>87</v>
      </c>
      <c r="AY286" s="223" t="s">
        <v>149</v>
      </c>
    </row>
    <row r="287" spans="1:65" s="2" customFormat="1" ht="16.5" customHeight="1">
      <c r="A287" s="35"/>
      <c r="B287" s="36"/>
      <c r="C287" s="174" t="s">
        <v>402</v>
      </c>
      <c r="D287" s="174" t="s">
        <v>151</v>
      </c>
      <c r="E287" s="175" t="s">
        <v>966</v>
      </c>
      <c r="F287" s="176" t="s">
        <v>967</v>
      </c>
      <c r="G287" s="177" t="s">
        <v>154</v>
      </c>
      <c r="H287" s="178">
        <v>50</v>
      </c>
      <c r="I287" s="179"/>
      <c r="J287" s="180">
        <f>ROUND(I287*H287,2)</f>
        <v>0</v>
      </c>
      <c r="K287" s="176" t="s">
        <v>155</v>
      </c>
      <c r="L287" s="40"/>
      <c r="M287" s="181" t="s">
        <v>31</v>
      </c>
      <c r="N287" s="182" t="s">
        <v>50</v>
      </c>
      <c r="O287" s="65"/>
      <c r="P287" s="183">
        <f>O287*H287</f>
        <v>0</v>
      </c>
      <c r="Q287" s="183">
        <v>0</v>
      </c>
      <c r="R287" s="183">
        <f>Q287*H287</f>
        <v>0</v>
      </c>
      <c r="S287" s="183">
        <v>0</v>
      </c>
      <c r="T287" s="184">
        <f>S287*H287</f>
        <v>0</v>
      </c>
      <c r="U287" s="35"/>
      <c r="V287" s="35"/>
      <c r="W287" s="35"/>
      <c r="X287" s="35"/>
      <c r="Y287" s="35"/>
      <c r="Z287" s="35"/>
      <c r="AA287" s="35"/>
      <c r="AB287" s="35"/>
      <c r="AC287" s="35"/>
      <c r="AD287" s="35"/>
      <c r="AE287" s="35"/>
      <c r="AR287" s="185" t="s">
        <v>156</v>
      </c>
      <c r="AT287" s="185" t="s">
        <v>151</v>
      </c>
      <c r="AU287" s="185" t="s">
        <v>89</v>
      </c>
      <c r="AY287" s="18" t="s">
        <v>149</v>
      </c>
      <c r="BE287" s="186">
        <f>IF(N287="základní",J287,0)</f>
        <v>0</v>
      </c>
      <c r="BF287" s="186">
        <f>IF(N287="snížená",J287,0)</f>
        <v>0</v>
      </c>
      <c r="BG287" s="186">
        <f>IF(N287="zákl. přenesená",J287,0)</f>
        <v>0</v>
      </c>
      <c r="BH287" s="186">
        <f>IF(N287="sníž. přenesená",J287,0)</f>
        <v>0</v>
      </c>
      <c r="BI287" s="186">
        <f>IF(N287="nulová",J287,0)</f>
        <v>0</v>
      </c>
      <c r="BJ287" s="18" t="s">
        <v>87</v>
      </c>
      <c r="BK287" s="186">
        <f>ROUND(I287*H287,2)</f>
        <v>0</v>
      </c>
      <c r="BL287" s="18" t="s">
        <v>156</v>
      </c>
      <c r="BM287" s="185" t="s">
        <v>968</v>
      </c>
    </row>
    <row r="288" spans="2:51" s="13" customFormat="1" ht="11.25">
      <c r="B288" s="192"/>
      <c r="C288" s="193"/>
      <c r="D288" s="187" t="s">
        <v>160</v>
      </c>
      <c r="E288" s="194" t="s">
        <v>31</v>
      </c>
      <c r="F288" s="195" t="s">
        <v>420</v>
      </c>
      <c r="G288" s="193"/>
      <c r="H288" s="196">
        <v>50</v>
      </c>
      <c r="I288" s="197"/>
      <c r="J288" s="193"/>
      <c r="K288" s="193"/>
      <c r="L288" s="198"/>
      <c r="M288" s="199"/>
      <c r="N288" s="200"/>
      <c r="O288" s="200"/>
      <c r="P288" s="200"/>
      <c r="Q288" s="200"/>
      <c r="R288" s="200"/>
      <c r="S288" s="200"/>
      <c r="T288" s="201"/>
      <c r="AT288" s="202" t="s">
        <v>160</v>
      </c>
      <c r="AU288" s="202" t="s">
        <v>89</v>
      </c>
      <c r="AV288" s="13" t="s">
        <v>89</v>
      </c>
      <c r="AW288" s="13" t="s">
        <v>38</v>
      </c>
      <c r="AX288" s="13" t="s">
        <v>79</v>
      </c>
      <c r="AY288" s="202" t="s">
        <v>149</v>
      </c>
    </row>
    <row r="289" spans="2:51" s="14" customFormat="1" ht="11.25">
      <c r="B289" s="203"/>
      <c r="C289" s="204"/>
      <c r="D289" s="187" t="s">
        <v>160</v>
      </c>
      <c r="E289" s="205" t="s">
        <v>31</v>
      </c>
      <c r="F289" s="206" t="s">
        <v>162</v>
      </c>
      <c r="G289" s="204"/>
      <c r="H289" s="205" t="s">
        <v>31</v>
      </c>
      <c r="I289" s="207"/>
      <c r="J289" s="204"/>
      <c r="K289" s="204"/>
      <c r="L289" s="208"/>
      <c r="M289" s="209"/>
      <c r="N289" s="210"/>
      <c r="O289" s="210"/>
      <c r="P289" s="210"/>
      <c r="Q289" s="210"/>
      <c r="R289" s="210"/>
      <c r="S289" s="210"/>
      <c r="T289" s="211"/>
      <c r="AT289" s="212" t="s">
        <v>160</v>
      </c>
      <c r="AU289" s="212" t="s">
        <v>89</v>
      </c>
      <c r="AV289" s="14" t="s">
        <v>87</v>
      </c>
      <c r="AW289" s="14" t="s">
        <v>38</v>
      </c>
      <c r="AX289" s="14" t="s">
        <v>79</v>
      </c>
      <c r="AY289" s="212" t="s">
        <v>149</v>
      </c>
    </row>
    <row r="290" spans="2:51" s="15" customFormat="1" ht="11.25">
      <c r="B290" s="213"/>
      <c r="C290" s="214"/>
      <c r="D290" s="187" t="s">
        <v>160</v>
      </c>
      <c r="E290" s="215" t="s">
        <v>31</v>
      </c>
      <c r="F290" s="216" t="s">
        <v>163</v>
      </c>
      <c r="G290" s="214"/>
      <c r="H290" s="217">
        <v>50</v>
      </c>
      <c r="I290" s="218"/>
      <c r="J290" s="214"/>
      <c r="K290" s="214"/>
      <c r="L290" s="219"/>
      <c r="M290" s="220"/>
      <c r="N290" s="221"/>
      <c r="O290" s="221"/>
      <c r="P290" s="221"/>
      <c r="Q290" s="221"/>
      <c r="R290" s="221"/>
      <c r="S290" s="221"/>
      <c r="T290" s="222"/>
      <c r="AT290" s="223" t="s">
        <v>160</v>
      </c>
      <c r="AU290" s="223" t="s">
        <v>89</v>
      </c>
      <c r="AV290" s="15" t="s">
        <v>156</v>
      </c>
      <c r="AW290" s="15" t="s">
        <v>38</v>
      </c>
      <c r="AX290" s="15" t="s">
        <v>87</v>
      </c>
      <c r="AY290" s="223" t="s">
        <v>149</v>
      </c>
    </row>
    <row r="291" spans="1:65" s="2" customFormat="1" ht="16.5" customHeight="1">
      <c r="A291" s="35"/>
      <c r="B291" s="36"/>
      <c r="C291" s="174" t="s">
        <v>406</v>
      </c>
      <c r="D291" s="174" t="s">
        <v>151</v>
      </c>
      <c r="E291" s="175" t="s">
        <v>969</v>
      </c>
      <c r="F291" s="176" t="s">
        <v>970</v>
      </c>
      <c r="G291" s="177" t="s">
        <v>154</v>
      </c>
      <c r="H291" s="178">
        <v>92.04</v>
      </c>
      <c r="I291" s="179"/>
      <c r="J291" s="180">
        <f>ROUND(I291*H291,2)</f>
        <v>0</v>
      </c>
      <c r="K291" s="176" t="s">
        <v>155</v>
      </c>
      <c r="L291" s="40"/>
      <c r="M291" s="181" t="s">
        <v>31</v>
      </c>
      <c r="N291" s="182" t="s">
        <v>50</v>
      </c>
      <c r="O291" s="65"/>
      <c r="P291" s="183">
        <f>O291*H291</f>
        <v>0</v>
      </c>
      <c r="Q291" s="183">
        <v>0</v>
      </c>
      <c r="R291" s="183">
        <f>Q291*H291</f>
        <v>0</v>
      </c>
      <c r="S291" s="183">
        <v>0</v>
      </c>
      <c r="T291" s="184">
        <f>S291*H291</f>
        <v>0</v>
      </c>
      <c r="U291" s="35"/>
      <c r="V291" s="35"/>
      <c r="W291" s="35"/>
      <c r="X291" s="35"/>
      <c r="Y291" s="35"/>
      <c r="Z291" s="35"/>
      <c r="AA291" s="35"/>
      <c r="AB291" s="35"/>
      <c r="AC291" s="35"/>
      <c r="AD291" s="35"/>
      <c r="AE291" s="35"/>
      <c r="AR291" s="185" t="s">
        <v>156</v>
      </c>
      <c r="AT291" s="185" t="s">
        <v>151</v>
      </c>
      <c r="AU291" s="185" t="s">
        <v>89</v>
      </c>
      <c r="AY291" s="18" t="s">
        <v>149</v>
      </c>
      <c r="BE291" s="186">
        <f>IF(N291="základní",J291,0)</f>
        <v>0</v>
      </c>
      <c r="BF291" s="186">
        <f>IF(N291="snížená",J291,0)</f>
        <v>0</v>
      </c>
      <c r="BG291" s="186">
        <f>IF(N291="zákl. přenesená",J291,0)</f>
        <v>0</v>
      </c>
      <c r="BH291" s="186">
        <f>IF(N291="sníž. přenesená",J291,0)</f>
        <v>0</v>
      </c>
      <c r="BI291" s="186">
        <f>IF(N291="nulová",J291,0)</f>
        <v>0</v>
      </c>
      <c r="BJ291" s="18" t="s">
        <v>87</v>
      </c>
      <c r="BK291" s="186">
        <f>ROUND(I291*H291,2)</f>
        <v>0</v>
      </c>
      <c r="BL291" s="18" t="s">
        <v>156</v>
      </c>
      <c r="BM291" s="185" t="s">
        <v>971</v>
      </c>
    </row>
    <row r="292" spans="2:51" s="13" customFormat="1" ht="11.25">
      <c r="B292" s="192"/>
      <c r="C292" s="193"/>
      <c r="D292" s="187" t="s">
        <v>160</v>
      </c>
      <c r="E292" s="194" t="s">
        <v>31</v>
      </c>
      <c r="F292" s="195" t="s">
        <v>972</v>
      </c>
      <c r="G292" s="193"/>
      <c r="H292" s="196">
        <v>92.04</v>
      </c>
      <c r="I292" s="197"/>
      <c r="J292" s="193"/>
      <c r="K292" s="193"/>
      <c r="L292" s="198"/>
      <c r="M292" s="199"/>
      <c r="N292" s="200"/>
      <c r="O292" s="200"/>
      <c r="P292" s="200"/>
      <c r="Q292" s="200"/>
      <c r="R292" s="200"/>
      <c r="S292" s="200"/>
      <c r="T292" s="201"/>
      <c r="AT292" s="202" t="s">
        <v>160</v>
      </c>
      <c r="AU292" s="202" t="s">
        <v>89</v>
      </c>
      <c r="AV292" s="13" t="s">
        <v>89</v>
      </c>
      <c r="AW292" s="13" t="s">
        <v>38</v>
      </c>
      <c r="AX292" s="13" t="s">
        <v>79</v>
      </c>
      <c r="AY292" s="202" t="s">
        <v>149</v>
      </c>
    </row>
    <row r="293" spans="2:51" s="14" customFormat="1" ht="11.25">
      <c r="B293" s="203"/>
      <c r="C293" s="204"/>
      <c r="D293" s="187" t="s">
        <v>160</v>
      </c>
      <c r="E293" s="205" t="s">
        <v>31</v>
      </c>
      <c r="F293" s="206" t="s">
        <v>162</v>
      </c>
      <c r="G293" s="204"/>
      <c r="H293" s="205" t="s">
        <v>31</v>
      </c>
      <c r="I293" s="207"/>
      <c r="J293" s="204"/>
      <c r="K293" s="204"/>
      <c r="L293" s="208"/>
      <c r="M293" s="209"/>
      <c r="N293" s="210"/>
      <c r="O293" s="210"/>
      <c r="P293" s="210"/>
      <c r="Q293" s="210"/>
      <c r="R293" s="210"/>
      <c r="S293" s="210"/>
      <c r="T293" s="211"/>
      <c r="AT293" s="212" t="s">
        <v>160</v>
      </c>
      <c r="AU293" s="212" t="s">
        <v>89</v>
      </c>
      <c r="AV293" s="14" t="s">
        <v>87</v>
      </c>
      <c r="AW293" s="14" t="s">
        <v>38</v>
      </c>
      <c r="AX293" s="14" t="s">
        <v>79</v>
      </c>
      <c r="AY293" s="212" t="s">
        <v>149</v>
      </c>
    </row>
    <row r="294" spans="2:51" s="15" customFormat="1" ht="11.25">
      <c r="B294" s="213"/>
      <c r="C294" s="214"/>
      <c r="D294" s="187" t="s">
        <v>160</v>
      </c>
      <c r="E294" s="215" t="s">
        <v>31</v>
      </c>
      <c r="F294" s="216" t="s">
        <v>163</v>
      </c>
      <c r="G294" s="214"/>
      <c r="H294" s="217">
        <v>92.04</v>
      </c>
      <c r="I294" s="218"/>
      <c r="J294" s="214"/>
      <c r="K294" s="214"/>
      <c r="L294" s="219"/>
      <c r="M294" s="220"/>
      <c r="N294" s="221"/>
      <c r="O294" s="221"/>
      <c r="P294" s="221"/>
      <c r="Q294" s="221"/>
      <c r="R294" s="221"/>
      <c r="S294" s="221"/>
      <c r="T294" s="222"/>
      <c r="AT294" s="223" t="s">
        <v>160</v>
      </c>
      <c r="AU294" s="223" t="s">
        <v>89</v>
      </c>
      <c r="AV294" s="15" t="s">
        <v>156</v>
      </c>
      <c r="AW294" s="15" t="s">
        <v>38</v>
      </c>
      <c r="AX294" s="15" t="s">
        <v>87</v>
      </c>
      <c r="AY294" s="223" t="s">
        <v>149</v>
      </c>
    </row>
    <row r="295" spans="1:65" s="2" customFormat="1" ht="36">
      <c r="A295" s="35"/>
      <c r="B295" s="36"/>
      <c r="C295" s="174" t="s">
        <v>410</v>
      </c>
      <c r="D295" s="174" t="s">
        <v>151</v>
      </c>
      <c r="E295" s="175" t="s">
        <v>973</v>
      </c>
      <c r="F295" s="176" t="s">
        <v>974</v>
      </c>
      <c r="G295" s="177" t="s">
        <v>154</v>
      </c>
      <c r="H295" s="178">
        <v>252</v>
      </c>
      <c r="I295" s="179"/>
      <c r="J295" s="180">
        <f>ROUND(I295*H295,2)</f>
        <v>0</v>
      </c>
      <c r="K295" s="176" t="s">
        <v>155</v>
      </c>
      <c r="L295" s="40"/>
      <c r="M295" s="181" t="s">
        <v>31</v>
      </c>
      <c r="N295" s="182" t="s">
        <v>50</v>
      </c>
      <c r="O295" s="65"/>
      <c r="P295" s="183">
        <f>O295*H295</f>
        <v>0</v>
      </c>
      <c r="Q295" s="183">
        <v>0.09848</v>
      </c>
      <c r="R295" s="183">
        <f>Q295*H295</f>
        <v>24.816959999999998</v>
      </c>
      <c r="S295" s="183">
        <v>0</v>
      </c>
      <c r="T295" s="184">
        <f>S295*H295</f>
        <v>0</v>
      </c>
      <c r="U295" s="35"/>
      <c r="V295" s="35"/>
      <c r="W295" s="35"/>
      <c r="X295" s="35"/>
      <c r="Y295" s="35"/>
      <c r="Z295" s="35"/>
      <c r="AA295" s="35"/>
      <c r="AB295" s="35"/>
      <c r="AC295" s="35"/>
      <c r="AD295" s="35"/>
      <c r="AE295" s="35"/>
      <c r="AR295" s="185" t="s">
        <v>156</v>
      </c>
      <c r="AT295" s="185" t="s">
        <v>151</v>
      </c>
      <c r="AU295" s="185" t="s">
        <v>89</v>
      </c>
      <c r="AY295" s="18" t="s">
        <v>149</v>
      </c>
      <c r="BE295" s="186">
        <f>IF(N295="základní",J295,0)</f>
        <v>0</v>
      </c>
      <c r="BF295" s="186">
        <f>IF(N295="snížená",J295,0)</f>
        <v>0</v>
      </c>
      <c r="BG295" s="186">
        <f>IF(N295="zákl. přenesená",J295,0)</f>
        <v>0</v>
      </c>
      <c r="BH295" s="186">
        <f>IF(N295="sníž. přenesená",J295,0)</f>
        <v>0</v>
      </c>
      <c r="BI295" s="186">
        <f>IF(N295="nulová",J295,0)</f>
        <v>0</v>
      </c>
      <c r="BJ295" s="18" t="s">
        <v>87</v>
      </c>
      <c r="BK295" s="186">
        <f>ROUND(I295*H295,2)</f>
        <v>0</v>
      </c>
      <c r="BL295" s="18" t="s">
        <v>156</v>
      </c>
      <c r="BM295" s="185" t="s">
        <v>975</v>
      </c>
    </row>
    <row r="296" spans="1:47" s="2" customFormat="1" ht="68.25">
      <c r="A296" s="35"/>
      <c r="B296" s="36"/>
      <c r="C296" s="37"/>
      <c r="D296" s="187" t="s">
        <v>158</v>
      </c>
      <c r="E296" s="37"/>
      <c r="F296" s="188" t="s">
        <v>976</v>
      </c>
      <c r="G296" s="37"/>
      <c r="H296" s="37"/>
      <c r="I296" s="189"/>
      <c r="J296" s="37"/>
      <c r="K296" s="37"/>
      <c r="L296" s="40"/>
      <c r="M296" s="190"/>
      <c r="N296" s="191"/>
      <c r="O296" s="65"/>
      <c r="P296" s="65"/>
      <c r="Q296" s="65"/>
      <c r="R296" s="65"/>
      <c r="S296" s="65"/>
      <c r="T296" s="66"/>
      <c r="U296" s="35"/>
      <c r="V296" s="35"/>
      <c r="W296" s="35"/>
      <c r="X296" s="35"/>
      <c r="Y296" s="35"/>
      <c r="Z296" s="35"/>
      <c r="AA296" s="35"/>
      <c r="AB296" s="35"/>
      <c r="AC296" s="35"/>
      <c r="AD296" s="35"/>
      <c r="AE296" s="35"/>
      <c r="AT296" s="18" t="s">
        <v>158</v>
      </c>
      <c r="AU296" s="18" t="s">
        <v>89</v>
      </c>
    </row>
    <row r="297" spans="2:51" s="13" customFormat="1" ht="11.25">
      <c r="B297" s="192"/>
      <c r="C297" s="193"/>
      <c r="D297" s="187" t="s">
        <v>160</v>
      </c>
      <c r="E297" s="194" t="s">
        <v>31</v>
      </c>
      <c r="F297" s="195" t="s">
        <v>977</v>
      </c>
      <c r="G297" s="193"/>
      <c r="H297" s="196">
        <v>252</v>
      </c>
      <c r="I297" s="197"/>
      <c r="J297" s="193"/>
      <c r="K297" s="193"/>
      <c r="L297" s="198"/>
      <c r="M297" s="199"/>
      <c r="N297" s="200"/>
      <c r="O297" s="200"/>
      <c r="P297" s="200"/>
      <c r="Q297" s="200"/>
      <c r="R297" s="200"/>
      <c r="S297" s="200"/>
      <c r="T297" s="201"/>
      <c r="AT297" s="202" t="s">
        <v>160</v>
      </c>
      <c r="AU297" s="202" t="s">
        <v>89</v>
      </c>
      <c r="AV297" s="13" t="s">
        <v>89</v>
      </c>
      <c r="AW297" s="13" t="s">
        <v>38</v>
      </c>
      <c r="AX297" s="13" t="s">
        <v>79</v>
      </c>
      <c r="AY297" s="202" t="s">
        <v>149</v>
      </c>
    </row>
    <row r="298" spans="2:51" s="14" customFormat="1" ht="11.25">
      <c r="B298" s="203"/>
      <c r="C298" s="204"/>
      <c r="D298" s="187" t="s">
        <v>160</v>
      </c>
      <c r="E298" s="205" t="s">
        <v>31</v>
      </c>
      <c r="F298" s="206" t="s">
        <v>978</v>
      </c>
      <c r="G298" s="204"/>
      <c r="H298" s="205" t="s">
        <v>31</v>
      </c>
      <c r="I298" s="207"/>
      <c r="J298" s="204"/>
      <c r="K298" s="204"/>
      <c r="L298" s="208"/>
      <c r="M298" s="209"/>
      <c r="N298" s="210"/>
      <c r="O298" s="210"/>
      <c r="P298" s="210"/>
      <c r="Q298" s="210"/>
      <c r="R298" s="210"/>
      <c r="S298" s="210"/>
      <c r="T298" s="211"/>
      <c r="AT298" s="212" t="s">
        <v>160</v>
      </c>
      <c r="AU298" s="212" t="s">
        <v>89</v>
      </c>
      <c r="AV298" s="14" t="s">
        <v>87</v>
      </c>
      <c r="AW298" s="14" t="s">
        <v>38</v>
      </c>
      <c r="AX298" s="14" t="s">
        <v>79</v>
      </c>
      <c r="AY298" s="212" t="s">
        <v>149</v>
      </c>
    </row>
    <row r="299" spans="2:51" s="15" customFormat="1" ht="11.25">
      <c r="B299" s="213"/>
      <c r="C299" s="214"/>
      <c r="D299" s="187" t="s">
        <v>160</v>
      </c>
      <c r="E299" s="215" t="s">
        <v>31</v>
      </c>
      <c r="F299" s="216" t="s">
        <v>163</v>
      </c>
      <c r="G299" s="214"/>
      <c r="H299" s="217">
        <v>252</v>
      </c>
      <c r="I299" s="218"/>
      <c r="J299" s="214"/>
      <c r="K299" s="214"/>
      <c r="L299" s="219"/>
      <c r="M299" s="220"/>
      <c r="N299" s="221"/>
      <c r="O299" s="221"/>
      <c r="P299" s="221"/>
      <c r="Q299" s="221"/>
      <c r="R299" s="221"/>
      <c r="S299" s="221"/>
      <c r="T299" s="222"/>
      <c r="AT299" s="223" t="s">
        <v>160</v>
      </c>
      <c r="AU299" s="223" t="s">
        <v>89</v>
      </c>
      <c r="AV299" s="15" t="s">
        <v>156</v>
      </c>
      <c r="AW299" s="15" t="s">
        <v>38</v>
      </c>
      <c r="AX299" s="15" t="s">
        <v>87</v>
      </c>
      <c r="AY299" s="223" t="s">
        <v>149</v>
      </c>
    </row>
    <row r="300" spans="1:65" s="2" customFormat="1" ht="36">
      <c r="A300" s="35"/>
      <c r="B300" s="36"/>
      <c r="C300" s="174" t="s">
        <v>415</v>
      </c>
      <c r="D300" s="174" t="s">
        <v>151</v>
      </c>
      <c r="E300" s="175" t="s">
        <v>979</v>
      </c>
      <c r="F300" s="176" t="s">
        <v>980</v>
      </c>
      <c r="G300" s="177" t="s">
        <v>154</v>
      </c>
      <c r="H300" s="178">
        <v>46.193</v>
      </c>
      <c r="I300" s="179"/>
      <c r="J300" s="180">
        <f>ROUND(I300*H300,2)</f>
        <v>0</v>
      </c>
      <c r="K300" s="176" t="s">
        <v>155</v>
      </c>
      <c r="L300" s="40"/>
      <c r="M300" s="181" t="s">
        <v>31</v>
      </c>
      <c r="N300" s="182" t="s">
        <v>50</v>
      </c>
      <c r="O300" s="65"/>
      <c r="P300" s="183">
        <f>O300*H300</f>
        <v>0</v>
      </c>
      <c r="Q300" s="183">
        <v>0.08425</v>
      </c>
      <c r="R300" s="183">
        <f>Q300*H300</f>
        <v>3.89176025</v>
      </c>
      <c r="S300" s="183">
        <v>0</v>
      </c>
      <c r="T300" s="184">
        <f>S300*H300</f>
        <v>0</v>
      </c>
      <c r="U300" s="35"/>
      <c r="V300" s="35"/>
      <c r="W300" s="35"/>
      <c r="X300" s="35"/>
      <c r="Y300" s="35"/>
      <c r="Z300" s="35"/>
      <c r="AA300" s="35"/>
      <c r="AB300" s="35"/>
      <c r="AC300" s="35"/>
      <c r="AD300" s="35"/>
      <c r="AE300" s="35"/>
      <c r="AR300" s="185" t="s">
        <v>156</v>
      </c>
      <c r="AT300" s="185" t="s">
        <v>151</v>
      </c>
      <c r="AU300" s="185" t="s">
        <v>89</v>
      </c>
      <c r="AY300" s="18" t="s">
        <v>149</v>
      </c>
      <c r="BE300" s="186">
        <f>IF(N300="základní",J300,0)</f>
        <v>0</v>
      </c>
      <c r="BF300" s="186">
        <f>IF(N300="snížená",J300,0)</f>
        <v>0</v>
      </c>
      <c r="BG300" s="186">
        <f>IF(N300="zákl. přenesená",J300,0)</f>
        <v>0</v>
      </c>
      <c r="BH300" s="186">
        <f>IF(N300="sníž. přenesená",J300,0)</f>
        <v>0</v>
      </c>
      <c r="BI300" s="186">
        <f>IF(N300="nulová",J300,0)</f>
        <v>0</v>
      </c>
      <c r="BJ300" s="18" t="s">
        <v>87</v>
      </c>
      <c r="BK300" s="186">
        <f>ROUND(I300*H300,2)</f>
        <v>0</v>
      </c>
      <c r="BL300" s="18" t="s">
        <v>156</v>
      </c>
      <c r="BM300" s="185" t="s">
        <v>981</v>
      </c>
    </row>
    <row r="301" spans="1:47" s="2" customFormat="1" ht="126.75">
      <c r="A301" s="35"/>
      <c r="B301" s="36"/>
      <c r="C301" s="37"/>
      <c r="D301" s="187" t="s">
        <v>158</v>
      </c>
      <c r="E301" s="37"/>
      <c r="F301" s="188" t="s">
        <v>982</v>
      </c>
      <c r="G301" s="37"/>
      <c r="H301" s="37"/>
      <c r="I301" s="189"/>
      <c r="J301" s="37"/>
      <c r="K301" s="37"/>
      <c r="L301" s="40"/>
      <c r="M301" s="190"/>
      <c r="N301" s="191"/>
      <c r="O301" s="65"/>
      <c r="P301" s="65"/>
      <c r="Q301" s="65"/>
      <c r="R301" s="65"/>
      <c r="S301" s="65"/>
      <c r="T301" s="66"/>
      <c r="U301" s="35"/>
      <c r="V301" s="35"/>
      <c r="W301" s="35"/>
      <c r="X301" s="35"/>
      <c r="Y301" s="35"/>
      <c r="Z301" s="35"/>
      <c r="AA301" s="35"/>
      <c r="AB301" s="35"/>
      <c r="AC301" s="35"/>
      <c r="AD301" s="35"/>
      <c r="AE301" s="35"/>
      <c r="AT301" s="18" t="s">
        <v>158</v>
      </c>
      <c r="AU301" s="18" t="s">
        <v>89</v>
      </c>
    </row>
    <row r="302" spans="2:51" s="13" customFormat="1" ht="11.25">
      <c r="B302" s="192"/>
      <c r="C302" s="193"/>
      <c r="D302" s="187" t="s">
        <v>160</v>
      </c>
      <c r="E302" s="194" t="s">
        <v>31</v>
      </c>
      <c r="F302" s="195" t="s">
        <v>983</v>
      </c>
      <c r="G302" s="193"/>
      <c r="H302" s="196">
        <v>13.275</v>
      </c>
      <c r="I302" s="197"/>
      <c r="J302" s="193"/>
      <c r="K302" s="193"/>
      <c r="L302" s="198"/>
      <c r="M302" s="199"/>
      <c r="N302" s="200"/>
      <c r="O302" s="200"/>
      <c r="P302" s="200"/>
      <c r="Q302" s="200"/>
      <c r="R302" s="200"/>
      <c r="S302" s="200"/>
      <c r="T302" s="201"/>
      <c r="AT302" s="202" t="s">
        <v>160</v>
      </c>
      <c r="AU302" s="202" t="s">
        <v>89</v>
      </c>
      <c r="AV302" s="13" t="s">
        <v>89</v>
      </c>
      <c r="AW302" s="13" t="s">
        <v>38</v>
      </c>
      <c r="AX302" s="13" t="s">
        <v>79</v>
      </c>
      <c r="AY302" s="202" t="s">
        <v>149</v>
      </c>
    </row>
    <row r="303" spans="2:51" s="13" customFormat="1" ht="11.25">
      <c r="B303" s="192"/>
      <c r="C303" s="193"/>
      <c r="D303" s="187" t="s">
        <v>160</v>
      </c>
      <c r="E303" s="194" t="s">
        <v>31</v>
      </c>
      <c r="F303" s="195" t="s">
        <v>984</v>
      </c>
      <c r="G303" s="193"/>
      <c r="H303" s="196">
        <v>32.918</v>
      </c>
      <c r="I303" s="197"/>
      <c r="J303" s="193"/>
      <c r="K303" s="193"/>
      <c r="L303" s="198"/>
      <c r="M303" s="199"/>
      <c r="N303" s="200"/>
      <c r="O303" s="200"/>
      <c r="P303" s="200"/>
      <c r="Q303" s="200"/>
      <c r="R303" s="200"/>
      <c r="S303" s="200"/>
      <c r="T303" s="201"/>
      <c r="AT303" s="202" t="s">
        <v>160</v>
      </c>
      <c r="AU303" s="202" t="s">
        <v>89</v>
      </c>
      <c r="AV303" s="13" t="s">
        <v>89</v>
      </c>
      <c r="AW303" s="13" t="s">
        <v>38</v>
      </c>
      <c r="AX303" s="13" t="s">
        <v>79</v>
      </c>
      <c r="AY303" s="202" t="s">
        <v>149</v>
      </c>
    </row>
    <row r="304" spans="2:51" s="14" customFormat="1" ht="11.25">
      <c r="B304" s="203"/>
      <c r="C304" s="204"/>
      <c r="D304" s="187" t="s">
        <v>160</v>
      </c>
      <c r="E304" s="205" t="s">
        <v>31</v>
      </c>
      <c r="F304" s="206" t="s">
        <v>985</v>
      </c>
      <c r="G304" s="204"/>
      <c r="H304" s="205" t="s">
        <v>31</v>
      </c>
      <c r="I304" s="207"/>
      <c r="J304" s="204"/>
      <c r="K304" s="204"/>
      <c r="L304" s="208"/>
      <c r="M304" s="209"/>
      <c r="N304" s="210"/>
      <c r="O304" s="210"/>
      <c r="P304" s="210"/>
      <c r="Q304" s="210"/>
      <c r="R304" s="210"/>
      <c r="S304" s="210"/>
      <c r="T304" s="211"/>
      <c r="AT304" s="212" t="s">
        <v>160</v>
      </c>
      <c r="AU304" s="212" t="s">
        <v>89</v>
      </c>
      <c r="AV304" s="14" t="s">
        <v>87</v>
      </c>
      <c r="AW304" s="14" t="s">
        <v>38</v>
      </c>
      <c r="AX304" s="14" t="s">
        <v>79</v>
      </c>
      <c r="AY304" s="212" t="s">
        <v>149</v>
      </c>
    </row>
    <row r="305" spans="2:51" s="15" customFormat="1" ht="11.25">
      <c r="B305" s="213"/>
      <c r="C305" s="214"/>
      <c r="D305" s="187" t="s">
        <v>160</v>
      </c>
      <c r="E305" s="215" t="s">
        <v>31</v>
      </c>
      <c r="F305" s="216" t="s">
        <v>163</v>
      </c>
      <c r="G305" s="214"/>
      <c r="H305" s="217">
        <v>46.193</v>
      </c>
      <c r="I305" s="218"/>
      <c r="J305" s="214"/>
      <c r="K305" s="214"/>
      <c r="L305" s="219"/>
      <c r="M305" s="220"/>
      <c r="N305" s="221"/>
      <c r="O305" s="221"/>
      <c r="P305" s="221"/>
      <c r="Q305" s="221"/>
      <c r="R305" s="221"/>
      <c r="S305" s="221"/>
      <c r="T305" s="222"/>
      <c r="AT305" s="223" t="s">
        <v>160</v>
      </c>
      <c r="AU305" s="223" t="s">
        <v>89</v>
      </c>
      <c r="AV305" s="15" t="s">
        <v>156</v>
      </c>
      <c r="AW305" s="15" t="s">
        <v>38</v>
      </c>
      <c r="AX305" s="15" t="s">
        <v>87</v>
      </c>
      <c r="AY305" s="223" t="s">
        <v>149</v>
      </c>
    </row>
    <row r="306" spans="1:65" s="2" customFormat="1" ht="16.5" customHeight="1">
      <c r="A306" s="35"/>
      <c r="B306" s="36"/>
      <c r="C306" s="224" t="s">
        <v>420</v>
      </c>
      <c r="D306" s="224" t="s">
        <v>237</v>
      </c>
      <c r="E306" s="225" t="s">
        <v>986</v>
      </c>
      <c r="F306" s="226" t="s">
        <v>987</v>
      </c>
      <c r="G306" s="227" t="s">
        <v>154</v>
      </c>
      <c r="H306" s="228">
        <v>46.655</v>
      </c>
      <c r="I306" s="229"/>
      <c r="J306" s="230">
        <f>ROUND(I306*H306,2)</f>
        <v>0</v>
      </c>
      <c r="K306" s="226" t="s">
        <v>155</v>
      </c>
      <c r="L306" s="231"/>
      <c r="M306" s="232" t="s">
        <v>31</v>
      </c>
      <c r="N306" s="233" t="s">
        <v>50</v>
      </c>
      <c r="O306" s="65"/>
      <c r="P306" s="183">
        <f>O306*H306</f>
        <v>0</v>
      </c>
      <c r="Q306" s="183">
        <v>0.14</v>
      </c>
      <c r="R306" s="183">
        <f>Q306*H306</f>
        <v>6.531700000000001</v>
      </c>
      <c r="S306" s="183">
        <v>0</v>
      </c>
      <c r="T306" s="184">
        <f>S306*H306</f>
        <v>0</v>
      </c>
      <c r="U306" s="35"/>
      <c r="V306" s="35"/>
      <c r="W306" s="35"/>
      <c r="X306" s="35"/>
      <c r="Y306" s="35"/>
      <c r="Z306" s="35"/>
      <c r="AA306" s="35"/>
      <c r="AB306" s="35"/>
      <c r="AC306" s="35"/>
      <c r="AD306" s="35"/>
      <c r="AE306" s="35"/>
      <c r="AR306" s="185" t="s">
        <v>198</v>
      </c>
      <c r="AT306" s="185" t="s">
        <v>237</v>
      </c>
      <c r="AU306" s="185" t="s">
        <v>89</v>
      </c>
      <c r="AY306" s="18" t="s">
        <v>149</v>
      </c>
      <c r="BE306" s="186">
        <f>IF(N306="základní",J306,0)</f>
        <v>0</v>
      </c>
      <c r="BF306" s="186">
        <f>IF(N306="snížená",J306,0)</f>
        <v>0</v>
      </c>
      <c r="BG306" s="186">
        <f>IF(N306="zákl. přenesená",J306,0)</f>
        <v>0</v>
      </c>
      <c r="BH306" s="186">
        <f>IF(N306="sníž. přenesená",J306,0)</f>
        <v>0</v>
      </c>
      <c r="BI306" s="186">
        <f>IF(N306="nulová",J306,0)</f>
        <v>0</v>
      </c>
      <c r="BJ306" s="18" t="s">
        <v>87</v>
      </c>
      <c r="BK306" s="186">
        <f>ROUND(I306*H306,2)</f>
        <v>0</v>
      </c>
      <c r="BL306" s="18" t="s">
        <v>156</v>
      </c>
      <c r="BM306" s="185" t="s">
        <v>988</v>
      </c>
    </row>
    <row r="307" spans="2:51" s="13" customFormat="1" ht="11.25">
      <c r="B307" s="192"/>
      <c r="C307" s="193"/>
      <c r="D307" s="187" t="s">
        <v>160</v>
      </c>
      <c r="E307" s="193"/>
      <c r="F307" s="195" t="s">
        <v>989</v>
      </c>
      <c r="G307" s="193"/>
      <c r="H307" s="196">
        <v>46.655</v>
      </c>
      <c r="I307" s="197"/>
      <c r="J307" s="193"/>
      <c r="K307" s="193"/>
      <c r="L307" s="198"/>
      <c r="M307" s="199"/>
      <c r="N307" s="200"/>
      <c r="O307" s="200"/>
      <c r="P307" s="200"/>
      <c r="Q307" s="200"/>
      <c r="R307" s="200"/>
      <c r="S307" s="200"/>
      <c r="T307" s="201"/>
      <c r="AT307" s="202" t="s">
        <v>160</v>
      </c>
      <c r="AU307" s="202" t="s">
        <v>89</v>
      </c>
      <c r="AV307" s="13" t="s">
        <v>89</v>
      </c>
      <c r="AW307" s="13" t="s">
        <v>4</v>
      </c>
      <c r="AX307" s="13" t="s">
        <v>87</v>
      </c>
      <c r="AY307" s="202" t="s">
        <v>149</v>
      </c>
    </row>
    <row r="308" spans="2:63" s="12" customFormat="1" ht="22.9" customHeight="1">
      <c r="B308" s="158"/>
      <c r="C308" s="159"/>
      <c r="D308" s="160" t="s">
        <v>78</v>
      </c>
      <c r="E308" s="172" t="s">
        <v>185</v>
      </c>
      <c r="F308" s="172" t="s">
        <v>990</v>
      </c>
      <c r="G308" s="159"/>
      <c r="H308" s="159"/>
      <c r="I308" s="162"/>
      <c r="J308" s="173">
        <f>BK308</f>
        <v>0</v>
      </c>
      <c r="K308" s="159"/>
      <c r="L308" s="164"/>
      <c r="M308" s="165"/>
      <c r="N308" s="166"/>
      <c r="O308" s="166"/>
      <c r="P308" s="167">
        <f>SUM(P309:P367)</f>
        <v>0</v>
      </c>
      <c r="Q308" s="166"/>
      <c r="R308" s="167">
        <f>SUM(R309:R367)</f>
        <v>80.48872819999998</v>
      </c>
      <c r="S308" s="166"/>
      <c r="T308" s="168">
        <f>SUM(T309:T367)</f>
        <v>0</v>
      </c>
      <c r="AR308" s="169" t="s">
        <v>87</v>
      </c>
      <c r="AT308" s="170" t="s">
        <v>78</v>
      </c>
      <c r="AU308" s="170" t="s">
        <v>87</v>
      </c>
      <c r="AY308" s="169" t="s">
        <v>149</v>
      </c>
      <c r="BK308" s="171">
        <f>SUM(BK309:BK367)</f>
        <v>0</v>
      </c>
    </row>
    <row r="309" spans="1:65" s="2" customFormat="1" ht="24">
      <c r="A309" s="35"/>
      <c r="B309" s="36"/>
      <c r="C309" s="174" t="s">
        <v>424</v>
      </c>
      <c r="D309" s="174" t="s">
        <v>151</v>
      </c>
      <c r="E309" s="175" t="s">
        <v>991</v>
      </c>
      <c r="F309" s="176" t="s">
        <v>992</v>
      </c>
      <c r="G309" s="177" t="s">
        <v>154</v>
      </c>
      <c r="H309" s="178">
        <v>141.77</v>
      </c>
      <c r="I309" s="179"/>
      <c r="J309" s="180">
        <f>ROUND(I309*H309,2)</f>
        <v>0</v>
      </c>
      <c r="K309" s="176" t="s">
        <v>155</v>
      </c>
      <c r="L309" s="40"/>
      <c r="M309" s="181" t="s">
        <v>31</v>
      </c>
      <c r="N309" s="182" t="s">
        <v>50</v>
      </c>
      <c r="O309" s="65"/>
      <c r="P309" s="183">
        <f>O309*H309</f>
        <v>0</v>
      </c>
      <c r="Q309" s="183">
        <v>0.00944</v>
      </c>
      <c r="R309" s="183">
        <f>Q309*H309</f>
        <v>1.3383088</v>
      </c>
      <c r="S309" s="183">
        <v>0</v>
      </c>
      <c r="T309" s="184">
        <f>S309*H309</f>
        <v>0</v>
      </c>
      <c r="U309" s="35"/>
      <c r="V309" s="35"/>
      <c r="W309" s="35"/>
      <c r="X309" s="35"/>
      <c r="Y309" s="35"/>
      <c r="Z309" s="35"/>
      <c r="AA309" s="35"/>
      <c r="AB309" s="35"/>
      <c r="AC309" s="35"/>
      <c r="AD309" s="35"/>
      <c r="AE309" s="35"/>
      <c r="AR309" s="185" t="s">
        <v>156</v>
      </c>
      <c r="AT309" s="185" t="s">
        <v>151</v>
      </c>
      <c r="AU309" s="185" t="s">
        <v>89</v>
      </c>
      <c r="AY309" s="18" t="s">
        <v>149</v>
      </c>
      <c r="BE309" s="186">
        <f>IF(N309="základní",J309,0)</f>
        <v>0</v>
      </c>
      <c r="BF309" s="186">
        <f>IF(N309="snížená",J309,0)</f>
        <v>0</v>
      </c>
      <c r="BG309" s="186">
        <f>IF(N309="zákl. přenesená",J309,0)</f>
        <v>0</v>
      </c>
      <c r="BH309" s="186">
        <f>IF(N309="sníž. přenesená",J309,0)</f>
        <v>0</v>
      </c>
      <c r="BI309" s="186">
        <f>IF(N309="nulová",J309,0)</f>
        <v>0</v>
      </c>
      <c r="BJ309" s="18" t="s">
        <v>87</v>
      </c>
      <c r="BK309" s="186">
        <f>ROUND(I309*H309,2)</f>
        <v>0</v>
      </c>
      <c r="BL309" s="18" t="s">
        <v>156</v>
      </c>
      <c r="BM309" s="185" t="s">
        <v>993</v>
      </c>
    </row>
    <row r="310" spans="1:47" s="2" customFormat="1" ht="185.25">
      <c r="A310" s="35"/>
      <c r="B310" s="36"/>
      <c r="C310" s="37"/>
      <c r="D310" s="187" t="s">
        <v>158</v>
      </c>
      <c r="E310" s="37"/>
      <c r="F310" s="188" t="s">
        <v>994</v>
      </c>
      <c r="G310" s="37"/>
      <c r="H310" s="37"/>
      <c r="I310" s="189"/>
      <c r="J310" s="37"/>
      <c r="K310" s="37"/>
      <c r="L310" s="40"/>
      <c r="M310" s="190"/>
      <c r="N310" s="191"/>
      <c r="O310" s="65"/>
      <c r="P310" s="65"/>
      <c r="Q310" s="65"/>
      <c r="R310" s="65"/>
      <c r="S310" s="65"/>
      <c r="T310" s="66"/>
      <c r="U310" s="35"/>
      <c r="V310" s="35"/>
      <c r="W310" s="35"/>
      <c r="X310" s="35"/>
      <c r="Y310" s="35"/>
      <c r="Z310" s="35"/>
      <c r="AA310" s="35"/>
      <c r="AB310" s="35"/>
      <c r="AC310" s="35"/>
      <c r="AD310" s="35"/>
      <c r="AE310" s="35"/>
      <c r="AT310" s="18" t="s">
        <v>158</v>
      </c>
      <c r="AU310" s="18" t="s">
        <v>89</v>
      </c>
    </row>
    <row r="311" spans="2:51" s="13" customFormat="1" ht="11.25">
      <c r="B311" s="192"/>
      <c r="C311" s="193"/>
      <c r="D311" s="187" t="s">
        <v>160</v>
      </c>
      <c r="E311" s="194" t="s">
        <v>31</v>
      </c>
      <c r="F311" s="195" t="s">
        <v>995</v>
      </c>
      <c r="G311" s="193"/>
      <c r="H311" s="196">
        <v>158.72</v>
      </c>
      <c r="I311" s="197"/>
      <c r="J311" s="193"/>
      <c r="K311" s="193"/>
      <c r="L311" s="198"/>
      <c r="M311" s="199"/>
      <c r="N311" s="200"/>
      <c r="O311" s="200"/>
      <c r="P311" s="200"/>
      <c r="Q311" s="200"/>
      <c r="R311" s="200"/>
      <c r="S311" s="200"/>
      <c r="T311" s="201"/>
      <c r="AT311" s="202" t="s">
        <v>160</v>
      </c>
      <c r="AU311" s="202" t="s">
        <v>89</v>
      </c>
      <c r="AV311" s="13" t="s">
        <v>89</v>
      </c>
      <c r="AW311" s="13" t="s">
        <v>38</v>
      </c>
      <c r="AX311" s="13" t="s">
        <v>79</v>
      </c>
      <c r="AY311" s="202" t="s">
        <v>149</v>
      </c>
    </row>
    <row r="312" spans="2:51" s="13" customFormat="1" ht="11.25">
      <c r="B312" s="192"/>
      <c r="C312" s="193"/>
      <c r="D312" s="187" t="s">
        <v>160</v>
      </c>
      <c r="E312" s="194" t="s">
        <v>31</v>
      </c>
      <c r="F312" s="195" t="s">
        <v>996</v>
      </c>
      <c r="G312" s="193"/>
      <c r="H312" s="196">
        <v>-16.95</v>
      </c>
      <c r="I312" s="197"/>
      <c r="J312" s="193"/>
      <c r="K312" s="193"/>
      <c r="L312" s="198"/>
      <c r="M312" s="199"/>
      <c r="N312" s="200"/>
      <c r="O312" s="200"/>
      <c r="P312" s="200"/>
      <c r="Q312" s="200"/>
      <c r="R312" s="200"/>
      <c r="S312" s="200"/>
      <c r="T312" s="201"/>
      <c r="AT312" s="202" t="s">
        <v>160</v>
      </c>
      <c r="AU312" s="202" t="s">
        <v>89</v>
      </c>
      <c r="AV312" s="13" t="s">
        <v>89</v>
      </c>
      <c r="AW312" s="13" t="s">
        <v>38</v>
      </c>
      <c r="AX312" s="13" t="s">
        <v>79</v>
      </c>
      <c r="AY312" s="202" t="s">
        <v>149</v>
      </c>
    </row>
    <row r="313" spans="2:51" s="15" customFormat="1" ht="11.25">
      <c r="B313" s="213"/>
      <c r="C313" s="214"/>
      <c r="D313" s="187" t="s">
        <v>160</v>
      </c>
      <c r="E313" s="215" t="s">
        <v>31</v>
      </c>
      <c r="F313" s="216" t="s">
        <v>163</v>
      </c>
      <c r="G313" s="214"/>
      <c r="H313" s="217">
        <v>141.77</v>
      </c>
      <c r="I313" s="218"/>
      <c r="J313" s="214"/>
      <c r="K313" s="214"/>
      <c r="L313" s="219"/>
      <c r="M313" s="220"/>
      <c r="N313" s="221"/>
      <c r="O313" s="221"/>
      <c r="P313" s="221"/>
      <c r="Q313" s="221"/>
      <c r="R313" s="221"/>
      <c r="S313" s="221"/>
      <c r="T313" s="222"/>
      <c r="AT313" s="223" t="s">
        <v>160</v>
      </c>
      <c r="AU313" s="223" t="s">
        <v>89</v>
      </c>
      <c r="AV313" s="15" t="s">
        <v>156</v>
      </c>
      <c r="AW313" s="15" t="s">
        <v>38</v>
      </c>
      <c r="AX313" s="15" t="s">
        <v>87</v>
      </c>
      <c r="AY313" s="223" t="s">
        <v>149</v>
      </c>
    </row>
    <row r="314" spans="1:65" s="2" customFormat="1" ht="16.5" customHeight="1">
      <c r="A314" s="35"/>
      <c r="B314" s="36"/>
      <c r="C314" s="224" t="s">
        <v>429</v>
      </c>
      <c r="D314" s="224" t="s">
        <v>237</v>
      </c>
      <c r="E314" s="225" t="s">
        <v>997</v>
      </c>
      <c r="F314" s="226" t="s">
        <v>998</v>
      </c>
      <c r="G314" s="227" t="s">
        <v>154</v>
      </c>
      <c r="H314" s="228">
        <v>144.605</v>
      </c>
      <c r="I314" s="229"/>
      <c r="J314" s="230">
        <f>ROUND(I314*H314,2)</f>
        <v>0</v>
      </c>
      <c r="K314" s="226" t="s">
        <v>155</v>
      </c>
      <c r="L314" s="231"/>
      <c r="M314" s="232" t="s">
        <v>31</v>
      </c>
      <c r="N314" s="233" t="s">
        <v>50</v>
      </c>
      <c r="O314" s="65"/>
      <c r="P314" s="183">
        <f>O314*H314</f>
        <v>0</v>
      </c>
      <c r="Q314" s="183">
        <v>0.018</v>
      </c>
      <c r="R314" s="183">
        <f>Q314*H314</f>
        <v>2.6028899999999995</v>
      </c>
      <c r="S314" s="183">
        <v>0</v>
      </c>
      <c r="T314" s="184">
        <f>S314*H314</f>
        <v>0</v>
      </c>
      <c r="U314" s="35"/>
      <c r="V314" s="35"/>
      <c r="W314" s="35"/>
      <c r="X314" s="35"/>
      <c r="Y314" s="35"/>
      <c r="Z314" s="35"/>
      <c r="AA314" s="35"/>
      <c r="AB314" s="35"/>
      <c r="AC314" s="35"/>
      <c r="AD314" s="35"/>
      <c r="AE314" s="35"/>
      <c r="AR314" s="185" t="s">
        <v>198</v>
      </c>
      <c r="AT314" s="185" t="s">
        <v>237</v>
      </c>
      <c r="AU314" s="185" t="s">
        <v>89</v>
      </c>
      <c r="AY314" s="18" t="s">
        <v>149</v>
      </c>
      <c r="BE314" s="186">
        <f>IF(N314="základní",J314,0)</f>
        <v>0</v>
      </c>
      <c r="BF314" s="186">
        <f>IF(N314="snížená",J314,0)</f>
        <v>0</v>
      </c>
      <c r="BG314" s="186">
        <f>IF(N314="zákl. přenesená",J314,0)</f>
        <v>0</v>
      </c>
      <c r="BH314" s="186">
        <f>IF(N314="sníž. přenesená",J314,0)</f>
        <v>0</v>
      </c>
      <c r="BI314" s="186">
        <f>IF(N314="nulová",J314,0)</f>
        <v>0</v>
      </c>
      <c r="BJ314" s="18" t="s">
        <v>87</v>
      </c>
      <c r="BK314" s="186">
        <f>ROUND(I314*H314,2)</f>
        <v>0</v>
      </c>
      <c r="BL314" s="18" t="s">
        <v>156</v>
      </c>
      <c r="BM314" s="185" t="s">
        <v>999</v>
      </c>
    </row>
    <row r="315" spans="2:51" s="13" customFormat="1" ht="11.25">
      <c r="B315" s="192"/>
      <c r="C315" s="193"/>
      <c r="D315" s="187" t="s">
        <v>160</v>
      </c>
      <c r="E315" s="193"/>
      <c r="F315" s="195" t="s">
        <v>1000</v>
      </c>
      <c r="G315" s="193"/>
      <c r="H315" s="196">
        <v>144.605</v>
      </c>
      <c r="I315" s="197"/>
      <c r="J315" s="193"/>
      <c r="K315" s="193"/>
      <c r="L315" s="198"/>
      <c r="M315" s="199"/>
      <c r="N315" s="200"/>
      <c r="O315" s="200"/>
      <c r="P315" s="200"/>
      <c r="Q315" s="200"/>
      <c r="R315" s="200"/>
      <c r="S315" s="200"/>
      <c r="T315" s="201"/>
      <c r="AT315" s="202" t="s">
        <v>160</v>
      </c>
      <c r="AU315" s="202" t="s">
        <v>89</v>
      </c>
      <c r="AV315" s="13" t="s">
        <v>89</v>
      </c>
      <c r="AW315" s="13" t="s">
        <v>4</v>
      </c>
      <c r="AX315" s="13" t="s">
        <v>87</v>
      </c>
      <c r="AY315" s="202" t="s">
        <v>149</v>
      </c>
    </row>
    <row r="316" spans="1:65" s="2" customFormat="1" ht="24">
      <c r="A316" s="35"/>
      <c r="B316" s="36"/>
      <c r="C316" s="174" t="s">
        <v>433</v>
      </c>
      <c r="D316" s="174" t="s">
        <v>151</v>
      </c>
      <c r="E316" s="175" t="s">
        <v>1001</v>
      </c>
      <c r="F316" s="176" t="s">
        <v>1002</v>
      </c>
      <c r="G316" s="177" t="s">
        <v>287</v>
      </c>
      <c r="H316" s="178">
        <v>40.4</v>
      </c>
      <c r="I316" s="179"/>
      <c r="J316" s="180">
        <f>ROUND(I316*H316,2)</f>
        <v>0</v>
      </c>
      <c r="K316" s="176" t="s">
        <v>155</v>
      </c>
      <c r="L316" s="40"/>
      <c r="M316" s="181" t="s">
        <v>31</v>
      </c>
      <c r="N316" s="182" t="s">
        <v>50</v>
      </c>
      <c r="O316" s="65"/>
      <c r="P316" s="183">
        <f>O316*H316</f>
        <v>0</v>
      </c>
      <c r="Q316" s="183">
        <v>0.00168</v>
      </c>
      <c r="R316" s="183">
        <f>Q316*H316</f>
        <v>0.067872</v>
      </c>
      <c r="S316" s="183">
        <v>0</v>
      </c>
      <c r="T316" s="184">
        <f>S316*H316</f>
        <v>0</v>
      </c>
      <c r="U316" s="35"/>
      <c r="V316" s="35"/>
      <c r="W316" s="35"/>
      <c r="X316" s="35"/>
      <c r="Y316" s="35"/>
      <c r="Z316" s="35"/>
      <c r="AA316" s="35"/>
      <c r="AB316" s="35"/>
      <c r="AC316" s="35"/>
      <c r="AD316" s="35"/>
      <c r="AE316" s="35"/>
      <c r="AR316" s="185" t="s">
        <v>156</v>
      </c>
      <c r="AT316" s="185" t="s">
        <v>151</v>
      </c>
      <c r="AU316" s="185" t="s">
        <v>89</v>
      </c>
      <c r="AY316" s="18" t="s">
        <v>149</v>
      </c>
      <c r="BE316" s="186">
        <f>IF(N316="základní",J316,0)</f>
        <v>0</v>
      </c>
      <c r="BF316" s="186">
        <f>IF(N316="snížená",J316,0)</f>
        <v>0</v>
      </c>
      <c r="BG316" s="186">
        <f>IF(N316="zákl. přenesená",J316,0)</f>
        <v>0</v>
      </c>
      <c r="BH316" s="186">
        <f>IF(N316="sníž. přenesená",J316,0)</f>
        <v>0</v>
      </c>
      <c r="BI316" s="186">
        <f>IF(N316="nulová",J316,0)</f>
        <v>0</v>
      </c>
      <c r="BJ316" s="18" t="s">
        <v>87</v>
      </c>
      <c r="BK316" s="186">
        <f>ROUND(I316*H316,2)</f>
        <v>0</v>
      </c>
      <c r="BL316" s="18" t="s">
        <v>156</v>
      </c>
      <c r="BM316" s="185" t="s">
        <v>1003</v>
      </c>
    </row>
    <row r="317" spans="1:47" s="2" customFormat="1" ht="146.25">
      <c r="A317" s="35"/>
      <c r="B317" s="36"/>
      <c r="C317" s="37"/>
      <c r="D317" s="187" t="s">
        <v>158</v>
      </c>
      <c r="E317" s="37"/>
      <c r="F317" s="188" t="s">
        <v>1004</v>
      </c>
      <c r="G317" s="37"/>
      <c r="H317" s="37"/>
      <c r="I317" s="189"/>
      <c r="J317" s="37"/>
      <c r="K317" s="37"/>
      <c r="L317" s="40"/>
      <c r="M317" s="190"/>
      <c r="N317" s="191"/>
      <c r="O317" s="65"/>
      <c r="P317" s="65"/>
      <c r="Q317" s="65"/>
      <c r="R317" s="65"/>
      <c r="S317" s="65"/>
      <c r="T317" s="66"/>
      <c r="U317" s="35"/>
      <c r="V317" s="35"/>
      <c r="W317" s="35"/>
      <c r="X317" s="35"/>
      <c r="Y317" s="35"/>
      <c r="Z317" s="35"/>
      <c r="AA317" s="35"/>
      <c r="AB317" s="35"/>
      <c r="AC317" s="35"/>
      <c r="AD317" s="35"/>
      <c r="AE317" s="35"/>
      <c r="AT317" s="18" t="s">
        <v>158</v>
      </c>
      <c r="AU317" s="18" t="s">
        <v>89</v>
      </c>
    </row>
    <row r="318" spans="2:51" s="13" customFormat="1" ht="11.25">
      <c r="B318" s="192"/>
      <c r="C318" s="193"/>
      <c r="D318" s="187" t="s">
        <v>160</v>
      </c>
      <c r="E318" s="194" t="s">
        <v>31</v>
      </c>
      <c r="F318" s="195" t="s">
        <v>1005</v>
      </c>
      <c r="G318" s="193"/>
      <c r="H318" s="196">
        <v>40.4</v>
      </c>
      <c r="I318" s="197"/>
      <c r="J318" s="193"/>
      <c r="K318" s="193"/>
      <c r="L318" s="198"/>
      <c r="M318" s="199"/>
      <c r="N318" s="200"/>
      <c r="O318" s="200"/>
      <c r="P318" s="200"/>
      <c r="Q318" s="200"/>
      <c r="R318" s="200"/>
      <c r="S318" s="200"/>
      <c r="T318" s="201"/>
      <c r="AT318" s="202" t="s">
        <v>160</v>
      </c>
      <c r="AU318" s="202" t="s">
        <v>89</v>
      </c>
      <c r="AV318" s="13" t="s">
        <v>89</v>
      </c>
      <c r="AW318" s="13" t="s">
        <v>38</v>
      </c>
      <c r="AX318" s="13" t="s">
        <v>79</v>
      </c>
      <c r="AY318" s="202" t="s">
        <v>149</v>
      </c>
    </row>
    <row r="319" spans="2:51" s="15" customFormat="1" ht="11.25">
      <c r="B319" s="213"/>
      <c r="C319" s="214"/>
      <c r="D319" s="187" t="s">
        <v>160</v>
      </c>
      <c r="E319" s="215" t="s">
        <v>31</v>
      </c>
      <c r="F319" s="216" t="s">
        <v>163</v>
      </c>
      <c r="G319" s="214"/>
      <c r="H319" s="217">
        <v>40.4</v>
      </c>
      <c r="I319" s="218"/>
      <c r="J319" s="214"/>
      <c r="K319" s="214"/>
      <c r="L319" s="219"/>
      <c r="M319" s="220"/>
      <c r="N319" s="221"/>
      <c r="O319" s="221"/>
      <c r="P319" s="221"/>
      <c r="Q319" s="221"/>
      <c r="R319" s="221"/>
      <c r="S319" s="221"/>
      <c r="T319" s="222"/>
      <c r="AT319" s="223" t="s">
        <v>160</v>
      </c>
      <c r="AU319" s="223" t="s">
        <v>89</v>
      </c>
      <c r="AV319" s="15" t="s">
        <v>156</v>
      </c>
      <c r="AW319" s="15" t="s">
        <v>38</v>
      </c>
      <c r="AX319" s="15" t="s">
        <v>87</v>
      </c>
      <c r="AY319" s="223" t="s">
        <v>149</v>
      </c>
    </row>
    <row r="320" spans="1:65" s="2" customFormat="1" ht="16.5" customHeight="1">
      <c r="A320" s="35"/>
      <c r="B320" s="36"/>
      <c r="C320" s="224" t="s">
        <v>437</v>
      </c>
      <c r="D320" s="224" t="s">
        <v>237</v>
      </c>
      <c r="E320" s="225" t="s">
        <v>1006</v>
      </c>
      <c r="F320" s="226" t="s">
        <v>1007</v>
      </c>
      <c r="G320" s="227" t="s">
        <v>154</v>
      </c>
      <c r="H320" s="228">
        <v>4.04</v>
      </c>
      <c r="I320" s="229"/>
      <c r="J320" s="230">
        <f>ROUND(I320*H320,2)</f>
        <v>0</v>
      </c>
      <c r="K320" s="226" t="s">
        <v>155</v>
      </c>
      <c r="L320" s="231"/>
      <c r="M320" s="232" t="s">
        <v>31</v>
      </c>
      <c r="N320" s="233" t="s">
        <v>50</v>
      </c>
      <c r="O320" s="65"/>
      <c r="P320" s="183">
        <f>O320*H320</f>
        <v>0</v>
      </c>
      <c r="Q320" s="183">
        <v>0.003</v>
      </c>
      <c r="R320" s="183">
        <f>Q320*H320</f>
        <v>0.01212</v>
      </c>
      <c r="S320" s="183">
        <v>0</v>
      </c>
      <c r="T320" s="184">
        <f>S320*H320</f>
        <v>0</v>
      </c>
      <c r="U320" s="35"/>
      <c r="V320" s="35"/>
      <c r="W320" s="35"/>
      <c r="X320" s="35"/>
      <c r="Y320" s="35"/>
      <c r="Z320" s="35"/>
      <c r="AA320" s="35"/>
      <c r="AB320" s="35"/>
      <c r="AC320" s="35"/>
      <c r="AD320" s="35"/>
      <c r="AE320" s="35"/>
      <c r="AR320" s="185" t="s">
        <v>198</v>
      </c>
      <c r="AT320" s="185" t="s">
        <v>237</v>
      </c>
      <c r="AU320" s="185" t="s">
        <v>89</v>
      </c>
      <c r="AY320" s="18" t="s">
        <v>149</v>
      </c>
      <c r="BE320" s="186">
        <f>IF(N320="základní",J320,0)</f>
        <v>0</v>
      </c>
      <c r="BF320" s="186">
        <f>IF(N320="snížená",J320,0)</f>
        <v>0</v>
      </c>
      <c r="BG320" s="186">
        <f>IF(N320="zákl. přenesená",J320,0)</f>
        <v>0</v>
      </c>
      <c r="BH320" s="186">
        <f>IF(N320="sníž. přenesená",J320,0)</f>
        <v>0</v>
      </c>
      <c r="BI320" s="186">
        <f>IF(N320="nulová",J320,0)</f>
        <v>0</v>
      </c>
      <c r="BJ320" s="18" t="s">
        <v>87</v>
      </c>
      <c r="BK320" s="186">
        <f>ROUND(I320*H320,2)</f>
        <v>0</v>
      </c>
      <c r="BL320" s="18" t="s">
        <v>156</v>
      </c>
      <c r="BM320" s="185" t="s">
        <v>1008</v>
      </c>
    </row>
    <row r="321" spans="2:51" s="13" customFormat="1" ht="11.25">
      <c r="B321" s="192"/>
      <c r="C321" s="193"/>
      <c r="D321" s="187" t="s">
        <v>160</v>
      </c>
      <c r="E321" s="194" t="s">
        <v>31</v>
      </c>
      <c r="F321" s="195" t="s">
        <v>1009</v>
      </c>
      <c r="G321" s="193"/>
      <c r="H321" s="196">
        <v>4.04</v>
      </c>
      <c r="I321" s="197"/>
      <c r="J321" s="193"/>
      <c r="K321" s="193"/>
      <c r="L321" s="198"/>
      <c r="M321" s="199"/>
      <c r="N321" s="200"/>
      <c r="O321" s="200"/>
      <c r="P321" s="200"/>
      <c r="Q321" s="200"/>
      <c r="R321" s="200"/>
      <c r="S321" s="200"/>
      <c r="T321" s="201"/>
      <c r="AT321" s="202" t="s">
        <v>160</v>
      </c>
      <c r="AU321" s="202" t="s">
        <v>89</v>
      </c>
      <c r="AV321" s="13" t="s">
        <v>89</v>
      </c>
      <c r="AW321" s="13" t="s">
        <v>38</v>
      </c>
      <c r="AX321" s="13" t="s">
        <v>79</v>
      </c>
      <c r="AY321" s="202" t="s">
        <v>149</v>
      </c>
    </row>
    <row r="322" spans="2:51" s="15" customFormat="1" ht="11.25">
      <c r="B322" s="213"/>
      <c r="C322" s="214"/>
      <c r="D322" s="187" t="s">
        <v>160</v>
      </c>
      <c r="E322" s="215" t="s">
        <v>31</v>
      </c>
      <c r="F322" s="216" t="s">
        <v>163</v>
      </c>
      <c r="G322" s="214"/>
      <c r="H322" s="217">
        <v>4.04</v>
      </c>
      <c r="I322" s="218"/>
      <c r="J322" s="214"/>
      <c r="K322" s="214"/>
      <c r="L322" s="219"/>
      <c r="M322" s="220"/>
      <c r="N322" s="221"/>
      <c r="O322" s="221"/>
      <c r="P322" s="221"/>
      <c r="Q322" s="221"/>
      <c r="R322" s="221"/>
      <c r="S322" s="221"/>
      <c r="T322" s="222"/>
      <c r="AT322" s="223" t="s">
        <v>160</v>
      </c>
      <c r="AU322" s="223" t="s">
        <v>89</v>
      </c>
      <c r="AV322" s="15" t="s">
        <v>156</v>
      </c>
      <c r="AW322" s="15" t="s">
        <v>38</v>
      </c>
      <c r="AX322" s="15" t="s">
        <v>87</v>
      </c>
      <c r="AY322" s="223" t="s">
        <v>149</v>
      </c>
    </row>
    <row r="323" spans="1:65" s="2" customFormat="1" ht="16.5" customHeight="1">
      <c r="A323" s="35"/>
      <c r="B323" s="36"/>
      <c r="C323" s="174" t="s">
        <v>441</v>
      </c>
      <c r="D323" s="174" t="s">
        <v>151</v>
      </c>
      <c r="E323" s="175" t="s">
        <v>1010</v>
      </c>
      <c r="F323" s="176" t="s">
        <v>1011</v>
      </c>
      <c r="G323" s="177" t="s">
        <v>287</v>
      </c>
      <c r="H323" s="178">
        <v>48.2</v>
      </c>
      <c r="I323" s="179"/>
      <c r="J323" s="180">
        <f>ROUND(I323*H323,2)</f>
        <v>0</v>
      </c>
      <c r="K323" s="176" t="s">
        <v>155</v>
      </c>
      <c r="L323" s="40"/>
      <c r="M323" s="181" t="s">
        <v>31</v>
      </c>
      <c r="N323" s="182" t="s">
        <v>50</v>
      </c>
      <c r="O323" s="65"/>
      <c r="P323" s="183">
        <f>O323*H323</f>
        <v>0</v>
      </c>
      <c r="Q323" s="183">
        <v>6E-05</v>
      </c>
      <c r="R323" s="183">
        <f>Q323*H323</f>
        <v>0.002892</v>
      </c>
      <c r="S323" s="183">
        <v>0</v>
      </c>
      <c r="T323" s="184">
        <f>S323*H323</f>
        <v>0</v>
      </c>
      <c r="U323" s="35"/>
      <c r="V323" s="35"/>
      <c r="W323" s="35"/>
      <c r="X323" s="35"/>
      <c r="Y323" s="35"/>
      <c r="Z323" s="35"/>
      <c r="AA323" s="35"/>
      <c r="AB323" s="35"/>
      <c r="AC323" s="35"/>
      <c r="AD323" s="35"/>
      <c r="AE323" s="35"/>
      <c r="AR323" s="185" t="s">
        <v>156</v>
      </c>
      <c r="AT323" s="185" t="s">
        <v>151</v>
      </c>
      <c r="AU323" s="185" t="s">
        <v>89</v>
      </c>
      <c r="AY323" s="18" t="s">
        <v>149</v>
      </c>
      <c r="BE323" s="186">
        <f>IF(N323="základní",J323,0)</f>
        <v>0</v>
      </c>
      <c r="BF323" s="186">
        <f>IF(N323="snížená",J323,0)</f>
        <v>0</v>
      </c>
      <c r="BG323" s="186">
        <f>IF(N323="zákl. přenesená",J323,0)</f>
        <v>0</v>
      </c>
      <c r="BH323" s="186">
        <f>IF(N323="sníž. přenesená",J323,0)</f>
        <v>0</v>
      </c>
      <c r="BI323" s="186">
        <f>IF(N323="nulová",J323,0)</f>
        <v>0</v>
      </c>
      <c r="BJ323" s="18" t="s">
        <v>87</v>
      </c>
      <c r="BK323" s="186">
        <f>ROUND(I323*H323,2)</f>
        <v>0</v>
      </c>
      <c r="BL323" s="18" t="s">
        <v>156</v>
      </c>
      <c r="BM323" s="185" t="s">
        <v>1012</v>
      </c>
    </row>
    <row r="324" spans="1:47" s="2" customFormat="1" ht="68.25">
      <c r="A324" s="35"/>
      <c r="B324" s="36"/>
      <c r="C324" s="37"/>
      <c r="D324" s="187" t="s">
        <v>158</v>
      </c>
      <c r="E324" s="37"/>
      <c r="F324" s="188" t="s">
        <v>1013</v>
      </c>
      <c r="G324" s="37"/>
      <c r="H324" s="37"/>
      <c r="I324" s="189"/>
      <c r="J324" s="37"/>
      <c r="K324" s="37"/>
      <c r="L324" s="40"/>
      <c r="M324" s="190"/>
      <c r="N324" s="191"/>
      <c r="O324" s="65"/>
      <c r="P324" s="65"/>
      <c r="Q324" s="65"/>
      <c r="R324" s="65"/>
      <c r="S324" s="65"/>
      <c r="T324" s="66"/>
      <c r="U324" s="35"/>
      <c r="V324" s="35"/>
      <c r="W324" s="35"/>
      <c r="X324" s="35"/>
      <c r="Y324" s="35"/>
      <c r="Z324" s="35"/>
      <c r="AA324" s="35"/>
      <c r="AB324" s="35"/>
      <c r="AC324" s="35"/>
      <c r="AD324" s="35"/>
      <c r="AE324" s="35"/>
      <c r="AT324" s="18" t="s">
        <v>158</v>
      </c>
      <c r="AU324" s="18" t="s">
        <v>89</v>
      </c>
    </row>
    <row r="325" spans="2:51" s="13" customFormat="1" ht="11.25">
      <c r="B325" s="192"/>
      <c r="C325" s="193"/>
      <c r="D325" s="187" t="s">
        <v>160</v>
      </c>
      <c r="E325" s="194" t="s">
        <v>31</v>
      </c>
      <c r="F325" s="195" t="s">
        <v>1014</v>
      </c>
      <c r="G325" s="193"/>
      <c r="H325" s="196">
        <v>48.2</v>
      </c>
      <c r="I325" s="197"/>
      <c r="J325" s="193"/>
      <c r="K325" s="193"/>
      <c r="L325" s="198"/>
      <c r="M325" s="199"/>
      <c r="N325" s="200"/>
      <c r="O325" s="200"/>
      <c r="P325" s="200"/>
      <c r="Q325" s="200"/>
      <c r="R325" s="200"/>
      <c r="S325" s="200"/>
      <c r="T325" s="201"/>
      <c r="AT325" s="202" t="s">
        <v>160</v>
      </c>
      <c r="AU325" s="202" t="s">
        <v>89</v>
      </c>
      <c r="AV325" s="13" t="s">
        <v>89</v>
      </c>
      <c r="AW325" s="13" t="s">
        <v>38</v>
      </c>
      <c r="AX325" s="13" t="s">
        <v>79</v>
      </c>
      <c r="AY325" s="202" t="s">
        <v>149</v>
      </c>
    </row>
    <row r="326" spans="2:51" s="15" customFormat="1" ht="11.25">
      <c r="B326" s="213"/>
      <c r="C326" s="214"/>
      <c r="D326" s="187" t="s">
        <v>160</v>
      </c>
      <c r="E326" s="215" t="s">
        <v>31</v>
      </c>
      <c r="F326" s="216" t="s">
        <v>163</v>
      </c>
      <c r="G326" s="214"/>
      <c r="H326" s="217">
        <v>48.2</v>
      </c>
      <c r="I326" s="218"/>
      <c r="J326" s="214"/>
      <c r="K326" s="214"/>
      <c r="L326" s="219"/>
      <c r="M326" s="220"/>
      <c r="N326" s="221"/>
      <c r="O326" s="221"/>
      <c r="P326" s="221"/>
      <c r="Q326" s="221"/>
      <c r="R326" s="221"/>
      <c r="S326" s="221"/>
      <c r="T326" s="222"/>
      <c r="AT326" s="223" t="s">
        <v>160</v>
      </c>
      <c r="AU326" s="223" t="s">
        <v>89</v>
      </c>
      <c r="AV326" s="15" t="s">
        <v>156</v>
      </c>
      <c r="AW326" s="15" t="s">
        <v>38</v>
      </c>
      <c r="AX326" s="15" t="s">
        <v>87</v>
      </c>
      <c r="AY326" s="223" t="s">
        <v>149</v>
      </c>
    </row>
    <row r="327" spans="1:65" s="2" customFormat="1" ht="16.5" customHeight="1">
      <c r="A327" s="35"/>
      <c r="B327" s="36"/>
      <c r="C327" s="224" t="s">
        <v>445</v>
      </c>
      <c r="D327" s="224" t="s">
        <v>237</v>
      </c>
      <c r="E327" s="225" t="s">
        <v>1015</v>
      </c>
      <c r="F327" s="226" t="s">
        <v>1016</v>
      </c>
      <c r="G327" s="227" t="s">
        <v>287</v>
      </c>
      <c r="H327" s="228">
        <v>50.61</v>
      </c>
      <c r="I327" s="229"/>
      <c r="J327" s="230">
        <f>ROUND(I327*H327,2)</f>
        <v>0</v>
      </c>
      <c r="K327" s="226" t="s">
        <v>155</v>
      </c>
      <c r="L327" s="231"/>
      <c r="M327" s="232" t="s">
        <v>31</v>
      </c>
      <c r="N327" s="233" t="s">
        <v>50</v>
      </c>
      <c r="O327" s="65"/>
      <c r="P327" s="183">
        <f>O327*H327</f>
        <v>0</v>
      </c>
      <c r="Q327" s="183">
        <v>0.00052</v>
      </c>
      <c r="R327" s="183">
        <f>Q327*H327</f>
        <v>0.0263172</v>
      </c>
      <c r="S327" s="183">
        <v>0</v>
      </c>
      <c r="T327" s="184">
        <f>S327*H327</f>
        <v>0</v>
      </c>
      <c r="U327" s="35"/>
      <c r="V327" s="35"/>
      <c r="W327" s="35"/>
      <c r="X327" s="35"/>
      <c r="Y327" s="35"/>
      <c r="Z327" s="35"/>
      <c r="AA327" s="35"/>
      <c r="AB327" s="35"/>
      <c r="AC327" s="35"/>
      <c r="AD327" s="35"/>
      <c r="AE327" s="35"/>
      <c r="AR327" s="185" t="s">
        <v>198</v>
      </c>
      <c r="AT327" s="185" t="s">
        <v>237</v>
      </c>
      <c r="AU327" s="185" t="s">
        <v>89</v>
      </c>
      <c r="AY327" s="18" t="s">
        <v>149</v>
      </c>
      <c r="BE327" s="186">
        <f>IF(N327="základní",J327,0)</f>
        <v>0</v>
      </c>
      <c r="BF327" s="186">
        <f>IF(N327="snížená",J327,0)</f>
        <v>0</v>
      </c>
      <c r="BG327" s="186">
        <f>IF(N327="zákl. přenesená",J327,0)</f>
        <v>0</v>
      </c>
      <c r="BH327" s="186">
        <f>IF(N327="sníž. přenesená",J327,0)</f>
        <v>0</v>
      </c>
      <c r="BI327" s="186">
        <f>IF(N327="nulová",J327,0)</f>
        <v>0</v>
      </c>
      <c r="BJ327" s="18" t="s">
        <v>87</v>
      </c>
      <c r="BK327" s="186">
        <f>ROUND(I327*H327,2)</f>
        <v>0</v>
      </c>
      <c r="BL327" s="18" t="s">
        <v>156</v>
      </c>
      <c r="BM327" s="185" t="s">
        <v>1017</v>
      </c>
    </row>
    <row r="328" spans="2:51" s="13" customFormat="1" ht="11.25">
      <c r="B328" s="192"/>
      <c r="C328" s="193"/>
      <c r="D328" s="187" t="s">
        <v>160</v>
      </c>
      <c r="E328" s="193"/>
      <c r="F328" s="195" t="s">
        <v>1018</v>
      </c>
      <c r="G328" s="193"/>
      <c r="H328" s="196">
        <v>50.61</v>
      </c>
      <c r="I328" s="197"/>
      <c r="J328" s="193"/>
      <c r="K328" s="193"/>
      <c r="L328" s="198"/>
      <c r="M328" s="199"/>
      <c r="N328" s="200"/>
      <c r="O328" s="200"/>
      <c r="P328" s="200"/>
      <c r="Q328" s="200"/>
      <c r="R328" s="200"/>
      <c r="S328" s="200"/>
      <c r="T328" s="201"/>
      <c r="AT328" s="202" t="s">
        <v>160</v>
      </c>
      <c r="AU328" s="202" t="s">
        <v>89</v>
      </c>
      <c r="AV328" s="13" t="s">
        <v>89</v>
      </c>
      <c r="AW328" s="13" t="s">
        <v>4</v>
      </c>
      <c r="AX328" s="13" t="s">
        <v>87</v>
      </c>
      <c r="AY328" s="202" t="s">
        <v>149</v>
      </c>
    </row>
    <row r="329" spans="1:65" s="2" customFormat="1" ht="16.5" customHeight="1">
      <c r="A329" s="35"/>
      <c r="B329" s="36"/>
      <c r="C329" s="174" t="s">
        <v>450</v>
      </c>
      <c r="D329" s="174" t="s">
        <v>151</v>
      </c>
      <c r="E329" s="175" t="s">
        <v>1019</v>
      </c>
      <c r="F329" s="176" t="s">
        <v>1020</v>
      </c>
      <c r="G329" s="177" t="s">
        <v>287</v>
      </c>
      <c r="H329" s="178">
        <v>24.8</v>
      </c>
      <c r="I329" s="179"/>
      <c r="J329" s="180">
        <f>ROUND(I329*H329,2)</f>
        <v>0</v>
      </c>
      <c r="K329" s="176" t="s">
        <v>155</v>
      </c>
      <c r="L329" s="40"/>
      <c r="M329" s="181" t="s">
        <v>31</v>
      </c>
      <c r="N329" s="182" t="s">
        <v>50</v>
      </c>
      <c r="O329" s="65"/>
      <c r="P329" s="183">
        <f>O329*H329</f>
        <v>0</v>
      </c>
      <c r="Q329" s="183">
        <v>0.00025</v>
      </c>
      <c r="R329" s="183">
        <f>Q329*H329</f>
        <v>0.006200000000000001</v>
      </c>
      <c r="S329" s="183">
        <v>0</v>
      </c>
      <c r="T329" s="184">
        <f>S329*H329</f>
        <v>0</v>
      </c>
      <c r="U329" s="35"/>
      <c r="V329" s="35"/>
      <c r="W329" s="35"/>
      <c r="X329" s="35"/>
      <c r="Y329" s="35"/>
      <c r="Z329" s="35"/>
      <c r="AA329" s="35"/>
      <c r="AB329" s="35"/>
      <c r="AC329" s="35"/>
      <c r="AD329" s="35"/>
      <c r="AE329" s="35"/>
      <c r="AR329" s="185" t="s">
        <v>156</v>
      </c>
      <c r="AT329" s="185" t="s">
        <v>151</v>
      </c>
      <c r="AU329" s="185" t="s">
        <v>89</v>
      </c>
      <c r="AY329" s="18" t="s">
        <v>149</v>
      </c>
      <c r="BE329" s="186">
        <f>IF(N329="základní",J329,0)</f>
        <v>0</v>
      </c>
      <c r="BF329" s="186">
        <f>IF(N329="snížená",J329,0)</f>
        <v>0</v>
      </c>
      <c r="BG329" s="186">
        <f>IF(N329="zákl. přenesená",J329,0)</f>
        <v>0</v>
      </c>
      <c r="BH329" s="186">
        <f>IF(N329="sníž. přenesená",J329,0)</f>
        <v>0</v>
      </c>
      <c r="BI329" s="186">
        <f>IF(N329="nulová",J329,0)</f>
        <v>0</v>
      </c>
      <c r="BJ329" s="18" t="s">
        <v>87</v>
      </c>
      <c r="BK329" s="186">
        <f>ROUND(I329*H329,2)</f>
        <v>0</v>
      </c>
      <c r="BL329" s="18" t="s">
        <v>156</v>
      </c>
      <c r="BM329" s="185" t="s">
        <v>1021</v>
      </c>
    </row>
    <row r="330" spans="1:47" s="2" customFormat="1" ht="68.25">
      <c r="A330" s="35"/>
      <c r="B330" s="36"/>
      <c r="C330" s="37"/>
      <c r="D330" s="187" t="s">
        <v>158</v>
      </c>
      <c r="E330" s="37"/>
      <c r="F330" s="188" t="s">
        <v>1013</v>
      </c>
      <c r="G330" s="37"/>
      <c r="H330" s="37"/>
      <c r="I330" s="189"/>
      <c r="J330" s="37"/>
      <c r="K330" s="37"/>
      <c r="L330" s="40"/>
      <c r="M330" s="190"/>
      <c r="N330" s="191"/>
      <c r="O330" s="65"/>
      <c r="P330" s="65"/>
      <c r="Q330" s="65"/>
      <c r="R330" s="65"/>
      <c r="S330" s="65"/>
      <c r="T330" s="66"/>
      <c r="U330" s="35"/>
      <c r="V330" s="35"/>
      <c r="W330" s="35"/>
      <c r="X330" s="35"/>
      <c r="Y330" s="35"/>
      <c r="Z330" s="35"/>
      <c r="AA330" s="35"/>
      <c r="AB330" s="35"/>
      <c r="AC330" s="35"/>
      <c r="AD330" s="35"/>
      <c r="AE330" s="35"/>
      <c r="AT330" s="18" t="s">
        <v>158</v>
      </c>
      <c r="AU330" s="18" t="s">
        <v>89</v>
      </c>
    </row>
    <row r="331" spans="2:51" s="13" customFormat="1" ht="11.25">
      <c r="B331" s="192"/>
      <c r="C331" s="193"/>
      <c r="D331" s="187" t="s">
        <v>160</v>
      </c>
      <c r="E331" s="194" t="s">
        <v>31</v>
      </c>
      <c r="F331" s="195" t="s">
        <v>1022</v>
      </c>
      <c r="G331" s="193"/>
      <c r="H331" s="196">
        <v>12.8</v>
      </c>
      <c r="I331" s="197"/>
      <c r="J331" s="193"/>
      <c r="K331" s="193"/>
      <c r="L331" s="198"/>
      <c r="M331" s="199"/>
      <c r="N331" s="200"/>
      <c r="O331" s="200"/>
      <c r="P331" s="200"/>
      <c r="Q331" s="200"/>
      <c r="R331" s="200"/>
      <c r="S331" s="200"/>
      <c r="T331" s="201"/>
      <c r="AT331" s="202" t="s">
        <v>160</v>
      </c>
      <c r="AU331" s="202" t="s">
        <v>89</v>
      </c>
      <c r="AV331" s="13" t="s">
        <v>89</v>
      </c>
      <c r="AW331" s="13" t="s">
        <v>38</v>
      </c>
      <c r="AX331" s="13" t="s">
        <v>79</v>
      </c>
      <c r="AY331" s="202" t="s">
        <v>149</v>
      </c>
    </row>
    <row r="332" spans="2:51" s="14" customFormat="1" ht="11.25">
      <c r="B332" s="203"/>
      <c r="C332" s="204"/>
      <c r="D332" s="187" t="s">
        <v>160</v>
      </c>
      <c r="E332" s="205" t="s">
        <v>31</v>
      </c>
      <c r="F332" s="206" t="s">
        <v>1023</v>
      </c>
      <c r="G332" s="204"/>
      <c r="H332" s="205" t="s">
        <v>31</v>
      </c>
      <c r="I332" s="207"/>
      <c r="J332" s="204"/>
      <c r="K332" s="204"/>
      <c r="L332" s="208"/>
      <c r="M332" s="209"/>
      <c r="N332" s="210"/>
      <c r="O332" s="210"/>
      <c r="P332" s="210"/>
      <c r="Q332" s="210"/>
      <c r="R332" s="210"/>
      <c r="S332" s="210"/>
      <c r="T332" s="211"/>
      <c r="AT332" s="212" t="s">
        <v>160</v>
      </c>
      <c r="AU332" s="212" t="s">
        <v>89</v>
      </c>
      <c r="AV332" s="14" t="s">
        <v>87</v>
      </c>
      <c r="AW332" s="14" t="s">
        <v>38</v>
      </c>
      <c r="AX332" s="14" t="s">
        <v>79</v>
      </c>
      <c r="AY332" s="212" t="s">
        <v>149</v>
      </c>
    </row>
    <row r="333" spans="2:51" s="13" customFormat="1" ht="11.25">
      <c r="B333" s="192"/>
      <c r="C333" s="193"/>
      <c r="D333" s="187" t="s">
        <v>160</v>
      </c>
      <c r="E333" s="194" t="s">
        <v>31</v>
      </c>
      <c r="F333" s="195" t="s">
        <v>1024</v>
      </c>
      <c r="G333" s="193"/>
      <c r="H333" s="196">
        <v>12</v>
      </c>
      <c r="I333" s="197"/>
      <c r="J333" s="193"/>
      <c r="K333" s="193"/>
      <c r="L333" s="198"/>
      <c r="M333" s="199"/>
      <c r="N333" s="200"/>
      <c r="O333" s="200"/>
      <c r="P333" s="200"/>
      <c r="Q333" s="200"/>
      <c r="R333" s="200"/>
      <c r="S333" s="200"/>
      <c r="T333" s="201"/>
      <c r="AT333" s="202" t="s">
        <v>160</v>
      </c>
      <c r="AU333" s="202" t="s">
        <v>89</v>
      </c>
      <c r="AV333" s="13" t="s">
        <v>89</v>
      </c>
      <c r="AW333" s="13" t="s">
        <v>38</v>
      </c>
      <c r="AX333" s="13" t="s">
        <v>79</v>
      </c>
      <c r="AY333" s="202" t="s">
        <v>149</v>
      </c>
    </row>
    <row r="334" spans="2:51" s="14" customFormat="1" ht="11.25">
      <c r="B334" s="203"/>
      <c r="C334" s="204"/>
      <c r="D334" s="187" t="s">
        <v>160</v>
      </c>
      <c r="E334" s="205" t="s">
        <v>31</v>
      </c>
      <c r="F334" s="206" t="s">
        <v>1025</v>
      </c>
      <c r="G334" s="204"/>
      <c r="H334" s="205" t="s">
        <v>31</v>
      </c>
      <c r="I334" s="207"/>
      <c r="J334" s="204"/>
      <c r="K334" s="204"/>
      <c r="L334" s="208"/>
      <c r="M334" s="209"/>
      <c r="N334" s="210"/>
      <c r="O334" s="210"/>
      <c r="P334" s="210"/>
      <c r="Q334" s="210"/>
      <c r="R334" s="210"/>
      <c r="S334" s="210"/>
      <c r="T334" s="211"/>
      <c r="AT334" s="212" t="s">
        <v>160</v>
      </c>
      <c r="AU334" s="212" t="s">
        <v>89</v>
      </c>
      <c r="AV334" s="14" t="s">
        <v>87</v>
      </c>
      <c r="AW334" s="14" t="s">
        <v>38</v>
      </c>
      <c r="AX334" s="14" t="s">
        <v>79</v>
      </c>
      <c r="AY334" s="212" t="s">
        <v>149</v>
      </c>
    </row>
    <row r="335" spans="2:51" s="15" customFormat="1" ht="11.25">
      <c r="B335" s="213"/>
      <c r="C335" s="214"/>
      <c r="D335" s="187" t="s">
        <v>160</v>
      </c>
      <c r="E335" s="215" t="s">
        <v>31</v>
      </c>
      <c r="F335" s="216" t="s">
        <v>163</v>
      </c>
      <c r="G335" s="214"/>
      <c r="H335" s="217">
        <v>24.8</v>
      </c>
      <c r="I335" s="218"/>
      <c r="J335" s="214"/>
      <c r="K335" s="214"/>
      <c r="L335" s="219"/>
      <c r="M335" s="220"/>
      <c r="N335" s="221"/>
      <c r="O335" s="221"/>
      <c r="P335" s="221"/>
      <c r="Q335" s="221"/>
      <c r="R335" s="221"/>
      <c r="S335" s="221"/>
      <c r="T335" s="222"/>
      <c r="AT335" s="223" t="s">
        <v>160</v>
      </c>
      <c r="AU335" s="223" t="s">
        <v>89</v>
      </c>
      <c r="AV335" s="15" t="s">
        <v>156</v>
      </c>
      <c r="AW335" s="15" t="s">
        <v>38</v>
      </c>
      <c r="AX335" s="15" t="s">
        <v>87</v>
      </c>
      <c r="AY335" s="223" t="s">
        <v>149</v>
      </c>
    </row>
    <row r="336" spans="1:65" s="2" customFormat="1" ht="16.5" customHeight="1">
      <c r="A336" s="35"/>
      <c r="B336" s="36"/>
      <c r="C336" s="224" t="s">
        <v>454</v>
      </c>
      <c r="D336" s="224" t="s">
        <v>237</v>
      </c>
      <c r="E336" s="225" t="s">
        <v>1026</v>
      </c>
      <c r="F336" s="226" t="s">
        <v>1027</v>
      </c>
      <c r="G336" s="227" t="s">
        <v>287</v>
      </c>
      <c r="H336" s="228">
        <v>12.6</v>
      </c>
      <c r="I336" s="229"/>
      <c r="J336" s="230">
        <f>ROUND(I336*H336,2)</f>
        <v>0</v>
      </c>
      <c r="K336" s="226" t="s">
        <v>155</v>
      </c>
      <c r="L336" s="231"/>
      <c r="M336" s="232" t="s">
        <v>31</v>
      </c>
      <c r="N336" s="233" t="s">
        <v>50</v>
      </c>
      <c r="O336" s="65"/>
      <c r="P336" s="183">
        <f>O336*H336</f>
        <v>0</v>
      </c>
      <c r="Q336" s="183">
        <v>0.0002</v>
      </c>
      <c r="R336" s="183">
        <f>Q336*H336</f>
        <v>0.00252</v>
      </c>
      <c r="S336" s="183">
        <v>0</v>
      </c>
      <c r="T336" s="184">
        <f>S336*H336</f>
        <v>0</v>
      </c>
      <c r="U336" s="35"/>
      <c r="V336" s="35"/>
      <c r="W336" s="35"/>
      <c r="X336" s="35"/>
      <c r="Y336" s="35"/>
      <c r="Z336" s="35"/>
      <c r="AA336" s="35"/>
      <c r="AB336" s="35"/>
      <c r="AC336" s="35"/>
      <c r="AD336" s="35"/>
      <c r="AE336" s="35"/>
      <c r="AR336" s="185" t="s">
        <v>198</v>
      </c>
      <c r="AT336" s="185" t="s">
        <v>237</v>
      </c>
      <c r="AU336" s="185" t="s">
        <v>89</v>
      </c>
      <c r="AY336" s="18" t="s">
        <v>149</v>
      </c>
      <c r="BE336" s="186">
        <f>IF(N336="základní",J336,0)</f>
        <v>0</v>
      </c>
      <c r="BF336" s="186">
        <f>IF(N336="snížená",J336,0)</f>
        <v>0</v>
      </c>
      <c r="BG336" s="186">
        <f>IF(N336="zákl. přenesená",J336,0)</f>
        <v>0</v>
      </c>
      <c r="BH336" s="186">
        <f>IF(N336="sníž. přenesená",J336,0)</f>
        <v>0</v>
      </c>
      <c r="BI336" s="186">
        <f>IF(N336="nulová",J336,0)</f>
        <v>0</v>
      </c>
      <c r="BJ336" s="18" t="s">
        <v>87</v>
      </c>
      <c r="BK336" s="186">
        <f>ROUND(I336*H336,2)</f>
        <v>0</v>
      </c>
      <c r="BL336" s="18" t="s">
        <v>156</v>
      </c>
      <c r="BM336" s="185" t="s">
        <v>1028</v>
      </c>
    </row>
    <row r="337" spans="2:51" s="13" customFormat="1" ht="11.25">
      <c r="B337" s="192"/>
      <c r="C337" s="193"/>
      <c r="D337" s="187" t="s">
        <v>160</v>
      </c>
      <c r="E337" s="193"/>
      <c r="F337" s="195" t="s">
        <v>1029</v>
      </c>
      <c r="G337" s="193"/>
      <c r="H337" s="196">
        <v>12.6</v>
      </c>
      <c r="I337" s="197"/>
      <c r="J337" s="193"/>
      <c r="K337" s="193"/>
      <c r="L337" s="198"/>
      <c r="M337" s="199"/>
      <c r="N337" s="200"/>
      <c r="O337" s="200"/>
      <c r="P337" s="200"/>
      <c r="Q337" s="200"/>
      <c r="R337" s="200"/>
      <c r="S337" s="200"/>
      <c r="T337" s="201"/>
      <c r="AT337" s="202" t="s">
        <v>160</v>
      </c>
      <c r="AU337" s="202" t="s">
        <v>89</v>
      </c>
      <c r="AV337" s="13" t="s">
        <v>89</v>
      </c>
      <c r="AW337" s="13" t="s">
        <v>4</v>
      </c>
      <c r="AX337" s="13" t="s">
        <v>87</v>
      </c>
      <c r="AY337" s="202" t="s">
        <v>149</v>
      </c>
    </row>
    <row r="338" spans="1:65" s="2" customFormat="1" ht="16.5" customHeight="1">
      <c r="A338" s="35"/>
      <c r="B338" s="36"/>
      <c r="C338" s="224" t="s">
        <v>461</v>
      </c>
      <c r="D338" s="224" t="s">
        <v>237</v>
      </c>
      <c r="E338" s="225" t="s">
        <v>1030</v>
      </c>
      <c r="F338" s="226" t="s">
        <v>1031</v>
      </c>
      <c r="G338" s="227" t="s">
        <v>287</v>
      </c>
      <c r="H338" s="228">
        <v>13.44</v>
      </c>
      <c r="I338" s="229"/>
      <c r="J338" s="230">
        <f>ROUND(I338*H338,2)</f>
        <v>0</v>
      </c>
      <c r="K338" s="226" t="s">
        <v>155</v>
      </c>
      <c r="L338" s="231"/>
      <c r="M338" s="232" t="s">
        <v>31</v>
      </c>
      <c r="N338" s="233" t="s">
        <v>50</v>
      </c>
      <c r="O338" s="65"/>
      <c r="P338" s="183">
        <f>O338*H338</f>
        <v>0</v>
      </c>
      <c r="Q338" s="183">
        <v>3E-05</v>
      </c>
      <c r="R338" s="183">
        <f>Q338*H338</f>
        <v>0.0004032</v>
      </c>
      <c r="S338" s="183">
        <v>0</v>
      </c>
      <c r="T338" s="184">
        <f>S338*H338</f>
        <v>0</v>
      </c>
      <c r="U338" s="35"/>
      <c r="V338" s="35"/>
      <c r="W338" s="35"/>
      <c r="X338" s="35"/>
      <c r="Y338" s="35"/>
      <c r="Z338" s="35"/>
      <c r="AA338" s="35"/>
      <c r="AB338" s="35"/>
      <c r="AC338" s="35"/>
      <c r="AD338" s="35"/>
      <c r="AE338" s="35"/>
      <c r="AR338" s="185" t="s">
        <v>198</v>
      </c>
      <c r="AT338" s="185" t="s">
        <v>237</v>
      </c>
      <c r="AU338" s="185" t="s">
        <v>89</v>
      </c>
      <c r="AY338" s="18" t="s">
        <v>149</v>
      </c>
      <c r="BE338" s="186">
        <f>IF(N338="základní",J338,0)</f>
        <v>0</v>
      </c>
      <c r="BF338" s="186">
        <f>IF(N338="snížená",J338,0)</f>
        <v>0</v>
      </c>
      <c r="BG338" s="186">
        <f>IF(N338="zákl. přenesená",J338,0)</f>
        <v>0</v>
      </c>
      <c r="BH338" s="186">
        <f>IF(N338="sníž. přenesená",J338,0)</f>
        <v>0</v>
      </c>
      <c r="BI338" s="186">
        <f>IF(N338="nulová",J338,0)</f>
        <v>0</v>
      </c>
      <c r="BJ338" s="18" t="s">
        <v>87</v>
      </c>
      <c r="BK338" s="186">
        <f>ROUND(I338*H338,2)</f>
        <v>0</v>
      </c>
      <c r="BL338" s="18" t="s">
        <v>156</v>
      </c>
      <c r="BM338" s="185" t="s">
        <v>1032</v>
      </c>
    </row>
    <row r="339" spans="2:51" s="13" customFormat="1" ht="11.25">
      <c r="B339" s="192"/>
      <c r="C339" s="193"/>
      <c r="D339" s="187" t="s">
        <v>160</v>
      </c>
      <c r="E339" s="193"/>
      <c r="F339" s="195" t="s">
        <v>1033</v>
      </c>
      <c r="G339" s="193"/>
      <c r="H339" s="196">
        <v>13.44</v>
      </c>
      <c r="I339" s="197"/>
      <c r="J339" s="193"/>
      <c r="K339" s="193"/>
      <c r="L339" s="198"/>
      <c r="M339" s="199"/>
      <c r="N339" s="200"/>
      <c r="O339" s="200"/>
      <c r="P339" s="200"/>
      <c r="Q339" s="200"/>
      <c r="R339" s="200"/>
      <c r="S339" s="200"/>
      <c r="T339" s="201"/>
      <c r="AT339" s="202" t="s">
        <v>160</v>
      </c>
      <c r="AU339" s="202" t="s">
        <v>89</v>
      </c>
      <c r="AV339" s="13" t="s">
        <v>89</v>
      </c>
      <c r="AW339" s="13" t="s">
        <v>4</v>
      </c>
      <c r="AX339" s="13" t="s">
        <v>87</v>
      </c>
      <c r="AY339" s="202" t="s">
        <v>149</v>
      </c>
    </row>
    <row r="340" spans="1:65" s="2" customFormat="1" ht="16.5" customHeight="1">
      <c r="A340" s="35"/>
      <c r="B340" s="36"/>
      <c r="C340" s="174" t="s">
        <v>465</v>
      </c>
      <c r="D340" s="174" t="s">
        <v>151</v>
      </c>
      <c r="E340" s="175" t="s">
        <v>1019</v>
      </c>
      <c r="F340" s="176" t="s">
        <v>1020</v>
      </c>
      <c r="G340" s="177" t="s">
        <v>287</v>
      </c>
      <c r="H340" s="178">
        <v>40.4</v>
      </c>
      <c r="I340" s="179"/>
      <c r="J340" s="180">
        <f>ROUND(I340*H340,2)</f>
        <v>0</v>
      </c>
      <c r="K340" s="176" t="s">
        <v>155</v>
      </c>
      <c r="L340" s="40"/>
      <c r="M340" s="181" t="s">
        <v>31</v>
      </c>
      <c r="N340" s="182" t="s">
        <v>50</v>
      </c>
      <c r="O340" s="65"/>
      <c r="P340" s="183">
        <f>O340*H340</f>
        <v>0</v>
      </c>
      <c r="Q340" s="183">
        <v>0.00025</v>
      </c>
      <c r="R340" s="183">
        <f>Q340*H340</f>
        <v>0.0101</v>
      </c>
      <c r="S340" s="183">
        <v>0</v>
      </c>
      <c r="T340" s="184">
        <f>S340*H340</f>
        <v>0</v>
      </c>
      <c r="U340" s="35"/>
      <c r="V340" s="35"/>
      <c r="W340" s="35"/>
      <c r="X340" s="35"/>
      <c r="Y340" s="35"/>
      <c r="Z340" s="35"/>
      <c r="AA340" s="35"/>
      <c r="AB340" s="35"/>
      <c r="AC340" s="35"/>
      <c r="AD340" s="35"/>
      <c r="AE340" s="35"/>
      <c r="AR340" s="185" t="s">
        <v>156</v>
      </c>
      <c r="AT340" s="185" t="s">
        <v>151</v>
      </c>
      <c r="AU340" s="185" t="s">
        <v>89</v>
      </c>
      <c r="AY340" s="18" t="s">
        <v>149</v>
      </c>
      <c r="BE340" s="186">
        <f>IF(N340="základní",J340,0)</f>
        <v>0</v>
      </c>
      <c r="BF340" s="186">
        <f>IF(N340="snížená",J340,0)</f>
        <v>0</v>
      </c>
      <c r="BG340" s="186">
        <f>IF(N340="zákl. přenesená",J340,0)</f>
        <v>0</v>
      </c>
      <c r="BH340" s="186">
        <f>IF(N340="sníž. přenesená",J340,0)</f>
        <v>0</v>
      </c>
      <c r="BI340" s="186">
        <f>IF(N340="nulová",J340,0)</f>
        <v>0</v>
      </c>
      <c r="BJ340" s="18" t="s">
        <v>87</v>
      </c>
      <c r="BK340" s="186">
        <f>ROUND(I340*H340,2)</f>
        <v>0</v>
      </c>
      <c r="BL340" s="18" t="s">
        <v>156</v>
      </c>
      <c r="BM340" s="185" t="s">
        <v>1034</v>
      </c>
    </row>
    <row r="341" spans="1:47" s="2" customFormat="1" ht="68.25">
      <c r="A341" s="35"/>
      <c r="B341" s="36"/>
      <c r="C341" s="37"/>
      <c r="D341" s="187" t="s">
        <v>158</v>
      </c>
      <c r="E341" s="37"/>
      <c r="F341" s="188" t="s">
        <v>1013</v>
      </c>
      <c r="G341" s="37"/>
      <c r="H341" s="37"/>
      <c r="I341" s="189"/>
      <c r="J341" s="37"/>
      <c r="K341" s="37"/>
      <c r="L341" s="40"/>
      <c r="M341" s="190"/>
      <c r="N341" s="191"/>
      <c r="O341" s="65"/>
      <c r="P341" s="65"/>
      <c r="Q341" s="65"/>
      <c r="R341" s="65"/>
      <c r="S341" s="65"/>
      <c r="T341" s="66"/>
      <c r="U341" s="35"/>
      <c r="V341" s="35"/>
      <c r="W341" s="35"/>
      <c r="X341" s="35"/>
      <c r="Y341" s="35"/>
      <c r="Z341" s="35"/>
      <c r="AA341" s="35"/>
      <c r="AB341" s="35"/>
      <c r="AC341" s="35"/>
      <c r="AD341" s="35"/>
      <c r="AE341" s="35"/>
      <c r="AT341" s="18" t="s">
        <v>158</v>
      </c>
      <c r="AU341" s="18" t="s">
        <v>89</v>
      </c>
    </row>
    <row r="342" spans="2:51" s="14" customFormat="1" ht="11.25">
      <c r="B342" s="203"/>
      <c r="C342" s="204"/>
      <c r="D342" s="187" t="s">
        <v>160</v>
      </c>
      <c r="E342" s="205" t="s">
        <v>31</v>
      </c>
      <c r="F342" s="206" t="s">
        <v>1035</v>
      </c>
      <c r="G342" s="204"/>
      <c r="H342" s="205" t="s">
        <v>31</v>
      </c>
      <c r="I342" s="207"/>
      <c r="J342" s="204"/>
      <c r="K342" s="204"/>
      <c r="L342" s="208"/>
      <c r="M342" s="209"/>
      <c r="N342" s="210"/>
      <c r="O342" s="210"/>
      <c r="P342" s="210"/>
      <c r="Q342" s="210"/>
      <c r="R342" s="210"/>
      <c r="S342" s="210"/>
      <c r="T342" s="211"/>
      <c r="AT342" s="212" t="s">
        <v>160</v>
      </c>
      <c r="AU342" s="212" t="s">
        <v>89</v>
      </c>
      <c r="AV342" s="14" t="s">
        <v>87</v>
      </c>
      <c r="AW342" s="14" t="s">
        <v>38</v>
      </c>
      <c r="AX342" s="14" t="s">
        <v>79</v>
      </c>
      <c r="AY342" s="212" t="s">
        <v>149</v>
      </c>
    </row>
    <row r="343" spans="2:51" s="13" customFormat="1" ht="11.25">
      <c r="B343" s="192"/>
      <c r="C343" s="193"/>
      <c r="D343" s="187" t="s">
        <v>160</v>
      </c>
      <c r="E343" s="194" t="s">
        <v>31</v>
      </c>
      <c r="F343" s="195" t="s">
        <v>1036</v>
      </c>
      <c r="G343" s="193"/>
      <c r="H343" s="196">
        <v>14</v>
      </c>
      <c r="I343" s="197"/>
      <c r="J343" s="193"/>
      <c r="K343" s="193"/>
      <c r="L343" s="198"/>
      <c r="M343" s="199"/>
      <c r="N343" s="200"/>
      <c r="O343" s="200"/>
      <c r="P343" s="200"/>
      <c r="Q343" s="200"/>
      <c r="R343" s="200"/>
      <c r="S343" s="200"/>
      <c r="T343" s="201"/>
      <c r="AT343" s="202" t="s">
        <v>160</v>
      </c>
      <c r="AU343" s="202" t="s">
        <v>89</v>
      </c>
      <c r="AV343" s="13" t="s">
        <v>89</v>
      </c>
      <c r="AW343" s="13" t="s">
        <v>38</v>
      </c>
      <c r="AX343" s="13" t="s">
        <v>79</v>
      </c>
      <c r="AY343" s="202" t="s">
        <v>149</v>
      </c>
    </row>
    <row r="344" spans="2:51" s="13" customFormat="1" ht="11.25">
      <c r="B344" s="192"/>
      <c r="C344" s="193"/>
      <c r="D344" s="187" t="s">
        <v>160</v>
      </c>
      <c r="E344" s="194" t="s">
        <v>31</v>
      </c>
      <c r="F344" s="195" t="s">
        <v>1037</v>
      </c>
      <c r="G344" s="193"/>
      <c r="H344" s="196">
        <v>26.4</v>
      </c>
      <c r="I344" s="197"/>
      <c r="J344" s="193"/>
      <c r="K344" s="193"/>
      <c r="L344" s="198"/>
      <c r="M344" s="199"/>
      <c r="N344" s="200"/>
      <c r="O344" s="200"/>
      <c r="P344" s="200"/>
      <c r="Q344" s="200"/>
      <c r="R344" s="200"/>
      <c r="S344" s="200"/>
      <c r="T344" s="201"/>
      <c r="AT344" s="202" t="s">
        <v>160</v>
      </c>
      <c r="AU344" s="202" t="s">
        <v>89</v>
      </c>
      <c r="AV344" s="13" t="s">
        <v>89</v>
      </c>
      <c r="AW344" s="13" t="s">
        <v>38</v>
      </c>
      <c r="AX344" s="13" t="s">
        <v>79</v>
      </c>
      <c r="AY344" s="202" t="s">
        <v>149</v>
      </c>
    </row>
    <row r="345" spans="2:51" s="15" customFormat="1" ht="11.25">
      <c r="B345" s="213"/>
      <c r="C345" s="214"/>
      <c r="D345" s="187" t="s">
        <v>160</v>
      </c>
      <c r="E345" s="215" t="s">
        <v>31</v>
      </c>
      <c r="F345" s="216" t="s">
        <v>163</v>
      </c>
      <c r="G345" s="214"/>
      <c r="H345" s="217">
        <v>40.4</v>
      </c>
      <c r="I345" s="218"/>
      <c r="J345" s="214"/>
      <c r="K345" s="214"/>
      <c r="L345" s="219"/>
      <c r="M345" s="220"/>
      <c r="N345" s="221"/>
      <c r="O345" s="221"/>
      <c r="P345" s="221"/>
      <c r="Q345" s="221"/>
      <c r="R345" s="221"/>
      <c r="S345" s="221"/>
      <c r="T345" s="222"/>
      <c r="AT345" s="223" t="s">
        <v>160</v>
      </c>
      <c r="AU345" s="223" t="s">
        <v>89</v>
      </c>
      <c r="AV345" s="15" t="s">
        <v>156</v>
      </c>
      <c r="AW345" s="15" t="s">
        <v>38</v>
      </c>
      <c r="AX345" s="15" t="s">
        <v>87</v>
      </c>
      <c r="AY345" s="223" t="s">
        <v>149</v>
      </c>
    </row>
    <row r="346" spans="1:65" s="2" customFormat="1" ht="16.5" customHeight="1">
      <c r="A346" s="35"/>
      <c r="B346" s="36"/>
      <c r="C346" s="224" t="s">
        <v>470</v>
      </c>
      <c r="D346" s="224" t="s">
        <v>237</v>
      </c>
      <c r="E346" s="225" t="s">
        <v>1038</v>
      </c>
      <c r="F346" s="226" t="s">
        <v>1039</v>
      </c>
      <c r="G346" s="227" t="s">
        <v>287</v>
      </c>
      <c r="H346" s="228">
        <v>42.42</v>
      </c>
      <c r="I346" s="229"/>
      <c r="J346" s="230">
        <f>ROUND(I346*H346,2)</f>
        <v>0</v>
      </c>
      <c r="K346" s="226" t="s">
        <v>155</v>
      </c>
      <c r="L346" s="231"/>
      <c r="M346" s="232" t="s">
        <v>31</v>
      </c>
      <c r="N346" s="233" t="s">
        <v>50</v>
      </c>
      <c r="O346" s="65"/>
      <c r="P346" s="183">
        <f>O346*H346</f>
        <v>0</v>
      </c>
      <c r="Q346" s="183">
        <v>3E-05</v>
      </c>
      <c r="R346" s="183">
        <f>Q346*H346</f>
        <v>0.0012726</v>
      </c>
      <c r="S346" s="183">
        <v>0</v>
      </c>
      <c r="T346" s="184">
        <f>S346*H346</f>
        <v>0</v>
      </c>
      <c r="U346" s="35"/>
      <c r="V346" s="35"/>
      <c r="W346" s="35"/>
      <c r="X346" s="35"/>
      <c r="Y346" s="35"/>
      <c r="Z346" s="35"/>
      <c r="AA346" s="35"/>
      <c r="AB346" s="35"/>
      <c r="AC346" s="35"/>
      <c r="AD346" s="35"/>
      <c r="AE346" s="35"/>
      <c r="AR346" s="185" t="s">
        <v>198</v>
      </c>
      <c r="AT346" s="185" t="s">
        <v>237</v>
      </c>
      <c r="AU346" s="185" t="s">
        <v>89</v>
      </c>
      <c r="AY346" s="18" t="s">
        <v>149</v>
      </c>
      <c r="BE346" s="186">
        <f>IF(N346="základní",J346,0)</f>
        <v>0</v>
      </c>
      <c r="BF346" s="186">
        <f>IF(N346="snížená",J346,0)</f>
        <v>0</v>
      </c>
      <c r="BG346" s="186">
        <f>IF(N346="zákl. přenesená",J346,0)</f>
        <v>0</v>
      </c>
      <c r="BH346" s="186">
        <f>IF(N346="sníž. přenesená",J346,0)</f>
        <v>0</v>
      </c>
      <c r="BI346" s="186">
        <f>IF(N346="nulová",J346,0)</f>
        <v>0</v>
      </c>
      <c r="BJ346" s="18" t="s">
        <v>87</v>
      </c>
      <c r="BK346" s="186">
        <f>ROUND(I346*H346,2)</f>
        <v>0</v>
      </c>
      <c r="BL346" s="18" t="s">
        <v>156</v>
      </c>
      <c r="BM346" s="185" t="s">
        <v>1040</v>
      </c>
    </row>
    <row r="347" spans="2:51" s="13" customFormat="1" ht="11.25">
      <c r="B347" s="192"/>
      <c r="C347" s="193"/>
      <c r="D347" s="187" t="s">
        <v>160</v>
      </c>
      <c r="E347" s="193"/>
      <c r="F347" s="195" t="s">
        <v>1041</v>
      </c>
      <c r="G347" s="193"/>
      <c r="H347" s="196">
        <v>42.42</v>
      </c>
      <c r="I347" s="197"/>
      <c r="J347" s="193"/>
      <c r="K347" s="193"/>
      <c r="L347" s="198"/>
      <c r="M347" s="199"/>
      <c r="N347" s="200"/>
      <c r="O347" s="200"/>
      <c r="P347" s="200"/>
      <c r="Q347" s="200"/>
      <c r="R347" s="200"/>
      <c r="S347" s="200"/>
      <c r="T347" s="201"/>
      <c r="AT347" s="202" t="s">
        <v>160</v>
      </c>
      <c r="AU347" s="202" t="s">
        <v>89</v>
      </c>
      <c r="AV347" s="13" t="s">
        <v>89</v>
      </c>
      <c r="AW347" s="13" t="s">
        <v>4</v>
      </c>
      <c r="AX347" s="13" t="s">
        <v>87</v>
      </c>
      <c r="AY347" s="202" t="s">
        <v>149</v>
      </c>
    </row>
    <row r="348" spans="1:65" s="2" customFormat="1" ht="24">
      <c r="A348" s="35"/>
      <c r="B348" s="36"/>
      <c r="C348" s="174" t="s">
        <v>476</v>
      </c>
      <c r="D348" s="174" t="s">
        <v>151</v>
      </c>
      <c r="E348" s="175" t="s">
        <v>1042</v>
      </c>
      <c r="F348" s="176" t="s">
        <v>1043</v>
      </c>
      <c r="G348" s="177" t="s">
        <v>154</v>
      </c>
      <c r="H348" s="178">
        <v>145.81</v>
      </c>
      <c r="I348" s="179"/>
      <c r="J348" s="180">
        <f>ROUND(I348*H348,2)</f>
        <v>0</v>
      </c>
      <c r="K348" s="176" t="s">
        <v>155</v>
      </c>
      <c r="L348" s="40"/>
      <c r="M348" s="181" t="s">
        <v>31</v>
      </c>
      <c r="N348" s="182" t="s">
        <v>50</v>
      </c>
      <c r="O348" s="65"/>
      <c r="P348" s="183">
        <f>O348*H348</f>
        <v>0</v>
      </c>
      <c r="Q348" s="183">
        <v>0.00348</v>
      </c>
      <c r="R348" s="183">
        <f>Q348*H348</f>
        <v>0.5074188000000001</v>
      </c>
      <c r="S348" s="183">
        <v>0</v>
      </c>
      <c r="T348" s="184">
        <f>S348*H348</f>
        <v>0</v>
      </c>
      <c r="U348" s="35"/>
      <c r="V348" s="35"/>
      <c r="W348" s="35"/>
      <c r="X348" s="35"/>
      <c r="Y348" s="35"/>
      <c r="Z348" s="35"/>
      <c r="AA348" s="35"/>
      <c r="AB348" s="35"/>
      <c r="AC348" s="35"/>
      <c r="AD348" s="35"/>
      <c r="AE348" s="35"/>
      <c r="AR348" s="185" t="s">
        <v>156</v>
      </c>
      <c r="AT348" s="185" t="s">
        <v>151</v>
      </c>
      <c r="AU348" s="185" t="s">
        <v>89</v>
      </c>
      <c r="AY348" s="18" t="s">
        <v>149</v>
      </c>
      <c r="BE348" s="186">
        <f>IF(N348="základní",J348,0)</f>
        <v>0</v>
      </c>
      <c r="BF348" s="186">
        <f>IF(N348="snížená",J348,0)</f>
        <v>0</v>
      </c>
      <c r="BG348" s="186">
        <f>IF(N348="zákl. přenesená",J348,0)</f>
        <v>0</v>
      </c>
      <c r="BH348" s="186">
        <f>IF(N348="sníž. přenesená",J348,0)</f>
        <v>0</v>
      </c>
      <c r="BI348" s="186">
        <f>IF(N348="nulová",J348,0)</f>
        <v>0</v>
      </c>
      <c r="BJ348" s="18" t="s">
        <v>87</v>
      </c>
      <c r="BK348" s="186">
        <f>ROUND(I348*H348,2)</f>
        <v>0</v>
      </c>
      <c r="BL348" s="18" t="s">
        <v>156</v>
      </c>
      <c r="BM348" s="185" t="s">
        <v>1044</v>
      </c>
    </row>
    <row r="349" spans="2:51" s="13" customFormat="1" ht="11.25">
      <c r="B349" s="192"/>
      <c r="C349" s="193"/>
      <c r="D349" s="187" t="s">
        <v>160</v>
      </c>
      <c r="E349" s="194" t="s">
        <v>31</v>
      </c>
      <c r="F349" s="195" t="s">
        <v>1045</v>
      </c>
      <c r="G349" s="193"/>
      <c r="H349" s="196">
        <v>141.77</v>
      </c>
      <c r="I349" s="197"/>
      <c r="J349" s="193"/>
      <c r="K349" s="193"/>
      <c r="L349" s="198"/>
      <c r="M349" s="199"/>
      <c r="N349" s="200"/>
      <c r="O349" s="200"/>
      <c r="P349" s="200"/>
      <c r="Q349" s="200"/>
      <c r="R349" s="200"/>
      <c r="S349" s="200"/>
      <c r="T349" s="201"/>
      <c r="AT349" s="202" t="s">
        <v>160</v>
      </c>
      <c r="AU349" s="202" t="s">
        <v>89</v>
      </c>
      <c r="AV349" s="13" t="s">
        <v>89</v>
      </c>
      <c r="AW349" s="13" t="s">
        <v>38</v>
      </c>
      <c r="AX349" s="13" t="s">
        <v>79</v>
      </c>
      <c r="AY349" s="202" t="s">
        <v>149</v>
      </c>
    </row>
    <row r="350" spans="2:51" s="13" customFormat="1" ht="11.25">
      <c r="B350" s="192"/>
      <c r="C350" s="193"/>
      <c r="D350" s="187" t="s">
        <v>160</v>
      </c>
      <c r="E350" s="194" t="s">
        <v>31</v>
      </c>
      <c r="F350" s="195" t="s">
        <v>1009</v>
      </c>
      <c r="G350" s="193"/>
      <c r="H350" s="196">
        <v>4.04</v>
      </c>
      <c r="I350" s="197"/>
      <c r="J350" s="193"/>
      <c r="K350" s="193"/>
      <c r="L350" s="198"/>
      <c r="M350" s="199"/>
      <c r="N350" s="200"/>
      <c r="O350" s="200"/>
      <c r="P350" s="200"/>
      <c r="Q350" s="200"/>
      <c r="R350" s="200"/>
      <c r="S350" s="200"/>
      <c r="T350" s="201"/>
      <c r="AT350" s="202" t="s">
        <v>160</v>
      </c>
      <c r="AU350" s="202" t="s">
        <v>89</v>
      </c>
      <c r="AV350" s="13" t="s">
        <v>89</v>
      </c>
      <c r="AW350" s="13" t="s">
        <v>38</v>
      </c>
      <c r="AX350" s="13" t="s">
        <v>79</v>
      </c>
      <c r="AY350" s="202" t="s">
        <v>149</v>
      </c>
    </row>
    <row r="351" spans="2:51" s="15" customFormat="1" ht="11.25">
      <c r="B351" s="213"/>
      <c r="C351" s="214"/>
      <c r="D351" s="187" t="s">
        <v>160</v>
      </c>
      <c r="E351" s="215" t="s">
        <v>31</v>
      </c>
      <c r="F351" s="216" t="s">
        <v>163</v>
      </c>
      <c r="G351" s="214"/>
      <c r="H351" s="217">
        <v>145.81</v>
      </c>
      <c r="I351" s="218"/>
      <c r="J351" s="214"/>
      <c r="K351" s="214"/>
      <c r="L351" s="219"/>
      <c r="M351" s="220"/>
      <c r="N351" s="221"/>
      <c r="O351" s="221"/>
      <c r="P351" s="221"/>
      <c r="Q351" s="221"/>
      <c r="R351" s="221"/>
      <c r="S351" s="221"/>
      <c r="T351" s="222"/>
      <c r="AT351" s="223" t="s">
        <v>160</v>
      </c>
      <c r="AU351" s="223" t="s">
        <v>89</v>
      </c>
      <c r="AV351" s="15" t="s">
        <v>156</v>
      </c>
      <c r="AW351" s="15" t="s">
        <v>38</v>
      </c>
      <c r="AX351" s="15" t="s">
        <v>87</v>
      </c>
      <c r="AY351" s="223" t="s">
        <v>149</v>
      </c>
    </row>
    <row r="352" spans="1:65" s="2" customFormat="1" ht="21.75" customHeight="1">
      <c r="A352" s="35"/>
      <c r="B352" s="36"/>
      <c r="C352" s="174" t="s">
        <v>484</v>
      </c>
      <c r="D352" s="174" t="s">
        <v>151</v>
      </c>
      <c r="E352" s="175" t="s">
        <v>1046</v>
      </c>
      <c r="F352" s="176" t="s">
        <v>1047</v>
      </c>
      <c r="G352" s="177" t="s">
        <v>170</v>
      </c>
      <c r="H352" s="178">
        <v>33.3</v>
      </c>
      <c r="I352" s="179"/>
      <c r="J352" s="180">
        <f>ROUND(I352*H352,2)</f>
        <v>0</v>
      </c>
      <c r="K352" s="176" t="s">
        <v>155</v>
      </c>
      <c r="L352" s="40"/>
      <c r="M352" s="181" t="s">
        <v>31</v>
      </c>
      <c r="N352" s="182" t="s">
        <v>50</v>
      </c>
      <c r="O352" s="65"/>
      <c r="P352" s="183">
        <f>O352*H352</f>
        <v>0</v>
      </c>
      <c r="Q352" s="183">
        <v>2.16</v>
      </c>
      <c r="R352" s="183">
        <f>Q352*H352</f>
        <v>71.928</v>
      </c>
      <c r="S352" s="183">
        <v>0</v>
      </c>
      <c r="T352" s="184">
        <f>S352*H352</f>
        <v>0</v>
      </c>
      <c r="U352" s="35"/>
      <c r="V352" s="35"/>
      <c r="W352" s="35"/>
      <c r="X352" s="35"/>
      <c r="Y352" s="35"/>
      <c r="Z352" s="35"/>
      <c r="AA352" s="35"/>
      <c r="AB352" s="35"/>
      <c r="AC352" s="35"/>
      <c r="AD352" s="35"/>
      <c r="AE352" s="35"/>
      <c r="AR352" s="185" t="s">
        <v>156</v>
      </c>
      <c r="AT352" s="185" t="s">
        <v>151</v>
      </c>
      <c r="AU352" s="185" t="s">
        <v>89</v>
      </c>
      <c r="AY352" s="18" t="s">
        <v>149</v>
      </c>
      <c r="BE352" s="186">
        <f>IF(N352="základní",J352,0)</f>
        <v>0</v>
      </c>
      <c r="BF352" s="186">
        <f>IF(N352="snížená",J352,0)</f>
        <v>0</v>
      </c>
      <c r="BG352" s="186">
        <f>IF(N352="zákl. přenesená",J352,0)</f>
        <v>0</v>
      </c>
      <c r="BH352" s="186">
        <f>IF(N352="sníž. přenesená",J352,0)</f>
        <v>0</v>
      </c>
      <c r="BI352" s="186">
        <f>IF(N352="nulová",J352,0)</f>
        <v>0</v>
      </c>
      <c r="BJ352" s="18" t="s">
        <v>87</v>
      </c>
      <c r="BK352" s="186">
        <f>ROUND(I352*H352,2)</f>
        <v>0</v>
      </c>
      <c r="BL352" s="18" t="s">
        <v>156</v>
      </c>
      <c r="BM352" s="185" t="s">
        <v>1048</v>
      </c>
    </row>
    <row r="353" spans="1:47" s="2" customFormat="1" ht="39">
      <c r="A353" s="35"/>
      <c r="B353" s="36"/>
      <c r="C353" s="37"/>
      <c r="D353" s="187" t="s">
        <v>158</v>
      </c>
      <c r="E353" s="37"/>
      <c r="F353" s="188" t="s">
        <v>1049</v>
      </c>
      <c r="G353" s="37"/>
      <c r="H353" s="37"/>
      <c r="I353" s="189"/>
      <c r="J353" s="37"/>
      <c r="K353" s="37"/>
      <c r="L353" s="40"/>
      <c r="M353" s="190"/>
      <c r="N353" s="191"/>
      <c r="O353" s="65"/>
      <c r="P353" s="65"/>
      <c r="Q353" s="65"/>
      <c r="R353" s="65"/>
      <c r="S353" s="65"/>
      <c r="T353" s="66"/>
      <c r="U353" s="35"/>
      <c r="V353" s="35"/>
      <c r="W353" s="35"/>
      <c r="X353" s="35"/>
      <c r="Y353" s="35"/>
      <c r="Z353" s="35"/>
      <c r="AA353" s="35"/>
      <c r="AB353" s="35"/>
      <c r="AC353" s="35"/>
      <c r="AD353" s="35"/>
      <c r="AE353" s="35"/>
      <c r="AT353" s="18" t="s">
        <v>158</v>
      </c>
      <c r="AU353" s="18" t="s">
        <v>89</v>
      </c>
    </row>
    <row r="354" spans="2:51" s="13" customFormat="1" ht="11.25">
      <c r="B354" s="192"/>
      <c r="C354" s="193"/>
      <c r="D354" s="187" t="s">
        <v>160</v>
      </c>
      <c r="E354" s="194" t="s">
        <v>31</v>
      </c>
      <c r="F354" s="195" t="s">
        <v>1050</v>
      </c>
      <c r="G354" s="193"/>
      <c r="H354" s="196">
        <v>17.76</v>
      </c>
      <c r="I354" s="197"/>
      <c r="J354" s="193"/>
      <c r="K354" s="193"/>
      <c r="L354" s="198"/>
      <c r="M354" s="199"/>
      <c r="N354" s="200"/>
      <c r="O354" s="200"/>
      <c r="P354" s="200"/>
      <c r="Q354" s="200"/>
      <c r="R354" s="200"/>
      <c r="S354" s="200"/>
      <c r="T354" s="201"/>
      <c r="AT354" s="202" t="s">
        <v>160</v>
      </c>
      <c r="AU354" s="202" t="s">
        <v>89</v>
      </c>
      <c r="AV354" s="13" t="s">
        <v>89</v>
      </c>
      <c r="AW354" s="13" t="s">
        <v>38</v>
      </c>
      <c r="AX354" s="13" t="s">
        <v>79</v>
      </c>
      <c r="AY354" s="202" t="s">
        <v>149</v>
      </c>
    </row>
    <row r="355" spans="2:51" s="13" customFormat="1" ht="11.25">
      <c r="B355" s="192"/>
      <c r="C355" s="193"/>
      <c r="D355" s="187" t="s">
        <v>160</v>
      </c>
      <c r="E355" s="194" t="s">
        <v>31</v>
      </c>
      <c r="F355" s="195" t="s">
        <v>1051</v>
      </c>
      <c r="G355" s="193"/>
      <c r="H355" s="196">
        <v>15.54</v>
      </c>
      <c r="I355" s="197"/>
      <c r="J355" s="193"/>
      <c r="K355" s="193"/>
      <c r="L355" s="198"/>
      <c r="M355" s="199"/>
      <c r="N355" s="200"/>
      <c r="O355" s="200"/>
      <c r="P355" s="200"/>
      <c r="Q355" s="200"/>
      <c r="R355" s="200"/>
      <c r="S355" s="200"/>
      <c r="T355" s="201"/>
      <c r="AT355" s="202" t="s">
        <v>160</v>
      </c>
      <c r="AU355" s="202" t="s">
        <v>89</v>
      </c>
      <c r="AV355" s="13" t="s">
        <v>89</v>
      </c>
      <c r="AW355" s="13" t="s">
        <v>38</v>
      </c>
      <c r="AX355" s="13" t="s">
        <v>79</v>
      </c>
      <c r="AY355" s="202" t="s">
        <v>149</v>
      </c>
    </row>
    <row r="356" spans="2:51" s="15" customFormat="1" ht="11.25">
      <c r="B356" s="213"/>
      <c r="C356" s="214"/>
      <c r="D356" s="187" t="s">
        <v>160</v>
      </c>
      <c r="E356" s="215" t="s">
        <v>31</v>
      </c>
      <c r="F356" s="216" t="s">
        <v>163</v>
      </c>
      <c r="G356" s="214"/>
      <c r="H356" s="217">
        <v>33.3</v>
      </c>
      <c r="I356" s="218"/>
      <c r="J356" s="214"/>
      <c r="K356" s="214"/>
      <c r="L356" s="219"/>
      <c r="M356" s="220"/>
      <c r="N356" s="221"/>
      <c r="O356" s="221"/>
      <c r="P356" s="221"/>
      <c r="Q356" s="221"/>
      <c r="R356" s="221"/>
      <c r="S356" s="221"/>
      <c r="T356" s="222"/>
      <c r="AT356" s="223" t="s">
        <v>160</v>
      </c>
      <c r="AU356" s="223" t="s">
        <v>89</v>
      </c>
      <c r="AV356" s="15" t="s">
        <v>156</v>
      </c>
      <c r="AW356" s="15" t="s">
        <v>38</v>
      </c>
      <c r="AX356" s="15" t="s">
        <v>87</v>
      </c>
      <c r="AY356" s="223" t="s">
        <v>149</v>
      </c>
    </row>
    <row r="357" spans="1:65" s="2" customFormat="1" ht="16.5" customHeight="1">
      <c r="A357" s="35"/>
      <c r="B357" s="36"/>
      <c r="C357" s="174" t="s">
        <v>489</v>
      </c>
      <c r="D357" s="174" t="s">
        <v>151</v>
      </c>
      <c r="E357" s="175" t="s">
        <v>1052</v>
      </c>
      <c r="F357" s="176" t="s">
        <v>1053</v>
      </c>
      <c r="G357" s="177" t="s">
        <v>154</v>
      </c>
      <c r="H357" s="178">
        <v>14.356</v>
      </c>
      <c r="I357" s="179"/>
      <c r="J357" s="180">
        <f>ROUND(I357*H357,2)</f>
        <v>0</v>
      </c>
      <c r="K357" s="176" t="s">
        <v>155</v>
      </c>
      <c r="L357" s="40"/>
      <c r="M357" s="181" t="s">
        <v>31</v>
      </c>
      <c r="N357" s="182" t="s">
        <v>50</v>
      </c>
      <c r="O357" s="65"/>
      <c r="P357" s="183">
        <f>O357*H357</f>
        <v>0</v>
      </c>
      <c r="Q357" s="183">
        <v>0.2756</v>
      </c>
      <c r="R357" s="183">
        <f>Q357*H357</f>
        <v>3.9565136</v>
      </c>
      <c r="S357" s="183">
        <v>0</v>
      </c>
      <c r="T357" s="184">
        <f>S357*H357</f>
        <v>0</v>
      </c>
      <c r="U357" s="35"/>
      <c r="V357" s="35"/>
      <c r="W357" s="35"/>
      <c r="X357" s="35"/>
      <c r="Y357" s="35"/>
      <c r="Z357" s="35"/>
      <c r="AA357" s="35"/>
      <c r="AB357" s="35"/>
      <c r="AC357" s="35"/>
      <c r="AD357" s="35"/>
      <c r="AE357" s="35"/>
      <c r="AR357" s="185" t="s">
        <v>156</v>
      </c>
      <c r="AT357" s="185" t="s">
        <v>151</v>
      </c>
      <c r="AU357" s="185" t="s">
        <v>89</v>
      </c>
      <c r="AY357" s="18" t="s">
        <v>149</v>
      </c>
      <c r="BE357" s="186">
        <f>IF(N357="základní",J357,0)</f>
        <v>0</v>
      </c>
      <c r="BF357" s="186">
        <f>IF(N357="snížená",J357,0)</f>
        <v>0</v>
      </c>
      <c r="BG357" s="186">
        <f>IF(N357="zákl. přenesená",J357,0)</f>
        <v>0</v>
      </c>
      <c r="BH357" s="186">
        <f>IF(N357="sníž. přenesená",J357,0)</f>
        <v>0</v>
      </c>
      <c r="BI357" s="186">
        <f>IF(N357="nulová",J357,0)</f>
        <v>0</v>
      </c>
      <c r="BJ357" s="18" t="s">
        <v>87</v>
      </c>
      <c r="BK357" s="186">
        <f>ROUND(I357*H357,2)</f>
        <v>0</v>
      </c>
      <c r="BL357" s="18" t="s">
        <v>156</v>
      </c>
      <c r="BM357" s="185" t="s">
        <v>1054</v>
      </c>
    </row>
    <row r="358" spans="2:51" s="13" customFormat="1" ht="11.25">
      <c r="B358" s="192"/>
      <c r="C358" s="193"/>
      <c r="D358" s="187" t="s">
        <v>160</v>
      </c>
      <c r="E358" s="194" t="s">
        <v>31</v>
      </c>
      <c r="F358" s="195" t="s">
        <v>1055</v>
      </c>
      <c r="G358" s="193"/>
      <c r="H358" s="196">
        <v>2.903</v>
      </c>
      <c r="I358" s="197"/>
      <c r="J358" s="193"/>
      <c r="K358" s="193"/>
      <c r="L358" s="198"/>
      <c r="M358" s="199"/>
      <c r="N358" s="200"/>
      <c r="O358" s="200"/>
      <c r="P358" s="200"/>
      <c r="Q358" s="200"/>
      <c r="R358" s="200"/>
      <c r="S358" s="200"/>
      <c r="T358" s="201"/>
      <c r="AT358" s="202" t="s">
        <v>160</v>
      </c>
      <c r="AU358" s="202" t="s">
        <v>89</v>
      </c>
      <c r="AV358" s="13" t="s">
        <v>89</v>
      </c>
      <c r="AW358" s="13" t="s">
        <v>38</v>
      </c>
      <c r="AX358" s="13" t="s">
        <v>79</v>
      </c>
      <c r="AY358" s="202" t="s">
        <v>149</v>
      </c>
    </row>
    <row r="359" spans="2:51" s="13" customFormat="1" ht="11.25">
      <c r="B359" s="192"/>
      <c r="C359" s="193"/>
      <c r="D359" s="187" t="s">
        <v>160</v>
      </c>
      <c r="E359" s="194" t="s">
        <v>31</v>
      </c>
      <c r="F359" s="195" t="s">
        <v>1056</v>
      </c>
      <c r="G359" s="193"/>
      <c r="H359" s="196">
        <v>8.685</v>
      </c>
      <c r="I359" s="197"/>
      <c r="J359" s="193"/>
      <c r="K359" s="193"/>
      <c r="L359" s="198"/>
      <c r="M359" s="199"/>
      <c r="N359" s="200"/>
      <c r="O359" s="200"/>
      <c r="P359" s="200"/>
      <c r="Q359" s="200"/>
      <c r="R359" s="200"/>
      <c r="S359" s="200"/>
      <c r="T359" s="201"/>
      <c r="AT359" s="202" t="s">
        <v>160</v>
      </c>
      <c r="AU359" s="202" t="s">
        <v>89</v>
      </c>
      <c r="AV359" s="13" t="s">
        <v>89</v>
      </c>
      <c r="AW359" s="13" t="s">
        <v>38</v>
      </c>
      <c r="AX359" s="13" t="s">
        <v>79</v>
      </c>
      <c r="AY359" s="202" t="s">
        <v>149</v>
      </c>
    </row>
    <row r="360" spans="2:51" s="13" customFormat="1" ht="11.25">
      <c r="B360" s="192"/>
      <c r="C360" s="193"/>
      <c r="D360" s="187" t="s">
        <v>160</v>
      </c>
      <c r="E360" s="194" t="s">
        <v>31</v>
      </c>
      <c r="F360" s="195" t="s">
        <v>1057</v>
      </c>
      <c r="G360" s="193"/>
      <c r="H360" s="196">
        <v>2.768</v>
      </c>
      <c r="I360" s="197"/>
      <c r="J360" s="193"/>
      <c r="K360" s="193"/>
      <c r="L360" s="198"/>
      <c r="M360" s="199"/>
      <c r="N360" s="200"/>
      <c r="O360" s="200"/>
      <c r="P360" s="200"/>
      <c r="Q360" s="200"/>
      <c r="R360" s="200"/>
      <c r="S360" s="200"/>
      <c r="T360" s="201"/>
      <c r="AT360" s="202" t="s">
        <v>160</v>
      </c>
      <c r="AU360" s="202" t="s">
        <v>89</v>
      </c>
      <c r="AV360" s="13" t="s">
        <v>89</v>
      </c>
      <c r="AW360" s="13" t="s">
        <v>38</v>
      </c>
      <c r="AX360" s="13" t="s">
        <v>79</v>
      </c>
      <c r="AY360" s="202" t="s">
        <v>149</v>
      </c>
    </row>
    <row r="361" spans="2:51" s="15" customFormat="1" ht="11.25">
      <c r="B361" s="213"/>
      <c r="C361" s="214"/>
      <c r="D361" s="187" t="s">
        <v>160</v>
      </c>
      <c r="E361" s="215" t="s">
        <v>31</v>
      </c>
      <c r="F361" s="216" t="s">
        <v>163</v>
      </c>
      <c r="G361" s="214"/>
      <c r="H361" s="217">
        <v>14.356000000000002</v>
      </c>
      <c r="I361" s="218"/>
      <c r="J361" s="214"/>
      <c r="K361" s="214"/>
      <c r="L361" s="219"/>
      <c r="M361" s="220"/>
      <c r="N361" s="221"/>
      <c r="O361" s="221"/>
      <c r="P361" s="221"/>
      <c r="Q361" s="221"/>
      <c r="R361" s="221"/>
      <c r="S361" s="221"/>
      <c r="T361" s="222"/>
      <c r="AT361" s="223" t="s">
        <v>160</v>
      </c>
      <c r="AU361" s="223" t="s">
        <v>89</v>
      </c>
      <c r="AV361" s="15" t="s">
        <v>156</v>
      </c>
      <c r="AW361" s="15" t="s">
        <v>38</v>
      </c>
      <c r="AX361" s="15" t="s">
        <v>87</v>
      </c>
      <c r="AY361" s="223" t="s">
        <v>149</v>
      </c>
    </row>
    <row r="362" spans="1:65" s="2" customFormat="1" ht="16.5" customHeight="1">
      <c r="A362" s="35"/>
      <c r="B362" s="36"/>
      <c r="C362" s="174" t="s">
        <v>494</v>
      </c>
      <c r="D362" s="174" t="s">
        <v>151</v>
      </c>
      <c r="E362" s="175" t="s">
        <v>1058</v>
      </c>
      <c r="F362" s="176" t="s">
        <v>1059</v>
      </c>
      <c r="G362" s="177" t="s">
        <v>391</v>
      </c>
      <c r="H362" s="178">
        <v>74</v>
      </c>
      <c r="I362" s="179"/>
      <c r="J362" s="180">
        <f>ROUND(I362*H362,2)</f>
        <v>0</v>
      </c>
      <c r="K362" s="176" t="s">
        <v>155</v>
      </c>
      <c r="L362" s="40"/>
      <c r="M362" s="181" t="s">
        <v>31</v>
      </c>
      <c r="N362" s="182" t="s">
        <v>50</v>
      </c>
      <c r="O362" s="65"/>
      <c r="P362" s="183">
        <f>O362*H362</f>
        <v>0</v>
      </c>
      <c r="Q362" s="183">
        <v>0</v>
      </c>
      <c r="R362" s="183">
        <f>Q362*H362</f>
        <v>0</v>
      </c>
      <c r="S362" s="183">
        <v>0</v>
      </c>
      <c r="T362" s="184">
        <f>S362*H362</f>
        <v>0</v>
      </c>
      <c r="U362" s="35"/>
      <c r="V362" s="35"/>
      <c r="W362" s="35"/>
      <c r="X362" s="35"/>
      <c r="Y362" s="35"/>
      <c r="Z362" s="35"/>
      <c r="AA362" s="35"/>
      <c r="AB362" s="35"/>
      <c r="AC362" s="35"/>
      <c r="AD362" s="35"/>
      <c r="AE362" s="35"/>
      <c r="AR362" s="185" t="s">
        <v>156</v>
      </c>
      <c r="AT362" s="185" t="s">
        <v>151</v>
      </c>
      <c r="AU362" s="185" t="s">
        <v>89</v>
      </c>
      <c r="AY362" s="18" t="s">
        <v>149</v>
      </c>
      <c r="BE362" s="186">
        <f>IF(N362="základní",J362,0)</f>
        <v>0</v>
      </c>
      <c r="BF362" s="186">
        <f>IF(N362="snížená",J362,0)</f>
        <v>0</v>
      </c>
      <c r="BG362" s="186">
        <f>IF(N362="zákl. přenesená",J362,0)</f>
        <v>0</v>
      </c>
      <c r="BH362" s="186">
        <f>IF(N362="sníž. přenesená",J362,0)</f>
        <v>0</v>
      </c>
      <c r="BI362" s="186">
        <f>IF(N362="nulová",J362,0)</f>
        <v>0</v>
      </c>
      <c r="BJ362" s="18" t="s">
        <v>87</v>
      </c>
      <c r="BK362" s="186">
        <f>ROUND(I362*H362,2)</f>
        <v>0</v>
      </c>
      <c r="BL362" s="18" t="s">
        <v>156</v>
      </c>
      <c r="BM362" s="185" t="s">
        <v>1060</v>
      </c>
    </row>
    <row r="363" spans="1:47" s="2" customFormat="1" ht="39">
      <c r="A363" s="35"/>
      <c r="B363" s="36"/>
      <c r="C363" s="37"/>
      <c r="D363" s="187" t="s">
        <v>158</v>
      </c>
      <c r="E363" s="37"/>
      <c r="F363" s="188" t="s">
        <v>1061</v>
      </c>
      <c r="G363" s="37"/>
      <c r="H363" s="37"/>
      <c r="I363" s="189"/>
      <c r="J363" s="37"/>
      <c r="K363" s="37"/>
      <c r="L363" s="40"/>
      <c r="M363" s="190"/>
      <c r="N363" s="191"/>
      <c r="O363" s="65"/>
      <c r="P363" s="65"/>
      <c r="Q363" s="65"/>
      <c r="R363" s="65"/>
      <c r="S363" s="65"/>
      <c r="T363" s="66"/>
      <c r="U363" s="35"/>
      <c r="V363" s="35"/>
      <c r="W363" s="35"/>
      <c r="X363" s="35"/>
      <c r="Y363" s="35"/>
      <c r="Z363" s="35"/>
      <c r="AA363" s="35"/>
      <c r="AB363" s="35"/>
      <c r="AC363" s="35"/>
      <c r="AD363" s="35"/>
      <c r="AE363" s="35"/>
      <c r="AT363" s="18" t="s">
        <v>158</v>
      </c>
      <c r="AU363" s="18" t="s">
        <v>89</v>
      </c>
    </row>
    <row r="364" spans="2:51" s="13" customFormat="1" ht="11.25">
      <c r="B364" s="192"/>
      <c r="C364" s="193"/>
      <c r="D364" s="187" t="s">
        <v>160</v>
      </c>
      <c r="E364" s="194" t="s">
        <v>31</v>
      </c>
      <c r="F364" s="195" t="s">
        <v>552</v>
      </c>
      <c r="G364" s="193"/>
      <c r="H364" s="196">
        <v>74</v>
      </c>
      <c r="I364" s="197"/>
      <c r="J364" s="193"/>
      <c r="K364" s="193"/>
      <c r="L364" s="198"/>
      <c r="M364" s="199"/>
      <c r="N364" s="200"/>
      <c r="O364" s="200"/>
      <c r="P364" s="200"/>
      <c r="Q364" s="200"/>
      <c r="R364" s="200"/>
      <c r="S364" s="200"/>
      <c r="T364" s="201"/>
      <c r="AT364" s="202" t="s">
        <v>160</v>
      </c>
      <c r="AU364" s="202" t="s">
        <v>89</v>
      </c>
      <c r="AV364" s="13" t="s">
        <v>89</v>
      </c>
      <c r="AW364" s="13" t="s">
        <v>38</v>
      </c>
      <c r="AX364" s="13" t="s">
        <v>79</v>
      </c>
      <c r="AY364" s="202" t="s">
        <v>149</v>
      </c>
    </row>
    <row r="365" spans="2:51" s="14" customFormat="1" ht="11.25">
      <c r="B365" s="203"/>
      <c r="C365" s="204"/>
      <c r="D365" s="187" t="s">
        <v>160</v>
      </c>
      <c r="E365" s="205" t="s">
        <v>31</v>
      </c>
      <c r="F365" s="206" t="s">
        <v>1062</v>
      </c>
      <c r="G365" s="204"/>
      <c r="H365" s="205" t="s">
        <v>31</v>
      </c>
      <c r="I365" s="207"/>
      <c r="J365" s="204"/>
      <c r="K365" s="204"/>
      <c r="L365" s="208"/>
      <c r="M365" s="209"/>
      <c r="N365" s="210"/>
      <c r="O365" s="210"/>
      <c r="P365" s="210"/>
      <c r="Q365" s="210"/>
      <c r="R365" s="210"/>
      <c r="S365" s="210"/>
      <c r="T365" s="211"/>
      <c r="AT365" s="212" t="s">
        <v>160</v>
      </c>
      <c r="AU365" s="212" t="s">
        <v>89</v>
      </c>
      <c r="AV365" s="14" t="s">
        <v>87</v>
      </c>
      <c r="AW365" s="14" t="s">
        <v>38</v>
      </c>
      <c r="AX365" s="14" t="s">
        <v>79</v>
      </c>
      <c r="AY365" s="212" t="s">
        <v>149</v>
      </c>
    </row>
    <row r="366" spans="2:51" s="15" customFormat="1" ht="11.25">
      <c r="B366" s="213"/>
      <c r="C366" s="214"/>
      <c r="D366" s="187" t="s">
        <v>160</v>
      </c>
      <c r="E366" s="215" t="s">
        <v>31</v>
      </c>
      <c r="F366" s="216" t="s">
        <v>163</v>
      </c>
      <c r="G366" s="214"/>
      <c r="H366" s="217">
        <v>74</v>
      </c>
      <c r="I366" s="218"/>
      <c r="J366" s="214"/>
      <c r="K366" s="214"/>
      <c r="L366" s="219"/>
      <c r="M366" s="220"/>
      <c r="N366" s="221"/>
      <c r="O366" s="221"/>
      <c r="P366" s="221"/>
      <c r="Q366" s="221"/>
      <c r="R366" s="221"/>
      <c r="S366" s="221"/>
      <c r="T366" s="222"/>
      <c r="AT366" s="223" t="s">
        <v>160</v>
      </c>
      <c r="AU366" s="223" t="s">
        <v>89</v>
      </c>
      <c r="AV366" s="15" t="s">
        <v>156</v>
      </c>
      <c r="AW366" s="15" t="s">
        <v>38</v>
      </c>
      <c r="AX366" s="15" t="s">
        <v>87</v>
      </c>
      <c r="AY366" s="223" t="s">
        <v>149</v>
      </c>
    </row>
    <row r="367" spans="1:65" s="2" customFormat="1" ht="16.5" customHeight="1">
      <c r="A367" s="35"/>
      <c r="B367" s="36"/>
      <c r="C367" s="224" t="s">
        <v>499</v>
      </c>
      <c r="D367" s="224" t="s">
        <v>237</v>
      </c>
      <c r="E367" s="225" t="s">
        <v>1063</v>
      </c>
      <c r="F367" s="226" t="s">
        <v>1064</v>
      </c>
      <c r="G367" s="227" t="s">
        <v>391</v>
      </c>
      <c r="H367" s="228">
        <v>74</v>
      </c>
      <c r="I367" s="229"/>
      <c r="J367" s="230">
        <f>ROUND(I367*H367,2)</f>
        <v>0</v>
      </c>
      <c r="K367" s="226" t="s">
        <v>155</v>
      </c>
      <c r="L367" s="231"/>
      <c r="M367" s="232" t="s">
        <v>31</v>
      </c>
      <c r="N367" s="233" t="s">
        <v>50</v>
      </c>
      <c r="O367" s="65"/>
      <c r="P367" s="183">
        <f>O367*H367</f>
        <v>0</v>
      </c>
      <c r="Q367" s="183">
        <v>0.00035</v>
      </c>
      <c r="R367" s="183">
        <f>Q367*H367</f>
        <v>0.0259</v>
      </c>
      <c r="S367" s="183">
        <v>0</v>
      </c>
      <c r="T367" s="184">
        <f>S367*H367</f>
        <v>0</v>
      </c>
      <c r="U367" s="35"/>
      <c r="V367" s="35"/>
      <c r="W367" s="35"/>
      <c r="X367" s="35"/>
      <c r="Y367" s="35"/>
      <c r="Z367" s="35"/>
      <c r="AA367" s="35"/>
      <c r="AB367" s="35"/>
      <c r="AC367" s="35"/>
      <c r="AD367" s="35"/>
      <c r="AE367" s="35"/>
      <c r="AR367" s="185" t="s">
        <v>198</v>
      </c>
      <c r="AT367" s="185" t="s">
        <v>237</v>
      </c>
      <c r="AU367" s="185" t="s">
        <v>89</v>
      </c>
      <c r="AY367" s="18" t="s">
        <v>149</v>
      </c>
      <c r="BE367" s="186">
        <f>IF(N367="základní",J367,0)</f>
        <v>0</v>
      </c>
      <c r="BF367" s="186">
        <f>IF(N367="snížená",J367,0)</f>
        <v>0</v>
      </c>
      <c r="BG367" s="186">
        <f>IF(N367="zákl. přenesená",J367,0)</f>
        <v>0</v>
      </c>
      <c r="BH367" s="186">
        <f>IF(N367="sníž. přenesená",J367,0)</f>
        <v>0</v>
      </c>
      <c r="BI367" s="186">
        <f>IF(N367="nulová",J367,0)</f>
        <v>0</v>
      </c>
      <c r="BJ367" s="18" t="s">
        <v>87</v>
      </c>
      <c r="BK367" s="186">
        <f>ROUND(I367*H367,2)</f>
        <v>0</v>
      </c>
      <c r="BL367" s="18" t="s">
        <v>156</v>
      </c>
      <c r="BM367" s="185" t="s">
        <v>1065</v>
      </c>
    </row>
    <row r="368" spans="2:63" s="12" customFormat="1" ht="22.9" customHeight="1">
      <c r="B368" s="158"/>
      <c r="C368" s="159"/>
      <c r="D368" s="160" t="s">
        <v>78</v>
      </c>
      <c r="E368" s="172" t="s">
        <v>198</v>
      </c>
      <c r="F368" s="172" t="s">
        <v>368</v>
      </c>
      <c r="G368" s="159"/>
      <c r="H368" s="159"/>
      <c r="I368" s="162"/>
      <c r="J368" s="173">
        <f>BK368</f>
        <v>0</v>
      </c>
      <c r="K368" s="159"/>
      <c r="L368" s="164"/>
      <c r="M368" s="165"/>
      <c r="N368" s="166"/>
      <c r="O368" s="166"/>
      <c r="P368" s="167">
        <f>SUM(P369:P375)</f>
        <v>0</v>
      </c>
      <c r="Q368" s="166"/>
      <c r="R368" s="167">
        <f>SUM(R369:R375)</f>
        <v>0.04808</v>
      </c>
      <c r="S368" s="166"/>
      <c r="T368" s="168">
        <f>SUM(T369:T375)</f>
        <v>0</v>
      </c>
      <c r="AR368" s="169" t="s">
        <v>87</v>
      </c>
      <c r="AT368" s="170" t="s">
        <v>78</v>
      </c>
      <c r="AU368" s="170" t="s">
        <v>87</v>
      </c>
      <c r="AY368" s="169" t="s">
        <v>149</v>
      </c>
      <c r="BK368" s="171">
        <f>SUM(BK369:BK375)</f>
        <v>0</v>
      </c>
    </row>
    <row r="369" spans="1:65" s="2" customFormat="1" ht="16.5" customHeight="1">
      <c r="A369" s="35"/>
      <c r="B369" s="36"/>
      <c r="C369" s="174" t="s">
        <v>505</v>
      </c>
      <c r="D369" s="174" t="s">
        <v>151</v>
      </c>
      <c r="E369" s="175" t="s">
        <v>1066</v>
      </c>
      <c r="F369" s="176" t="s">
        <v>1067</v>
      </c>
      <c r="G369" s="177" t="s">
        <v>391</v>
      </c>
      <c r="H369" s="178">
        <v>2</v>
      </c>
      <c r="I369" s="179"/>
      <c r="J369" s="180">
        <f>ROUND(I369*H369,2)</f>
        <v>0</v>
      </c>
      <c r="K369" s="176" t="s">
        <v>31</v>
      </c>
      <c r="L369" s="40"/>
      <c r="M369" s="181" t="s">
        <v>31</v>
      </c>
      <c r="N369" s="182" t="s">
        <v>50</v>
      </c>
      <c r="O369" s="65"/>
      <c r="P369" s="183">
        <f>O369*H369</f>
        <v>0</v>
      </c>
      <c r="Q369" s="183">
        <v>0</v>
      </c>
      <c r="R369" s="183">
        <f>Q369*H369</f>
        <v>0</v>
      </c>
      <c r="S369" s="183">
        <v>0</v>
      </c>
      <c r="T369" s="184">
        <f>S369*H369</f>
        <v>0</v>
      </c>
      <c r="U369" s="35"/>
      <c r="V369" s="35"/>
      <c r="W369" s="35"/>
      <c r="X369" s="35"/>
      <c r="Y369" s="35"/>
      <c r="Z369" s="35"/>
      <c r="AA369" s="35"/>
      <c r="AB369" s="35"/>
      <c r="AC369" s="35"/>
      <c r="AD369" s="35"/>
      <c r="AE369" s="35"/>
      <c r="AR369" s="185" t="s">
        <v>156</v>
      </c>
      <c r="AT369" s="185" t="s">
        <v>151</v>
      </c>
      <c r="AU369" s="185" t="s">
        <v>89</v>
      </c>
      <c r="AY369" s="18" t="s">
        <v>149</v>
      </c>
      <c r="BE369" s="186">
        <f>IF(N369="základní",J369,0)</f>
        <v>0</v>
      </c>
      <c r="BF369" s="186">
        <f>IF(N369="snížená",J369,0)</f>
        <v>0</v>
      </c>
      <c r="BG369" s="186">
        <f>IF(N369="zákl. přenesená",J369,0)</f>
        <v>0</v>
      </c>
      <c r="BH369" s="186">
        <f>IF(N369="sníž. přenesená",J369,0)</f>
        <v>0</v>
      </c>
      <c r="BI369" s="186">
        <f>IF(N369="nulová",J369,0)</f>
        <v>0</v>
      </c>
      <c r="BJ369" s="18" t="s">
        <v>87</v>
      </c>
      <c r="BK369" s="186">
        <f>ROUND(I369*H369,2)</f>
        <v>0</v>
      </c>
      <c r="BL369" s="18" t="s">
        <v>156</v>
      </c>
      <c r="BM369" s="185" t="s">
        <v>1068</v>
      </c>
    </row>
    <row r="370" spans="1:47" s="2" customFormat="1" ht="58.5">
      <c r="A370" s="35"/>
      <c r="B370" s="36"/>
      <c r="C370" s="37"/>
      <c r="D370" s="187" t="s">
        <v>158</v>
      </c>
      <c r="E370" s="37"/>
      <c r="F370" s="188" t="s">
        <v>1069</v>
      </c>
      <c r="G370" s="37"/>
      <c r="H370" s="37"/>
      <c r="I370" s="189"/>
      <c r="J370" s="37"/>
      <c r="K370" s="37"/>
      <c r="L370" s="40"/>
      <c r="M370" s="190"/>
      <c r="N370" s="191"/>
      <c r="O370" s="65"/>
      <c r="P370" s="65"/>
      <c r="Q370" s="65"/>
      <c r="R370" s="65"/>
      <c r="S370" s="65"/>
      <c r="T370" s="66"/>
      <c r="U370" s="35"/>
      <c r="V370" s="35"/>
      <c r="W370" s="35"/>
      <c r="X370" s="35"/>
      <c r="Y370" s="35"/>
      <c r="Z370" s="35"/>
      <c r="AA370" s="35"/>
      <c r="AB370" s="35"/>
      <c r="AC370" s="35"/>
      <c r="AD370" s="35"/>
      <c r="AE370" s="35"/>
      <c r="AT370" s="18" t="s">
        <v>158</v>
      </c>
      <c r="AU370" s="18" t="s">
        <v>89</v>
      </c>
    </row>
    <row r="371" spans="1:65" s="2" customFormat="1" ht="16.5" customHeight="1">
      <c r="A371" s="35"/>
      <c r="B371" s="36"/>
      <c r="C371" s="224" t="s">
        <v>512</v>
      </c>
      <c r="D371" s="224" t="s">
        <v>237</v>
      </c>
      <c r="E371" s="225" t="s">
        <v>1070</v>
      </c>
      <c r="F371" s="226" t="s">
        <v>1071</v>
      </c>
      <c r="G371" s="227" t="s">
        <v>391</v>
      </c>
      <c r="H371" s="228">
        <v>2</v>
      </c>
      <c r="I371" s="229"/>
      <c r="J371" s="230">
        <f>ROUND(I371*H371,2)</f>
        <v>0</v>
      </c>
      <c r="K371" s="226" t="s">
        <v>31</v>
      </c>
      <c r="L371" s="231"/>
      <c r="M371" s="232" t="s">
        <v>31</v>
      </c>
      <c r="N371" s="233" t="s">
        <v>50</v>
      </c>
      <c r="O371" s="65"/>
      <c r="P371" s="183">
        <f>O371*H371</f>
        <v>0</v>
      </c>
      <c r="Q371" s="183">
        <v>0.0018</v>
      </c>
      <c r="R371" s="183">
        <f>Q371*H371</f>
        <v>0.0036</v>
      </c>
      <c r="S371" s="183">
        <v>0</v>
      </c>
      <c r="T371" s="184">
        <f>S371*H371</f>
        <v>0</v>
      </c>
      <c r="U371" s="35"/>
      <c r="V371" s="35"/>
      <c r="W371" s="35"/>
      <c r="X371" s="35"/>
      <c r="Y371" s="35"/>
      <c r="Z371" s="35"/>
      <c r="AA371" s="35"/>
      <c r="AB371" s="35"/>
      <c r="AC371" s="35"/>
      <c r="AD371" s="35"/>
      <c r="AE371" s="35"/>
      <c r="AR371" s="185" t="s">
        <v>198</v>
      </c>
      <c r="AT371" s="185" t="s">
        <v>237</v>
      </c>
      <c r="AU371" s="185" t="s">
        <v>89</v>
      </c>
      <c r="AY371" s="18" t="s">
        <v>149</v>
      </c>
      <c r="BE371" s="186">
        <f>IF(N371="základní",J371,0)</f>
        <v>0</v>
      </c>
      <c r="BF371" s="186">
        <f>IF(N371="snížená",J371,0)</f>
        <v>0</v>
      </c>
      <c r="BG371" s="186">
        <f>IF(N371="zákl. přenesená",J371,0)</f>
        <v>0</v>
      </c>
      <c r="BH371" s="186">
        <f>IF(N371="sníž. přenesená",J371,0)</f>
        <v>0</v>
      </c>
      <c r="BI371" s="186">
        <f>IF(N371="nulová",J371,0)</f>
        <v>0</v>
      </c>
      <c r="BJ371" s="18" t="s">
        <v>87</v>
      </c>
      <c r="BK371" s="186">
        <f>ROUND(I371*H371,2)</f>
        <v>0</v>
      </c>
      <c r="BL371" s="18" t="s">
        <v>156</v>
      </c>
      <c r="BM371" s="185" t="s">
        <v>1072</v>
      </c>
    </row>
    <row r="372" spans="1:65" s="2" customFormat="1" ht="16.5" customHeight="1">
      <c r="A372" s="35"/>
      <c r="B372" s="36"/>
      <c r="C372" s="174" t="s">
        <v>521</v>
      </c>
      <c r="D372" s="174" t="s">
        <v>151</v>
      </c>
      <c r="E372" s="175" t="s">
        <v>1073</v>
      </c>
      <c r="F372" s="176" t="s">
        <v>1074</v>
      </c>
      <c r="G372" s="177" t="s">
        <v>391</v>
      </c>
      <c r="H372" s="178">
        <v>4</v>
      </c>
      <c r="I372" s="179"/>
      <c r="J372" s="180">
        <f>ROUND(I372*H372,2)</f>
        <v>0</v>
      </c>
      <c r="K372" s="176" t="s">
        <v>155</v>
      </c>
      <c r="L372" s="40"/>
      <c r="M372" s="181" t="s">
        <v>31</v>
      </c>
      <c r="N372" s="182" t="s">
        <v>50</v>
      </c>
      <c r="O372" s="65"/>
      <c r="P372" s="183">
        <f>O372*H372</f>
        <v>0</v>
      </c>
      <c r="Q372" s="183">
        <v>0.01011</v>
      </c>
      <c r="R372" s="183">
        <f>Q372*H372</f>
        <v>0.04044</v>
      </c>
      <c r="S372" s="183">
        <v>0</v>
      </c>
      <c r="T372" s="184">
        <f>S372*H372</f>
        <v>0</v>
      </c>
      <c r="U372" s="35"/>
      <c r="V372" s="35"/>
      <c r="W372" s="35"/>
      <c r="X372" s="35"/>
      <c r="Y372" s="35"/>
      <c r="Z372" s="35"/>
      <c r="AA372" s="35"/>
      <c r="AB372" s="35"/>
      <c r="AC372" s="35"/>
      <c r="AD372" s="35"/>
      <c r="AE372" s="35"/>
      <c r="AR372" s="185" t="s">
        <v>156</v>
      </c>
      <c r="AT372" s="185" t="s">
        <v>151</v>
      </c>
      <c r="AU372" s="185" t="s">
        <v>89</v>
      </c>
      <c r="AY372" s="18" t="s">
        <v>149</v>
      </c>
      <c r="BE372" s="186">
        <f>IF(N372="základní",J372,0)</f>
        <v>0</v>
      </c>
      <c r="BF372" s="186">
        <f>IF(N372="snížená",J372,0)</f>
        <v>0</v>
      </c>
      <c r="BG372" s="186">
        <f>IF(N372="zákl. přenesená",J372,0)</f>
        <v>0</v>
      </c>
      <c r="BH372" s="186">
        <f>IF(N372="sníž. přenesená",J372,0)</f>
        <v>0</v>
      </c>
      <c r="BI372" s="186">
        <f>IF(N372="nulová",J372,0)</f>
        <v>0</v>
      </c>
      <c r="BJ372" s="18" t="s">
        <v>87</v>
      </c>
      <c r="BK372" s="186">
        <f>ROUND(I372*H372,2)</f>
        <v>0</v>
      </c>
      <c r="BL372" s="18" t="s">
        <v>156</v>
      </c>
      <c r="BM372" s="185" t="s">
        <v>1075</v>
      </c>
    </row>
    <row r="373" spans="1:47" s="2" customFormat="1" ht="78">
      <c r="A373" s="35"/>
      <c r="B373" s="36"/>
      <c r="C373" s="37"/>
      <c r="D373" s="187" t="s">
        <v>158</v>
      </c>
      <c r="E373" s="37"/>
      <c r="F373" s="188" t="s">
        <v>1076</v>
      </c>
      <c r="G373" s="37"/>
      <c r="H373" s="37"/>
      <c r="I373" s="189"/>
      <c r="J373" s="37"/>
      <c r="K373" s="37"/>
      <c r="L373" s="40"/>
      <c r="M373" s="190"/>
      <c r="N373" s="191"/>
      <c r="O373" s="65"/>
      <c r="P373" s="65"/>
      <c r="Q373" s="65"/>
      <c r="R373" s="65"/>
      <c r="S373" s="65"/>
      <c r="T373" s="66"/>
      <c r="U373" s="35"/>
      <c r="V373" s="35"/>
      <c r="W373" s="35"/>
      <c r="X373" s="35"/>
      <c r="Y373" s="35"/>
      <c r="Z373" s="35"/>
      <c r="AA373" s="35"/>
      <c r="AB373" s="35"/>
      <c r="AC373" s="35"/>
      <c r="AD373" s="35"/>
      <c r="AE373" s="35"/>
      <c r="AT373" s="18" t="s">
        <v>158</v>
      </c>
      <c r="AU373" s="18" t="s">
        <v>89</v>
      </c>
    </row>
    <row r="374" spans="1:65" s="2" customFormat="1" ht="16.5" customHeight="1">
      <c r="A374" s="35"/>
      <c r="B374" s="36"/>
      <c r="C374" s="174" t="s">
        <v>527</v>
      </c>
      <c r="D374" s="174" t="s">
        <v>151</v>
      </c>
      <c r="E374" s="175" t="s">
        <v>1077</v>
      </c>
      <c r="F374" s="176" t="s">
        <v>1078</v>
      </c>
      <c r="G374" s="177" t="s">
        <v>391</v>
      </c>
      <c r="H374" s="178">
        <v>4</v>
      </c>
      <c r="I374" s="179"/>
      <c r="J374" s="180">
        <f>ROUND(I374*H374,2)</f>
        <v>0</v>
      </c>
      <c r="K374" s="176" t="s">
        <v>155</v>
      </c>
      <c r="L374" s="40"/>
      <c r="M374" s="181" t="s">
        <v>31</v>
      </c>
      <c r="N374" s="182" t="s">
        <v>50</v>
      </c>
      <c r="O374" s="65"/>
      <c r="P374" s="183">
        <f>O374*H374</f>
        <v>0</v>
      </c>
      <c r="Q374" s="183">
        <v>0.00101</v>
      </c>
      <c r="R374" s="183">
        <f>Q374*H374</f>
        <v>0.00404</v>
      </c>
      <c r="S374" s="183">
        <v>0</v>
      </c>
      <c r="T374" s="184">
        <f>S374*H374</f>
        <v>0</v>
      </c>
      <c r="U374" s="35"/>
      <c r="V374" s="35"/>
      <c r="W374" s="35"/>
      <c r="X374" s="35"/>
      <c r="Y374" s="35"/>
      <c r="Z374" s="35"/>
      <c r="AA374" s="35"/>
      <c r="AB374" s="35"/>
      <c r="AC374" s="35"/>
      <c r="AD374" s="35"/>
      <c r="AE374" s="35"/>
      <c r="AR374" s="185" t="s">
        <v>156</v>
      </c>
      <c r="AT374" s="185" t="s">
        <v>151</v>
      </c>
      <c r="AU374" s="185" t="s">
        <v>89</v>
      </c>
      <c r="AY374" s="18" t="s">
        <v>149</v>
      </c>
      <c r="BE374" s="186">
        <f>IF(N374="základní",J374,0)</f>
        <v>0</v>
      </c>
      <c r="BF374" s="186">
        <f>IF(N374="snížená",J374,0)</f>
        <v>0</v>
      </c>
      <c r="BG374" s="186">
        <f>IF(N374="zákl. přenesená",J374,0)</f>
        <v>0</v>
      </c>
      <c r="BH374" s="186">
        <f>IF(N374="sníž. přenesená",J374,0)</f>
        <v>0</v>
      </c>
      <c r="BI374" s="186">
        <f>IF(N374="nulová",J374,0)</f>
        <v>0</v>
      </c>
      <c r="BJ374" s="18" t="s">
        <v>87</v>
      </c>
      <c r="BK374" s="186">
        <f>ROUND(I374*H374,2)</f>
        <v>0</v>
      </c>
      <c r="BL374" s="18" t="s">
        <v>156</v>
      </c>
      <c r="BM374" s="185" t="s">
        <v>1079</v>
      </c>
    </row>
    <row r="375" spans="1:47" s="2" customFormat="1" ht="78">
      <c r="A375" s="35"/>
      <c r="B375" s="36"/>
      <c r="C375" s="37"/>
      <c r="D375" s="187" t="s">
        <v>158</v>
      </c>
      <c r="E375" s="37"/>
      <c r="F375" s="188" t="s">
        <v>1076</v>
      </c>
      <c r="G375" s="37"/>
      <c r="H375" s="37"/>
      <c r="I375" s="189"/>
      <c r="J375" s="37"/>
      <c r="K375" s="37"/>
      <c r="L375" s="40"/>
      <c r="M375" s="190"/>
      <c r="N375" s="191"/>
      <c r="O375" s="65"/>
      <c r="P375" s="65"/>
      <c r="Q375" s="65"/>
      <c r="R375" s="65"/>
      <c r="S375" s="65"/>
      <c r="T375" s="66"/>
      <c r="U375" s="35"/>
      <c r="V375" s="35"/>
      <c r="W375" s="35"/>
      <c r="X375" s="35"/>
      <c r="Y375" s="35"/>
      <c r="Z375" s="35"/>
      <c r="AA375" s="35"/>
      <c r="AB375" s="35"/>
      <c r="AC375" s="35"/>
      <c r="AD375" s="35"/>
      <c r="AE375" s="35"/>
      <c r="AT375" s="18" t="s">
        <v>158</v>
      </c>
      <c r="AU375" s="18" t="s">
        <v>89</v>
      </c>
    </row>
    <row r="376" spans="2:63" s="12" customFormat="1" ht="22.9" customHeight="1">
      <c r="B376" s="158"/>
      <c r="C376" s="159"/>
      <c r="D376" s="160" t="s">
        <v>78</v>
      </c>
      <c r="E376" s="172" t="s">
        <v>205</v>
      </c>
      <c r="F376" s="172" t="s">
        <v>469</v>
      </c>
      <c r="G376" s="159"/>
      <c r="H376" s="159"/>
      <c r="I376" s="162"/>
      <c r="J376" s="173">
        <f>BK376</f>
        <v>0</v>
      </c>
      <c r="K376" s="159"/>
      <c r="L376" s="164"/>
      <c r="M376" s="165"/>
      <c r="N376" s="166"/>
      <c r="O376" s="166"/>
      <c r="P376" s="167">
        <f>SUM(P377:P388)</f>
        <v>0</v>
      </c>
      <c r="Q376" s="166"/>
      <c r="R376" s="167">
        <f>SUM(R377:R388)</f>
        <v>2.554259</v>
      </c>
      <c r="S376" s="166"/>
      <c r="T376" s="168">
        <f>SUM(T377:T388)</f>
        <v>0</v>
      </c>
      <c r="AR376" s="169" t="s">
        <v>87</v>
      </c>
      <c r="AT376" s="170" t="s">
        <v>78</v>
      </c>
      <c r="AU376" s="170" t="s">
        <v>87</v>
      </c>
      <c r="AY376" s="169" t="s">
        <v>149</v>
      </c>
      <c r="BK376" s="171">
        <f>SUM(BK377:BK388)</f>
        <v>0</v>
      </c>
    </row>
    <row r="377" spans="1:65" s="2" customFormat="1" ht="33" customHeight="1">
      <c r="A377" s="35"/>
      <c r="B377" s="36"/>
      <c r="C377" s="174" t="s">
        <v>532</v>
      </c>
      <c r="D377" s="174" t="s">
        <v>151</v>
      </c>
      <c r="E377" s="175" t="s">
        <v>1080</v>
      </c>
      <c r="F377" s="176" t="s">
        <v>1081</v>
      </c>
      <c r="G377" s="177" t="s">
        <v>287</v>
      </c>
      <c r="H377" s="178">
        <v>14.382</v>
      </c>
      <c r="I377" s="179"/>
      <c r="J377" s="180">
        <f>ROUND(I377*H377,2)</f>
        <v>0</v>
      </c>
      <c r="K377" s="176" t="s">
        <v>155</v>
      </c>
      <c r="L377" s="40"/>
      <c r="M377" s="181" t="s">
        <v>31</v>
      </c>
      <c r="N377" s="182" t="s">
        <v>50</v>
      </c>
      <c r="O377" s="65"/>
      <c r="P377" s="183">
        <f>O377*H377</f>
        <v>0</v>
      </c>
      <c r="Q377" s="183">
        <v>0.1295</v>
      </c>
      <c r="R377" s="183">
        <f>Q377*H377</f>
        <v>1.862469</v>
      </c>
      <c r="S377" s="183">
        <v>0</v>
      </c>
      <c r="T377" s="184">
        <f>S377*H377</f>
        <v>0</v>
      </c>
      <c r="U377" s="35"/>
      <c r="V377" s="35"/>
      <c r="W377" s="35"/>
      <c r="X377" s="35"/>
      <c r="Y377" s="35"/>
      <c r="Z377" s="35"/>
      <c r="AA377" s="35"/>
      <c r="AB377" s="35"/>
      <c r="AC377" s="35"/>
      <c r="AD377" s="35"/>
      <c r="AE377" s="35"/>
      <c r="AR377" s="185" t="s">
        <v>156</v>
      </c>
      <c r="AT377" s="185" t="s">
        <v>151</v>
      </c>
      <c r="AU377" s="185" t="s">
        <v>89</v>
      </c>
      <c r="AY377" s="18" t="s">
        <v>149</v>
      </c>
      <c r="BE377" s="186">
        <f>IF(N377="základní",J377,0)</f>
        <v>0</v>
      </c>
      <c r="BF377" s="186">
        <f>IF(N377="snížená",J377,0)</f>
        <v>0</v>
      </c>
      <c r="BG377" s="186">
        <f>IF(N377="zákl. přenesená",J377,0)</f>
        <v>0</v>
      </c>
      <c r="BH377" s="186">
        <f>IF(N377="sníž. přenesená",J377,0)</f>
        <v>0</v>
      </c>
      <c r="BI377" s="186">
        <f>IF(N377="nulová",J377,0)</f>
        <v>0</v>
      </c>
      <c r="BJ377" s="18" t="s">
        <v>87</v>
      </c>
      <c r="BK377" s="186">
        <f>ROUND(I377*H377,2)</f>
        <v>0</v>
      </c>
      <c r="BL377" s="18" t="s">
        <v>156</v>
      </c>
      <c r="BM377" s="185" t="s">
        <v>1082</v>
      </c>
    </row>
    <row r="378" spans="1:47" s="2" customFormat="1" ht="87.75">
      <c r="A378" s="35"/>
      <c r="B378" s="36"/>
      <c r="C378" s="37"/>
      <c r="D378" s="187" t="s">
        <v>158</v>
      </c>
      <c r="E378" s="37"/>
      <c r="F378" s="188" t="s">
        <v>1083</v>
      </c>
      <c r="G378" s="37"/>
      <c r="H378" s="37"/>
      <c r="I378" s="189"/>
      <c r="J378" s="37"/>
      <c r="K378" s="37"/>
      <c r="L378" s="40"/>
      <c r="M378" s="190"/>
      <c r="N378" s="191"/>
      <c r="O378" s="65"/>
      <c r="P378" s="65"/>
      <c r="Q378" s="65"/>
      <c r="R378" s="65"/>
      <c r="S378" s="65"/>
      <c r="T378" s="66"/>
      <c r="U378" s="35"/>
      <c r="V378" s="35"/>
      <c r="W378" s="35"/>
      <c r="X378" s="35"/>
      <c r="Y378" s="35"/>
      <c r="Z378" s="35"/>
      <c r="AA378" s="35"/>
      <c r="AB378" s="35"/>
      <c r="AC378" s="35"/>
      <c r="AD378" s="35"/>
      <c r="AE378" s="35"/>
      <c r="AT378" s="18" t="s">
        <v>158</v>
      </c>
      <c r="AU378" s="18" t="s">
        <v>89</v>
      </c>
    </row>
    <row r="379" spans="2:51" s="13" customFormat="1" ht="11.25">
      <c r="B379" s="192"/>
      <c r="C379" s="193"/>
      <c r="D379" s="187" t="s">
        <v>160</v>
      </c>
      <c r="E379" s="194" t="s">
        <v>31</v>
      </c>
      <c r="F379" s="195" t="s">
        <v>1084</v>
      </c>
      <c r="G379" s="193"/>
      <c r="H379" s="196">
        <v>7.7</v>
      </c>
      <c r="I379" s="197"/>
      <c r="J379" s="193"/>
      <c r="K379" s="193"/>
      <c r="L379" s="198"/>
      <c r="M379" s="199"/>
      <c r="N379" s="200"/>
      <c r="O379" s="200"/>
      <c r="P379" s="200"/>
      <c r="Q379" s="200"/>
      <c r="R379" s="200"/>
      <c r="S379" s="200"/>
      <c r="T379" s="201"/>
      <c r="AT379" s="202" t="s">
        <v>160</v>
      </c>
      <c r="AU379" s="202" t="s">
        <v>89</v>
      </c>
      <c r="AV379" s="13" t="s">
        <v>89</v>
      </c>
      <c r="AW379" s="13" t="s">
        <v>38</v>
      </c>
      <c r="AX379" s="13" t="s">
        <v>79</v>
      </c>
      <c r="AY379" s="202" t="s">
        <v>149</v>
      </c>
    </row>
    <row r="380" spans="2:51" s="13" customFormat="1" ht="11.25">
      <c r="B380" s="192"/>
      <c r="C380" s="193"/>
      <c r="D380" s="187" t="s">
        <v>160</v>
      </c>
      <c r="E380" s="194" t="s">
        <v>31</v>
      </c>
      <c r="F380" s="195" t="s">
        <v>1085</v>
      </c>
      <c r="G380" s="193"/>
      <c r="H380" s="196">
        <v>6.682</v>
      </c>
      <c r="I380" s="197"/>
      <c r="J380" s="193"/>
      <c r="K380" s="193"/>
      <c r="L380" s="198"/>
      <c r="M380" s="199"/>
      <c r="N380" s="200"/>
      <c r="O380" s="200"/>
      <c r="P380" s="200"/>
      <c r="Q380" s="200"/>
      <c r="R380" s="200"/>
      <c r="S380" s="200"/>
      <c r="T380" s="201"/>
      <c r="AT380" s="202" t="s">
        <v>160</v>
      </c>
      <c r="AU380" s="202" t="s">
        <v>89</v>
      </c>
      <c r="AV380" s="13" t="s">
        <v>89</v>
      </c>
      <c r="AW380" s="13" t="s">
        <v>38</v>
      </c>
      <c r="AX380" s="13" t="s">
        <v>79</v>
      </c>
      <c r="AY380" s="202" t="s">
        <v>149</v>
      </c>
    </row>
    <row r="381" spans="2:51" s="15" customFormat="1" ht="11.25">
      <c r="B381" s="213"/>
      <c r="C381" s="214"/>
      <c r="D381" s="187" t="s">
        <v>160</v>
      </c>
      <c r="E381" s="215" t="s">
        <v>31</v>
      </c>
      <c r="F381" s="216" t="s">
        <v>163</v>
      </c>
      <c r="G381" s="214"/>
      <c r="H381" s="217">
        <v>14.382000000000001</v>
      </c>
      <c r="I381" s="218"/>
      <c r="J381" s="214"/>
      <c r="K381" s="214"/>
      <c r="L381" s="219"/>
      <c r="M381" s="220"/>
      <c r="N381" s="221"/>
      <c r="O381" s="221"/>
      <c r="P381" s="221"/>
      <c r="Q381" s="221"/>
      <c r="R381" s="221"/>
      <c r="S381" s="221"/>
      <c r="T381" s="222"/>
      <c r="AT381" s="223" t="s">
        <v>160</v>
      </c>
      <c r="AU381" s="223" t="s">
        <v>89</v>
      </c>
      <c r="AV381" s="15" t="s">
        <v>156</v>
      </c>
      <c r="AW381" s="15" t="s">
        <v>38</v>
      </c>
      <c r="AX381" s="15" t="s">
        <v>87</v>
      </c>
      <c r="AY381" s="223" t="s">
        <v>149</v>
      </c>
    </row>
    <row r="382" spans="1:65" s="2" customFormat="1" ht="16.5" customHeight="1">
      <c r="A382" s="35"/>
      <c r="B382" s="36"/>
      <c r="C382" s="224" t="s">
        <v>540</v>
      </c>
      <c r="D382" s="224" t="s">
        <v>237</v>
      </c>
      <c r="E382" s="225" t="s">
        <v>1086</v>
      </c>
      <c r="F382" s="226" t="s">
        <v>1087</v>
      </c>
      <c r="G382" s="227" t="s">
        <v>391</v>
      </c>
      <c r="H382" s="228">
        <v>14.526</v>
      </c>
      <c r="I382" s="229"/>
      <c r="J382" s="230">
        <f>ROUND(I382*H382,2)</f>
        <v>0</v>
      </c>
      <c r="K382" s="226" t="s">
        <v>155</v>
      </c>
      <c r="L382" s="231"/>
      <c r="M382" s="232" t="s">
        <v>31</v>
      </c>
      <c r="N382" s="233" t="s">
        <v>50</v>
      </c>
      <c r="O382" s="65"/>
      <c r="P382" s="183">
        <f>O382*H382</f>
        <v>0</v>
      </c>
      <c r="Q382" s="183">
        <v>0.045</v>
      </c>
      <c r="R382" s="183">
        <f>Q382*H382</f>
        <v>0.65367</v>
      </c>
      <c r="S382" s="183">
        <v>0</v>
      </c>
      <c r="T382" s="184">
        <f>S382*H382</f>
        <v>0</v>
      </c>
      <c r="U382" s="35"/>
      <c r="V382" s="35"/>
      <c r="W382" s="35"/>
      <c r="X382" s="35"/>
      <c r="Y382" s="35"/>
      <c r="Z382" s="35"/>
      <c r="AA382" s="35"/>
      <c r="AB382" s="35"/>
      <c r="AC382" s="35"/>
      <c r="AD382" s="35"/>
      <c r="AE382" s="35"/>
      <c r="AR382" s="185" t="s">
        <v>198</v>
      </c>
      <c r="AT382" s="185" t="s">
        <v>237</v>
      </c>
      <c r="AU382" s="185" t="s">
        <v>89</v>
      </c>
      <c r="AY382" s="18" t="s">
        <v>149</v>
      </c>
      <c r="BE382" s="186">
        <f>IF(N382="základní",J382,0)</f>
        <v>0</v>
      </c>
      <c r="BF382" s="186">
        <f>IF(N382="snížená",J382,0)</f>
        <v>0</v>
      </c>
      <c r="BG382" s="186">
        <f>IF(N382="zákl. přenesená",J382,0)</f>
        <v>0</v>
      </c>
      <c r="BH382" s="186">
        <f>IF(N382="sníž. přenesená",J382,0)</f>
        <v>0</v>
      </c>
      <c r="BI382" s="186">
        <f>IF(N382="nulová",J382,0)</f>
        <v>0</v>
      </c>
      <c r="BJ382" s="18" t="s">
        <v>87</v>
      </c>
      <c r="BK382" s="186">
        <f>ROUND(I382*H382,2)</f>
        <v>0</v>
      </c>
      <c r="BL382" s="18" t="s">
        <v>156</v>
      </c>
      <c r="BM382" s="185" t="s">
        <v>1088</v>
      </c>
    </row>
    <row r="383" spans="2:51" s="13" customFormat="1" ht="11.25">
      <c r="B383" s="192"/>
      <c r="C383" s="193"/>
      <c r="D383" s="187" t="s">
        <v>160</v>
      </c>
      <c r="E383" s="193"/>
      <c r="F383" s="195" t="s">
        <v>1089</v>
      </c>
      <c r="G383" s="193"/>
      <c r="H383" s="196">
        <v>14.526</v>
      </c>
      <c r="I383" s="197"/>
      <c r="J383" s="193"/>
      <c r="K383" s="193"/>
      <c r="L383" s="198"/>
      <c r="M383" s="199"/>
      <c r="N383" s="200"/>
      <c r="O383" s="200"/>
      <c r="P383" s="200"/>
      <c r="Q383" s="200"/>
      <c r="R383" s="200"/>
      <c r="S383" s="200"/>
      <c r="T383" s="201"/>
      <c r="AT383" s="202" t="s">
        <v>160</v>
      </c>
      <c r="AU383" s="202" t="s">
        <v>89</v>
      </c>
      <c r="AV383" s="13" t="s">
        <v>89</v>
      </c>
      <c r="AW383" s="13" t="s">
        <v>4</v>
      </c>
      <c r="AX383" s="13" t="s">
        <v>87</v>
      </c>
      <c r="AY383" s="202" t="s">
        <v>149</v>
      </c>
    </row>
    <row r="384" spans="1:65" s="2" customFormat="1" ht="16.5" customHeight="1">
      <c r="A384" s="35"/>
      <c r="B384" s="36"/>
      <c r="C384" s="174" t="s">
        <v>547</v>
      </c>
      <c r="D384" s="174" t="s">
        <v>151</v>
      </c>
      <c r="E384" s="175" t="s">
        <v>1090</v>
      </c>
      <c r="F384" s="176" t="s">
        <v>1091</v>
      </c>
      <c r="G384" s="177" t="s">
        <v>1092</v>
      </c>
      <c r="H384" s="178">
        <v>4</v>
      </c>
      <c r="I384" s="179"/>
      <c r="J384" s="180">
        <f>ROUND(I384*H384,2)</f>
        <v>0</v>
      </c>
      <c r="K384" s="176" t="s">
        <v>31</v>
      </c>
      <c r="L384" s="40"/>
      <c r="M384" s="181" t="s">
        <v>31</v>
      </c>
      <c r="N384" s="182" t="s">
        <v>50</v>
      </c>
      <c r="O384" s="65"/>
      <c r="P384" s="183">
        <f>O384*H384</f>
        <v>0</v>
      </c>
      <c r="Q384" s="183">
        <v>0.00953</v>
      </c>
      <c r="R384" s="183">
        <f>Q384*H384</f>
        <v>0.03812</v>
      </c>
      <c r="S384" s="183">
        <v>0</v>
      </c>
      <c r="T384" s="184">
        <f>S384*H384</f>
        <v>0</v>
      </c>
      <c r="U384" s="35"/>
      <c r="V384" s="35"/>
      <c r="W384" s="35"/>
      <c r="X384" s="35"/>
      <c r="Y384" s="35"/>
      <c r="Z384" s="35"/>
      <c r="AA384" s="35"/>
      <c r="AB384" s="35"/>
      <c r="AC384" s="35"/>
      <c r="AD384" s="35"/>
      <c r="AE384" s="35"/>
      <c r="AR384" s="185" t="s">
        <v>156</v>
      </c>
      <c r="AT384" s="185" t="s">
        <v>151</v>
      </c>
      <c r="AU384" s="185" t="s">
        <v>89</v>
      </c>
      <c r="AY384" s="18" t="s">
        <v>149</v>
      </c>
      <c r="BE384" s="186">
        <f>IF(N384="základní",J384,0)</f>
        <v>0</v>
      </c>
      <c r="BF384" s="186">
        <f>IF(N384="snížená",J384,0)</f>
        <v>0</v>
      </c>
      <c r="BG384" s="186">
        <f>IF(N384="zákl. přenesená",J384,0)</f>
        <v>0</v>
      </c>
      <c r="BH384" s="186">
        <f>IF(N384="sníž. přenesená",J384,0)</f>
        <v>0</v>
      </c>
      <c r="BI384" s="186">
        <f>IF(N384="nulová",J384,0)</f>
        <v>0</v>
      </c>
      <c r="BJ384" s="18" t="s">
        <v>87</v>
      </c>
      <c r="BK384" s="186">
        <f>ROUND(I384*H384,2)</f>
        <v>0</v>
      </c>
      <c r="BL384" s="18" t="s">
        <v>156</v>
      </c>
      <c r="BM384" s="185" t="s">
        <v>1093</v>
      </c>
    </row>
    <row r="385" spans="1:47" s="2" customFormat="1" ht="58.5">
      <c r="A385" s="35"/>
      <c r="B385" s="36"/>
      <c r="C385" s="37"/>
      <c r="D385" s="187" t="s">
        <v>158</v>
      </c>
      <c r="E385" s="37"/>
      <c r="F385" s="188" t="s">
        <v>1094</v>
      </c>
      <c r="G385" s="37"/>
      <c r="H385" s="37"/>
      <c r="I385" s="189"/>
      <c r="J385" s="37"/>
      <c r="K385" s="37"/>
      <c r="L385" s="40"/>
      <c r="M385" s="190"/>
      <c r="N385" s="191"/>
      <c r="O385" s="65"/>
      <c r="P385" s="65"/>
      <c r="Q385" s="65"/>
      <c r="R385" s="65"/>
      <c r="S385" s="65"/>
      <c r="T385" s="66"/>
      <c r="U385" s="35"/>
      <c r="V385" s="35"/>
      <c r="W385" s="35"/>
      <c r="X385" s="35"/>
      <c r="Y385" s="35"/>
      <c r="Z385" s="35"/>
      <c r="AA385" s="35"/>
      <c r="AB385" s="35"/>
      <c r="AC385" s="35"/>
      <c r="AD385" s="35"/>
      <c r="AE385" s="35"/>
      <c r="AT385" s="18" t="s">
        <v>158</v>
      </c>
      <c r="AU385" s="18" t="s">
        <v>89</v>
      </c>
    </row>
    <row r="386" spans="2:51" s="13" customFormat="1" ht="11.25">
      <c r="B386" s="192"/>
      <c r="C386" s="193"/>
      <c r="D386" s="187" t="s">
        <v>160</v>
      </c>
      <c r="E386" s="194" t="s">
        <v>31</v>
      </c>
      <c r="F386" s="195" t="s">
        <v>156</v>
      </c>
      <c r="G386" s="193"/>
      <c r="H386" s="196">
        <v>4</v>
      </c>
      <c r="I386" s="197"/>
      <c r="J386" s="193"/>
      <c r="K386" s="193"/>
      <c r="L386" s="198"/>
      <c r="M386" s="199"/>
      <c r="N386" s="200"/>
      <c r="O386" s="200"/>
      <c r="P386" s="200"/>
      <c r="Q386" s="200"/>
      <c r="R386" s="200"/>
      <c r="S386" s="200"/>
      <c r="T386" s="201"/>
      <c r="AT386" s="202" t="s">
        <v>160</v>
      </c>
      <c r="AU386" s="202" t="s">
        <v>89</v>
      </c>
      <c r="AV386" s="13" t="s">
        <v>89</v>
      </c>
      <c r="AW386" s="13" t="s">
        <v>38</v>
      </c>
      <c r="AX386" s="13" t="s">
        <v>79</v>
      </c>
      <c r="AY386" s="202" t="s">
        <v>149</v>
      </c>
    </row>
    <row r="387" spans="2:51" s="14" customFormat="1" ht="11.25">
      <c r="B387" s="203"/>
      <c r="C387" s="204"/>
      <c r="D387" s="187" t="s">
        <v>160</v>
      </c>
      <c r="E387" s="205" t="s">
        <v>31</v>
      </c>
      <c r="F387" s="206" t="s">
        <v>162</v>
      </c>
      <c r="G387" s="204"/>
      <c r="H387" s="205" t="s">
        <v>31</v>
      </c>
      <c r="I387" s="207"/>
      <c r="J387" s="204"/>
      <c r="K387" s="204"/>
      <c r="L387" s="208"/>
      <c r="M387" s="209"/>
      <c r="N387" s="210"/>
      <c r="O387" s="210"/>
      <c r="P387" s="210"/>
      <c r="Q387" s="210"/>
      <c r="R387" s="210"/>
      <c r="S387" s="210"/>
      <c r="T387" s="211"/>
      <c r="AT387" s="212" t="s">
        <v>160</v>
      </c>
      <c r="AU387" s="212" t="s">
        <v>89</v>
      </c>
      <c r="AV387" s="14" t="s">
        <v>87</v>
      </c>
      <c r="AW387" s="14" t="s">
        <v>38</v>
      </c>
      <c r="AX387" s="14" t="s">
        <v>79</v>
      </c>
      <c r="AY387" s="212" t="s">
        <v>149</v>
      </c>
    </row>
    <row r="388" spans="2:51" s="15" customFormat="1" ht="11.25">
      <c r="B388" s="213"/>
      <c r="C388" s="214"/>
      <c r="D388" s="187" t="s">
        <v>160</v>
      </c>
      <c r="E388" s="215" t="s">
        <v>31</v>
      </c>
      <c r="F388" s="216" t="s">
        <v>163</v>
      </c>
      <c r="G388" s="214"/>
      <c r="H388" s="217">
        <v>4</v>
      </c>
      <c r="I388" s="218"/>
      <c r="J388" s="214"/>
      <c r="K388" s="214"/>
      <c r="L388" s="219"/>
      <c r="M388" s="220"/>
      <c r="N388" s="221"/>
      <c r="O388" s="221"/>
      <c r="P388" s="221"/>
      <c r="Q388" s="221"/>
      <c r="R388" s="221"/>
      <c r="S388" s="221"/>
      <c r="T388" s="222"/>
      <c r="AT388" s="223" t="s">
        <v>160</v>
      </c>
      <c r="AU388" s="223" t="s">
        <v>89</v>
      </c>
      <c r="AV388" s="15" t="s">
        <v>156</v>
      </c>
      <c r="AW388" s="15" t="s">
        <v>38</v>
      </c>
      <c r="AX388" s="15" t="s">
        <v>87</v>
      </c>
      <c r="AY388" s="223" t="s">
        <v>149</v>
      </c>
    </row>
    <row r="389" spans="2:63" s="12" customFormat="1" ht="22.9" customHeight="1">
      <c r="B389" s="158"/>
      <c r="C389" s="159"/>
      <c r="D389" s="160" t="s">
        <v>78</v>
      </c>
      <c r="E389" s="172" t="s">
        <v>510</v>
      </c>
      <c r="F389" s="172" t="s">
        <v>511</v>
      </c>
      <c r="G389" s="159"/>
      <c r="H389" s="159"/>
      <c r="I389" s="162"/>
      <c r="J389" s="173">
        <f>BK389</f>
        <v>0</v>
      </c>
      <c r="K389" s="159"/>
      <c r="L389" s="164"/>
      <c r="M389" s="165"/>
      <c r="N389" s="166"/>
      <c r="O389" s="166"/>
      <c r="P389" s="167">
        <f>SUM(P390:P391)</f>
        <v>0</v>
      </c>
      <c r="Q389" s="166"/>
      <c r="R389" s="167">
        <f>SUM(R390:R391)</f>
        <v>0</v>
      </c>
      <c r="S389" s="166"/>
      <c r="T389" s="168">
        <f>SUM(T390:T391)</f>
        <v>0</v>
      </c>
      <c r="AR389" s="169" t="s">
        <v>87</v>
      </c>
      <c r="AT389" s="170" t="s">
        <v>78</v>
      </c>
      <c r="AU389" s="170" t="s">
        <v>87</v>
      </c>
      <c r="AY389" s="169" t="s">
        <v>149</v>
      </c>
      <c r="BK389" s="171">
        <f>SUM(BK390:BK391)</f>
        <v>0</v>
      </c>
    </row>
    <row r="390" spans="1:65" s="2" customFormat="1" ht="33" customHeight="1">
      <c r="A390" s="35"/>
      <c r="B390" s="36"/>
      <c r="C390" s="174" t="s">
        <v>552</v>
      </c>
      <c r="D390" s="174" t="s">
        <v>151</v>
      </c>
      <c r="E390" s="175" t="s">
        <v>1095</v>
      </c>
      <c r="F390" s="176" t="s">
        <v>1096</v>
      </c>
      <c r="G390" s="177" t="s">
        <v>240</v>
      </c>
      <c r="H390" s="178">
        <v>349.623</v>
      </c>
      <c r="I390" s="179"/>
      <c r="J390" s="180">
        <f>ROUND(I390*H390,2)</f>
        <v>0</v>
      </c>
      <c r="K390" s="176" t="s">
        <v>155</v>
      </c>
      <c r="L390" s="40"/>
      <c r="M390" s="181" t="s">
        <v>31</v>
      </c>
      <c r="N390" s="182" t="s">
        <v>50</v>
      </c>
      <c r="O390" s="65"/>
      <c r="P390" s="183">
        <f>O390*H390</f>
        <v>0</v>
      </c>
      <c r="Q390" s="183">
        <v>0</v>
      </c>
      <c r="R390" s="183">
        <f>Q390*H390</f>
        <v>0</v>
      </c>
      <c r="S390" s="183">
        <v>0</v>
      </c>
      <c r="T390" s="184">
        <f>S390*H390</f>
        <v>0</v>
      </c>
      <c r="U390" s="35"/>
      <c r="V390" s="35"/>
      <c r="W390" s="35"/>
      <c r="X390" s="35"/>
      <c r="Y390" s="35"/>
      <c r="Z390" s="35"/>
      <c r="AA390" s="35"/>
      <c r="AB390" s="35"/>
      <c r="AC390" s="35"/>
      <c r="AD390" s="35"/>
      <c r="AE390" s="35"/>
      <c r="AR390" s="185" t="s">
        <v>156</v>
      </c>
      <c r="AT390" s="185" t="s">
        <v>151</v>
      </c>
      <c r="AU390" s="185" t="s">
        <v>89</v>
      </c>
      <c r="AY390" s="18" t="s">
        <v>149</v>
      </c>
      <c r="BE390" s="186">
        <f>IF(N390="základní",J390,0)</f>
        <v>0</v>
      </c>
      <c r="BF390" s="186">
        <f>IF(N390="snížená",J390,0)</f>
        <v>0</v>
      </c>
      <c r="BG390" s="186">
        <f>IF(N390="zákl. přenesená",J390,0)</f>
        <v>0</v>
      </c>
      <c r="BH390" s="186">
        <f>IF(N390="sníž. přenesená",J390,0)</f>
        <v>0</v>
      </c>
      <c r="BI390" s="186">
        <f>IF(N390="nulová",J390,0)</f>
        <v>0</v>
      </c>
      <c r="BJ390" s="18" t="s">
        <v>87</v>
      </c>
      <c r="BK390" s="186">
        <f>ROUND(I390*H390,2)</f>
        <v>0</v>
      </c>
      <c r="BL390" s="18" t="s">
        <v>156</v>
      </c>
      <c r="BM390" s="185" t="s">
        <v>1097</v>
      </c>
    </row>
    <row r="391" spans="1:47" s="2" customFormat="1" ht="39">
      <c r="A391" s="35"/>
      <c r="B391" s="36"/>
      <c r="C391" s="37"/>
      <c r="D391" s="187" t="s">
        <v>158</v>
      </c>
      <c r="E391" s="37"/>
      <c r="F391" s="188" t="s">
        <v>1098</v>
      </c>
      <c r="G391" s="37"/>
      <c r="H391" s="37"/>
      <c r="I391" s="189"/>
      <c r="J391" s="37"/>
      <c r="K391" s="37"/>
      <c r="L391" s="40"/>
      <c r="M391" s="190"/>
      <c r="N391" s="191"/>
      <c r="O391" s="65"/>
      <c r="P391" s="65"/>
      <c r="Q391" s="65"/>
      <c r="R391" s="65"/>
      <c r="S391" s="65"/>
      <c r="T391" s="66"/>
      <c r="U391" s="35"/>
      <c r="V391" s="35"/>
      <c r="W391" s="35"/>
      <c r="X391" s="35"/>
      <c r="Y391" s="35"/>
      <c r="Z391" s="35"/>
      <c r="AA391" s="35"/>
      <c r="AB391" s="35"/>
      <c r="AC391" s="35"/>
      <c r="AD391" s="35"/>
      <c r="AE391" s="35"/>
      <c r="AT391" s="18" t="s">
        <v>158</v>
      </c>
      <c r="AU391" s="18" t="s">
        <v>89</v>
      </c>
    </row>
    <row r="392" spans="2:63" s="12" customFormat="1" ht="25.9" customHeight="1">
      <c r="B392" s="158"/>
      <c r="C392" s="159"/>
      <c r="D392" s="160" t="s">
        <v>78</v>
      </c>
      <c r="E392" s="161" t="s">
        <v>517</v>
      </c>
      <c r="F392" s="161" t="s">
        <v>518</v>
      </c>
      <c r="G392" s="159"/>
      <c r="H392" s="159"/>
      <c r="I392" s="162"/>
      <c r="J392" s="163">
        <f>BK392</f>
        <v>0</v>
      </c>
      <c r="K392" s="159"/>
      <c r="L392" s="164"/>
      <c r="M392" s="165"/>
      <c r="N392" s="166"/>
      <c r="O392" s="166"/>
      <c r="P392" s="167">
        <f>P393+P420+P430+P439+P446+P449+P456+P481+P493+P522+P542+P567+P588+P607+P613+P624</f>
        <v>0</v>
      </c>
      <c r="Q392" s="166"/>
      <c r="R392" s="167">
        <f>R393+R420+R430+R439+R446+R449+R456+R481+R493+R522+R542+R567+R588+R607+R613+R624</f>
        <v>16.79135798</v>
      </c>
      <c r="S392" s="166"/>
      <c r="T392" s="168">
        <f>T393+T420+T430+T439+T446+T449+T456+T481+T493+T522+T542+T567+T588+T607+T613+T624</f>
        <v>0</v>
      </c>
      <c r="AR392" s="169" t="s">
        <v>89</v>
      </c>
      <c r="AT392" s="170" t="s">
        <v>78</v>
      </c>
      <c r="AU392" s="170" t="s">
        <v>79</v>
      </c>
      <c r="AY392" s="169" t="s">
        <v>149</v>
      </c>
      <c r="BK392" s="171">
        <f>BK393+BK420+BK430+BK439+BK446+BK449+BK456+BK481+BK493+BK522+BK542+BK567+BK588+BK607+BK613+BK624</f>
        <v>0</v>
      </c>
    </row>
    <row r="393" spans="2:63" s="12" customFormat="1" ht="22.9" customHeight="1">
      <c r="B393" s="158"/>
      <c r="C393" s="159"/>
      <c r="D393" s="160" t="s">
        <v>78</v>
      </c>
      <c r="E393" s="172" t="s">
        <v>1099</v>
      </c>
      <c r="F393" s="172" t="s">
        <v>1100</v>
      </c>
      <c r="G393" s="159"/>
      <c r="H393" s="159"/>
      <c r="I393" s="162"/>
      <c r="J393" s="173">
        <f>BK393</f>
        <v>0</v>
      </c>
      <c r="K393" s="159"/>
      <c r="L393" s="164"/>
      <c r="M393" s="165"/>
      <c r="N393" s="166"/>
      <c r="O393" s="166"/>
      <c r="P393" s="167">
        <f>SUM(P394:P419)</f>
        <v>0</v>
      </c>
      <c r="Q393" s="166"/>
      <c r="R393" s="167">
        <f>SUM(R394:R419)</f>
        <v>0.42506649999999996</v>
      </c>
      <c r="S393" s="166"/>
      <c r="T393" s="168">
        <f>SUM(T394:T419)</f>
        <v>0</v>
      </c>
      <c r="AR393" s="169" t="s">
        <v>89</v>
      </c>
      <c r="AT393" s="170" t="s">
        <v>78</v>
      </c>
      <c r="AU393" s="170" t="s">
        <v>87</v>
      </c>
      <c r="AY393" s="169" t="s">
        <v>149</v>
      </c>
      <c r="BK393" s="171">
        <f>SUM(BK394:BK419)</f>
        <v>0</v>
      </c>
    </row>
    <row r="394" spans="1:65" s="2" customFormat="1" ht="21.75" customHeight="1">
      <c r="A394" s="35"/>
      <c r="B394" s="36"/>
      <c r="C394" s="174" t="s">
        <v>556</v>
      </c>
      <c r="D394" s="174" t="s">
        <v>151</v>
      </c>
      <c r="E394" s="175" t="s">
        <v>1101</v>
      </c>
      <c r="F394" s="176" t="s">
        <v>1102</v>
      </c>
      <c r="G394" s="177" t="s">
        <v>154</v>
      </c>
      <c r="H394" s="178">
        <v>39.06</v>
      </c>
      <c r="I394" s="179"/>
      <c r="J394" s="180">
        <f>ROUND(I394*H394,2)</f>
        <v>0</v>
      </c>
      <c r="K394" s="176" t="s">
        <v>155</v>
      </c>
      <c r="L394" s="40"/>
      <c r="M394" s="181" t="s">
        <v>31</v>
      </c>
      <c r="N394" s="182" t="s">
        <v>50</v>
      </c>
      <c r="O394" s="65"/>
      <c r="P394" s="183">
        <f>O394*H394</f>
        <v>0</v>
      </c>
      <c r="Q394" s="183">
        <v>0</v>
      </c>
      <c r="R394" s="183">
        <f>Q394*H394</f>
        <v>0</v>
      </c>
      <c r="S394" s="183">
        <v>0</v>
      </c>
      <c r="T394" s="184">
        <f>S394*H394</f>
        <v>0</v>
      </c>
      <c r="U394" s="35"/>
      <c r="V394" s="35"/>
      <c r="W394" s="35"/>
      <c r="X394" s="35"/>
      <c r="Y394" s="35"/>
      <c r="Z394" s="35"/>
      <c r="AA394" s="35"/>
      <c r="AB394" s="35"/>
      <c r="AC394" s="35"/>
      <c r="AD394" s="35"/>
      <c r="AE394" s="35"/>
      <c r="AR394" s="185" t="s">
        <v>236</v>
      </c>
      <c r="AT394" s="185" t="s">
        <v>151</v>
      </c>
      <c r="AU394" s="185" t="s">
        <v>89</v>
      </c>
      <c r="AY394" s="18" t="s">
        <v>149</v>
      </c>
      <c r="BE394" s="186">
        <f>IF(N394="základní",J394,0)</f>
        <v>0</v>
      </c>
      <c r="BF394" s="186">
        <f>IF(N394="snížená",J394,0)</f>
        <v>0</v>
      </c>
      <c r="BG394" s="186">
        <f>IF(N394="zákl. přenesená",J394,0)</f>
        <v>0</v>
      </c>
      <c r="BH394" s="186">
        <f>IF(N394="sníž. přenesená",J394,0)</f>
        <v>0</v>
      </c>
      <c r="BI394" s="186">
        <f>IF(N394="nulová",J394,0)</f>
        <v>0</v>
      </c>
      <c r="BJ394" s="18" t="s">
        <v>87</v>
      </c>
      <c r="BK394" s="186">
        <f>ROUND(I394*H394,2)</f>
        <v>0</v>
      </c>
      <c r="BL394" s="18" t="s">
        <v>236</v>
      </c>
      <c r="BM394" s="185" t="s">
        <v>1103</v>
      </c>
    </row>
    <row r="395" spans="1:47" s="2" customFormat="1" ht="39">
      <c r="A395" s="35"/>
      <c r="B395" s="36"/>
      <c r="C395" s="37"/>
      <c r="D395" s="187" t="s">
        <v>158</v>
      </c>
      <c r="E395" s="37"/>
      <c r="F395" s="188" t="s">
        <v>1104</v>
      </c>
      <c r="G395" s="37"/>
      <c r="H395" s="37"/>
      <c r="I395" s="189"/>
      <c r="J395" s="37"/>
      <c r="K395" s="37"/>
      <c r="L395" s="40"/>
      <c r="M395" s="190"/>
      <c r="N395" s="191"/>
      <c r="O395" s="65"/>
      <c r="P395" s="65"/>
      <c r="Q395" s="65"/>
      <c r="R395" s="65"/>
      <c r="S395" s="65"/>
      <c r="T395" s="66"/>
      <c r="U395" s="35"/>
      <c r="V395" s="35"/>
      <c r="W395" s="35"/>
      <c r="X395" s="35"/>
      <c r="Y395" s="35"/>
      <c r="Z395" s="35"/>
      <c r="AA395" s="35"/>
      <c r="AB395" s="35"/>
      <c r="AC395" s="35"/>
      <c r="AD395" s="35"/>
      <c r="AE395" s="35"/>
      <c r="AT395" s="18" t="s">
        <v>158</v>
      </c>
      <c r="AU395" s="18" t="s">
        <v>89</v>
      </c>
    </row>
    <row r="396" spans="1:65" s="2" customFormat="1" ht="16.5" customHeight="1">
      <c r="A396" s="35"/>
      <c r="B396" s="36"/>
      <c r="C396" s="224" t="s">
        <v>560</v>
      </c>
      <c r="D396" s="224" t="s">
        <v>237</v>
      </c>
      <c r="E396" s="225" t="s">
        <v>1105</v>
      </c>
      <c r="F396" s="226" t="s">
        <v>1106</v>
      </c>
      <c r="G396" s="227" t="s">
        <v>240</v>
      </c>
      <c r="H396" s="228">
        <v>0.012</v>
      </c>
      <c r="I396" s="229"/>
      <c r="J396" s="230">
        <f>ROUND(I396*H396,2)</f>
        <v>0</v>
      </c>
      <c r="K396" s="226" t="s">
        <v>155</v>
      </c>
      <c r="L396" s="231"/>
      <c r="M396" s="232" t="s">
        <v>31</v>
      </c>
      <c r="N396" s="233" t="s">
        <v>50</v>
      </c>
      <c r="O396" s="65"/>
      <c r="P396" s="183">
        <f>O396*H396</f>
        <v>0</v>
      </c>
      <c r="Q396" s="183">
        <v>1</v>
      </c>
      <c r="R396" s="183">
        <f>Q396*H396</f>
        <v>0.012</v>
      </c>
      <c r="S396" s="183">
        <v>0</v>
      </c>
      <c r="T396" s="184">
        <f>S396*H396</f>
        <v>0</v>
      </c>
      <c r="U396" s="35"/>
      <c r="V396" s="35"/>
      <c r="W396" s="35"/>
      <c r="X396" s="35"/>
      <c r="Y396" s="35"/>
      <c r="Z396" s="35"/>
      <c r="AA396" s="35"/>
      <c r="AB396" s="35"/>
      <c r="AC396" s="35"/>
      <c r="AD396" s="35"/>
      <c r="AE396" s="35"/>
      <c r="AR396" s="185" t="s">
        <v>329</v>
      </c>
      <c r="AT396" s="185" t="s">
        <v>237</v>
      </c>
      <c r="AU396" s="185" t="s">
        <v>89</v>
      </c>
      <c r="AY396" s="18" t="s">
        <v>149</v>
      </c>
      <c r="BE396" s="186">
        <f>IF(N396="základní",J396,0)</f>
        <v>0</v>
      </c>
      <c r="BF396" s="186">
        <f>IF(N396="snížená",J396,0)</f>
        <v>0</v>
      </c>
      <c r="BG396" s="186">
        <f>IF(N396="zákl. přenesená",J396,0)</f>
        <v>0</v>
      </c>
      <c r="BH396" s="186">
        <f>IF(N396="sníž. přenesená",J396,0)</f>
        <v>0</v>
      </c>
      <c r="BI396" s="186">
        <f>IF(N396="nulová",J396,0)</f>
        <v>0</v>
      </c>
      <c r="BJ396" s="18" t="s">
        <v>87</v>
      </c>
      <c r="BK396" s="186">
        <f>ROUND(I396*H396,2)</f>
        <v>0</v>
      </c>
      <c r="BL396" s="18" t="s">
        <v>236</v>
      </c>
      <c r="BM396" s="185" t="s">
        <v>1107</v>
      </c>
    </row>
    <row r="397" spans="2:51" s="13" customFormat="1" ht="11.25">
      <c r="B397" s="192"/>
      <c r="C397" s="193"/>
      <c r="D397" s="187" t="s">
        <v>160</v>
      </c>
      <c r="E397" s="193"/>
      <c r="F397" s="195" t="s">
        <v>1108</v>
      </c>
      <c r="G397" s="193"/>
      <c r="H397" s="196">
        <v>0.012</v>
      </c>
      <c r="I397" s="197"/>
      <c r="J397" s="193"/>
      <c r="K397" s="193"/>
      <c r="L397" s="198"/>
      <c r="M397" s="199"/>
      <c r="N397" s="200"/>
      <c r="O397" s="200"/>
      <c r="P397" s="200"/>
      <c r="Q397" s="200"/>
      <c r="R397" s="200"/>
      <c r="S397" s="200"/>
      <c r="T397" s="201"/>
      <c r="AT397" s="202" t="s">
        <v>160</v>
      </c>
      <c r="AU397" s="202" t="s">
        <v>89</v>
      </c>
      <c r="AV397" s="13" t="s">
        <v>89</v>
      </c>
      <c r="AW397" s="13" t="s">
        <v>4</v>
      </c>
      <c r="AX397" s="13" t="s">
        <v>87</v>
      </c>
      <c r="AY397" s="202" t="s">
        <v>149</v>
      </c>
    </row>
    <row r="398" spans="1:65" s="2" customFormat="1" ht="16.5" customHeight="1">
      <c r="A398" s="35"/>
      <c r="B398" s="36"/>
      <c r="C398" s="174" t="s">
        <v>564</v>
      </c>
      <c r="D398" s="174" t="s">
        <v>151</v>
      </c>
      <c r="E398" s="175" t="s">
        <v>1109</v>
      </c>
      <c r="F398" s="176" t="s">
        <v>1110</v>
      </c>
      <c r="G398" s="177" t="s">
        <v>154</v>
      </c>
      <c r="H398" s="178">
        <v>39.06</v>
      </c>
      <c r="I398" s="179"/>
      <c r="J398" s="180">
        <f>ROUND(I398*H398,2)</f>
        <v>0</v>
      </c>
      <c r="K398" s="176" t="s">
        <v>155</v>
      </c>
      <c r="L398" s="40"/>
      <c r="M398" s="181" t="s">
        <v>31</v>
      </c>
      <c r="N398" s="182" t="s">
        <v>50</v>
      </c>
      <c r="O398" s="65"/>
      <c r="P398" s="183">
        <f>O398*H398</f>
        <v>0</v>
      </c>
      <c r="Q398" s="183">
        <v>0.0004</v>
      </c>
      <c r="R398" s="183">
        <f>Q398*H398</f>
        <v>0.015624000000000002</v>
      </c>
      <c r="S398" s="183">
        <v>0</v>
      </c>
      <c r="T398" s="184">
        <f>S398*H398</f>
        <v>0</v>
      </c>
      <c r="U398" s="35"/>
      <c r="V398" s="35"/>
      <c r="W398" s="35"/>
      <c r="X398" s="35"/>
      <c r="Y398" s="35"/>
      <c r="Z398" s="35"/>
      <c r="AA398" s="35"/>
      <c r="AB398" s="35"/>
      <c r="AC398" s="35"/>
      <c r="AD398" s="35"/>
      <c r="AE398" s="35"/>
      <c r="AR398" s="185" t="s">
        <v>236</v>
      </c>
      <c r="AT398" s="185" t="s">
        <v>151</v>
      </c>
      <c r="AU398" s="185" t="s">
        <v>89</v>
      </c>
      <c r="AY398" s="18" t="s">
        <v>149</v>
      </c>
      <c r="BE398" s="186">
        <f>IF(N398="základní",J398,0)</f>
        <v>0</v>
      </c>
      <c r="BF398" s="186">
        <f>IF(N398="snížená",J398,0)</f>
        <v>0</v>
      </c>
      <c r="BG398" s="186">
        <f>IF(N398="zákl. přenesená",J398,0)</f>
        <v>0</v>
      </c>
      <c r="BH398" s="186">
        <f>IF(N398="sníž. přenesená",J398,0)</f>
        <v>0</v>
      </c>
      <c r="BI398" s="186">
        <f>IF(N398="nulová",J398,0)</f>
        <v>0</v>
      </c>
      <c r="BJ398" s="18" t="s">
        <v>87</v>
      </c>
      <c r="BK398" s="186">
        <f>ROUND(I398*H398,2)</f>
        <v>0</v>
      </c>
      <c r="BL398" s="18" t="s">
        <v>236</v>
      </c>
      <c r="BM398" s="185" t="s">
        <v>1111</v>
      </c>
    </row>
    <row r="399" spans="1:47" s="2" customFormat="1" ht="39">
      <c r="A399" s="35"/>
      <c r="B399" s="36"/>
      <c r="C399" s="37"/>
      <c r="D399" s="187" t="s">
        <v>158</v>
      </c>
      <c r="E399" s="37"/>
      <c r="F399" s="188" t="s">
        <v>1112</v>
      </c>
      <c r="G399" s="37"/>
      <c r="H399" s="37"/>
      <c r="I399" s="189"/>
      <c r="J399" s="37"/>
      <c r="K399" s="37"/>
      <c r="L399" s="40"/>
      <c r="M399" s="190"/>
      <c r="N399" s="191"/>
      <c r="O399" s="65"/>
      <c r="P399" s="65"/>
      <c r="Q399" s="65"/>
      <c r="R399" s="65"/>
      <c r="S399" s="65"/>
      <c r="T399" s="66"/>
      <c r="U399" s="35"/>
      <c r="V399" s="35"/>
      <c r="W399" s="35"/>
      <c r="X399" s="35"/>
      <c r="Y399" s="35"/>
      <c r="Z399" s="35"/>
      <c r="AA399" s="35"/>
      <c r="AB399" s="35"/>
      <c r="AC399" s="35"/>
      <c r="AD399" s="35"/>
      <c r="AE399" s="35"/>
      <c r="AT399" s="18" t="s">
        <v>158</v>
      </c>
      <c r="AU399" s="18" t="s">
        <v>89</v>
      </c>
    </row>
    <row r="400" spans="2:51" s="13" customFormat="1" ht="11.25">
      <c r="B400" s="192"/>
      <c r="C400" s="193"/>
      <c r="D400" s="187" t="s">
        <v>160</v>
      </c>
      <c r="E400" s="194" t="s">
        <v>31</v>
      </c>
      <c r="F400" s="195" t="s">
        <v>1113</v>
      </c>
      <c r="G400" s="193"/>
      <c r="H400" s="196">
        <v>33.3</v>
      </c>
      <c r="I400" s="197"/>
      <c r="J400" s="193"/>
      <c r="K400" s="193"/>
      <c r="L400" s="198"/>
      <c r="M400" s="199"/>
      <c r="N400" s="200"/>
      <c r="O400" s="200"/>
      <c r="P400" s="200"/>
      <c r="Q400" s="200"/>
      <c r="R400" s="200"/>
      <c r="S400" s="200"/>
      <c r="T400" s="201"/>
      <c r="AT400" s="202" t="s">
        <v>160</v>
      </c>
      <c r="AU400" s="202" t="s">
        <v>89</v>
      </c>
      <c r="AV400" s="13" t="s">
        <v>89</v>
      </c>
      <c r="AW400" s="13" t="s">
        <v>38</v>
      </c>
      <c r="AX400" s="13" t="s">
        <v>79</v>
      </c>
      <c r="AY400" s="202" t="s">
        <v>149</v>
      </c>
    </row>
    <row r="401" spans="2:51" s="13" customFormat="1" ht="11.25">
      <c r="B401" s="192"/>
      <c r="C401" s="193"/>
      <c r="D401" s="187" t="s">
        <v>160</v>
      </c>
      <c r="E401" s="194" t="s">
        <v>31</v>
      </c>
      <c r="F401" s="195" t="s">
        <v>1114</v>
      </c>
      <c r="G401" s="193"/>
      <c r="H401" s="196">
        <v>5.76</v>
      </c>
      <c r="I401" s="197"/>
      <c r="J401" s="193"/>
      <c r="K401" s="193"/>
      <c r="L401" s="198"/>
      <c r="M401" s="199"/>
      <c r="N401" s="200"/>
      <c r="O401" s="200"/>
      <c r="P401" s="200"/>
      <c r="Q401" s="200"/>
      <c r="R401" s="200"/>
      <c r="S401" s="200"/>
      <c r="T401" s="201"/>
      <c r="AT401" s="202" t="s">
        <v>160</v>
      </c>
      <c r="AU401" s="202" t="s">
        <v>89</v>
      </c>
      <c r="AV401" s="13" t="s">
        <v>89</v>
      </c>
      <c r="AW401" s="13" t="s">
        <v>38</v>
      </c>
      <c r="AX401" s="13" t="s">
        <v>79</v>
      </c>
      <c r="AY401" s="202" t="s">
        <v>149</v>
      </c>
    </row>
    <row r="402" spans="2:51" s="15" customFormat="1" ht="11.25">
      <c r="B402" s="213"/>
      <c r="C402" s="214"/>
      <c r="D402" s="187" t="s">
        <v>160</v>
      </c>
      <c r="E402" s="215" t="s">
        <v>31</v>
      </c>
      <c r="F402" s="216" t="s">
        <v>163</v>
      </c>
      <c r="G402" s="214"/>
      <c r="H402" s="217">
        <v>39.059999999999995</v>
      </c>
      <c r="I402" s="218"/>
      <c r="J402" s="214"/>
      <c r="K402" s="214"/>
      <c r="L402" s="219"/>
      <c r="M402" s="220"/>
      <c r="N402" s="221"/>
      <c r="O402" s="221"/>
      <c r="P402" s="221"/>
      <c r="Q402" s="221"/>
      <c r="R402" s="221"/>
      <c r="S402" s="221"/>
      <c r="T402" s="222"/>
      <c r="AT402" s="223" t="s">
        <v>160</v>
      </c>
      <c r="AU402" s="223" t="s">
        <v>89</v>
      </c>
      <c r="AV402" s="15" t="s">
        <v>156</v>
      </c>
      <c r="AW402" s="15" t="s">
        <v>38</v>
      </c>
      <c r="AX402" s="15" t="s">
        <v>87</v>
      </c>
      <c r="AY402" s="223" t="s">
        <v>149</v>
      </c>
    </row>
    <row r="403" spans="1:65" s="2" customFormat="1" ht="16.5" customHeight="1">
      <c r="A403" s="35"/>
      <c r="B403" s="36"/>
      <c r="C403" s="224" t="s">
        <v>568</v>
      </c>
      <c r="D403" s="224" t="s">
        <v>237</v>
      </c>
      <c r="E403" s="225" t="s">
        <v>1115</v>
      </c>
      <c r="F403" s="226" t="s">
        <v>1116</v>
      </c>
      <c r="G403" s="227" t="s">
        <v>154</v>
      </c>
      <c r="H403" s="228">
        <v>44.919</v>
      </c>
      <c r="I403" s="229"/>
      <c r="J403" s="230">
        <f>ROUND(I403*H403,2)</f>
        <v>0</v>
      </c>
      <c r="K403" s="226" t="s">
        <v>155</v>
      </c>
      <c r="L403" s="231"/>
      <c r="M403" s="232" t="s">
        <v>31</v>
      </c>
      <c r="N403" s="233" t="s">
        <v>50</v>
      </c>
      <c r="O403" s="65"/>
      <c r="P403" s="183">
        <f>O403*H403</f>
        <v>0</v>
      </c>
      <c r="Q403" s="183">
        <v>0.0045</v>
      </c>
      <c r="R403" s="183">
        <f>Q403*H403</f>
        <v>0.20213549999999997</v>
      </c>
      <c r="S403" s="183">
        <v>0</v>
      </c>
      <c r="T403" s="184">
        <f>S403*H403</f>
        <v>0</v>
      </c>
      <c r="U403" s="35"/>
      <c r="V403" s="35"/>
      <c r="W403" s="35"/>
      <c r="X403" s="35"/>
      <c r="Y403" s="35"/>
      <c r="Z403" s="35"/>
      <c r="AA403" s="35"/>
      <c r="AB403" s="35"/>
      <c r="AC403" s="35"/>
      <c r="AD403" s="35"/>
      <c r="AE403" s="35"/>
      <c r="AR403" s="185" t="s">
        <v>329</v>
      </c>
      <c r="AT403" s="185" t="s">
        <v>237</v>
      </c>
      <c r="AU403" s="185" t="s">
        <v>89</v>
      </c>
      <c r="AY403" s="18" t="s">
        <v>149</v>
      </c>
      <c r="BE403" s="186">
        <f>IF(N403="základní",J403,0)</f>
        <v>0</v>
      </c>
      <c r="BF403" s="186">
        <f>IF(N403="snížená",J403,0)</f>
        <v>0</v>
      </c>
      <c r="BG403" s="186">
        <f>IF(N403="zákl. přenesená",J403,0)</f>
        <v>0</v>
      </c>
      <c r="BH403" s="186">
        <f>IF(N403="sníž. přenesená",J403,0)</f>
        <v>0</v>
      </c>
      <c r="BI403" s="186">
        <f>IF(N403="nulová",J403,0)</f>
        <v>0</v>
      </c>
      <c r="BJ403" s="18" t="s">
        <v>87</v>
      </c>
      <c r="BK403" s="186">
        <f>ROUND(I403*H403,2)</f>
        <v>0</v>
      </c>
      <c r="BL403" s="18" t="s">
        <v>236</v>
      </c>
      <c r="BM403" s="185" t="s">
        <v>1117</v>
      </c>
    </row>
    <row r="404" spans="2:51" s="13" customFormat="1" ht="11.25">
      <c r="B404" s="192"/>
      <c r="C404" s="193"/>
      <c r="D404" s="187" t="s">
        <v>160</v>
      </c>
      <c r="E404" s="193"/>
      <c r="F404" s="195" t="s">
        <v>1118</v>
      </c>
      <c r="G404" s="193"/>
      <c r="H404" s="196">
        <v>44.919</v>
      </c>
      <c r="I404" s="197"/>
      <c r="J404" s="193"/>
      <c r="K404" s="193"/>
      <c r="L404" s="198"/>
      <c r="M404" s="199"/>
      <c r="N404" s="200"/>
      <c r="O404" s="200"/>
      <c r="P404" s="200"/>
      <c r="Q404" s="200"/>
      <c r="R404" s="200"/>
      <c r="S404" s="200"/>
      <c r="T404" s="201"/>
      <c r="AT404" s="202" t="s">
        <v>160</v>
      </c>
      <c r="AU404" s="202" t="s">
        <v>89</v>
      </c>
      <c r="AV404" s="13" t="s">
        <v>89</v>
      </c>
      <c r="AW404" s="13" t="s">
        <v>4</v>
      </c>
      <c r="AX404" s="13" t="s">
        <v>87</v>
      </c>
      <c r="AY404" s="202" t="s">
        <v>149</v>
      </c>
    </row>
    <row r="405" spans="1:65" s="2" customFormat="1" ht="24">
      <c r="A405" s="35"/>
      <c r="B405" s="36"/>
      <c r="C405" s="174" t="s">
        <v>574</v>
      </c>
      <c r="D405" s="174" t="s">
        <v>151</v>
      </c>
      <c r="E405" s="175" t="s">
        <v>1119</v>
      </c>
      <c r="F405" s="176" t="s">
        <v>1120</v>
      </c>
      <c r="G405" s="177" t="s">
        <v>154</v>
      </c>
      <c r="H405" s="178">
        <v>49</v>
      </c>
      <c r="I405" s="179"/>
      <c r="J405" s="180">
        <f>ROUND(I405*H405,2)</f>
        <v>0</v>
      </c>
      <c r="K405" s="176" t="s">
        <v>155</v>
      </c>
      <c r="L405" s="40"/>
      <c r="M405" s="181" t="s">
        <v>31</v>
      </c>
      <c r="N405" s="182" t="s">
        <v>50</v>
      </c>
      <c r="O405" s="65"/>
      <c r="P405" s="183">
        <f>O405*H405</f>
        <v>0</v>
      </c>
      <c r="Q405" s="183">
        <v>0.00018</v>
      </c>
      <c r="R405" s="183">
        <f>Q405*H405</f>
        <v>0.00882</v>
      </c>
      <c r="S405" s="183">
        <v>0</v>
      </c>
      <c r="T405" s="184">
        <f>S405*H405</f>
        <v>0</v>
      </c>
      <c r="U405" s="35"/>
      <c r="V405" s="35"/>
      <c r="W405" s="35"/>
      <c r="X405" s="35"/>
      <c r="Y405" s="35"/>
      <c r="Z405" s="35"/>
      <c r="AA405" s="35"/>
      <c r="AB405" s="35"/>
      <c r="AC405" s="35"/>
      <c r="AD405" s="35"/>
      <c r="AE405" s="35"/>
      <c r="AR405" s="185" t="s">
        <v>236</v>
      </c>
      <c r="AT405" s="185" t="s">
        <v>151</v>
      </c>
      <c r="AU405" s="185" t="s">
        <v>89</v>
      </c>
      <c r="AY405" s="18" t="s">
        <v>149</v>
      </c>
      <c r="BE405" s="186">
        <f>IF(N405="základní",J405,0)</f>
        <v>0</v>
      </c>
      <c r="BF405" s="186">
        <f>IF(N405="snížená",J405,0)</f>
        <v>0</v>
      </c>
      <c r="BG405" s="186">
        <f>IF(N405="zákl. přenesená",J405,0)</f>
        <v>0</v>
      </c>
      <c r="BH405" s="186">
        <f>IF(N405="sníž. přenesená",J405,0)</f>
        <v>0</v>
      </c>
      <c r="BI405" s="186">
        <f>IF(N405="nulová",J405,0)</f>
        <v>0</v>
      </c>
      <c r="BJ405" s="18" t="s">
        <v>87</v>
      </c>
      <c r="BK405" s="186">
        <f>ROUND(I405*H405,2)</f>
        <v>0</v>
      </c>
      <c r="BL405" s="18" t="s">
        <v>236</v>
      </c>
      <c r="BM405" s="185" t="s">
        <v>1121</v>
      </c>
    </row>
    <row r="406" spans="1:47" s="2" customFormat="1" ht="48.75">
      <c r="A406" s="35"/>
      <c r="B406" s="36"/>
      <c r="C406" s="37"/>
      <c r="D406" s="187" t="s">
        <v>158</v>
      </c>
      <c r="E406" s="37"/>
      <c r="F406" s="188" t="s">
        <v>1122</v>
      </c>
      <c r="G406" s="37"/>
      <c r="H406" s="37"/>
      <c r="I406" s="189"/>
      <c r="J406" s="37"/>
      <c r="K406" s="37"/>
      <c r="L406" s="40"/>
      <c r="M406" s="190"/>
      <c r="N406" s="191"/>
      <c r="O406" s="65"/>
      <c r="P406" s="65"/>
      <c r="Q406" s="65"/>
      <c r="R406" s="65"/>
      <c r="S406" s="65"/>
      <c r="T406" s="66"/>
      <c r="U406" s="35"/>
      <c r="V406" s="35"/>
      <c r="W406" s="35"/>
      <c r="X406" s="35"/>
      <c r="Y406" s="35"/>
      <c r="Z406" s="35"/>
      <c r="AA406" s="35"/>
      <c r="AB406" s="35"/>
      <c r="AC406" s="35"/>
      <c r="AD406" s="35"/>
      <c r="AE406" s="35"/>
      <c r="AT406" s="18" t="s">
        <v>158</v>
      </c>
      <c r="AU406" s="18" t="s">
        <v>89</v>
      </c>
    </row>
    <row r="407" spans="2:51" s="13" customFormat="1" ht="11.25">
      <c r="B407" s="192"/>
      <c r="C407" s="193"/>
      <c r="D407" s="187" t="s">
        <v>160</v>
      </c>
      <c r="E407" s="194" t="s">
        <v>31</v>
      </c>
      <c r="F407" s="195" t="s">
        <v>415</v>
      </c>
      <c r="G407" s="193"/>
      <c r="H407" s="196">
        <v>49</v>
      </c>
      <c r="I407" s="197"/>
      <c r="J407" s="193"/>
      <c r="K407" s="193"/>
      <c r="L407" s="198"/>
      <c r="M407" s="199"/>
      <c r="N407" s="200"/>
      <c r="O407" s="200"/>
      <c r="P407" s="200"/>
      <c r="Q407" s="200"/>
      <c r="R407" s="200"/>
      <c r="S407" s="200"/>
      <c r="T407" s="201"/>
      <c r="AT407" s="202" t="s">
        <v>160</v>
      </c>
      <c r="AU407" s="202" t="s">
        <v>89</v>
      </c>
      <c r="AV407" s="13" t="s">
        <v>89</v>
      </c>
      <c r="AW407" s="13" t="s">
        <v>38</v>
      </c>
      <c r="AX407" s="13" t="s">
        <v>79</v>
      </c>
      <c r="AY407" s="202" t="s">
        <v>149</v>
      </c>
    </row>
    <row r="408" spans="2:51" s="14" customFormat="1" ht="11.25">
      <c r="B408" s="203"/>
      <c r="C408" s="204"/>
      <c r="D408" s="187" t="s">
        <v>160</v>
      </c>
      <c r="E408" s="205" t="s">
        <v>31</v>
      </c>
      <c r="F408" s="206" t="s">
        <v>162</v>
      </c>
      <c r="G408" s="204"/>
      <c r="H408" s="205" t="s">
        <v>31</v>
      </c>
      <c r="I408" s="207"/>
      <c r="J408" s="204"/>
      <c r="K408" s="204"/>
      <c r="L408" s="208"/>
      <c r="M408" s="209"/>
      <c r="N408" s="210"/>
      <c r="O408" s="210"/>
      <c r="P408" s="210"/>
      <c r="Q408" s="210"/>
      <c r="R408" s="210"/>
      <c r="S408" s="210"/>
      <c r="T408" s="211"/>
      <c r="AT408" s="212" t="s">
        <v>160</v>
      </c>
      <c r="AU408" s="212" t="s">
        <v>89</v>
      </c>
      <c r="AV408" s="14" t="s">
        <v>87</v>
      </c>
      <c r="AW408" s="14" t="s">
        <v>38</v>
      </c>
      <c r="AX408" s="14" t="s">
        <v>79</v>
      </c>
      <c r="AY408" s="212" t="s">
        <v>149</v>
      </c>
    </row>
    <row r="409" spans="2:51" s="15" customFormat="1" ht="11.25">
      <c r="B409" s="213"/>
      <c r="C409" s="214"/>
      <c r="D409" s="187" t="s">
        <v>160</v>
      </c>
      <c r="E409" s="215" t="s">
        <v>31</v>
      </c>
      <c r="F409" s="216" t="s">
        <v>163</v>
      </c>
      <c r="G409" s="214"/>
      <c r="H409" s="217">
        <v>49</v>
      </c>
      <c r="I409" s="218"/>
      <c r="J409" s="214"/>
      <c r="K409" s="214"/>
      <c r="L409" s="219"/>
      <c r="M409" s="220"/>
      <c r="N409" s="221"/>
      <c r="O409" s="221"/>
      <c r="P409" s="221"/>
      <c r="Q409" s="221"/>
      <c r="R409" s="221"/>
      <c r="S409" s="221"/>
      <c r="T409" s="222"/>
      <c r="AT409" s="223" t="s">
        <v>160</v>
      </c>
      <c r="AU409" s="223" t="s">
        <v>89</v>
      </c>
      <c r="AV409" s="15" t="s">
        <v>156</v>
      </c>
      <c r="AW409" s="15" t="s">
        <v>38</v>
      </c>
      <c r="AX409" s="15" t="s">
        <v>87</v>
      </c>
      <c r="AY409" s="223" t="s">
        <v>149</v>
      </c>
    </row>
    <row r="410" spans="1:65" s="2" customFormat="1" ht="16.5" customHeight="1">
      <c r="A410" s="35"/>
      <c r="B410" s="36"/>
      <c r="C410" s="224" t="s">
        <v>581</v>
      </c>
      <c r="D410" s="224" t="s">
        <v>237</v>
      </c>
      <c r="E410" s="225" t="s">
        <v>1123</v>
      </c>
      <c r="F410" s="226" t="s">
        <v>1124</v>
      </c>
      <c r="G410" s="227" t="s">
        <v>154</v>
      </c>
      <c r="H410" s="228">
        <v>56.35</v>
      </c>
      <c r="I410" s="229"/>
      <c r="J410" s="230">
        <f>ROUND(I410*H410,2)</f>
        <v>0</v>
      </c>
      <c r="K410" s="226" t="s">
        <v>155</v>
      </c>
      <c r="L410" s="231"/>
      <c r="M410" s="232" t="s">
        <v>31</v>
      </c>
      <c r="N410" s="233" t="s">
        <v>50</v>
      </c>
      <c r="O410" s="65"/>
      <c r="P410" s="183">
        <f>O410*H410</f>
        <v>0</v>
      </c>
      <c r="Q410" s="183">
        <v>0.0019</v>
      </c>
      <c r="R410" s="183">
        <f>Q410*H410</f>
        <v>0.10706500000000001</v>
      </c>
      <c r="S410" s="183">
        <v>0</v>
      </c>
      <c r="T410" s="184">
        <f>S410*H410</f>
        <v>0</v>
      </c>
      <c r="U410" s="35"/>
      <c r="V410" s="35"/>
      <c r="W410" s="35"/>
      <c r="X410" s="35"/>
      <c r="Y410" s="35"/>
      <c r="Z410" s="35"/>
      <c r="AA410" s="35"/>
      <c r="AB410" s="35"/>
      <c r="AC410" s="35"/>
      <c r="AD410" s="35"/>
      <c r="AE410" s="35"/>
      <c r="AR410" s="185" t="s">
        <v>329</v>
      </c>
      <c r="AT410" s="185" t="s">
        <v>237</v>
      </c>
      <c r="AU410" s="185" t="s">
        <v>89</v>
      </c>
      <c r="AY410" s="18" t="s">
        <v>149</v>
      </c>
      <c r="BE410" s="186">
        <f>IF(N410="základní",J410,0)</f>
        <v>0</v>
      </c>
      <c r="BF410" s="186">
        <f>IF(N410="snížená",J410,0)</f>
        <v>0</v>
      </c>
      <c r="BG410" s="186">
        <f>IF(N410="zákl. přenesená",J410,0)</f>
        <v>0</v>
      </c>
      <c r="BH410" s="186">
        <f>IF(N410="sníž. přenesená",J410,0)</f>
        <v>0</v>
      </c>
      <c r="BI410" s="186">
        <f>IF(N410="nulová",J410,0)</f>
        <v>0</v>
      </c>
      <c r="BJ410" s="18" t="s">
        <v>87</v>
      </c>
      <c r="BK410" s="186">
        <f>ROUND(I410*H410,2)</f>
        <v>0</v>
      </c>
      <c r="BL410" s="18" t="s">
        <v>236</v>
      </c>
      <c r="BM410" s="185" t="s">
        <v>1125</v>
      </c>
    </row>
    <row r="411" spans="2:51" s="13" customFormat="1" ht="11.25">
      <c r="B411" s="192"/>
      <c r="C411" s="193"/>
      <c r="D411" s="187" t="s">
        <v>160</v>
      </c>
      <c r="E411" s="193"/>
      <c r="F411" s="195" t="s">
        <v>1126</v>
      </c>
      <c r="G411" s="193"/>
      <c r="H411" s="196">
        <v>56.35</v>
      </c>
      <c r="I411" s="197"/>
      <c r="J411" s="193"/>
      <c r="K411" s="193"/>
      <c r="L411" s="198"/>
      <c r="M411" s="199"/>
      <c r="N411" s="200"/>
      <c r="O411" s="200"/>
      <c r="P411" s="200"/>
      <c r="Q411" s="200"/>
      <c r="R411" s="200"/>
      <c r="S411" s="200"/>
      <c r="T411" s="201"/>
      <c r="AT411" s="202" t="s">
        <v>160</v>
      </c>
      <c r="AU411" s="202" t="s">
        <v>89</v>
      </c>
      <c r="AV411" s="13" t="s">
        <v>89</v>
      </c>
      <c r="AW411" s="13" t="s">
        <v>4</v>
      </c>
      <c r="AX411" s="13" t="s">
        <v>87</v>
      </c>
      <c r="AY411" s="202" t="s">
        <v>149</v>
      </c>
    </row>
    <row r="412" spans="1:65" s="2" customFormat="1" ht="24">
      <c r="A412" s="35"/>
      <c r="B412" s="36"/>
      <c r="C412" s="174" t="s">
        <v>587</v>
      </c>
      <c r="D412" s="174" t="s">
        <v>151</v>
      </c>
      <c r="E412" s="175" t="s">
        <v>1127</v>
      </c>
      <c r="F412" s="176" t="s">
        <v>1128</v>
      </c>
      <c r="G412" s="177" t="s">
        <v>154</v>
      </c>
      <c r="H412" s="178">
        <v>26.04</v>
      </c>
      <c r="I412" s="179"/>
      <c r="J412" s="180">
        <f>ROUND(I412*H412,2)</f>
        <v>0</v>
      </c>
      <c r="K412" s="176" t="s">
        <v>155</v>
      </c>
      <c r="L412" s="40"/>
      <c r="M412" s="181" t="s">
        <v>31</v>
      </c>
      <c r="N412" s="182" t="s">
        <v>50</v>
      </c>
      <c r="O412" s="65"/>
      <c r="P412" s="183">
        <f>O412*H412</f>
        <v>0</v>
      </c>
      <c r="Q412" s="183">
        <v>0.00077</v>
      </c>
      <c r="R412" s="183">
        <f>Q412*H412</f>
        <v>0.020050799999999997</v>
      </c>
      <c r="S412" s="183">
        <v>0</v>
      </c>
      <c r="T412" s="184">
        <f>S412*H412</f>
        <v>0</v>
      </c>
      <c r="U412" s="35"/>
      <c r="V412" s="35"/>
      <c r="W412" s="35"/>
      <c r="X412" s="35"/>
      <c r="Y412" s="35"/>
      <c r="Z412" s="35"/>
      <c r="AA412" s="35"/>
      <c r="AB412" s="35"/>
      <c r="AC412" s="35"/>
      <c r="AD412" s="35"/>
      <c r="AE412" s="35"/>
      <c r="AR412" s="185" t="s">
        <v>236</v>
      </c>
      <c r="AT412" s="185" t="s">
        <v>151</v>
      </c>
      <c r="AU412" s="185" t="s">
        <v>89</v>
      </c>
      <c r="AY412" s="18" t="s">
        <v>149</v>
      </c>
      <c r="BE412" s="186">
        <f>IF(N412="základní",J412,0)</f>
        <v>0</v>
      </c>
      <c r="BF412" s="186">
        <f>IF(N412="snížená",J412,0)</f>
        <v>0</v>
      </c>
      <c r="BG412" s="186">
        <f>IF(N412="zákl. přenesená",J412,0)</f>
        <v>0</v>
      </c>
      <c r="BH412" s="186">
        <f>IF(N412="sníž. přenesená",J412,0)</f>
        <v>0</v>
      </c>
      <c r="BI412" s="186">
        <f>IF(N412="nulová",J412,0)</f>
        <v>0</v>
      </c>
      <c r="BJ412" s="18" t="s">
        <v>87</v>
      </c>
      <c r="BK412" s="186">
        <f>ROUND(I412*H412,2)</f>
        <v>0</v>
      </c>
      <c r="BL412" s="18" t="s">
        <v>236</v>
      </c>
      <c r="BM412" s="185" t="s">
        <v>1129</v>
      </c>
    </row>
    <row r="413" spans="1:47" s="2" customFormat="1" ht="48.75">
      <c r="A413" s="35"/>
      <c r="B413" s="36"/>
      <c r="C413" s="37"/>
      <c r="D413" s="187" t="s">
        <v>158</v>
      </c>
      <c r="E413" s="37"/>
      <c r="F413" s="188" t="s">
        <v>1122</v>
      </c>
      <c r="G413" s="37"/>
      <c r="H413" s="37"/>
      <c r="I413" s="189"/>
      <c r="J413" s="37"/>
      <c r="K413" s="37"/>
      <c r="L413" s="40"/>
      <c r="M413" s="190"/>
      <c r="N413" s="191"/>
      <c r="O413" s="65"/>
      <c r="P413" s="65"/>
      <c r="Q413" s="65"/>
      <c r="R413" s="65"/>
      <c r="S413" s="65"/>
      <c r="T413" s="66"/>
      <c r="U413" s="35"/>
      <c r="V413" s="35"/>
      <c r="W413" s="35"/>
      <c r="X413" s="35"/>
      <c r="Y413" s="35"/>
      <c r="Z413" s="35"/>
      <c r="AA413" s="35"/>
      <c r="AB413" s="35"/>
      <c r="AC413" s="35"/>
      <c r="AD413" s="35"/>
      <c r="AE413" s="35"/>
      <c r="AT413" s="18" t="s">
        <v>158</v>
      </c>
      <c r="AU413" s="18" t="s">
        <v>89</v>
      </c>
    </row>
    <row r="414" spans="2:51" s="13" customFormat="1" ht="11.25">
      <c r="B414" s="192"/>
      <c r="C414" s="193"/>
      <c r="D414" s="187" t="s">
        <v>160</v>
      </c>
      <c r="E414" s="194" t="s">
        <v>31</v>
      </c>
      <c r="F414" s="195" t="s">
        <v>1130</v>
      </c>
      <c r="G414" s="193"/>
      <c r="H414" s="196">
        <v>26.04</v>
      </c>
      <c r="I414" s="197"/>
      <c r="J414" s="193"/>
      <c r="K414" s="193"/>
      <c r="L414" s="198"/>
      <c r="M414" s="199"/>
      <c r="N414" s="200"/>
      <c r="O414" s="200"/>
      <c r="P414" s="200"/>
      <c r="Q414" s="200"/>
      <c r="R414" s="200"/>
      <c r="S414" s="200"/>
      <c r="T414" s="201"/>
      <c r="AT414" s="202" t="s">
        <v>160</v>
      </c>
      <c r="AU414" s="202" t="s">
        <v>89</v>
      </c>
      <c r="AV414" s="13" t="s">
        <v>89</v>
      </c>
      <c r="AW414" s="13" t="s">
        <v>38</v>
      </c>
      <c r="AX414" s="13" t="s">
        <v>79</v>
      </c>
      <c r="AY414" s="202" t="s">
        <v>149</v>
      </c>
    </row>
    <row r="415" spans="2:51" s="15" customFormat="1" ht="11.25">
      <c r="B415" s="213"/>
      <c r="C415" s="214"/>
      <c r="D415" s="187" t="s">
        <v>160</v>
      </c>
      <c r="E415" s="215" t="s">
        <v>31</v>
      </c>
      <c r="F415" s="216" t="s">
        <v>163</v>
      </c>
      <c r="G415" s="214"/>
      <c r="H415" s="217">
        <v>26.04</v>
      </c>
      <c r="I415" s="218"/>
      <c r="J415" s="214"/>
      <c r="K415" s="214"/>
      <c r="L415" s="219"/>
      <c r="M415" s="220"/>
      <c r="N415" s="221"/>
      <c r="O415" s="221"/>
      <c r="P415" s="221"/>
      <c r="Q415" s="221"/>
      <c r="R415" s="221"/>
      <c r="S415" s="221"/>
      <c r="T415" s="222"/>
      <c r="AT415" s="223" t="s">
        <v>160</v>
      </c>
      <c r="AU415" s="223" t="s">
        <v>89</v>
      </c>
      <c r="AV415" s="15" t="s">
        <v>156</v>
      </c>
      <c r="AW415" s="15" t="s">
        <v>38</v>
      </c>
      <c r="AX415" s="15" t="s">
        <v>87</v>
      </c>
      <c r="AY415" s="223" t="s">
        <v>149</v>
      </c>
    </row>
    <row r="416" spans="1:65" s="2" customFormat="1" ht="16.5" customHeight="1">
      <c r="A416" s="35"/>
      <c r="B416" s="36"/>
      <c r="C416" s="224" t="s">
        <v>592</v>
      </c>
      <c r="D416" s="224" t="s">
        <v>237</v>
      </c>
      <c r="E416" s="225" t="s">
        <v>1123</v>
      </c>
      <c r="F416" s="226" t="s">
        <v>1124</v>
      </c>
      <c r="G416" s="227" t="s">
        <v>154</v>
      </c>
      <c r="H416" s="228">
        <v>31.248</v>
      </c>
      <c r="I416" s="229"/>
      <c r="J416" s="230">
        <f>ROUND(I416*H416,2)</f>
        <v>0</v>
      </c>
      <c r="K416" s="226" t="s">
        <v>155</v>
      </c>
      <c r="L416" s="231"/>
      <c r="M416" s="232" t="s">
        <v>31</v>
      </c>
      <c r="N416" s="233" t="s">
        <v>50</v>
      </c>
      <c r="O416" s="65"/>
      <c r="P416" s="183">
        <f>O416*H416</f>
        <v>0</v>
      </c>
      <c r="Q416" s="183">
        <v>0.0019</v>
      </c>
      <c r="R416" s="183">
        <f>Q416*H416</f>
        <v>0.0593712</v>
      </c>
      <c r="S416" s="183">
        <v>0</v>
      </c>
      <c r="T416" s="184">
        <f>S416*H416</f>
        <v>0</v>
      </c>
      <c r="U416" s="35"/>
      <c r="V416" s="35"/>
      <c r="W416" s="35"/>
      <c r="X416" s="35"/>
      <c r="Y416" s="35"/>
      <c r="Z416" s="35"/>
      <c r="AA416" s="35"/>
      <c r="AB416" s="35"/>
      <c r="AC416" s="35"/>
      <c r="AD416" s="35"/>
      <c r="AE416" s="35"/>
      <c r="AR416" s="185" t="s">
        <v>329</v>
      </c>
      <c r="AT416" s="185" t="s">
        <v>237</v>
      </c>
      <c r="AU416" s="185" t="s">
        <v>89</v>
      </c>
      <c r="AY416" s="18" t="s">
        <v>149</v>
      </c>
      <c r="BE416" s="186">
        <f>IF(N416="základní",J416,0)</f>
        <v>0</v>
      </c>
      <c r="BF416" s="186">
        <f>IF(N416="snížená",J416,0)</f>
        <v>0</v>
      </c>
      <c r="BG416" s="186">
        <f>IF(N416="zákl. přenesená",J416,0)</f>
        <v>0</v>
      </c>
      <c r="BH416" s="186">
        <f>IF(N416="sníž. přenesená",J416,0)</f>
        <v>0</v>
      </c>
      <c r="BI416" s="186">
        <f>IF(N416="nulová",J416,0)</f>
        <v>0</v>
      </c>
      <c r="BJ416" s="18" t="s">
        <v>87</v>
      </c>
      <c r="BK416" s="186">
        <f>ROUND(I416*H416,2)</f>
        <v>0</v>
      </c>
      <c r="BL416" s="18" t="s">
        <v>236</v>
      </c>
      <c r="BM416" s="185" t="s">
        <v>1131</v>
      </c>
    </row>
    <row r="417" spans="2:51" s="13" customFormat="1" ht="11.25">
      <c r="B417" s="192"/>
      <c r="C417" s="193"/>
      <c r="D417" s="187" t="s">
        <v>160</v>
      </c>
      <c r="E417" s="193"/>
      <c r="F417" s="195" t="s">
        <v>1132</v>
      </c>
      <c r="G417" s="193"/>
      <c r="H417" s="196">
        <v>31.248</v>
      </c>
      <c r="I417" s="197"/>
      <c r="J417" s="193"/>
      <c r="K417" s="193"/>
      <c r="L417" s="198"/>
      <c r="M417" s="199"/>
      <c r="N417" s="200"/>
      <c r="O417" s="200"/>
      <c r="P417" s="200"/>
      <c r="Q417" s="200"/>
      <c r="R417" s="200"/>
      <c r="S417" s="200"/>
      <c r="T417" s="201"/>
      <c r="AT417" s="202" t="s">
        <v>160</v>
      </c>
      <c r="AU417" s="202" t="s">
        <v>89</v>
      </c>
      <c r="AV417" s="13" t="s">
        <v>89</v>
      </c>
      <c r="AW417" s="13" t="s">
        <v>4</v>
      </c>
      <c r="AX417" s="13" t="s">
        <v>87</v>
      </c>
      <c r="AY417" s="202" t="s">
        <v>149</v>
      </c>
    </row>
    <row r="418" spans="1:65" s="2" customFormat="1" ht="24">
      <c r="A418" s="35"/>
      <c r="B418" s="36"/>
      <c r="C418" s="174" t="s">
        <v>596</v>
      </c>
      <c r="D418" s="174" t="s">
        <v>151</v>
      </c>
      <c r="E418" s="175" t="s">
        <v>1133</v>
      </c>
      <c r="F418" s="176" t="s">
        <v>1134</v>
      </c>
      <c r="G418" s="177" t="s">
        <v>240</v>
      </c>
      <c r="H418" s="178">
        <v>0.425</v>
      </c>
      <c r="I418" s="179"/>
      <c r="J418" s="180">
        <f>ROUND(I418*H418,2)</f>
        <v>0</v>
      </c>
      <c r="K418" s="176" t="s">
        <v>155</v>
      </c>
      <c r="L418" s="40"/>
      <c r="M418" s="181" t="s">
        <v>31</v>
      </c>
      <c r="N418" s="182" t="s">
        <v>50</v>
      </c>
      <c r="O418" s="65"/>
      <c r="P418" s="183">
        <f>O418*H418</f>
        <v>0</v>
      </c>
      <c r="Q418" s="183">
        <v>0</v>
      </c>
      <c r="R418" s="183">
        <f>Q418*H418</f>
        <v>0</v>
      </c>
      <c r="S418" s="183">
        <v>0</v>
      </c>
      <c r="T418" s="184">
        <f>S418*H418</f>
        <v>0</v>
      </c>
      <c r="U418" s="35"/>
      <c r="V418" s="35"/>
      <c r="W418" s="35"/>
      <c r="X418" s="35"/>
      <c r="Y418" s="35"/>
      <c r="Z418" s="35"/>
      <c r="AA418" s="35"/>
      <c r="AB418" s="35"/>
      <c r="AC418" s="35"/>
      <c r="AD418" s="35"/>
      <c r="AE418" s="35"/>
      <c r="AR418" s="185" t="s">
        <v>236</v>
      </c>
      <c r="AT418" s="185" t="s">
        <v>151</v>
      </c>
      <c r="AU418" s="185" t="s">
        <v>89</v>
      </c>
      <c r="AY418" s="18" t="s">
        <v>149</v>
      </c>
      <c r="BE418" s="186">
        <f>IF(N418="základní",J418,0)</f>
        <v>0</v>
      </c>
      <c r="BF418" s="186">
        <f>IF(N418="snížená",J418,0)</f>
        <v>0</v>
      </c>
      <c r="BG418" s="186">
        <f>IF(N418="zákl. přenesená",J418,0)</f>
        <v>0</v>
      </c>
      <c r="BH418" s="186">
        <f>IF(N418="sníž. přenesená",J418,0)</f>
        <v>0</v>
      </c>
      <c r="BI418" s="186">
        <f>IF(N418="nulová",J418,0)</f>
        <v>0</v>
      </c>
      <c r="BJ418" s="18" t="s">
        <v>87</v>
      </c>
      <c r="BK418" s="186">
        <f>ROUND(I418*H418,2)</f>
        <v>0</v>
      </c>
      <c r="BL418" s="18" t="s">
        <v>236</v>
      </c>
      <c r="BM418" s="185" t="s">
        <v>1135</v>
      </c>
    </row>
    <row r="419" spans="1:47" s="2" customFormat="1" ht="97.5">
      <c r="A419" s="35"/>
      <c r="B419" s="36"/>
      <c r="C419" s="37"/>
      <c r="D419" s="187" t="s">
        <v>158</v>
      </c>
      <c r="E419" s="37"/>
      <c r="F419" s="188" t="s">
        <v>578</v>
      </c>
      <c r="G419" s="37"/>
      <c r="H419" s="37"/>
      <c r="I419" s="189"/>
      <c r="J419" s="37"/>
      <c r="K419" s="37"/>
      <c r="L419" s="40"/>
      <c r="M419" s="190"/>
      <c r="N419" s="191"/>
      <c r="O419" s="65"/>
      <c r="P419" s="65"/>
      <c r="Q419" s="65"/>
      <c r="R419" s="65"/>
      <c r="S419" s="65"/>
      <c r="T419" s="66"/>
      <c r="U419" s="35"/>
      <c r="V419" s="35"/>
      <c r="W419" s="35"/>
      <c r="X419" s="35"/>
      <c r="Y419" s="35"/>
      <c r="Z419" s="35"/>
      <c r="AA419" s="35"/>
      <c r="AB419" s="35"/>
      <c r="AC419" s="35"/>
      <c r="AD419" s="35"/>
      <c r="AE419" s="35"/>
      <c r="AT419" s="18" t="s">
        <v>158</v>
      </c>
      <c r="AU419" s="18" t="s">
        <v>89</v>
      </c>
    </row>
    <row r="420" spans="2:63" s="12" customFormat="1" ht="22.9" customHeight="1">
      <c r="B420" s="158"/>
      <c r="C420" s="159"/>
      <c r="D420" s="160" t="s">
        <v>78</v>
      </c>
      <c r="E420" s="172" t="s">
        <v>1136</v>
      </c>
      <c r="F420" s="172" t="s">
        <v>1137</v>
      </c>
      <c r="G420" s="159"/>
      <c r="H420" s="159"/>
      <c r="I420" s="162"/>
      <c r="J420" s="173">
        <f>BK420</f>
        <v>0</v>
      </c>
      <c r="K420" s="159"/>
      <c r="L420" s="164"/>
      <c r="M420" s="165"/>
      <c r="N420" s="166"/>
      <c r="O420" s="166"/>
      <c r="P420" s="167">
        <f>SUM(P421:P429)</f>
        <v>0</v>
      </c>
      <c r="Q420" s="166"/>
      <c r="R420" s="167">
        <f>SUM(R421:R429)</f>
        <v>0.408618</v>
      </c>
      <c r="S420" s="166"/>
      <c r="T420" s="168">
        <f>SUM(T421:T429)</f>
        <v>0</v>
      </c>
      <c r="AR420" s="169" t="s">
        <v>89</v>
      </c>
      <c r="AT420" s="170" t="s">
        <v>78</v>
      </c>
      <c r="AU420" s="170" t="s">
        <v>87</v>
      </c>
      <c r="AY420" s="169" t="s">
        <v>149</v>
      </c>
      <c r="BK420" s="171">
        <f>SUM(BK421:BK429)</f>
        <v>0</v>
      </c>
    </row>
    <row r="421" spans="1:65" s="2" customFormat="1" ht="21.75" customHeight="1">
      <c r="A421" s="35"/>
      <c r="B421" s="36"/>
      <c r="C421" s="174" t="s">
        <v>601</v>
      </c>
      <c r="D421" s="174" t="s">
        <v>151</v>
      </c>
      <c r="E421" s="175" t="s">
        <v>1138</v>
      </c>
      <c r="F421" s="176" t="s">
        <v>1139</v>
      </c>
      <c r="G421" s="177" t="s">
        <v>154</v>
      </c>
      <c r="H421" s="178">
        <v>118.44</v>
      </c>
      <c r="I421" s="179"/>
      <c r="J421" s="180">
        <f>ROUND(I421*H421,2)</f>
        <v>0</v>
      </c>
      <c r="K421" s="176" t="s">
        <v>155</v>
      </c>
      <c r="L421" s="40"/>
      <c r="M421" s="181" t="s">
        <v>31</v>
      </c>
      <c r="N421" s="182" t="s">
        <v>50</v>
      </c>
      <c r="O421" s="65"/>
      <c r="P421" s="183">
        <f>O421*H421</f>
        <v>0</v>
      </c>
      <c r="Q421" s="183">
        <v>0</v>
      </c>
      <c r="R421" s="183">
        <f>Q421*H421</f>
        <v>0</v>
      </c>
      <c r="S421" s="183">
        <v>0</v>
      </c>
      <c r="T421" s="184">
        <f>S421*H421</f>
        <v>0</v>
      </c>
      <c r="U421" s="35"/>
      <c r="V421" s="35"/>
      <c r="W421" s="35"/>
      <c r="X421" s="35"/>
      <c r="Y421" s="35"/>
      <c r="Z421" s="35"/>
      <c r="AA421" s="35"/>
      <c r="AB421" s="35"/>
      <c r="AC421" s="35"/>
      <c r="AD421" s="35"/>
      <c r="AE421" s="35"/>
      <c r="AR421" s="185" t="s">
        <v>236</v>
      </c>
      <c r="AT421" s="185" t="s">
        <v>151</v>
      </c>
      <c r="AU421" s="185" t="s">
        <v>89</v>
      </c>
      <c r="AY421" s="18" t="s">
        <v>149</v>
      </c>
      <c r="BE421" s="186">
        <f>IF(N421="základní",J421,0)</f>
        <v>0</v>
      </c>
      <c r="BF421" s="186">
        <f>IF(N421="snížená",J421,0)</f>
        <v>0</v>
      </c>
      <c r="BG421" s="186">
        <f>IF(N421="zákl. přenesená",J421,0)</f>
        <v>0</v>
      </c>
      <c r="BH421" s="186">
        <f>IF(N421="sníž. přenesená",J421,0)</f>
        <v>0</v>
      </c>
      <c r="BI421" s="186">
        <f>IF(N421="nulová",J421,0)</f>
        <v>0</v>
      </c>
      <c r="BJ421" s="18" t="s">
        <v>87</v>
      </c>
      <c r="BK421" s="186">
        <f>ROUND(I421*H421,2)</f>
        <v>0</v>
      </c>
      <c r="BL421" s="18" t="s">
        <v>236</v>
      </c>
      <c r="BM421" s="185" t="s">
        <v>1140</v>
      </c>
    </row>
    <row r="422" spans="1:47" s="2" customFormat="1" ht="48.75">
      <c r="A422" s="35"/>
      <c r="B422" s="36"/>
      <c r="C422" s="37"/>
      <c r="D422" s="187" t="s">
        <v>158</v>
      </c>
      <c r="E422" s="37"/>
      <c r="F422" s="188" t="s">
        <v>1141</v>
      </c>
      <c r="G422" s="37"/>
      <c r="H422" s="37"/>
      <c r="I422" s="189"/>
      <c r="J422" s="37"/>
      <c r="K422" s="37"/>
      <c r="L422" s="40"/>
      <c r="M422" s="190"/>
      <c r="N422" s="191"/>
      <c r="O422" s="65"/>
      <c r="P422" s="65"/>
      <c r="Q422" s="65"/>
      <c r="R422" s="65"/>
      <c r="S422" s="65"/>
      <c r="T422" s="66"/>
      <c r="U422" s="35"/>
      <c r="V422" s="35"/>
      <c r="W422" s="35"/>
      <c r="X422" s="35"/>
      <c r="Y422" s="35"/>
      <c r="Z422" s="35"/>
      <c r="AA422" s="35"/>
      <c r="AB422" s="35"/>
      <c r="AC422" s="35"/>
      <c r="AD422" s="35"/>
      <c r="AE422" s="35"/>
      <c r="AT422" s="18" t="s">
        <v>158</v>
      </c>
      <c r="AU422" s="18" t="s">
        <v>89</v>
      </c>
    </row>
    <row r="423" spans="2:51" s="13" customFormat="1" ht="11.25">
      <c r="B423" s="192"/>
      <c r="C423" s="193"/>
      <c r="D423" s="187" t="s">
        <v>160</v>
      </c>
      <c r="E423" s="194" t="s">
        <v>31</v>
      </c>
      <c r="F423" s="195" t="s">
        <v>1142</v>
      </c>
      <c r="G423" s="193"/>
      <c r="H423" s="196">
        <v>118.44</v>
      </c>
      <c r="I423" s="197"/>
      <c r="J423" s="193"/>
      <c r="K423" s="193"/>
      <c r="L423" s="198"/>
      <c r="M423" s="199"/>
      <c r="N423" s="200"/>
      <c r="O423" s="200"/>
      <c r="P423" s="200"/>
      <c r="Q423" s="200"/>
      <c r="R423" s="200"/>
      <c r="S423" s="200"/>
      <c r="T423" s="201"/>
      <c r="AT423" s="202" t="s">
        <v>160</v>
      </c>
      <c r="AU423" s="202" t="s">
        <v>89</v>
      </c>
      <c r="AV423" s="13" t="s">
        <v>89</v>
      </c>
      <c r="AW423" s="13" t="s">
        <v>38</v>
      </c>
      <c r="AX423" s="13" t="s">
        <v>79</v>
      </c>
      <c r="AY423" s="202" t="s">
        <v>149</v>
      </c>
    </row>
    <row r="424" spans="2:51" s="14" customFormat="1" ht="11.25">
      <c r="B424" s="203"/>
      <c r="C424" s="204"/>
      <c r="D424" s="187" t="s">
        <v>160</v>
      </c>
      <c r="E424" s="205" t="s">
        <v>31</v>
      </c>
      <c r="F424" s="206" t="s">
        <v>1143</v>
      </c>
      <c r="G424" s="204"/>
      <c r="H424" s="205" t="s">
        <v>31</v>
      </c>
      <c r="I424" s="207"/>
      <c r="J424" s="204"/>
      <c r="K424" s="204"/>
      <c r="L424" s="208"/>
      <c r="M424" s="209"/>
      <c r="N424" s="210"/>
      <c r="O424" s="210"/>
      <c r="P424" s="210"/>
      <c r="Q424" s="210"/>
      <c r="R424" s="210"/>
      <c r="S424" s="210"/>
      <c r="T424" s="211"/>
      <c r="AT424" s="212" t="s">
        <v>160</v>
      </c>
      <c r="AU424" s="212" t="s">
        <v>89</v>
      </c>
      <c r="AV424" s="14" t="s">
        <v>87</v>
      </c>
      <c r="AW424" s="14" t="s">
        <v>38</v>
      </c>
      <c r="AX424" s="14" t="s">
        <v>79</v>
      </c>
      <c r="AY424" s="212" t="s">
        <v>149</v>
      </c>
    </row>
    <row r="425" spans="2:51" s="15" customFormat="1" ht="11.25">
      <c r="B425" s="213"/>
      <c r="C425" s="214"/>
      <c r="D425" s="187" t="s">
        <v>160</v>
      </c>
      <c r="E425" s="215" t="s">
        <v>31</v>
      </c>
      <c r="F425" s="216" t="s">
        <v>163</v>
      </c>
      <c r="G425" s="214"/>
      <c r="H425" s="217">
        <v>118.44</v>
      </c>
      <c r="I425" s="218"/>
      <c r="J425" s="214"/>
      <c r="K425" s="214"/>
      <c r="L425" s="219"/>
      <c r="M425" s="220"/>
      <c r="N425" s="221"/>
      <c r="O425" s="221"/>
      <c r="P425" s="221"/>
      <c r="Q425" s="221"/>
      <c r="R425" s="221"/>
      <c r="S425" s="221"/>
      <c r="T425" s="222"/>
      <c r="AT425" s="223" t="s">
        <v>160</v>
      </c>
      <c r="AU425" s="223" t="s">
        <v>89</v>
      </c>
      <c r="AV425" s="15" t="s">
        <v>156</v>
      </c>
      <c r="AW425" s="15" t="s">
        <v>38</v>
      </c>
      <c r="AX425" s="15" t="s">
        <v>87</v>
      </c>
      <c r="AY425" s="223" t="s">
        <v>149</v>
      </c>
    </row>
    <row r="426" spans="1:65" s="2" customFormat="1" ht="16.5" customHeight="1">
      <c r="A426" s="35"/>
      <c r="B426" s="36"/>
      <c r="C426" s="224" t="s">
        <v>606</v>
      </c>
      <c r="D426" s="224" t="s">
        <v>237</v>
      </c>
      <c r="E426" s="225" t="s">
        <v>1144</v>
      </c>
      <c r="F426" s="226" t="s">
        <v>1145</v>
      </c>
      <c r="G426" s="227" t="s">
        <v>154</v>
      </c>
      <c r="H426" s="228">
        <v>136.206</v>
      </c>
      <c r="I426" s="229"/>
      <c r="J426" s="230">
        <f>ROUND(I426*H426,2)</f>
        <v>0</v>
      </c>
      <c r="K426" s="226" t="s">
        <v>155</v>
      </c>
      <c r="L426" s="231"/>
      <c r="M426" s="232" t="s">
        <v>31</v>
      </c>
      <c r="N426" s="233" t="s">
        <v>50</v>
      </c>
      <c r="O426" s="65"/>
      <c r="P426" s="183">
        <f>O426*H426</f>
        <v>0</v>
      </c>
      <c r="Q426" s="183">
        <v>0.003</v>
      </c>
      <c r="R426" s="183">
        <f>Q426*H426</f>
        <v>0.408618</v>
      </c>
      <c r="S426" s="183">
        <v>0</v>
      </c>
      <c r="T426" s="184">
        <f>S426*H426</f>
        <v>0</v>
      </c>
      <c r="U426" s="35"/>
      <c r="V426" s="35"/>
      <c r="W426" s="35"/>
      <c r="X426" s="35"/>
      <c r="Y426" s="35"/>
      <c r="Z426" s="35"/>
      <c r="AA426" s="35"/>
      <c r="AB426" s="35"/>
      <c r="AC426" s="35"/>
      <c r="AD426" s="35"/>
      <c r="AE426" s="35"/>
      <c r="AR426" s="185" t="s">
        <v>329</v>
      </c>
      <c r="AT426" s="185" t="s">
        <v>237</v>
      </c>
      <c r="AU426" s="185" t="s">
        <v>89</v>
      </c>
      <c r="AY426" s="18" t="s">
        <v>149</v>
      </c>
      <c r="BE426" s="186">
        <f>IF(N426="základní",J426,0)</f>
        <v>0</v>
      </c>
      <c r="BF426" s="186">
        <f>IF(N426="snížená",J426,0)</f>
        <v>0</v>
      </c>
      <c r="BG426" s="186">
        <f>IF(N426="zákl. přenesená",J426,0)</f>
        <v>0</v>
      </c>
      <c r="BH426" s="186">
        <f>IF(N426="sníž. přenesená",J426,0)</f>
        <v>0</v>
      </c>
      <c r="BI426" s="186">
        <f>IF(N426="nulová",J426,0)</f>
        <v>0</v>
      </c>
      <c r="BJ426" s="18" t="s">
        <v>87</v>
      </c>
      <c r="BK426" s="186">
        <f>ROUND(I426*H426,2)</f>
        <v>0</v>
      </c>
      <c r="BL426" s="18" t="s">
        <v>236</v>
      </c>
      <c r="BM426" s="185" t="s">
        <v>1146</v>
      </c>
    </row>
    <row r="427" spans="2:51" s="13" customFormat="1" ht="11.25">
      <c r="B427" s="192"/>
      <c r="C427" s="193"/>
      <c r="D427" s="187" t="s">
        <v>160</v>
      </c>
      <c r="E427" s="193"/>
      <c r="F427" s="195" t="s">
        <v>1147</v>
      </c>
      <c r="G427" s="193"/>
      <c r="H427" s="196">
        <v>136.206</v>
      </c>
      <c r="I427" s="197"/>
      <c r="J427" s="193"/>
      <c r="K427" s="193"/>
      <c r="L427" s="198"/>
      <c r="M427" s="199"/>
      <c r="N427" s="200"/>
      <c r="O427" s="200"/>
      <c r="P427" s="200"/>
      <c r="Q427" s="200"/>
      <c r="R427" s="200"/>
      <c r="S427" s="200"/>
      <c r="T427" s="201"/>
      <c r="AT427" s="202" t="s">
        <v>160</v>
      </c>
      <c r="AU427" s="202" t="s">
        <v>89</v>
      </c>
      <c r="AV427" s="13" t="s">
        <v>89</v>
      </c>
      <c r="AW427" s="13" t="s">
        <v>4</v>
      </c>
      <c r="AX427" s="13" t="s">
        <v>87</v>
      </c>
      <c r="AY427" s="202" t="s">
        <v>149</v>
      </c>
    </row>
    <row r="428" spans="1:65" s="2" customFormat="1" ht="24">
      <c r="A428" s="35"/>
      <c r="B428" s="36"/>
      <c r="C428" s="174" t="s">
        <v>611</v>
      </c>
      <c r="D428" s="174" t="s">
        <v>151</v>
      </c>
      <c r="E428" s="175" t="s">
        <v>1148</v>
      </c>
      <c r="F428" s="176" t="s">
        <v>1149</v>
      </c>
      <c r="G428" s="177" t="s">
        <v>240</v>
      </c>
      <c r="H428" s="178">
        <v>0.409</v>
      </c>
      <c r="I428" s="179"/>
      <c r="J428" s="180">
        <f>ROUND(I428*H428,2)</f>
        <v>0</v>
      </c>
      <c r="K428" s="176" t="s">
        <v>155</v>
      </c>
      <c r="L428" s="40"/>
      <c r="M428" s="181" t="s">
        <v>31</v>
      </c>
      <c r="N428" s="182" t="s">
        <v>50</v>
      </c>
      <c r="O428" s="65"/>
      <c r="P428" s="183">
        <f>O428*H428</f>
        <v>0</v>
      </c>
      <c r="Q428" s="183">
        <v>0</v>
      </c>
      <c r="R428" s="183">
        <f>Q428*H428</f>
        <v>0</v>
      </c>
      <c r="S428" s="183">
        <v>0</v>
      </c>
      <c r="T428" s="184">
        <f>S428*H428</f>
        <v>0</v>
      </c>
      <c r="U428" s="35"/>
      <c r="V428" s="35"/>
      <c r="W428" s="35"/>
      <c r="X428" s="35"/>
      <c r="Y428" s="35"/>
      <c r="Z428" s="35"/>
      <c r="AA428" s="35"/>
      <c r="AB428" s="35"/>
      <c r="AC428" s="35"/>
      <c r="AD428" s="35"/>
      <c r="AE428" s="35"/>
      <c r="AR428" s="185" t="s">
        <v>236</v>
      </c>
      <c r="AT428" s="185" t="s">
        <v>151</v>
      </c>
      <c r="AU428" s="185" t="s">
        <v>89</v>
      </c>
      <c r="AY428" s="18" t="s">
        <v>149</v>
      </c>
      <c r="BE428" s="186">
        <f>IF(N428="základní",J428,0)</f>
        <v>0</v>
      </c>
      <c r="BF428" s="186">
        <f>IF(N428="snížená",J428,0)</f>
        <v>0</v>
      </c>
      <c r="BG428" s="186">
        <f>IF(N428="zákl. přenesená",J428,0)</f>
        <v>0</v>
      </c>
      <c r="BH428" s="186">
        <f>IF(N428="sníž. přenesená",J428,0)</f>
        <v>0</v>
      </c>
      <c r="BI428" s="186">
        <f>IF(N428="nulová",J428,0)</f>
        <v>0</v>
      </c>
      <c r="BJ428" s="18" t="s">
        <v>87</v>
      </c>
      <c r="BK428" s="186">
        <f>ROUND(I428*H428,2)</f>
        <v>0</v>
      </c>
      <c r="BL428" s="18" t="s">
        <v>236</v>
      </c>
      <c r="BM428" s="185" t="s">
        <v>1150</v>
      </c>
    </row>
    <row r="429" spans="1:47" s="2" customFormat="1" ht="97.5">
      <c r="A429" s="35"/>
      <c r="B429" s="36"/>
      <c r="C429" s="37"/>
      <c r="D429" s="187" t="s">
        <v>158</v>
      </c>
      <c r="E429" s="37"/>
      <c r="F429" s="188" t="s">
        <v>684</v>
      </c>
      <c r="G429" s="37"/>
      <c r="H429" s="37"/>
      <c r="I429" s="189"/>
      <c r="J429" s="37"/>
      <c r="K429" s="37"/>
      <c r="L429" s="40"/>
      <c r="M429" s="190"/>
      <c r="N429" s="191"/>
      <c r="O429" s="65"/>
      <c r="P429" s="65"/>
      <c r="Q429" s="65"/>
      <c r="R429" s="65"/>
      <c r="S429" s="65"/>
      <c r="T429" s="66"/>
      <c r="U429" s="35"/>
      <c r="V429" s="35"/>
      <c r="W429" s="35"/>
      <c r="X429" s="35"/>
      <c r="Y429" s="35"/>
      <c r="Z429" s="35"/>
      <c r="AA429" s="35"/>
      <c r="AB429" s="35"/>
      <c r="AC429" s="35"/>
      <c r="AD429" s="35"/>
      <c r="AE429" s="35"/>
      <c r="AT429" s="18" t="s">
        <v>158</v>
      </c>
      <c r="AU429" s="18" t="s">
        <v>89</v>
      </c>
    </row>
    <row r="430" spans="2:63" s="12" customFormat="1" ht="22.9" customHeight="1">
      <c r="B430" s="158"/>
      <c r="C430" s="159"/>
      <c r="D430" s="160" t="s">
        <v>78</v>
      </c>
      <c r="E430" s="172" t="s">
        <v>1151</v>
      </c>
      <c r="F430" s="172" t="s">
        <v>1152</v>
      </c>
      <c r="G430" s="159"/>
      <c r="H430" s="159"/>
      <c r="I430" s="162"/>
      <c r="J430" s="173">
        <f>BK430</f>
        <v>0</v>
      </c>
      <c r="K430" s="159"/>
      <c r="L430" s="164"/>
      <c r="M430" s="165"/>
      <c r="N430" s="166"/>
      <c r="O430" s="166"/>
      <c r="P430" s="167">
        <f>SUM(P431:P438)</f>
        <v>0</v>
      </c>
      <c r="Q430" s="166"/>
      <c r="R430" s="167">
        <f>SUM(R431:R438)</f>
        <v>1.8358229999999998</v>
      </c>
      <c r="S430" s="166"/>
      <c r="T430" s="168">
        <f>SUM(T431:T438)</f>
        <v>0</v>
      </c>
      <c r="AR430" s="169" t="s">
        <v>89</v>
      </c>
      <c r="AT430" s="170" t="s">
        <v>78</v>
      </c>
      <c r="AU430" s="170" t="s">
        <v>87</v>
      </c>
      <c r="AY430" s="169" t="s">
        <v>149</v>
      </c>
      <c r="BK430" s="171">
        <f>SUM(BK431:BK438)</f>
        <v>0</v>
      </c>
    </row>
    <row r="431" spans="1:65" s="2" customFormat="1" ht="24">
      <c r="A431" s="35"/>
      <c r="B431" s="36"/>
      <c r="C431" s="174" t="s">
        <v>616</v>
      </c>
      <c r="D431" s="174" t="s">
        <v>151</v>
      </c>
      <c r="E431" s="175" t="s">
        <v>1153</v>
      </c>
      <c r="F431" s="176" t="s">
        <v>1154</v>
      </c>
      <c r="G431" s="177" t="s">
        <v>154</v>
      </c>
      <c r="H431" s="178">
        <v>118.44</v>
      </c>
      <c r="I431" s="179"/>
      <c r="J431" s="180">
        <f>ROUND(I431*H431,2)</f>
        <v>0</v>
      </c>
      <c r="K431" s="176" t="s">
        <v>155</v>
      </c>
      <c r="L431" s="40"/>
      <c r="M431" s="181" t="s">
        <v>31</v>
      </c>
      <c r="N431" s="182" t="s">
        <v>50</v>
      </c>
      <c r="O431" s="65"/>
      <c r="P431" s="183">
        <f>O431*H431</f>
        <v>0</v>
      </c>
      <c r="Q431" s="183">
        <v>0.0002</v>
      </c>
      <c r="R431" s="183">
        <f>Q431*H431</f>
        <v>0.023688</v>
      </c>
      <c r="S431" s="183">
        <v>0</v>
      </c>
      <c r="T431" s="184">
        <f>S431*H431</f>
        <v>0</v>
      </c>
      <c r="U431" s="35"/>
      <c r="V431" s="35"/>
      <c r="W431" s="35"/>
      <c r="X431" s="35"/>
      <c r="Y431" s="35"/>
      <c r="Z431" s="35"/>
      <c r="AA431" s="35"/>
      <c r="AB431" s="35"/>
      <c r="AC431" s="35"/>
      <c r="AD431" s="35"/>
      <c r="AE431" s="35"/>
      <c r="AR431" s="185" t="s">
        <v>236</v>
      </c>
      <c r="AT431" s="185" t="s">
        <v>151</v>
      </c>
      <c r="AU431" s="185" t="s">
        <v>89</v>
      </c>
      <c r="AY431" s="18" t="s">
        <v>149</v>
      </c>
      <c r="BE431" s="186">
        <f>IF(N431="základní",J431,0)</f>
        <v>0</v>
      </c>
      <c r="BF431" s="186">
        <f>IF(N431="snížená",J431,0)</f>
        <v>0</v>
      </c>
      <c r="BG431" s="186">
        <f>IF(N431="zákl. přenesená",J431,0)</f>
        <v>0</v>
      </c>
      <c r="BH431" s="186">
        <f>IF(N431="sníž. přenesená",J431,0)</f>
        <v>0</v>
      </c>
      <c r="BI431" s="186">
        <f>IF(N431="nulová",J431,0)</f>
        <v>0</v>
      </c>
      <c r="BJ431" s="18" t="s">
        <v>87</v>
      </c>
      <c r="BK431" s="186">
        <f>ROUND(I431*H431,2)</f>
        <v>0</v>
      </c>
      <c r="BL431" s="18" t="s">
        <v>236</v>
      </c>
      <c r="BM431" s="185" t="s">
        <v>1155</v>
      </c>
    </row>
    <row r="432" spans="1:47" s="2" customFormat="1" ht="58.5">
      <c r="A432" s="35"/>
      <c r="B432" s="36"/>
      <c r="C432" s="37"/>
      <c r="D432" s="187" t="s">
        <v>158</v>
      </c>
      <c r="E432" s="37"/>
      <c r="F432" s="188" t="s">
        <v>1156</v>
      </c>
      <c r="G432" s="37"/>
      <c r="H432" s="37"/>
      <c r="I432" s="189"/>
      <c r="J432" s="37"/>
      <c r="K432" s="37"/>
      <c r="L432" s="40"/>
      <c r="M432" s="190"/>
      <c r="N432" s="191"/>
      <c r="O432" s="65"/>
      <c r="P432" s="65"/>
      <c r="Q432" s="65"/>
      <c r="R432" s="65"/>
      <c r="S432" s="65"/>
      <c r="T432" s="66"/>
      <c r="U432" s="35"/>
      <c r="V432" s="35"/>
      <c r="W432" s="35"/>
      <c r="X432" s="35"/>
      <c r="Y432" s="35"/>
      <c r="Z432" s="35"/>
      <c r="AA432" s="35"/>
      <c r="AB432" s="35"/>
      <c r="AC432" s="35"/>
      <c r="AD432" s="35"/>
      <c r="AE432" s="35"/>
      <c r="AT432" s="18" t="s">
        <v>158</v>
      </c>
      <c r="AU432" s="18" t="s">
        <v>89</v>
      </c>
    </row>
    <row r="433" spans="2:51" s="13" customFormat="1" ht="11.25">
      <c r="B433" s="192"/>
      <c r="C433" s="193"/>
      <c r="D433" s="187" t="s">
        <v>160</v>
      </c>
      <c r="E433" s="194" t="s">
        <v>31</v>
      </c>
      <c r="F433" s="195" t="s">
        <v>1142</v>
      </c>
      <c r="G433" s="193"/>
      <c r="H433" s="196">
        <v>118.44</v>
      </c>
      <c r="I433" s="197"/>
      <c r="J433" s="193"/>
      <c r="K433" s="193"/>
      <c r="L433" s="198"/>
      <c r="M433" s="199"/>
      <c r="N433" s="200"/>
      <c r="O433" s="200"/>
      <c r="P433" s="200"/>
      <c r="Q433" s="200"/>
      <c r="R433" s="200"/>
      <c r="S433" s="200"/>
      <c r="T433" s="201"/>
      <c r="AT433" s="202" t="s">
        <v>160</v>
      </c>
      <c r="AU433" s="202" t="s">
        <v>89</v>
      </c>
      <c r="AV433" s="13" t="s">
        <v>89</v>
      </c>
      <c r="AW433" s="13" t="s">
        <v>38</v>
      </c>
      <c r="AX433" s="13" t="s">
        <v>79</v>
      </c>
      <c r="AY433" s="202" t="s">
        <v>149</v>
      </c>
    </row>
    <row r="434" spans="2:51" s="15" customFormat="1" ht="11.25">
      <c r="B434" s="213"/>
      <c r="C434" s="214"/>
      <c r="D434" s="187" t="s">
        <v>160</v>
      </c>
      <c r="E434" s="215" t="s">
        <v>31</v>
      </c>
      <c r="F434" s="216" t="s">
        <v>163</v>
      </c>
      <c r="G434" s="214"/>
      <c r="H434" s="217">
        <v>118.44</v>
      </c>
      <c r="I434" s="218"/>
      <c r="J434" s="214"/>
      <c r="K434" s="214"/>
      <c r="L434" s="219"/>
      <c r="M434" s="220"/>
      <c r="N434" s="221"/>
      <c r="O434" s="221"/>
      <c r="P434" s="221"/>
      <c r="Q434" s="221"/>
      <c r="R434" s="221"/>
      <c r="S434" s="221"/>
      <c r="T434" s="222"/>
      <c r="AT434" s="223" t="s">
        <v>160</v>
      </c>
      <c r="AU434" s="223" t="s">
        <v>89</v>
      </c>
      <c r="AV434" s="15" t="s">
        <v>156</v>
      </c>
      <c r="AW434" s="15" t="s">
        <v>38</v>
      </c>
      <c r="AX434" s="15" t="s">
        <v>87</v>
      </c>
      <c r="AY434" s="223" t="s">
        <v>149</v>
      </c>
    </row>
    <row r="435" spans="1:65" s="2" customFormat="1" ht="16.5" customHeight="1">
      <c r="A435" s="35"/>
      <c r="B435" s="36"/>
      <c r="C435" s="224" t="s">
        <v>620</v>
      </c>
      <c r="D435" s="224" t="s">
        <v>237</v>
      </c>
      <c r="E435" s="225" t="s">
        <v>1157</v>
      </c>
      <c r="F435" s="226" t="s">
        <v>1158</v>
      </c>
      <c r="G435" s="227" t="s">
        <v>154</v>
      </c>
      <c r="H435" s="228">
        <v>120.809</v>
      </c>
      <c r="I435" s="229"/>
      <c r="J435" s="230">
        <f>ROUND(I435*H435,2)</f>
        <v>0</v>
      </c>
      <c r="K435" s="226" t="s">
        <v>155</v>
      </c>
      <c r="L435" s="231"/>
      <c r="M435" s="232" t="s">
        <v>31</v>
      </c>
      <c r="N435" s="233" t="s">
        <v>50</v>
      </c>
      <c r="O435" s="65"/>
      <c r="P435" s="183">
        <f>O435*H435</f>
        <v>0</v>
      </c>
      <c r="Q435" s="183">
        <v>0.015</v>
      </c>
      <c r="R435" s="183">
        <f>Q435*H435</f>
        <v>1.8121349999999998</v>
      </c>
      <c r="S435" s="183">
        <v>0</v>
      </c>
      <c r="T435" s="184">
        <f>S435*H435</f>
        <v>0</v>
      </c>
      <c r="U435" s="35"/>
      <c r="V435" s="35"/>
      <c r="W435" s="35"/>
      <c r="X435" s="35"/>
      <c r="Y435" s="35"/>
      <c r="Z435" s="35"/>
      <c r="AA435" s="35"/>
      <c r="AB435" s="35"/>
      <c r="AC435" s="35"/>
      <c r="AD435" s="35"/>
      <c r="AE435" s="35"/>
      <c r="AR435" s="185" t="s">
        <v>329</v>
      </c>
      <c r="AT435" s="185" t="s">
        <v>237</v>
      </c>
      <c r="AU435" s="185" t="s">
        <v>89</v>
      </c>
      <c r="AY435" s="18" t="s">
        <v>149</v>
      </c>
      <c r="BE435" s="186">
        <f>IF(N435="základní",J435,0)</f>
        <v>0</v>
      </c>
      <c r="BF435" s="186">
        <f>IF(N435="snížená",J435,0)</f>
        <v>0</v>
      </c>
      <c r="BG435" s="186">
        <f>IF(N435="zákl. přenesená",J435,0)</f>
        <v>0</v>
      </c>
      <c r="BH435" s="186">
        <f>IF(N435="sníž. přenesená",J435,0)</f>
        <v>0</v>
      </c>
      <c r="BI435" s="186">
        <f>IF(N435="nulová",J435,0)</f>
        <v>0</v>
      </c>
      <c r="BJ435" s="18" t="s">
        <v>87</v>
      </c>
      <c r="BK435" s="186">
        <f>ROUND(I435*H435,2)</f>
        <v>0</v>
      </c>
      <c r="BL435" s="18" t="s">
        <v>236</v>
      </c>
      <c r="BM435" s="185" t="s">
        <v>1159</v>
      </c>
    </row>
    <row r="436" spans="2:51" s="13" customFormat="1" ht="11.25">
      <c r="B436" s="192"/>
      <c r="C436" s="193"/>
      <c r="D436" s="187" t="s">
        <v>160</v>
      </c>
      <c r="E436" s="193"/>
      <c r="F436" s="195" t="s">
        <v>1160</v>
      </c>
      <c r="G436" s="193"/>
      <c r="H436" s="196">
        <v>120.809</v>
      </c>
      <c r="I436" s="197"/>
      <c r="J436" s="193"/>
      <c r="K436" s="193"/>
      <c r="L436" s="198"/>
      <c r="M436" s="199"/>
      <c r="N436" s="200"/>
      <c r="O436" s="200"/>
      <c r="P436" s="200"/>
      <c r="Q436" s="200"/>
      <c r="R436" s="200"/>
      <c r="S436" s="200"/>
      <c r="T436" s="201"/>
      <c r="AT436" s="202" t="s">
        <v>160</v>
      </c>
      <c r="AU436" s="202" t="s">
        <v>89</v>
      </c>
      <c r="AV436" s="13" t="s">
        <v>89</v>
      </c>
      <c r="AW436" s="13" t="s">
        <v>4</v>
      </c>
      <c r="AX436" s="13" t="s">
        <v>87</v>
      </c>
      <c r="AY436" s="202" t="s">
        <v>149</v>
      </c>
    </row>
    <row r="437" spans="1:65" s="2" customFormat="1" ht="24">
      <c r="A437" s="35"/>
      <c r="B437" s="36"/>
      <c r="C437" s="174" t="s">
        <v>625</v>
      </c>
      <c r="D437" s="174" t="s">
        <v>151</v>
      </c>
      <c r="E437" s="175" t="s">
        <v>1161</v>
      </c>
      <c r="F437" s="176" t="s">
        <v>1162</v>
      </c>
      <c r="G437" s="177" t="s">
        <v>240</v>
      </c>
      <c r="H437" s="178">
        <v>1.836</v>
      </c>
      <c r="I437" s="179"/>
      <c r="J437" s="180">
        <f>ROUND(I437*H437,2)</f>
        <v>0</v>
      </c>
      <c r="K437" s="176" t="s">
        <v>155</v>
      </c>
      <c r="L437" s="40"/>
      <c r="M437" s="181" t="s">
        <v>31</v>
      </c>
      <c r="N437" s="182" t="s">
        <v>50</v>
      </c>
      <c r="O437" s="65"/>
      <c r="P437" s="183">
        <f>O437*H437</f>
        <v>0</v>
      </c>
      <c r="Q437" s="183">
        <v>0</v>
      </c>
      <c r="R437" s="183">
        <f>Q437*H437</f>
        <v>0</v>
      </c>
      <c r="S437" s="183">
        <v>0</v>
      </c>
      <c r="T437" s="184">
        <f>S437*H437</f>
        <v>0</v>
      </c>
      <c r="U437" s="35"/>
      <c r="V437" s="35"/>
      <c r="W437" s="35"/>
      <c r="X437" s="35"/>
      <c r="Y437" s="35"/>
      <c r="Z437" s="35"/>
      <c r="AA437" s="35"/>
      <c r="AB437" s="35"/>
      <c r="AC437" s="35"/>
      <c r="AD437" s="35"/>
      <c r="AE437" s="35"/>
      <c r="AR437" s="185" t="s">
        <v>236</v>
      </c>
      <c r="AT437" s="185" t="s">
        <v>151</v>
      </c>
      <c r="AU437" s="185" t="s">
        <v>89</v>
      </c>
      <c r="AY437" s="18" t="s">
        <v>149</v>
      </c>
      <c r="BE437" s="186">
        <f>IF(N437="základní",J437,0)</f>
        <v>0</v>
      </c>
      <c r="BF437" s="186">
        <f>IF(N437="snížená",J437,0)</f>
        <v>0</v>
      </c>
      <c r="BG437" s="186">
        <f>IF(N437="zákl. přenesená",J437,0)</f>
        <v>0</v>
      </c>
      <c r="BH437" s="186">
        <f>IF(N437="sníž. přenesená",J437,0)</f>
        <v>0</v>
      </c>
      <c r="BI437" s="186">
        <f>IF(N437="nulová",J437,0)</f>
        <v>0</v>
      </c>
      <c r="BJ437" s="18" t="s">
        <v>87</v>
      </c>
      <c r="BK437" s="186">
        <f>ROUND(I437*H437,2)</f>
        <v>0</v>
      </c>
      <c r="BL437" s="18" t="s">
        <v>236</v>
      </c>
      <c r="BM437" s="185" t="s">
        <v>1163</v>
      </c>
    </row>
    <row r="438" spans="1:47" s="2" customFormat="1" ht="97.5">
      <c r="A438" s="35"/>
      <c r="B438" s="36"/>
      <c r="C438" s="37"/>
      <c r="D438" s="187" t="s">
        <v>158</v>
      </c>
      <c r="E438" s="37"/>
      <c r="F438" s="188" t="s">
        <v>1164</v>
      </c>
      <c r="G438" s="37"/>
      <c r="H438" s="37"/>
      <c r="I438" s="189"/>
      <c r="J438" s="37"/>
      <c r="K438" s="37"/>
      <c r="L438" s="40"/>
      <c r="M438" s="190"/>
      <c r="N438" s="191"/>
      <c r="O438" s="65"/>
      <c r="P438" s="65"/>
      <c r="Q438" s="65"/>
      <c r="R438" s="65"/>
      <c r="S438" s="65"/>
      <c r="T438" s="66"/>
      <c r="U438" s="35"/>
      <c r="V438" s="35"/>
      <c r="W438" s="35"/>
      <c r="X438" s="35"/>
      <c r="Y438" s="35"/>
      <c r="Z438" s="35"/>
      <c r="AA438" s="35"/>
      <c r="AB438" s="35"/>
      <c r="AC438" s="35"/>
      <c r="AD438" s="35"/>
      <c r="AE438" s="35"/>
      <c r="AT438" s="18" t="s">
        <v>158</v>
      </c>
      <c r="AU438" s="18" t="s">
        <v>89</v>
      </c>
    </row>
    <row r="439" spans="2:63" s="12" customFormat="1" ht="22.9" customHeight="1">
      <c r="B439" s="158"/>
      <c r="C439" s="159"/>
      <c r="D439" s="160" t="s">
        <v>78</v>
      </c>
      <c r="E439" s="172" t="s">
        <v>1165</v>
      </c>
      <c r="F439" s="172" t="s">
        <v>1166</v>
      </c>
      <c r="G439" s="159"/>
      <c r="H439" s="159"/>
      <c r="I439" s="162"/>
      <c r="J439" s="173">
        <f>BK439</f>
        <v>0</v>
      </c>
      <c r="K439" s="159"/>
      <c r="L439" s="164"/>
      <c r="M439" s="165"/>
      <c r="N439" s="166"/>
      <c r="O439" s="166"/>
      <c r="P439" s="167">
        <f>SUM(P440:P445)</f>
        <v>0</v>
      </c>
      <c r="Q439" s="166"/>
      <c r="R439" s="167">
        <f>SUM(R440:R445)</f>
        <v>0.06858</v>
      </c>
      <c r="S439" s="166"/>
      <c r="T439" s="168">
        <f>SUM(T440:T445)</f>
        <v>0</v>
      </c>
      <c r="AR439" s="169" t="s">
        <v>89</v>
      </c>
      <c r="AT439" s="170" t="s">
        <v>78</v>
      </c>
      <c r="AU439" s="170" t="s">
        <v>87</v>
      </c>
      <c r="AY439" s="169" t="s">
        <v>149</v>
      </c>
      <c r="BK439" s="171">
        <f>SUM(BK440:BK445)</f>
        <v>0</v>
      </c>
    </row>
    <row r="440" spans="1:65" s="2" customFormat="1" ht="24">
      <c r="A440" s="35"/>
      <c r="B440" s="36"/>
      <c r="C440" s="174" t="s">
        <v>631</v>
      </c>
      <c r="D440" s="174" t="s">
        <v>151</v>
      </c>
      <c r="E440" s="175" t="s">
        <v>1167</v>
      </c>
      <c r="F440" s="176" t="s">
        <v>1168</v>
      </c>
      <c r="G440" s="177" t="s">
        <v>287</v>
      </c>
      <c r="H440" s="178">
        <v>76.2</v>
      </c>
      <c r="I440" s="179"/>
      <c r="J440" s="180">
        <f>ROUND(I440*H440,2)</f>
        <v>0</v>
      </c>
      <c r="K440" s="176" t="s">
        <v>155</v>
      </c>
      <c r="L440" s="40"/>
      <c r="M440" s="181" t="s">
        <v>31</v>
      </c>
      <c r="N440" s="182" t="s">
        <v>50</v>
      </c>
      <c r="O440" s="65"/>
      <c r="P440" s="183">
        <f>O440*H440</f>
        <v>0</v>
      </c>
      <c r="Q440" s="183">
        <v>0</v>
      </c>
      <c r="R440" s="183">
        <f>Q440*H440</f>
        <v>0</v>
      </c>
      <c r="S440" s="183">
        <v>0</v>
      </c>
      <c r="T440" s="184">
        <f>S440*H440</f>
        <v>0</v>
      </c>
      <c r="U440" s="35"/>
      <c r="V440" s="35"/>
      <c r="W440" s="35"/>
      <c r="X440" s="35"/>
      <c r="Y440" s="35"/>
      <c r="Z440" s="35"/>
      <c r="AA440" s="35"/>
      <c r="AB440" s="35"/>
      <c r="AC440" s="35"/>
      <c r="AD440" s="35"/>
      <c r="AE440" s="35"/>
      <c r="AR440" s="185" t="s">
        <v>236</v>
      </c>
      <c r="AT440" s="185" t="s">
        <v>151</v>
      </c>
      <c r="AU440" s="185" t="s">
        <v>89</v>
      </c>
      <c r="AY440" s="18" t="s">
        <v>149</v>
      </c>
      <c r="BE440" s="186">
        <f>IF(N440="základní",J440,0)</f>
        <v>0</v>
      </c>
      <c r="BF440" s="186">
        <f>IF(N440="snížená",J440,0)</f>
        <v>0</v>
      </c>
      <c r="BG440" s="186">
        <f>IF(N440="zákl. přenesená",J440,0)</f>
        <v>0</v>
      </c>
      <c r="BH440" s="186">
        <f>IF(N440="sníž. přenesená",J440,0)</f>
        <v>0</v>
      </c>
      <c r="BI440" s="186">
        <f>IF(N440="nulová",J440,0)</f>
        <v>0</v>
      </c>
      <c r="BJ440" s="18" t="s">
        <v>87</v>
      </c>
      <c r="BK440" s="186">
        <f>ROUND(I440*H440,2)</f>
        <v>0</v>
      </c>
      <c r="BL440" s="18" t="s">
        <v>236</v>
      </c>
      <c r="BM440" s="185" t="s">
        <v>1169</v>
      </c>
    </row>
    <row r="441" spans="2:51" s="13" customFormat="1" ht="11.25">
      <c r="B441" s="192"/>
      <c r="C441" s="193"/>
      <c r="D441" s="187" t="s">
        <v>160</v>
      </c>
      <c r="E441" s="194" t="s">
        <v>31</v>
      </c>
      <c r="F441" s="195" t="s">
        <v>1170</v>
      </c>
      <c r="G441" s="193"/>
      <c r="H441" s="196">
        <v>76.2</v>
      </c>
      <c r="I441" s="197"/>
      <c r="J441" s="193"/>
      <c r="K441" s="193"/>
      <c r="L441" s="198"/>
      <c r="M441" s="199"/>
      <c r="N441" s="200"/>
      <c r="O441" s="200"/>
      <c r="P441" s="200"/>
      <c r="Q441" s="200"/>
      <c r="R441" s="200"/>
      <c r="S441" s="200"/>
      <c r="T441" s="201"/>
      <c r="AT441" s="202" t="s">
        <v>160</v>
      </c>
      <c r="AU441" s="202" t="s">
        <v>89</v>
      </c>
      <c r="AV441" s="13" t="s">
        <v>89</v>
      </c>
      <c r="AW441" s="13" t="s">
        <v>38</v>
      </c>
      <c r="AX441" s="13" t="s">
        <v>79</v>
      </c>
      <c r="AY441" s="202" t="s">
        <v>149</v>
      </c>
    </row>
    <row r="442" spans="2:51" s="15" customFormat="1" ht="11.25">
      <c r="B442" s="213"/>
      <c r="C442" s="214"/>
      <c r="D442" s="187" t="s">
        <v>160</v>
      </c>
      <c r="E442" s="215" t="s">
        <v>31</v>
      </c>
      <c r="F442" s="216" t="s">
        <v>163</v>
      </c>
      <c r="G442" s="214"/>
      <c r="H442" s="217">
        <v>76.2</v>
      </c>
      <c r="I442" s="218"/>
      <c r="J442" s="214"/>
      <c r="K442" s="214"/>
      <c r="L442" s="219"/>
      <c r="M442" s="220"/>
      <c r="N442" s="221"/>
      <c r="O442" s="221"/>
      <c r="P442" s="221"/>
      <c r="Q442" s="221"/>
      <c r="R442" s="221"/>
      <c r="S442" s="221"/>
      <c r="T442" s="222"/>
      <c r="AT442" s="223" t="s">
        <v>160</v>
      </c>
      <c r="AU442" s="223" t="s">
        <v>89</v>
      </c>
      <c r="AV442" s="15" t="s">
        <v>156</v>
      </c>
      <c r="AW442" s="15" t="s">
        <v>38</v>
      </c>
      <c r="AX442" s="15" t="s">
        <v>87</v>
      </c>
      <c r="AY442" s="223" t="s">
        <v>149</v>
      </c>
    </row>
    <row r="443" spans="1:65" s="2" customFormat="1" ht="16.5" customHeight="1">
      <c r="A443" s="35"/>
      <c r="B443" s="36"/>
      <c r="C443" s="224" t="s">
        <v>637</v>
      </c>
      <c r="D443" s="224" t="s">
        <v>237</v>
      </c>
      <c r="E443" s="225" t="s">
        <v>1171</v>
      </c>
      <c r="F443" s="226" t="s">
        <v>1172</v>
      </c>
      <c r="G443" s="227" t="s">
        <v>1173</v>
      </c>
      <c r="H443" s="228">
        <v>68.58</v>
      </c>
      <c r="I443" s="229"/>
      <c r="J443" s="230">
        <f>ROUND(I443*H443,2)</f>
        <v>0</v>
      </c>
      <c r="K443" s="226" t="s">
        <v>155</v>
      </c>
      <c r="L443" s="231"/>
      <c r="M443" s="232" t="s">
        <v>31</v>
      </c>
      <c r="N443" s="233" t="s">
        <v>50</v>
      </c>
      <c r="O443" s="65"/>
      <c r="P443" s="183">
        <f>O443*H443</f>
        <v>0</v>
      </c>
      <c r="Q443" s="183">
        <v>0.001</v>
      </c>
      <c r="R443" s="183">
        <f>Q443*H443</f>
        <v>0.06858</v>
      </c>
      <c r="S443" s="183">
        <v>0</v>
      </c>
      <c r="T443" s="184">
        <f>S443*H443</f>
        <v>0</v>
      </c>
      <c r="U443" s="35"/>
      <c r="V443" s="35"/>
      <c r="W443" s="35"/>
      <c r="X443" s="35"/>
      <c r="Y443" s="35"/>
      <c r="Z443" s="35"/>
      <c r="AA443" s="35"/>
      <c r="AB443" s="35"/>
      <c r="AC443" s="35"/>
      <c r="AD443" s="35"/>
      <c r="AE443" s="35"/>
      <c r="AR443" s="185" t="s">
        <v>329</v>
      </c>
      <c r="AT443" s="185" t="s">
        <v>237</v>
      </c>
      <c r="AU443" s="185" t="s">
        <v>89</v>
      </c>
      <c r="AY443" s="18" t="s">
        <v>149</v>
      </c>
      <c r="BE443" s="186">
        <f>IF(N443="základní",J443,0)</f>
        <v>0</v>
      </c>
      <c r="BF443" s="186">
        <f>IF(N443="snížená",J443,0)</f>
        <v>0</v>
      </c>
      <c r="BG443" s="186">
        <f>IF(N443="zákl. přenesená",J443,0)</f>
        <v>0</v>
      </c>
      <c r="BH443" s="186">
        <f>IF(N443="sníž. přenesená",J443,0)</f>
        <v>0</v>
      </c>
      <c r="BI443" s="186">
        <f>IF(N443="nulová",J443,0)</f>
        <v>0</v>
      </c>
      <c r="BJ443" s="18" t="s">
        <v>87</v>
      </c>
      <c r="BK443" s="186">
        <f>ROUND(I443*H443,2)</f>
        <v>0</v>
      </c>
      <c r="BL443" s="18" t="s">
        <v>236</v>
      </c>
      <c r="BM443" s="185" t="s">
        <v>1174</v>
      </c>
    </row>
    <row r="444" spans="2:51" s="13" customFormat="1" ht="11.25">
      <c r="B444" s="192"/>
      <c r="C444" s="193"/>
      <c r="D444" s="187" t="s">
        <v>160</v>
      </c>
      <c r="E444" s="194" t="s">
        <v>31</v>
      </c>
      <c r="F444" s="195" t="s">
        <v>1175</v>
      </c>
      <c r="G444" s="193"/>
      <c r="H444" s="196">
        <v>68.58</v>
      </c>
      <c r="I444" s="197"/>
      <c r="J444" s="193"/>
      <c r="K444" s="193"/>
      <c r="L444" s="198"/>
      <c r="M444" s="199"/>
      <c r="N444" s="200"/>
      <c r="O444" s="200"/>
      <c r="P444" s="200"/>
      <c r="Q444" s="200"/>
      <c r="R444" s="200"/>
      <c r="S444" s="200"/>
      <c r="T444" s="201"/>
      <c r="AT444" s="202" t="s">
        <v>160</v>
      </c>
      <c r="AU444" s="202" t="s">
        <v>89</v>
      </c>
      <c r="AV444" s="13" t="s">
        <v>89</v>
      </c>
      <c r="AW444" s="13" t="s">
        <v>38</v>
      </c>
      <c r="AX444" s="13" t="s">
        <v>79</v>
      </c>
      <c r="AY444" s="202" t="s">
        <v>149</v>
      </c>
    </row>
    <row r="445" spans="2:51" s="15" customFormat="1" ht="11.25">
      <c r="B445" s="213"/>
      <c r="C445" s="214"/>
      <c r="D445" s="187" t="s">
        <v>160</v>
      </c>
      <c r="E445" s="215" t="s">
        <v>31</v>
      </c>
      <c r="F445" s="216" t="s">
        <v>163</v>
      </c>
      <c r="G445" s="214"/>
      <c r="H445" s="217">
        <v>68.58</v>
      </c>
      <c r="I445" s="218"/>
      <c r="J445" s="214"/>
      <c r="K445" s="214"/>
      <c r="L445" s="219"/>
      <c r="M445" s="220"/>
      <c r="N445" s="221"/>
      <c r="O445" s="221"/>
      <c r="P445" s="221"/>
      <c r="Q445" s="221"/>
      <c r="R445" s="221"/>
      <c r="S445" s="221"/>
      <c r="T445" s="222"/>
      <c r="AT445" s="223" t="s">
        <v>160</v>
      </c>
      <c r="AU445" s="223" t="s">
        <v>89</v>
      </c>
      <c r="AV445" s="15" t="s">
        <v>156</v>
      </c>
      <c r="AW445" s="15" t="s">
        <v>38</v>
      </c>
      <c r="AX445" s="15" t="s">
        <v>87</v>
      </c>
      <c r="AY445" s="223" t="s">
        <v>149</v>
      </c>
    </row>
    <row r="446" spans="2:63" s="12" customFormat="1" ht="22.9" customHeight="1">
      <c r="B446" s="158"/>
      <c r="C446" s="159"/>
      <c r="D446" s="160" t="s">
        <v>78</v>
      </c>
      <c r="E446" s="172" t="s">
        <v>1176</v>
      </c>
      <c r="F446" s="172" t="s">
        <v>1177</v>
      </c>
      <c r="G446" s="159"/>
      <c r="H446" s="159"/>
      <c r="I446" s="162"/>
      <c r="J446" s="173">
        <f>BK446</f>
        <v>0</v>
      </c>
      <c r="K446" s="159"/>
      <c r="L446" s="164"/>
      <c r="M446" s="165"/>
      <c r="N446" s="166"/>
      <c r="O446" s="166"/>
      <c r="P446" s="167">
        <f>SUM(P447:P448)</f>
        <v>0</v>
      </c>
      <c r="Q446" s="166"/>
      <c r="R446" s="167">
        <f>SUM(R447:R448)</f>
        <v>0.00192</v>
      </c>
      <c r="S446" s="166"/>
      <c r="T446" s="168">
        <f>SUM(T447:T448)</f>
        <v>0</v>
      </c>
      <c r="AR446" s="169" t="s">
        <v>89</v>
      </c>
      <c r="AT446" s="170" t="s">
        <v>78</v>
      </c>
      <c r="AU446" s="170" t="s">
        <v>87</v>
      </c>
      <c r="AY446" s="169" t="s">
        <v>149</v>
      </c>
      <c r="BK446" s="171">
        <f>SUM(BK447:BK448)</f>
        <v>0</v>
      </c>
    </row>
    <row r="447" spans="1:65" s="2" customFormat="1" ht="16.5" customHeight="1">
      <c r="A447" s="35"/>
      <c r="B447" s="36"/>
      <c r="C447" s="174" t="s">
        <v>641</v>
      </c>
      <c r="D447" s="174" t="s">
        <v>151</v>
      </c>
      <c r="E447" s="175" t="s">
        <v>1178</v>
      </c>
      <c r="F447" s="176" t="s">
        <v>1179</v>
      </c>
      <c r="G447" s="177" t="s">
        <v>391</v>
      </c>
      <c r="H447" s="178">
        <v>4</v>
      </c>
      <c r="I447" s="179"/>
      <c r="J447" s="180">
        <f>ROUND(I447*H447,2)</f>
        <v>0</v>
      </c>
      <c r="K447" s="176" t="s">
        <v>155</v>
      </c>
      <c r="L447" s="40"/>
      <c r="M447" s="181" t="s">
        <v>31</v>
      </c>
      <c r="N447" s="182" t="s">
        <v>50</v>
      </c>
      <c r="O447" s="65"/>
      <c r="P447" s="183">
        <f>O447*H447</f>
        <v>0</v>
      </c>
      <c r="Q447" s="183">
        <v>0</v>
      </c>
      <c r="R447" s="183">
        <f>Q447*H447</f>
        <v>0</v>
      </c>
      <c r="S447" s="183">
        <v>0</v>
      </c>
      <c r="T447" s="184">
        <f>S447*H447</f>
        <v>0</v>
      </c>
      <c r="U447" s="35"/>
      <c r="V447" s="35"/>
      <c r="W447" s="35"/>
      <c r="X447" s="35"/>
      <c r="Y447" s="35"/>
      <c r="Z447" s="35"/>
      <c r="AA447" s="35"/>
      <c r="AB447" s="35"/>
      <c r="AC447" s="35"/>
      <c r="AD447" s="35"/>
      <c r="AE447" s="35"/>
      <c r="AR447" s="185" t="s">
        <v>236</v>
      </c>
      <c r="AT447" s="185" t="s">
        <v>151</v>
      </c>
      <c r="AU447" s="185" t="s">
        <v>89</v>
      </c>
      <c r="AY447" s="18" t="s">
        <v>149</v>
      </c>
      <c r="BE447" s="186">
        <f>IF(N447="základní",J447,0)</f>
        <v>0</v>
      </c>
      <c r="BF447" s="186">
        <f>IF(N447="snížená",J447,0)</f>
        <v>0</v>
      </c>
      <c r="BG447" s="186">
        <f>IF(N447="zákl. přenesená",J447,0)</f>
        <v>0</v>
      </c>
      <c r="BH447" s="186">
        <f>IF(N447="sníž. přenesená",J447,0)</f>
        <v>0</v>
      </c>
      <c r="BI447" s="186">
        <f>IF(N447="nulová",J447,0)</f>
        <v>0</v>
      </c>
      <c r="BJ447" s="18" t="s">
        <v>87</v>
      </c>
      <c r="BK447" s="186">
        <f>ROUND(I447*H447,2)</f>
        <v>0</v>
      </c>
      <c r="BL447" s="18" t="s">
        <v>236</v>
      </c>
      <c r="BM447" s="185" t="s">
        <v>1180</v>
      </c>
    </row>
    <row r="448" spans="1:65" s="2" customFormat="1" ht="16.5" customHeight="1">
      <c r="A448" s="35"/>
      <c r="B448" s="36"/>
      <c r="C448" s="224" t="s">
        <v>645</v>
      </c>
      <c r="D448" s="224" t="s">
        <v>237</v>
      </c>
      <c r="E448" s="225" t="s">
        <v>1181</v>
      </c>
      <c r="F448" s="226" t="s">
        <v>1182</v>
      </c>
      <c r="G448" s="227" t="s">
        <v>391</v>
      </c>
      <c r="H448" s="228">
        <v>4</v>
      </c>
      <c r="I448" s="229"/>
      <c r="J448" s="230">
        <f>ROUND(I448*H448,2)</f>
        <v>0</v>
      </c>
      <c r="K448" s="226" t="s">
        <v>155</v>
      </c>
      <c r="L448" s="231"/>
      <c r="M448" s="232" t="s">
        <v>31</v>
      </c>
      <c r="N448" s="233" t="s">
        <v>50</v>
      </c>
      <c r="O448" s="65"/>
      <c r="P448" s="183">
        <f>O448*H448</f>
        <v>0</v>
      </c>
      <c r="Q448" s="183">
        <v>0.00048</v>
      </c>
      <c r="R448" s="183">
        <f>Q448*H448</f>
        <v>0.00192</v>
      </c>
      <c r="S448" s="183">
        <v>0</v>
      </c>
      <c r="T448" s="184">
        <f>S448*H448</f>
        <v>0</v>
      </c>
      <c r="U448" s="35"/>
      <c r="V448" s="35"/>
      <c r="W448" s="35"/>
      <c r="X448" s="35"/>
      <c r="Y448" s="35"/>
      <c r="Z448" s="35"/>
      <c r="AA448" s="35"/>
      <c r="AB448" s="35"/>
      <c r="AC448" s="35"/>
      <c r="AD448" s="35"/>
      <c r="AE448" s="35"/>
      <c r="AR448" s="185" t="s">
        <v>329</v>
      </c>
      <c r="AT448" s="185" t="s">
        <v>237</v>
      </c>
      <c r="AU448" s="185" t="s">
        <v>89</v>
      </c>
      <c r="AY448" s="18" t="s">
        <v>149</v>
      </c>
      <c r="BE448" s="186">
        <f>IF(N448="základní",J448,0)</f>
        <v>0</v>
      </c>
      <c r="BF448" s="186">
        <f>IF(N448="snížená",J448,0)</f>
        <v>0</v>
      </c>
      <c r="BG448" s="186">
        <f>IF(N448="zákl. přenesená",J448,0)</f>
        <v>0</v>
      </c>
      <c r="BH448" s="186">
        <f>IF(N448="sníž. přenesená",J448,0)</f>
        <v>0</v>
      </c>
      <c r="BI448" s="186">
        <f>IF(N448="nulová",J448,0)</f>
        <v>0</v>
      </c>
      <c r="BJ448" s="18" t="s">
        <v>87</v>
      </c>
      <c r="BK448" s="186">
        <f>ROUND(I448*H448,2)</f>
        <v>0</v>
      </c>
      <c r="BL448" s="18" t="s">
        <v>236</v>
      </c>
      <c r="BM448" s="185" t="s">
        <v>1183</v>
      </c>
    </row>
    <row r="449" spans="2:63" s="12" customFormat="1" ht="22.9" customHeight="1">
      <c r="B449" s="158"/>
      <c r="C449" s="159"/>
      <c r="D449" s="160" t="s">
        <v>78</v>
      </c>
      <c r="E449" s="172" t="s">
        <v>1184</v>
      </c>
      <c r="F449" s="172" t="s">
        <v>1185</v>
      </c>
      <c r="G449" s="159"/>
      <c r="H449" s="159"/>
      <c r="I449" s="162"/>
      <c r="J449" s="173">
        <f>BK449</f>
        <v>0</v>
      </c>
      <c r="K449" s="159"/>
      <c r="L449" s="164"/>
      <c r="M449" s="165"/>
      <c r="N449" s="166"/>
      <c r="O449" s="166"/>
      <c r="P449" s="167">
        <f>SUM(P450:P455)</f>
        <v>0</v>
      </c>
      <c r="Q449" s="166"/>
      <c r="R449" s="167">
        <f>SUM(R450:R455)</f>
        <v>1.7031672</v>
      </c>
      <c r="S449" s="166"/>
      <c r="T449" s="168">
        <f>SUM(T450:T455)</f>
        <v>0</v>
      </c>
      <c r="AR449" s="169" t="s">
        <v>89</v>
      </c>
      <c r="AT449" s="170" t="s">
        <v>78</v>
      </c>
      <c r="AU449" s="170" t="s">
        <v>87</v>
      </c>
      <c r="AY449" s="169" t="s">
        <v>149</v>
      </c>
      <c r="BK449" s="171">
        <f>SUM(BK450:BK455)</f>
        <v>0</v>
      </c>
    </row>
    <row r="450" spans="1:65" s="2" customFormat="1" ht="24">
      <c r="A450" s="35"/>
      <c r="B450" s="36"/>
      <c r="C450" s="174" t="s">
        <v>649</v>
      </c>
      <c r="D450" s="174" t="s">
        <v>151</v>
      </c>
      <c r="E450" s="175" t="s">
        <v>1186</v>
      </c>
      <c r="F450" s="176" t="s">
        <v>1187</v>
      </c>
      <c r="G450" s="177" t="s">
        <v>154</v>
      </c>
      <c r="H450" s="178">
        <v>118.44</v>
      </c>
      <c r="I450" s="179"/>
      <c r="J450" s="180">
        <f>ROUND(I450*H450,2)</f>
        <v>0</v>
      </c>
      <c r="K450" s="176" t="s">
        <v>155</v>
      </c>
      <c r="L450" s="40"/>
      <c r="M450" s="181" t="s">
        <v>31</v>
      </c>
      <c r="N450" s="182" t="s">
        <v>50</v>
      </c>
      <c r="O450" s="65"/>
      <c r="P450" s="183">
        <f>O450*H450</f>
        <v>0</v>
      </c>
      <c r="Q450" s="183">
        <v>0.01438</v>
      </c>
      <c r="R450" s="183">
        <f>Q450*H450</f>
        <v>1.7031672</v>
      </c>
      <c r="S450" s="183">
        <v>0</v>
      </c>
      <c r="T450" s="184">
        <f>S450*H450</f>
        <v>0</v>
      </c>
      <c r="U450" s="35"/>
      <c r="V450" s="35"/>
      <c r="W450" s="35"/>
      <c r="X450" s="35"/>
      <c r="Y450" s="35"/>
      <c r="Z450" s="35"/>
      <c r="AA450" s="35"/>
      <c r="AB450" s="35"/>
      <c r="AC450" s="35"/>
      <c r="AD450" s="35"/>
      <c r="AE450" s="35"/>
      <c r="AR450" s="185" t="s">
        <v>236</v>
      </c>
      <c r="AT450" s="185" t="s">
        <v>151</v>
      </c>
      <c r="AU450" s="185" t="s">
        <v>89</v>
      </c>
      <c r="AY450" s="18" t="s">
        <v>149</v>
      </c>
      <c r="BE450" s="186">
        <f>IF(N450="základní",J450,0)</f>
        <v>0</v>
      </c>
      <c r="BF450" s="186">
        <f>IF(N450="snížená",J450,0)</f>
        <v>0</v>
      </c>
      <c r="BG450" s="186">
        <f>IF(N450="zákl. přenesená",J450,0)</f>
        <v>0</v>
      </c>
      <c r="BH450" s="186">
        <f>IF(N450="sníž. přenesená",J450,0)</f>
        <v>0</v>
      </c>
      <c r="BI450" s="186">
        <f>IF(N450="nulová",J450,0)</f>
        <v>0</v>
      </c>
      <c r="BJ450" s="18" t="s">
        <v>87</v>
      </c>
      <c r="BK450" s="186">
        <f>ROUND(I450*H450,2)</f>
        <v>0</v>
      </c>
      <c r="BL450" s="18" t="s">
        <v>236</v>
      </c>
      <c r="BM450" s="185" t="s">
        <v>1188</v>
      </c>
    </row>
    <row r="451" spans="1:47" s="2" customFormat="1" ht="48.75">
      <c r="A451" s="35"/>
      <c r="B451" s="36"/>
      <c r="C451" s="37"/>
      <c r="D451" s="187" t="s">
        <v>158</v>
      </c>
      <c r="E451" s="37"/>
      <c r="F451" s="188" t="s">
        <v>1189</v>
      </c>
      <c r="G451" s="37"/>
      <c r="H451" s="37"/>
      <c r="I451" s="189"/>
      <c r="J451" s="37"/>
      <c r="K451" s="37"/>
      <c r="L451" s="40"/>
      <c r="M451" s="190"/>
      <c r="N451" s="191"/>
      <c r="O451" s="65"/>
      <c r="P451" s="65"/>
      <c r="Q451" s="65"/>
      <c r="R451" s="65"/>
      <c r="S451" s="65"/>
      <c r="T451" s="66"/>
      <c r="U451" s="35"/>
      <c r="V451" s="35"/>
      <c r="W451" s="35"/>
      <c r="X451" s="35"/>
      <c r="Y451" s="35"/>
      <c r="Z451" s="35"/>
      <c r="AA451" s="35"/>
      <c r="AB451" s="35"/>
      <c r="AC451" s="35"/>
      <c r="AD451" s="35"/>
      <c r="AE451" s="35"/>
      <c r="AT451" s="18" t="s">
        <v>158</v>
      </c>
      <c r="AU451" s="18" t="s">
        <v>89</v>
      </c>
    </row>
    <row r="452" spans="2:51" s="13" customFormat="1" ht="11.25">
      <c r="B452" s="192"/>
      <c r="C452" s="193"/>
      <c r="D452" s="187" t="s">
        <v>160</v>
      </c>
      <c r="E452" s="194" t="s">
        <v>31</v>
      </c>
      <c r="F452" s="195" t="s">
        <v>1142</v>
      </c>
      <c r="G452" s="193"/>
      <c r="H452" s="196">
        <v>118.44</v>
      </c>
      <c r="I452" s="197"/>
      <c r="J452" s="193"/>
      <c r="K452" s="193"/>
      <c r="L452" s="198"/>
      <c r="M452" s="199"/>
      <c r="N452" s="200"/>
      <c r="O452" s="200"/>
      <c r="P452" s="200"/>
      <c r="Q452" s="200"/>
      <c r="R452" s="200"/>
      <c r="S452" s="200"/>
      <c r="T452" s="201"/>
      <c r="AT452" s="202" t="s">
        <v>160</v>
      </c>
      <c r="AU452" s="202" t="s">
        <v>89</v>
      </c>
      <c r="AV452" s="13" t="s">
        <v>89</v>
      </c>
      <c r="AW452" s="13" t="s">
        <v>38</v>
      </c>
      <c r="AX452" s="13" t="s">
        <v>79</v>
      </c>
      <c r="AY452" s="202" t="s">
        <v>149</v>
      </c>
    </row>
    <row r="453" spans="2:51" s="15" customFormat="1" ht="11.25">
      <c r="B453" s="213"/>
      <c r="C453" s="214"/>
      <c r="D453" s="187" t="s">
        <v>160</v>
      </c>
      <c r="E453" s="215" t="s">
        <v>31</v>
      </c>
      <c r="F453" s="216" t="s">
        <v>163</v>
      </c>
      <c r="G453" s="214"/>
      <c r="H453" s="217">
        <v>118.44</v>
      </c>
      <c r="I453" s="218"/>
      <c r="J453" s="214"/>
      <c r="K453" s="214"/>
      <c r="L453" s="219"/>
      <c r="M453" s="220"/>
      <c r="N453" s="221"/>
      <c r="O453" s="221"/>
      <c r="P453" s="221"/>
      <c r="Q453" s="221"/>
      <c r="R453" s="221"/>
      <c r="S453" s="221"/>
      <c r="T453" s="222"/>
      <c r="AT453" s="223" t="s">
        <v>160</v>
      </c>
      <c r="AU453" s="223" t="s">
        <v>89</v>
      </c>
      <c r="AV453" s="15" t="s">
        <v>156</v>
      </c>
      <c r="AW453" s="15" t="s">
        <v>38</v>
      </c>
      <c r="AX453" s="15" t="s">
        <v>87</v>
      </c>
      <c r="AY453" s="223" t="s">
        <v>149</v>
      </c>
    </row>
    <row r="454" spans="1:65" s="2" customFormat="1" ht="24">
      <c r="A454" s="35"/>
      <c r="B454" s="36"/>
      <c r="C454" s="174" t="s">
        <v>653</v>
      </c>
      <c r="D454" s="174" t="s">
        <v>151</v>
      </c>
      <c r="E454" s="175" t="s">
        <v>1190</v>
      </c>
      <c r="F454" s="176" t="s">
        <v>1191</v>
      </c>
      <c r="G454" s="177" t="s">
        <v>240</v>
      </c>
      <c r="H454" s="178">
        <v>1.703</v>
      </c>
      <c r="I454" s="179"/>
      <c r="J454" s="180">
        <f>ROUND(I454*H454,2)</f>
        <v>0</v>
      </c>
      <c r="K454" s="176" t="s">
        <v>155</v>
      </c>
      <c r="L454" s="40"/>
      <c r="M454" s="181" t="s">
        <v>31</v>
      </c>
      <c r="N454" s="182" t="s">
        <v>50</v>
      </c>
      <c r="O454" s="65"/>
      <c r="P454" s="183">
        <f>O454*H454</f>
        <v>0</v>
      </c>
      <c r="Q454" s="183">
        <v>0</v>
      </c>
      <c r="R454" s="183">
        <f>Q454*H454</f>
        <v>0</v>
      </c>
      <c r="S454" s="183">
        <v>0</v>
      </c>
      <c r="T454" s="184">
        <f>S454*H454</f>
        <v>0</v>
      </c>
      <c r="U454" s="35"/>
      <c r="V454" s="35"/>
      <c r="W454" s="35"/>
      <c r="X454" s="35"/>
      <c r="Y454" s="35"/>
      <c r="Z454" s="35"/>
      <c r="AA454" s="35"/>
      <c r="AB454" s="35"/>
      <c r="AC454" s="35"/>
      <c r="AD454" s="35"/>
      <c r="AE454" s="35"/>
      <c r="AR454" s="185" t="s">
        <v>236</v>
      </c>
      <c r="AT454" s="185" t="s">
        <v>151</v>
      </c>
      <c r="AU454" s="185" t="s">
        <v>89</v>
      </c>
      <c r="AY454" s="18" t="s">
        <v>149</v>
      </c>
      <c r="BE454" s="186">
        <f>IF(N454="základní",J454,0)</f>
        <v>0</v>
      </c>
      <c r="BF454" s="186">
        <f>IF(N454="snížená",J454,0)</f>
        <v>0</v>
      </c>
      <c r="BG454" s="186">
        <f>IF(N454="zákl. přenesená",J454,0)</f>
        <v>0</v>
      </c>
      <c r="BH454" s="186">
        <f>IF(N454="sníž. přenesená",J454,0)</f>
        <v>0</v>
      </c>
      <c r="BI454" s="186">
        <f>IF(N454="nulová",J454,0)</f>
        <v>0</v>
      </c>
      <c r="BJ454" s="18" t="s">
        <v>87</v>
      </c>
      <c r="BK454" s="186">
        <f>ROUND(I454*H454,2)</f>
        <v>0</v>
      </c>
      <c r="BL454" s="18" t="s">
        <v>236</v>
      </c>
      <c r="BM454" s="185" t="s">
        <v>1192</v>
      </c>
    </row>
    <row r="455" spans="1:47" s="2" customFormat="1" ht="97.5">
      <c r="A455" s="35"/>
      <c r="B455" s="36"/>
      <c r="C455" s="37"/>
      <c r="D455" s="187" t="s">
        <v>158</v>
      </c>
      <c r="E455" s="37"/>
      <c r="F455" s="188" t="s">
        <v>684</v>
      </c>
      <c r="G455" s="37"/>
      <c r="H455" s="37"/>
      <c r="I455" s="189"/>
      <c r="J455" s="37"/>
      <c r="K455" s="37"/>
      <c r="L455" s="40"/>
      <c r="M455" s="190"/>
      <c r="N455" s="191"/>
      <c r="O455" s="65"/>
      <c r="P455" s="65"/>
      <c r="Q455" s="65"/>
      <c r="R455" s="65"/>
      <c r="S455" s="65"/>
      <c r="T455" s="66"/>
      <c r="U455" s="35"/>
      <c r="V455" s="35"/>
      <c r="W455" s="35"/>
      <c r="X455" s="35"/>
      <c r="Y455" s="35"/>
      <c r="Z455" s="35"/>
      <c r="AA455" s="35"/>
      <c r="AB455" s="35"/>
      <c r="AC455" s="35"/>
      <c r="AD455" s="35"/>
      <c r="AE455" s="35"/>
      <c r="AT455" s="18" t="s">
        <v>158</v>
      </c>
      <c r="AU455" s="18" t="s">
        <v>89</v>
      </c>
    </row>
    <row r="456" spans="2:63" s="12" customFormat="1" ht="22.9" customHeight="1">
      <c r="B456" s="158"/>
      <c r="C456" s="159"/>
      <c r="D456" s="160" t="s">
        <v>78</v>
      </c>
      <c r="E456" s="172" t="s">
        <v>1193</v>
      </c>
      <c r="F456" s="172" t="s">
        <v>1194</v>
      </c>
      <c r="G456" s="159"/>
      <c r="H456" s="159"/>
      <c r="I456" s="162"/>
      <c r="J456" s="173">
        <f>BK456</f>
        <v>0</v>
      </c>
      <c r="K456" s="159"/>
      <c r="L456" s="164"/>
      <c r="M456" s="165"/>
      <c r="N456" s="166"/>
      <c r="O456" s="166"/>
      <c r="P456" s="167">
        <f>SUM(P457:P480)</f>
        <v>0</v>
      </c>
      <c r="Q456" s="166"/>
      <c r="R456" s="167">
        <f>SUM(R457:R480)</f>
        <v>2.27274544</v>
      </c>
      <c r="S456" s="166"/>
      <c r="T456" s="168">
        <f>SUM(T457:T480)</f>
        <v>0</v>
      </c>
      <c r="AR456" s="169" t="s">
        <v>89</v>
      </c>
      <c r="AT456" s="170" t="s">
        <v>78</v>
      </c>
      <c r="AU456" s="170" t="s">
        <v>87</v>
      </c>
      <c r="AY456" s="169" t="s">
        <v>149</v>
      </c>
      <c r="BK456" s="171">
        <f>SUM(BK457:BK480)</f>
        <v>0</v>
      </c>
    </row>
    <row r="457" spans="1:65" s="2" customFormat="1" ht="33" customHeight="1">
      <c r="A457" s="35"/>
      <c r="B457" s="36"/>
      <c r="C457" s="174" t="s">
        <v>657</v>
      </c>
      <c r="D457" s="174" t="s">
        <v>151</v>
      </c>
      <c r="E457" s="175" t="s">
        <v>1195</v>
      </c>
      <c r="F457" s="176" t="s">
        <v>1196</v>
      </c>
      <c r="G457" s="177" t="s">
        <v>154</v>
      </c>
      <c r="H457" s="178">
        <v>48.72</v>
      </c>
      <c r="I457" s="179"/>
      <c r="J457" s="180">
        <f>ROUND(I457*H457,2)</f>
        <v>0</v>
      </c>
      <c r="K457" s="176" t="s">
        <v>155</v>
      </c>
      <c r="L457" s="40"/>
      <c r="M457" s="181" t="s">
        <v>31</v>
      </c>
      <c r="N457" s="182" t="s">
        <v>50</v>
      </c>
      <c r="O457" s="65"/>
      <c r="P457" s="183">
        <f>O457*H457</f>
        <v>0</v>
      </c>
      <c r="Q457" s="183">
        <v>0.02503</v>
      </c>
      <c r="R457" s="183">
        <f>Q457*H457</f>
        <v>1.2194616</v>
      </c>
      <c r="S457" s="183">
        <v>0</v>
      </c>
      <c r="T457" s="184">
        <f>S457*H457</f>
        <v>0</v>
      </c>
      <c r="U457" s="35"/>
      <c r="V457" s="35"/>
      <c r="W457" s="35"/>
      <c r="X457" s="35"/>
      <c r="Y457" s="35"/>
      <c r="Z457" s="35"/>
      <c r="AA457" s="35"/>
      <c r="AB457" s="35"/>
      <c r="AC457" s="35"/>
      <c r="AD457" s="35"/>
      <c r="AE457" s="35"/>
      <c r="AR457" s="185" t="s">
        <v>236</v>
      </c>
      <c r="AT457" s="185" t="s">
        <v>151</v>
      </c>
      <c r="AU457" s="185" t="s">
        <v>89</v>
      </c>
      <c r="AY457" s="18" t="s">
        <v>149</v>
      </c>
      <c r="BE457" s="186">
        <f>IF(N457="základní",J457,0)</f>
        <v>0</v>
      </c>
      <c r="BF457" s="186">
        <f>IF(N457="snížená",J457,0)</f>
        <v>0</v>
      </c>
      <c r="BG457" s="186">
        <f>IF(N457="zákl. přenesená",J457,0)</f>
        <v>0</v>
      </c>
      <c r="BH457" s="186">
        <f>IF(N457="sníž. přenesená",J457,0)</f>
        <v>0</v>
      </c>
      <c r="BI457" s="186">
        <f>IF(N457="nulová",J457,0)</f>
        <v>0</v>
      </c>
      <c r="BJ457" s="18" t="s">
        <v>87</v>
      </c>
      <c r="BK457" s="186">
        <f>ROUND(I457*H457,2)</f>
        <v>0</v>
      </c>
      <c r="BL457" s="18" t="s">
        <v>236</v>
      </c>
      <c r="BM457" s="185" t="s">
        <v>1197</v>
      </c>
    </row>
    <row r="458" spans="1:47" s="2" customFormat="1" ht="136.5">
      <c r="A458" s="35"/>
      <c r="B458" s="36"/>
      <c r="C458" s="37"/>
      <c r="D458" s="187" t="s">
        <v>158</v>
      </c>
      <c r="E458" s="37"/>
      <c r="F458" s="188" t="s">
        <v>1198</v>
      </c>
      <c r="G458" s="37"/>
      <c r="H458" s="37"/>
      <c r="I458" s="189"/>
      <c r="J458" s="37"/>
      <c r="K458" s="37"/>
      <c r="L458" s="40"/>
      <c r="M458" s="190"/>
      <c r="N458" s="191"/>
      <c r="O458" s="65"/>
      <c r="P458" s="65"/>
      <c r="Q458" s="65"/>
      <c r="R458" s="65"/>
      <c r="S458" s="65"/>
      <c r="T458" s="66"/>
      <c r="U458" s="35"/>
      <c r="V458" s="35"/>
      <c r="W458" s="35"/>
      <c r="X458" s="35"/>
      <c r="Y458" s="35"/>
      <c r="Z458" s="35"/>
      <c r="AA458" s="35"/>
      <c r="AB458" s="35"/>
      <c r="AC458" s="35"/>
      <c r="AD458" s="35"/>
      <c r="AE458" s="35"/>
      <c r="AT458" s="18" t="s">
        <v>158</v>
      </c>
      <c r="AU458" s="18" t="s">
        <v>89</v>
      </c>
    </row>
    <row r="459" spans="2:51" s="13" customFormat="1" ht="11.25">
      <c r="B459" s="192"/>
      <c r="C459" s="193"/>
      <c r="D459" s="187" t="s">
        <v>160</v>
      </c>
      <c r="E459" s="194" t="s">
        <v>31</v>
      </c>
      <c r="F459" s="195" t="s">
        <v>1199</v>
      </c>
      <c r="G459" s="193"/>
      <c r="H459" s="196">
        <v>48.72</v>
      </c>
      <c r="I459" s="197"/>
      <c r="J459" s="193"/>
      <c r="K459" s="193"/>
      <c r="L459" s="198"/>
      <c r="M459" s="199"/>
      <c r="N459" s="200"/>
      <c r="O459" s="200"/>
      <c r="P459" s="200"/>
      <c r="Q459" s="200"/>
      <c r="R459" s="200"/>
      <c r="S459" s="200"/>
      <c r="T459" s="201"/>
      <c r="AT459" s="202" t="s">
        <v>160</v>
      </c>
      <c r="AU459" s="202" t="s">
        <v>89</v>
      </c>
      <c r="AV459" s="13" t="s">
        <v>89</v>
      </c>
      <c r="AW459" s="13" t="s">
        <v>38</v>
      </c>
      <c r="AX459" s="13" t="s">
        <v>79</v>
      </c>
      <c r="AY459" s="202" t="s">
        <v>149</v>
      </c>
    </row>
    <row r="460" spans="2:51" s="15" customFormat="1" ht="11.25">
      <c r="B460" s="213"/>
      <c r="C460" s="214"/>
      <c r="D460" s="187" t="s">
        <v>160</v>
      </c>
      <c r="E460" s="215" t="s">
        <v>31</v>
      </c>
      <c r="F460" s="216" t="s">
        <v>163</v>
      </c>
      <c r="G460" s="214"/>
      <c r="H460" s="217">
        <v>48.72</v>
      </c>
      <c r="I460" s="218"/>
      <c r="J460" s="214"/>
      <c r="K460" s="214"/>
      <c r="L460" s="219"/>
      <c r="M460" s="220"/>
      <c r="N460" s="221"/>
      <c r="O460" s="221"/>
      <c r="P460" s="221"/>
      <c r="Q460" s="221"/>
      <c r="R460" s="221"/>
      <c r="S460" s="221"/>
      <c r="T460" s="222"/>
      <c r="AT460" s="223" t="s">
        <v>160</v>
      </c>
      <c r="AU460" s="223" t="s">
        <v>89</v>
      </c>
      <c r="AV460" s="15" t="s">
        <v>156</v>
      </c>
      <c r="AW460" s="15" t="s">
        <v>38</v>
      </c>
      <c r="AX460" s="15" t="s">
        <v>87</v>
      </c>
      <c r="AY460" s="223" t="s">
        <v>149</v>
      </c>
    </row>
    <row r="461" spans="1:65" s="2" customFormat="1" ht="33" customHeight="1">
      <c r="A461" s="35"/>
      <c r="B461" s="36"/>
      <c r="C461" s="174" t="s">
        <v>661</v>
      </c>
      <c r="D461" s="174" t="s">
        <v>151</v>
      </c>
      <c r="E461" s="175" t="s">
        <v>1200</v>
      </c>
      <c r="F461" s="176" t="s">
        <v>1201</v>
      </c>
      <c r="G461" s="177" t="s">
        <v>391</v>
      </c>
      <c r="H461" s="178">
        <v>7</v>
      </c>
      <c r="I461" s="179"/>
      <c r="J461" s="180">
        <f>ROUND(I461*H461,2)</f>
        <v>0</v>
      </c>
      <c r="K461" s="176" t="s">
        <v>155</v>
      </c>
      <c r="L461" s="40"/>
      <c r="M461" s="181" t="s">
        <v>31</v>
      </c>
      <c r="N461" s="182" t="s">
        <v>50</v>
      </c>
      <c r="O461" s="65"/>
      <c r="P461" s="183">
        <f>O461*H461</f>
        <v>0</v>
      </c>
      <c r="Q461" s="183">
        <v>0.00022</v>
      </c>
      <c r="R461" s="183">
        <f>Q461*H461</f>
        <v>0.0015400000000000001</v>
      </c>
      <c r="S461" s="183">
        <v>0</v>
      </c>
      <c r="T461" s="184">
        <f>S461*H461</f>
        <v>0</v>
      </c>
      <c r="U461" s="35"/>
      <c r="V461" s="35"/>
      <c r="W461" s="35"/>
      <c r="X461" s="35"/>
      <c r="Y461" s="35"/>
      <c r="Z461" s="35"/>
      <c r="AA461" s="35"/>
      <c r="AB461" s="35"/>
      <c r="AC461" s="35"/>
      <c r="AD461" s="35"/>
      <c r="AE461" s="35"/>
      <c r="AR461" s="185" t="s">
        <v>236</v>
      </c>
      <c r="AT461" s="185" t="s">
        <v>151</v>
      </c>
      <c r="AU461" s="185" t="s">
        <v>89</v>
      </c>
      <c r="AY461" s="18" t="s">
        <v>149</v>
      </c>
      <c r="BE461" s="186">
        <f>IF(N461="základní",J461,0)</f>
        <v>0</v>
      </c>
      <c r="BF461" s="186">
        <f>IF(N461="snížená",J461,0)</f>
        <v>0</v>
      </c>
      <c r="BG461" s="186">
        <f>IF(N461="zákl. přenesená",J461,0)</f>
        <v>0</v>
      </c>
      <c r="BH461" s="186">
        <f>IF(N461="sníž. přenesená",J461,0)</f>
        <v>0</v>
      </c>
      <c r="BI461" s="186">
        <f>IF(N461="nulová",J461,0)</f>
        <v>0</v>
      </c>
      <c r="BJ461" s="18" t="s">
        <v>87</v>
      </c>
      <c r="BK461" s="186">
        <f>ROUND(I461*H461,2)</f>
        <v>0</v>
      </c>
      <c r="BL461" s="18" t="s">
        <v>236</v>
      </c>
      <c r="BM461" s="185" t="s">
        <v>1202</v>
      </c>
    </row>
    <row r="462" spans="1:47" s="2" customFormat="1" ht="204.75">
      <c r="A462" s="35"/>
      <c r="B462" s="36"/>
      <c r="C462" s="37"/>
      <c r="D462" s="187" t="s">
        <v>158</v>
      </c>
      <c r="E462" s="37"/>
      <c r="F462" s="188" t="s">
        <v>1203</v>
      </c>
      <c r="G462" s="37"/>
      <c r="H462" s="37"/>
      <c r="I462" s="189"/>
      <c r="J462" s="37"/>
      <c r="K462" s="37"/>
      <c r="L462" s="40"/>
      <c r="M462" s="190"/>
      <c r="N462" s="191"/>
      <c r="O462" s="65"/>
      <c r="P462" s="65"/>
      <c r="Q462" s="65"/>
      <c r="R462" s="65"/>
      <c r="S462" s="65"/>
      <c r="T462" s="66"/>
      <c r="U462" s="35"/>
      <c r="V462" s="35"/>
      <c r="W462" s="35"/>
      <c r="X462" s="35"/>
      <c r="Y462" s="35"/>
      <c r="Z462" s="35"/>
      <c r="AA462" s="35"/>
      <c r="AB462" s="35"/>
      <c r="AC462" s="35"/>
      <c r="AD462" s="35"/>
      <c r="AE462" s="35"/>
      <c r="AT462" s="18" t="s">
        <v>158</v>
      </c>
      <c r="AU462" s="18" t="s">
        <v>89</v>
      </c>
    </row>
    <row r="463" spans="2:51" s="13" customFormat="1" ht="11.25">
      <c r="B463" s="192"/>
      <c r="C463" s="193"/>
      <c r="D463" s="187" t="s">
        <v>160</v>
      </c>
      <c r="E463" s="194" t="s">
        <v>31</v>
      </c>
      <c r="F463" s="195" t="s">
        <v>1204</v>
      </c>
      <c r="G463" s="193"/>
      <c r="H463" s="196">
        <v>4</v>
      </c>
      <c r="I463" s="197"/>
      <c r="J463" s="193"/>
      <c r="K463" s="193"/>
      <c r="L463" s="198"/>
      <c r="M463" s="199"/>
      <c r="N463" s="200"/>
      <c r="O463" s="200"/>
      <c r="P463" s="200"/>
      <c r="Q463" s="200"/>
      <c r="R463" s="200"/>
      <c r="S463" s="200"/>
      <c r="T463" s="201"/>
      <c r="AT463" s="202" t="s">
        <v>160</v>
      </c>
      <c r="AU463" s="202" t="s">
        <v>89</v>
      </c>
      <c r="AV463" s="13" t="s">
        <v>89</v>
      </c>
      <c r="AW463" s="13" t="s">
        <v>38</v>
      </c>
      <c r="AX463" s="13" t="s">
        <v>79</v>
      </c>
      <c r="AY463" s="202" t="s">
        <v>149</v>
      </c>
    </row>
    <row r="464" spans="2:51" s="14" customFormat="1" ht="11.25">
      <c r="B464" s="203"/>
      <c r="C464" s="204"/>
      <c r="D464" s="187" t="s">
        <v>160</v>
      </c>
      <c r="E464" s="205" t="s">
        <v>31</v>
      </c>
      <c r="F464" s="206" t="s">
        <v>1205</v>
      </c>
      <c r="G464" s="204"/>
      <c r="H464" s="205" t="s">
        <v>31</v>
      </c>
      <c r="I464" s="207"/>
      <c r="J464" s="204"/>
      <c r="K464" s="204"/>
      <c r="L464" s="208"/>
      <c r="M464" s="209"/>
      <c r="N464" s="210"/>
      <c r="O464" s="210"/>
      <c r="P464" s="210"/>
      <c r="Q464" s="210"/>
      <c r="R464" s="210"/>
      <c r="S464" s="210"/>
      <c r="T464" s="211"/>
      <c r="AT464" s="212" t="s">
        <v>160</v>
      </c>
      <c r="AU464" s="212" t="s">
        <v>89</v>
      </c>
      <c r="AV464" s="14" t="s">
        <v>87</v>
      </c>
      <c r="AW464" s="14" t="s">
        <v>38</v>
      </c>
      <c r="AX464" s="14" t="s">
        <v>79</v>
      </c>
      <c r="AY464" s="212" t="s">
        <v>149</v>
      </c>
    </row>
    <row r="465" spans="2:51" s="13" customFormat="1" ht="11.25">
      <c r="B465" s="192"/>
      <c r="C465" s="193"/>
      <c r="D465" s="187" t="s">
        <v>160</v>
      </c>
      <c r="E465" s="194" t="s">
        <v>31</v>
      </c>
      <c r="F465" s="195" t="s">
        <v>1206</v>
      </c>
      <c r="G465" s="193"/>
      <c r="H465" s="196">
        <v>3</v>
      </c>
      <c r="I465" s="197"/>
      <c r="J465" s="193"/>
      <c r="K465" s="193"/>
      <c r="L465" s="198"/>
      <c r="M465" s="199"/>
      <c r="N465" s="200"/>
      <c r="O465" s="200"/>
      <c r="P465" s="200"/>
      <c r="Q465" s="200"/>
      <c r="R465" s="200"/>
      <c r="S465" s="200"/>
      <c r="T465" s="201"/>
      <c r="AT465" s="202" t="s">
        <v>160</v>
      </c>
      <c r="AU465" s="202" t="s">
        <v>89</v>
      </c>
      <c r="AV465" s="13" t="s">
        <v>89</v>
      </c>
      <c r="AW465" s="13" t="s">
        <v>38</v>
      </c>
      <c r="AX465" s="13" t="s">
        <v>79</v>
      </c>
      <c r="AY465" s="202" t="s">
        <v>149</v>
      </c>
    </row>
    <row r="466" spans="2:51" s="14" customFormat="1" ht="11.25">
      <c r="B466" s="203"/>
      <c r="C466" s="204"/>
      <c r="D466" s="187" t="s">
        <v>160</v>
      </c>
      <c r="E466" s="205" t="s">
        <v>31</v>
      </c>
      <c r="F466" s="206" t="s">
        <v>1207</v>
      </c>
      <c r="G466" s="204"/>
      <c r="H466" s="205" t="s">
        <v>31</v>
      </c>
      <c r="I466" s="207"/>
      <c r="J466" s="204"/>
      <c r="K466" s="204"/>
      <c r="L466" s="208"/>
      <c r="M466" s="209"/>
      <c r="N466" s="210"/>
      <c r="O466" s="210"/>
      <c r="P466" s="210"/>
      <c r="Q466" s="210"/>
      <c r="R466" s="210"/>
      <c r="S466" s="210"/>
      <c r="T466" s="211"/>
      <c r="AT466" s="212" t="s">
        <v>160</v>
      </c>
      <c r="AU466" s="212" t="s">
        <v>89</v>
      </c>
      <c r="AV466" s="14" t="s">
        <v>87</v>
      </c>
      <c r="AW466" s="14" t="s">
        <v>38</v>
      </c>
      <c r="AX466" s="14" t="s">
        <v>79</v>
      </c>
      <c r="AY466" s="212" t="s">
        <v>149</v>
      </c>
    </row>
    <row r="467" spans="2:51" s="15" customFormat="1" ht="11.25">
      <c r="B467" s="213"/>
      <c r="C467" s="214"/>
      <c r="D467" s="187" t="s">
        <v>160</v>
      </c>
      <c r="E467" s="215" t="s">
        <v>31</v>
      </c>
      <c r="F467" s="216" t="s">
        <v>163</v>
      </c>
      <c r="G467" s="214"/>
      <c r="H467" s="217">
        <v>7</v>
      </c>
      <c r="I467" s="218"/>
      <c r="J467" s="214"/>
      <c r="K467" s="214"/>
      <c r="L467" s="219"/>
      <c r="M467" s="220"/>
      <c r="N467" s="221"/>
      <c r="O467" s="221"/>
      <c r="P467" s="221"/>
      <c r="Q467" s="221"/>
      <c r="R467" s="221"/>
      <c r="S467" s="221"/>
      <c r="T467" s="222"/>
      <c r="AT467" s="223" t="s">
        <v>160</v>
      </c>
      <c r="AU467" s="223" t="s">
        <v>89</v>
      </c>
      <c r="AV467" s="15" t="s">
        <v>156</v>
      </c>
      <c r="AW467" s="15" t="s">
        <v>38</v>
      </c>
      <c r="AX467" s="15" t="s">
        <v>87</v>
      </c>
      <c r="AY467" s="223" t="s">
        <v>149</v>
      </c>
    </row>
    <row r="468" spans="1:65" s="2" customFormat="1" ht="16.5" customHeight="1">
      <c r="A468" s="35"/>
      <c r="B468" s="36"/>
      <c r="C468" s="224" t="s">
        <v>665</v>
      </c>
      <c r="D468" s="224" t="s">
        <v>237</v>
      </c>
      <c r="E468" s="225" t="s">
        <v>1208</v>
      </c>
      <c r="F468" s="226" t="s">
        <v>1209</v>
      </c>
      <c r="G468" s="227" t="s">
        <v>391</v>
      </c>
      <c r="H468" s="228">
        <v>3</v>
      </c>
      <c r="I468" s="229"/>
      <c r="J468" s="230">
        <f>ROUND(I468*H468,2)</f>
        <v>0</v>
      </c>
      <c r="K468" s="226" t="s">
        <v>155</v>
      </c>
      <c r="L468" s="231"/>
      <c r="M468" s="232" t="s">
        <v>31</v>
      </c>
      <c r="N468" s="233" t="s">
        <v>50</v>
      </c>
      <c r="O468" s="65"/>
      <c r="P468" s="183">
        <f>O468*H468</f>
        <v>0</v>
      </c>
      <c r="Q468" s="183">
        <v>0.02471</v>
      </c>
      <c r="R468" s="183">
        <f>Q468*H468</f>
        <v>0.07413</v>
      </c>
      <c r="S468" s="183">
        <v>0</v>
      </c>
      <c r="T468" s="184">
        <f>S468*H468</f>
        <v>0</v>
      </c>
      <c r="U468" s="35"/>
      <c r="V468" s="35"/>
      <c r="W468" s="35"/>
      <c r="X468" s="35"/>
      <c r="Y468" s="35"/>
      <c r="Z468" s="35"/>
      <c r="AA468" s="35"/>
      <c r="AB468" s="35"/>
      <c r="AC468" s="35"/>
      <c r="AD468" s="35"/>
      <c r="AE468" s="35"/>
      <c r="AR468" s="185" t="s">
        <v>329</v>
      </c>
      <c r="AT468" s="185" t="s">
        <v>237</v>
      </c>
      <c r="AU468" s="185" t="s">
        <v>89</v>
      </c>
      <c r="AY468" s="18" t="s">
        <v>149</v>
      </c>
      <c r="BE468" s="186">
        <f>IF(N468="základní",J468,0)</f>
        <v>0</v>
      </c>
      <c r="BF468" s="186">
        <f>IF(N468="snížená",J468,0)</f>
        <v>0</v>
      </c>
      <c r="BG468" s="186">
        <f>IF(N468="zákl. přenesená",J468,0)</f>
        <v>0</v>
      </c>
      <c r="BH468" s="186">
        <f>IF(N468="sníž. přenesená",J468,0)</f>
        <v>0</v>
      </c>
      <c r="BI468" s="186">
        <f>IF(N468="nulová",J468,0)</f>
        <v>0</v>
      </c>
      <c r="BJ468" s="18" t="s">
        <v>87</v>
      </c>
      <c r="BK468" s="186">
        <f>ROUND(I468*H468,2)</f>
        <v>0</v>
      </c>
      <c r="BL468" s="18" t="s">
        <v>236</v>
      </c>
      <c r="BM468" s="185" t="s">
        <v>1210</v>
      </c>
    </row>
    <row r="469" spans="1:65" s="2" customFormat="1" ht="16.5" customHeight="1">
      <c r="A469" s="35"/>
      <c r="B469" s="36"/>
      <c r="C469" s="224" t="s">
        <v>670</v>
      </c>
      <c r="D469" s="224" t="s">
        <v>237</v>
      </c>
      <c r="E469" s="225" t="s">
        <v>1211</v>
      </c>
      <c r="F469" s="226" t="s">
        <v>1212</v>
      </c>
      <c r="G469" s="227" t="s">
        <v>391</v>
      </c>
      <c r="H469" s="228">
        <v>4</v>
      </c>
      <c r="I469" s="229"/>
      <c r="J469" s="230">
        <f>ROUND(I469*H469,2)</f>
        <v>0</v>
      </c>
      <c r="K469" s="226" t="s">
        <v>155</v>
      </c>
      <c r="L469" s="231"/>
      <c r="M469" s="232" t="s">
        <v>31</v>
      </c>
      <c r="N469" s="233" t="s">
        <v>50</v>
      </c>
      <c r="O469" s="65"/>
      <c r="P469" s="183">
        <f>O469*H469</f>
        <v>0</v>
      </c>
      <c r="Q469" s="183">
        <v>0.02347</v>
      </c>
      <c r="R469" s="183">
        <f>Q469*H469</f>
        <v>0.09388</v>
      </c>
      <c r="S469" s="183">
        <v>0</v>
      </c>
      <c r="T469" s="184">
        <f>S469*H469</f>
        <v>0</v>
      </c>
      <c r="U469" s="35"/>
      <c r="V469" s="35"/>
      <c r="W469" s="35"/>
      <c r="X469" s="35"/>
      <c r="Y469" s="35"/>
      <c r="Z469" s="35"/>
      <c r="AA469" s="35"/>
      <c r="AB469" s="35"/>
      <c r="AC469" s="35"/>
      <c r="AD469" s="35"/>
      <c r="AE469" s="35"/>
      <c r="AR469" s="185" t="s">
        <v>329</v>
      </c>
      <c r="AT469" s="185" t="s">
        <v>237</v>
      </c>
      <c r="AU469" s="185" t="s">
        <v>89</v>
      </c>
      <c r="AY469" s="18" t="s">
        <v>149</v>
      </c>
      <c r="BE469" s="186">
        <f>IF(N469="základní",J469,0)</f>
        <v>0</v>
      </c>
      <c r="BF469" s="186">
        <f>IF(N469="snížená",J469,0)</f>
        <v>0</v>
      </c>
      <c r="BG469" s="186">
        <f>IF(N469="zákl. přenesená",J469,0)</f>
        <v>0</v>
      </c>
      <c r="BH469" s="186">
        <f>IF(N469="sníž. přenesená",J469,0)</f>
        <v>0</v>
      </c>
      <c r="BI469" s="186">
        <f>IF(N469="nulová",J469,0)</f>
        <v>0</v>
      </c>
      <c r="BJ469" s="18" t="s">
        <v>87</v>
      </c>
      <c r="BK469" s="186">
        <f>ROUND(I469*H469,2)</f>
        <v>0</v>
      </c>
      <c r="BL469" s="18" t="s">
        <v>236</v>
      </c>
      <c r="BM469" s="185" t="s">
        <v>1213</v>
      </c>
    </row>
    <row r="470" spans="1:65" s="2" customFormat="1" ht="21.75" customHeight="1">
      <c r="A470" s="35"/>
      <c r="B470" s="36"/>
      <c r="C470" s="174" t="s">
        <v>676</v>
      </c>
      <c r="D470" s="174" t="s">
        <v>151</v>
      </c>
      <c r="E470" s="175" t="s">
        <v>1214</v>
      </c>
      <c r="F470" s="176" t="s">
        <v>1215</v>
      </c>
      <c r="G470" s="177" t="s">
        <v>154</v>
      </c>
      <c r="H470" s="178">
        <v>42.616</v>
      </c>
      <c r="I470" s="179"/>
      <c r="J470" s="180">
        <f>ROUND(I470*H470,2)</f>
        <v>0</v>
      </c>
      <c r="K470" s="176" t="s">
        <v>155</v>
      </c>
      <c r="L470" s="40"/>
      <c r="M470" s="181" t="s">
        <v>31</v>
      </c>
      <c r="N470" s="182" t="s">
        <v>50</v>
      </c>
      <c r="O470" s="65"/>
      <c r="P470" s="183">
        <f>O470*H470</f>
        <v>0</v>
      </c>
      <c r="Q470" s="183">
        <v>0.01874</v>
      </c>
      <c r="R470" s="183">
        <f>Q470*H470</f>
        <v>0.79862384</v>
      </c>
      <c r="S470" s="183">
        <v>0</v>
      </c>
      <c r="T470" s="184">
        <f>S470*H470</f>
        <v>0</v>
      </c>
      <c r="U470" s="35"/>
      <c r="V470" s="35"/>
      <c r="W470" s="35"/>
      <c r="X470" s="35"/>
      <c r="Y470" s="35"/>
      <c r="Z470" s="35"/>
      <c r="AA470" s="35"/>
      <c r="AB470" s="35"/>
      <c r="AC470" s="35"/>
      <c r="AD470" s="35"/>
      <c r="AE470" s="35"/>
      <c r="AR470" s="185" t="s">
        <v>236</v>
      </c>
      <c r="AT470" s="185" t="s">
        <v>151</v>
      </c>
      <c r="AU470" s="185" t="s">
        <v>89</v>
      </c>
      <c r="AY470" s="18" t="s">
        <v>149</v>
      </c>
      <c r="BE470" s="186">
        <f>IF(N470="základní",J470,0)</f>
        <v>0</v>
      </c>
      <c r="BF470" s="186">
        <f>IF(N470="snížená",J470,0)</f>
        <v>0</v>
      </c>
      <c r="BG470" s="186">
        <f>IF(N470="zákl. přenesená",J470,0)</f>
        <v>0</v>
      </c>
      <c r="BH470" s="186">
        <f>IF(N470="sníž. přenesená",J470,0)</f>
        <v>0</v>
      </c>
      <c r="BI470" s="186">
        <f>IF(N470="nulová",J470,0)</f>
        <v>0</v>
      </c>
      <c r="BJ470" s="18" t="s">
        <v>87</v>
      </c>
      <c r="BK470" s="186">
        <f>ROUND(I470*H470,2)</f>
        <v>0</v>
      </c>
      <c r="BL470" s="18" t="s">
        <v>236</v>
      </c>
      <c r="BM470" s="185" t="s">
        <v>1216</v>
      </c>
    </row>
    <row r="471" spans="1:47" s="2" customFormat="1" ht="58.5">
      <c r="A471" s="35"/>
      <c r="B471" s="36"/>
      <c r="C471" s="37"/>
      <c r="D471" s="187" t="s">
        <v>158</v>
      </c>
      <c r="E471" s="37"/>
      <c r="F471" s="188" t="s">
        <v>1217</v>
      </c>
      <c r="G471" s="37"/>
      <c r="H471" s="37"/>
      <c r="I471" s="189"/>
      <c r="J471" s="37"/>
      <c r="K471" s="37"/>
      <c r="L471" s="40"/>
      <c r="M471" s="190"/>
      <c r="N471" s="191"/>
      <c r="O471" s="65"/>
      <c r="P471" s="65"/>
      <c r="Q471" s="65"/>
      <c r="R471" s="65"/>
      <c r="S471" s="65"/>
      <c r="T471" s="66"/>
      <c r="U471" s="35"/>
      <c r="V471" s="35"/>
      <c r="W471" s="35"/>
      <c r="X471" s="35"/>
      <c r="Y471" s="35"/>
      <c r="Z471" s="35"/>
      <c r="AA471" s="35"/>
      <c r="AB471" s="35"/>
      <c r="AC471" s="35"/>
      <c r="AD471" s="35"/>
      <c r="AE471" s="35"/>
      <c r="AT471" s="18" t="s">
        <v>158</v>
      </c>
      <c r="AU471" s="18" t="s">
        <v>89</v>
      </c>
    </row>
    <row r="472" spans="2:51" s="13" customFormat="1" ht="11.25">
      <c r="B472" s="192"/>
      <c r="C472" s="193"/>
      <c r="D472" s="187" t="s">
        <v>160</v>
      </c>
      <c r="E472" s="194" t="s">
        <v>31</v>
      </c>
      <c r="F472" s="195" t="s">
        <v>1218</v>
      </c>
      <c r="G472" s="193"/>
      <c r="H472" s="196">
        <v>42.616</v>
      </c>
      <c r="I472" s="197"/>
      <c r="J472" s="193"/>
      <c r="K472" s="193"/>
      <c r="L472" s="198"/>
      <c r="M472" s="199"/>
      <c r="N472" s="200"/>
      <c r="O472" s="200"/>
      <c r="P472" s="200"/>
      <c r="Q472" s="200"/>
      <c r="R472" s="200"/>
      <c r="S472" s="200"/>
      <c r="T472" s="201"/>
      <c r="AT472" s="202" t="s">
        <v>160</v>
      </c>
      <c r="AU472" s="202" t="s">
        <v>89</v>
      </c>
      <c r="AV472" s="13" t="s">
        <v>89</v>
      </c>
      <c r="AW472" s="13" t="s">
        <v>38</v>
      </c>
      <c r="AX472" s="13" t="s">
        <v>79</v>
      </c>
      <c r="AY472" s="202" t="s">
        <v>149</v>
      </c>
    </row>
    <row r="473" spans="2:51" s="15" customFormat="1" ht="11.25">
      <c r="B473" s="213"/>
      <c r="C473" s="214"/>
      <c r="D473" s="187" t="s">
        <v>160</v>
      </c>
      <c r="E473" s="215" t="s">
        <v>31</v>
      </c>
      <c r="F473" s="216" t="s">
        <v>163</v>
      </c>
      <c r="G473" s="214"/>
      <c r="H473" s="217">
        <v>42.616</v>
      </c>
      <c r="I473" s="218"/>
      <c r="J473" s="214"/>
      <c r="K473" s="214"/>
      <c r="L473" s="219"/>
      <c r="M473" s="220"/>
      <c r="N473" s="221"/>
      <c r="O473" s="221"/>
      <c r="P473" s="221"/>
      <c r="Q473" s="221"/>
      <c r="R473" s="221"/>
      <c r="S473" s="221"/>
      <c r="T473" s="222"/>
      <c r="AT473" s="223" t="s">
        <v>160</v>
      </c>
      <c r="AU473" s="223" t="s">
        <v>89</v>
      </c>
      <c r="AV473" s="15" t="s">
        <v>156</v>
      </c>
      <c r="AW473" s="15" t="s">
        <v>38</v>
      </c>
      <c r="AX473" s="15" t="s">
        <v>87</v>
      </c>
      <c r="AY473" s="223" t="s">
        <v>149</v>
      </c>
    </row>
    <row r="474" spans="1:65" s="2" customFormat="1" ht="33" customHeight="1">
      <c r="A474" s="35"/>
      <c r="B474" s="36"/>
      <c r="C474" s="174" t="s">
        <v>680</v>
      </c>
      <c r="D474" s="174" t="s">
        <v>151</v>
      </c>
      <c r="E474" s="175" t="s">
        <v>1219</v>
      </c>
      <c r="F474" s="176" t="s">
        <v>1220</v>
      </c>
      <c r="G474" s="177" t="s">
        <v>391</v>
      </c>
      <c r="H474" s="178">
        <v>3</v>
      </c>
      <c r="I474" s="179"/>
      <c r="J474" s="180">
        <f>ROUND(I474*H474,2)</f>
        <v>0</v>
      </c>
      <c r="K474" s="176" t="s">
        <v>155</v>
      </c>
      <c r="L474" s="40"/>
      <c r="M474" s="181" t="s">
        <v>31</v>
      </c>
      <c r="N474" s="182" t="s">
        <v>50</v>
      </c>
      <c r="O474" s="65"/>
      <c r="P474" s="183">
        <f>O474*H474</f>
        <v>0</v>
      </c>
      <c r="Q474" s="183">
        <v>0.02837</v>
      </c>
      <c r="R474" s="183">
        <f>Q474*H474</f>
        <v>0.08510999999999999</v>
      </c>
      <c r="S474" s="183">
        <v>0</v>
      </c>
      <c r="T474" s="184">
        <f>S474*H474</f>
        <v>0</v>
      </c>
      <c r="U474" s="35"/>
      <c r="V474" s="35"/>
      <c r="W474" s="35"/>
      <c r="X474" s="35"/>
      <c r="Y474" s="35"/>
      <c r="Z474" s="35"/>
      <c r="AA474" s="35"/>
      <c r="AB474" s="35"/>
      <c r="AC474" s="35"/>
      <c r="AD474" s="35"/>
      <c r="AE474" s="35"/>
      <c r="AR474" s="185" t="s">
        <v>236</v>
      </c>
      <c r="AT474" s="185" t="s">
        <v>151</v>
      </c>
      <c r="AU474" s="185" t="s">
        <v>89</v>
      </c>
      <c r="AY474" s="18" t="s">
        <v>149</v>
      </c>
      <c r="BE474" s="186">
        <f>IF(N474="základní",J474,0)</f>
        <v>0</v>
      </c>
      <c r="BF474" s="186">
        <f>IF(N474="snížená",J474,0)</f>
        <v>0</v>
      </c>
      <c r="BG474" s="186">
        <f>IF(N474="zákl. přenesená",J474,0)</f>
        <v>0</v>
      </c>
      <c r="BH474" s="186">
        <f>IF(N474="sníž. přenesená",J474,0)</f>
        <v>0</v>
      </c>
      <c r="BI474" s="186">
        <f>IF(N474="nulová",J474,0)</f>
        <v>0</v>
      </c>
      <c r="BJ474" s="18" t="s">
        <v>87</v>
      </c>
      <c r="BK474" s="186">
        <f>ROUND(I474*H474,2)</f>
        <v>0</v>
      </c>
      <c r="BL474" s="18" t="s">
        <v>236</v>
      </c>
      <c r="BM474" s="185" t="s">
        <v>1221</v>
      </c>
    </row>
    <row r="475" spans="1:47" s="2" customFormat="1" ht="58.5">
      <c r="A475" s="35"/>
      <c r="B475" s="36"/>
      <c r="C475" s="37"/>
      <c r="D475" s="187" t="s">
        <v>158</v>
      </c>
      <c r="E475" s="37"/>
      <c r="F475" s="188" t="s">
        <v>1217</v>
      </c>
      <c r="G475" s="37"/>
      <c r="H475" s="37"/>
      <c r="I475" s="189"/>
      <c r="J475" s="37"/>
      <c r="K475" s="37"/>
      <c r="L475" s="40"/>
      <c r="M475" s="190"/>
      <c r="N475" s="191"/>
      <c r="O475" s="65"/>
      <c r="P475" s="65"/>
      <c r="Q475" s="65"/>
      <c r="R475" s="65"/>
      <c r="S475" s="65"/>
      <c r="T475" s="66"/>
      <c r="U475" s="35"/>
      <c r="V475" s="35"/>
      <c r="W475" s="35"/>
      <c r="X475" s="35"/>
      <c r="Y475" s="35"/>
      <c r="Z475" s="35"/>
      <c r="AA475" s="35"/>
      <c r="AB475" s="35"/>
      <c r="AC475" s="35"/>
      <c r="AD475" s="35"/>
      <c r="AE475" s="35"/>
      <c r="AT475" s="18" t="s">
        <v>158</v>
      </c>
      <c r="AU475" s="18" t="s">
        <v>89</v>
      </c>
    </row>
    <row r="476" spans="2:51" s="13" customFormat="1" ht="11.25">
      <c r="B476" s="192"/>
      <c r="C476" s="193"/>
      <c r="D476" s="187" t="s">
        <v>160</v>
      </c>
      <c r="E476" s="194" t="s">
        <v>31</v>
      </c>
      <c r="F476" s="195" t="s">
        <v>167</v>
      </c>
      <c r="G476" s="193"/>
      <c r="H476" s="196">
        <v>3</v>
      </c>
      <c r="I476" s="197"/>
      <c r="J476" s="193"/>
      <c r="K476" s="193"/>
      <c r="L476" s="198"/>
      <c r="M476" s="199"/>
      <c r="N476" s="200"/>
      <c r="O476" s="200"/>
      <c r="P476" s="200"/>
      <c r="Q476" s="200"/>
      <c r="R476" s="200"/>
      <c r="S476" s="200"/>
      <c r="T476" s="201"/>
      <c r="AT476" s="202" t="s">
        <v>160</v>
      </c>
      <c r="AU476" s="202" t="s">
        <v>89</v>
      </c>
      <c r="AV476" s="13" t="s">
        <v>89</v>
      </c>
      <c r="AW476" s="13" t="s">
        <v>38</v>
      </c>
      <c r="AX476" s="13" t="s">
        <v>79</v>
      </c>
      <c r="AY476" s="202" t="s">
        <v>149</v>
      </c>
    </row>
    <row r="477" spans="2:51" s="14" customFormat="1" ht="11.25">
      <c r="B477" s="203"/>
      <c r="C477" s="204"/>
      <c r="D477" s="187" t="s">
        <v>160</v>
      </c>
      <c r="E477" s="205" t="s">
        <v>31</v>
      </c>
      <c r="F477" s="206" t="s">
        <v>1222</v>
      </c>
      <c r="G477" s="204"/>
      <c r="H477" s="205" t="s">
        <v>31</v>
      </c>
      <c r="I477" s="207"/>
      <c r="J477" s="204"/>
      <c r="K477" s="204"/>
      <c r="L477" s="208"/>
      <c r="M477" s="209"/>
      <c r="N477" s="210"/>
      <c r="O477" s="210"/>
      <c r="P477" s="210"/>
      <c r="Q477" s="210"/>
      <c r="R477" s="210"/>
      <c r="S477" s="210"/>
      <c r="T477" s="211"/>
      <c r="AT477" s="212" t="s">
        <v>160</v>
      </c>
      <c r="AU477" s="212" t="s">
        <v>89</v>
      </c>
      <c r="AV477" s="14" t="s">
        <v>87</v>
      </c>
      <c r="AW477" s="14" t="s">
        <v>38</v>
      </c>
      <c r="AX477" s="14" t="s">
        <v>79</v>
      </c>
      <c r="AY477" s="212" t="s">
        <v>149</v>
      </c>
    </row>
    <row r="478" spans="2:51" s="15" customFormat="1" ht="11.25">
      <c r="B478" s="213"/>
      <c r="C478" s="214"/>
      <c r="D478" s="187" t="s">
        <v>160</v>
      </c>
      <c r="E478" s="215" t="s">
        <v>31</v>
      </c>
      <c r="F478" s="216" t="s">
        <v>163</v>
      </c>
      <c r="G478" s="214"/>
      <c r="H478" s="217">
        <v>3</v>
      </c>
      <c r="I478" s="218"/>
      <c r="J478" s="214"/>
      <c r="K478" s="214"/>
      <c r="L478" s="219"/>
      <c r="M478" s="220"/>
      <c r="N478" s="221"/>
      <c r="O478" s="221"/>
      <c r="P478" s="221"/>
      <c r="Q478" s="221"/>
      <c r="R478" s="221"/>
      <c r="S478" s="221"/>
      <c r="T478" s="222"/>
      <c r="AT478" s="223" t="s">
        <v>160</v>
      </c>
      <c r="AU478" s="223" t="s">
        <v>89</v>
      </c>
      <c r="AV478" s="15" t="s">
        <v>156</v>
      </c>
      <c r="AW478" s="15" t="s">
        <v>38</v>
      </c>
      <c r="AX478" s="15" t="s">
        <v>87</v>
      </c>
      <c r="AY478" s="223" t="s">
        <v>149</v>
      </c>
    </row>
    <row r="479" spans="1:65" s="2" customFormat="1" ht="36">
      <c r="A479" s="35"/>
      <c r="B479" s="36"/>
      <c r="C479" s="174" t="s">
        <v>687</v>
      </c>
      <c r="D479" s="174" t="s">
        <v>151</v>
      </c>
      <c r="E479" s="175" t="s">
        <v>1223</v>
      </c>
      <c r="F479" s="176" t="s">
        <v>1224</v>
      </c>
      <c r="G479" s="177" t="s">
        <v>240</v>
      </c>
      <c r="H479" s="178">
        <v>2.273</v>
      </c>
      <c r="I479" s="179"/>
      <c r="J479" s="180">
        <f>ROUND(I479*H479,2)</f>
        <v>0</v>
      </c>
      <c r="K479" s="176" t="s">
        <v>155</v>
      </c>
      <c r="L479" s="40"/>
      <c r="M479" s="181" t="s">
        <v>31</v>
      </c>
      <c r="N479" s="182" t="s">
        <v>50</v>
      </c>
      <c r="O479" s="65"/>
      <c r="P479" s="183">
        <f>O479*H479</f>
        <v>0</v>
      </c>
      <c r="Q479" s="183">
        <v>0</v>
      </c>
      <c r="R479" s="183">
        <f>Q479*H479</f>
        <v>0</v>
      </c>
      <c r="S479" s="183">
        <v>0</v>
      </c>
      <c r="T479" s="184">
        <f>S479*H479</f>
        <v>0</v>
      </c>
      <c r="U479" s="35"/>
      <c r="V479" s="35"/>
      <c r="W479" s="35"/>
      <c r="X479" s="35"/>
      <c r="Y479" s="35"/>
      <c r="Z479" s="35"/>
      <c r="AA479" s="35"/>
      <c r="AB479" s="35"/>
      <c r="AC479" s="35"/>
      <c r="AD479" s="35"/>
      <c r="AE479" s="35"/>
      <c r="AR479" s="185" t="s">
        <v>236</v>
      </c>
      <c r="AT479" s="185" t="s">
        <v>151</v>
      </c>
      <c r="AU479" s="185" t="s">
        <v>89</v>
      </c>
      <c r="AY479" s="18" t="s">
        <v>149</v>
      </c>
      <c r="BE479" s="186">
        <f>IF(N479="základní",J479,0)</f>
        <v>0</v>
      </c>
      <c r="BF479" s="186">
        <f>IF(N479="snížená",J479,0)</f>
        <v>0</v>
      </c>
      <c r="BG479" s="186">
        <f>IF(N479="zákl. přenesená",J479,0)</f>
        <v>0</v>
      </c>
      <c r="BH479" s="186">
        <f>IF(N479="sníž. přenesená",J479,0)</f>
        <v>0</v>
      </c>
      <c r="BI479" s="186">
        <f>IF(N479="nulová",J479,0)</f>
        <v>0</v>
      </c>
      <c r="BJ479" s="18" t="s">
        <v>87</v>
      </c>
      <c r="BK479" s="186">
        <f>ROUND(I479*H479,2)</f>
        <v>0</v>
      </c>
      <c r="BL479" s="18" t="s">
        <v>236</v>
      </c>
      <c r="BM479" s="185" t="s">
        <v>1225</v>
      </c>
    </row>
    <row r="480" spans="1:47" s="2" customFormat="1" ht="107.25">
      <c r="A480" s="35"/>
      <c r="B480" s="36"/>
      <c r="C480" s="37"/>
      <c r="D480" s="187" t="s">
        <v>158</v>
      </c>
      <c r="E480" s="37"/>
      <c r="F480" s="188" t="s">
        <v>1226</v>
      </c>
      <c r="G480" s="37"/>
      <c r="H480" s="37"/>
      <c r="I480" s="189"/>
      <c r="J480" s="37"/>
      <c r="K480" s="37"/>
      <c r="L480" s="40"/>
      <c r="M480" s="190"/>
      <c r="N480" s="191"/>
      <c r="O480" s="65"/>
      <c r="P480" s="65"/>
      <c r="Q480" s="65"/>
      <c r="R480" s="65"/>
      <c r="S480" s="65"/>
      <c r="T480" s="66"/>
      <c r="U480" s="35"/>
      <c r="V480" s="35"/>
      <c r="W480" s="35"/>
      <c r="X480" s="35"/>
      <c r="Y480" s="35"/>
      <c r="Z480" s="35"/>
      <c r="AA480" s="35"/>
      <c r="AB480" s="35"/>
      <c r="AC480" s="35"/>
      <c r="AD480" s="35"/>
      <c r="AE480" s="35"/>
      <c r="AT480" s="18" t="s">
        <v>158</v>
      </c>
      <c r="AU480" s="18" t="s">
        <v>89</v>
      </c>
    </row>
    <row r="481" spans="2:63" s="12" customFormat="1" ht="22.9" customHeight="1">
      <c r="B481" s="158"/>
      <c r="C481" s="159"/>
      <c r="D481" s="160" t="s">
        <v>78</v>
      </c>
      <c r="E481" s="172" t="s">
        <v>1227</v>
      </c>
      <c r="F481" s="172" t="s">
        <v>1228</v>
      </c>
      <c r="G481" s="159"/>
      <c r="H481" s="159"/>
      <c r="I481" s="162"/>
      <c r="J481" s="173">
        <f>BK481</f>
        <v>0</v>
      </c>
      <c r="K481" s="159"/>
      <c r="L481" s="164"/>
      <c r="M481" s="165"/>
      <c r="N481" s="166"/>
      <c r="O481" s="166"/>
      <c r="P481" s="167">
        <f>SUM(P482:P492)</f>
        <v>0</v>
      </c>
      <c r="Q481" s="166"/>
      <c r="R481" s="167">
        <f>SUM(R482:R492)</f>
        <v>0.07599</v>
      </c>
      <c r="S481" s="166"/>
      <c r="T481" s="168">
        <f>SUM(T482:T492)</f>
        <v>0</v>
      </c>
      <c r="AR481" s="169" t="s">
        <v>89</v>
      </c>
      <c r="AT481" s="170" t="s">
        <v>78</v>
      </c>
      <c r="AU481" s="170" t="s">
        <v>87</v>
      </c>
      <c r="AY481" s="169" t="s">
        <v>149</v>
      </c>
      <c r="BK481" s="171">
        <f>SUM(BK482:BK492)</f>
        <v>0</v>
      </c>
    </row>
    <row r="482" spans="1:65" s="2" customFormat="1" ht="24">
      <c r="A482" s="35"/>
      <c r="B482" s="36"/>
      <c r="C482" s="174" t="s">
        <v>692</v>
      </c>
      <c r="D482" s="174" t="s">
        <v>151</v>
      </c>
      <c r="E482" s="175" t="s">
        <v>1229</v>
      </c>
      <c r="F482" s="176" t="s">
        <v>1230</v>
      </c>
      <c r="G482" s="177" t="s">
        <v>287</v>
      </c>
      <c r="H482" s="178">
        <v>12</v>
      </c>
      <c r="I482" s="179"/>
      <c r="J482" s="180">
        <f>ROUND(I482*H482,2)</f>
        <v>0</v>
      </c>
      <c r="K482" s="176" t="s">
        <v>155</v>
      </c>
      <c r="L482" s="40"/>
      <c r="M482" s="181" t="s">
        <v>31</v>
      </c>
      <c r="N482" s="182" t="s">
        <v>50</v>
      </c>
      <c r="O482" s="65"/>
      <c r="P482" s="183">
        <f>O482*H482</f>
        <v>0</v>
      </c>
      <c r="Q482" s="183">
        <v>0.00122</v>
      </c>
      <c r="R482" s="183">
        <f>Q482*H482</f>
        <v>0.01464</v>
      </c>
      <c r="S482" s="183">
        <v>0</v>
      </c>
      <c r="T482" s="184">
        <f>S482*H482</f>
        <v>0</v>
      </c>
      <c r="U482" s="35"/>
      <c r="V482" s="35"/>
      <c r="W482" s="35"/>
      <c r="X482" s="35"/>
      <c r="Y482" s="35"/>
      <c r="Z482" s="35"/>
      <c r="AA482" s="35"/>
      <c r="AB482" s="35"/>
      <c r="AC482" s="35"/>
      <c r="AD482" s="35"/>
      <c r="AE482" s="35"/>
      <c r="AR482" s="185" t="s">
        <v>236</v>
      </c>
      <c r="AT482" s="185" t="s">
        <v>151</v>
      </c>
      <c r="AU482" s="185" t="s">
        <v>89</v>
      </c>
      <c r="AY482" s="18" t="s">
        <v>149</v>
      </c>
      <c r="BE482" s="186">
        <f>IF(N482="základní",J482,0)</f>
        <v>0</v>
      </c>
      <c r="BF482" s="186">
        <f>IF(N482="snížená",J482,0)</f>
        <v>0</v>
      </c>
      <c r="BG482" s="186">
        <f>IF(N482="zákl. přenesená",J482,0)</f>
        <v>0</v>
      </c>
      <c r="BH482" s="186">
        <f>IF(N482="sníž. přenesená",J482,0)</f>
        <v>0</v>
      </c>
      <c r="BI482" s="186">
        <f>IF(N482="nulová",J482,0)</f>
        <v>0</v>
      </c>
      <c r="BJ482" s="18" t="s">
        <v>87</v>
      </c>
      <c r="BK482" s="186">
        <f>ROUND(I482*H482,2)</f>
        <v>0</v>
      </c>
      <c r="BL482" s="18" t="s">
        <v>236</v>
      </c>
      <c r="BM482" s="185" t="s">
        <v>1231</v>
      </c>
    </row>
    <row r="483" spans="2:51" s="13" customFormat="1" ht="11.25">
      <c r="B483" s="192"/>
      <c r="C483" s="193"/>
      <c r="D483" s="187" t="s">
        <v>160</v>
      </c>
      <c r="E483" s="194" t="s">
        <v>31</v>
      </c>
      <c r="F483" s="195" t="s">
        <v>1024</v>
      </c>
      <c r="G483" s="193"/>
      <c r="H483" s="196">
        <v>12</v>
      </c>
      <c r="I483" s="197"/>
      <c r="J483" s="193"/>
      <c r="K483" s="193"/>
      <c r="L483" s="198"/>
      <c r="M483" s="199"/>
      <c r="N483" s="200"/>
      <c r="O483" s="200"/>
      <c r="P483" s="200"/>
      <c r="Q483" s="200"/>
      <c r="R483" s="200"/>
      <c r="S483" s="200"/>
      <c r="T483" s="201"/>
      <c r="AT483" s="202" t="s">
        <v>160</v>
      </c>
      <c r="AU483" s="202" t="s">
        <v>89</v>
      </c>
      <c r="AV483" s="13" t="s">
        <v>89</v>
      </c>
      <c r="AW483" s="13" t="s">
        <v>38</v>
      </c>
      <c r="AX483" s="13" t="s">
        <v>79</v>
      </c>
      <c r="AY483" s="202" t="s">
        <v>149</v>
      </c>
    </row>
    <row r="484" spans="2:51" s="15" customFormat="1" ht="11.25">
      <c r="B484" s="213"/>
      <c r="C484" s="214"/>
      <c r="D484" s="187" t="s">
        <v>160</v>
      </c>
      <c r="E484" s="215" t="s">
        <v>31</v>
      </c>
      <c r="F484" s="216" t="s">
        <v>163</v>
      </c>
      <c r="G484" s="214"/>
      <c r="H484" s="217">
        <v>12</v>
      </c>
      <c r="I484" s="218"/>
      <c r="J484" s="214"/>
      <c r="K484" s="214"/>
      <c r="L484" s="219"/>
      <c r="M484" s="220"/>
      <c r="N484" s="221"/>
      <c r="O484" s="221"/>
      <c r="P484" s="221"/>
      <c r="Q484" s="221"/>
      <c r="R484" s="221"/>
      <c r="S484" s="221"/>
      <c r="T484" s="222"/>
      <c r="AT484" s="223" t="s">
        <v>160</v>
      </c>
      <c r="AU484" s="223" t="s">
        <v>89</v>
      </c>
      <c r="AV484" s="15" t="s">
        <v>156</v>
      </c>
      <c r="AW484" s="15" t="s">
        <v>38</v>
      </c>
      <c r="AX484" s="15" t="s">
        <v>87</v>
      </c>
      <c r="AY484" s="223" t="s">
        <v>149</v>
      </c>
    </row>
    <row r="485" spans="1:65" s="2" customFormat="1" ht="21.75" customHeight="1">
      <c r="A485" s="35"/>
      <c r="B485" s="36"/>
      <c r="C485" s="174" t="s">
        <v>696</v>
      </c>
      <c r="D485" s="174" t="s">
        <v>151</v>
      </c>
      <c r="E485" s="175" t="s">
        <v>1232</v>
      </c>
      <c r="F485" s="176" t="s">
        <v>1233</v>
      </c>
      <c r="G485" s="177" t="s">
        <v>287</v>
      </c>
      <c r="H485" s="178">
        <v>18.8</v>
      </c>
      <c r="I485" s="179"/>
      <c r="J485" s="180">
        <f>ROUND(I485*H485,2)</f>
        <v>0</v>
      </c>
      <c r="K485" s="176" t="s">
        <v>155</v>
      </c>
      <c r="L485" s="40"/>
      <c r="M485" s="181" t="s">
        <v>31</v>
      </c>
      <c r="N485" s="182" t="s">
        <v>50</v>
      </c>
      <c r="O485" s="65"/>
      <c r="P485" s="183">
        <f>O485*H485</f>
        <v>0</v>
      </c>
      <c r="Q485" s="183">
        <v>0.00286</v>
      </c>
      <c r="R485" s="183">
        <f>Q485*H485</f>
        <v>0.053768</v>
      </c>
      <c r="S485" s="183">
        <v>0</v>
      </c>
      <c r="T485" s="184">
        <f>S485*H485</f>
        <v>0</v>
      </c>
      <c r="U485" s="35"/>
      <c r="V485" s="35"/>
      <c r="W485" s="35"/>
      <c r="X485" s="35"/>
      <c r="Y485" s="35"/>
      <c r="Z485" s="35"/>
      <c r="AA485" s="35"/>
      <c r="AB485" s="35"/>
      <c r="AC485" s="35"/>
      <c r="AD485" s="35"/>
      <c r="AE485" s="35"/>
      <c r="AR485" s="185" t="s">
        <v>236</v>
      </c>
      <c r="AT485" s="185" t="s">
        <v>151</v>
      </c>
      <c r="AU485" s="185" t="s">
        <v>89</v>
      </c>
      <c r="AY485" s="18" t="s">
        <v>149</v>
      </c>
      <c r="BE485" s="186">
        <f>IF(N485="základní",J485,0)</f>
        <v>0</v>
      </c>
      <c r="BF485" s="186">
        <f>IF(N485="snížená",J485,0)</f>
        <v>0</v>
      </c>
      <c r="BG485" s="186">
        <f>IF(N485="zákl. přenesená",J485,0)</f>
        <v>0</v>
      </c>
      <c r="BH485" s="186">
        <f>IF(N485="sníž. přenesená",J485,0)</f>
        <v>0</v>
      </c>
      <c r="BI485" s="186">
        <f>IF(N485="nulová",J485,0)</f>
        <v>0</v>
      </c>
      <c r="BJ485" s="18" t="s">
        <v>87</v>
      </c>
      <c r="BK485" s="186">
        <f>ROUND(I485*H485,2)</f>
        <v>0</v>
      </c>
      <c r="BL485" s="18" t="s">
        <v>236</v>
      </c>
      <c r="BM485" s="185" t="s">
        <v>1234</v>
      </c>
    </row>
    <row r="486" spans="2:51" s="13" customFormat="1" ht="11.25">
      <c r="B486" s="192"/>
      <c r="C486" s="193"/>
      <c r="D486" s="187" t="s">
        <v>160</v>
      </c>
      <c r="E486" s="194" t="s">
        <v>31</v>
      </c>
      <c r="F486" s="195" t="s">
        <v>1235</v>
      </c>
      <c r="G486" s="193"/>
      <c r="H486" s="196">
        <v>18.8</v>
      </c>
      <c r="I486" s="197"/>
      <c r="J486" s="193"/>
      <c r="K486" s="193"/>
      <c r="L486" s="198"/>
      <c r="M486" s="199"/>
      <c r="N486" s="200"/>
      <c r="O486" s="200"/>
      <c r="P486" s="200"/>
      <c r="Q486" s="200"/>
      <c r="R486" s="200"/>
      <c r="S486" s="200"/>
      <c r="T486" s="201"/>
      <c r="AT486" s="202" t="s">
        <v>160</v>
      </c>
      <c r="AU486" s="202" t="s">
        <v>89</v>
      </c>
      <c r="AV486" s="13" t="s">
        <v>89</v>
      </c>
      <c r="AW486" s="13" t="s">
        <v>38</v>
      </c>
      <c r="AX486" s="13" t="s">
        <v>79</v>
      </c>
      <c r="AY486" s="202" t="s">
        <v>149</v>
      </c>
    </row>
    <row r="487" spans="2:51" s="15" customFormat="1" ht="11.25">
      <c r="B487" s="213"/>
      <c r="C487" s="214"/>
      <c r="D487" s="187" t="s">
        <v>160</v>
      </c>
      <c r="E487" s="215" t="s">
        <v>31</v>
      </c>
      <c r="F487" s="216" t="s">
        <v>163</v>
      </c>
      <c r="G487" s="214"/>
      <c r="H487" s="217">
        <v>18.8</v>
      </c>
      <c r="I487" s="218"/>
      <c r="J487" s="214"/>
      <c r="K487" s="214"/>
      <c r="L487" s="219"/>
      <c r="M487" s="220"/>
      <c r="N487" s="221"/>
      <c r="O487" s="221"/>
      <c r="P487" s="221"/>
      <c r="Q487" s="221"/>
      <c r="R487" s="221"/>
      <c r="S487" s="221"/>
      <c r="T487" s="222"/>
      <c r="AT487" s="223" t="s">
        <v>160</v>
      </c>
      <c r="AU487" s="223" t="s">
        <v>89</v>
      </c>
      <c r="AV487" s="15" t="s">
        <v>156</v>
      </c>
      <c r="AW487" s="15" t="s">
        <v>38</v>
      </c>
      <c r="AX487" s="15" t="s">
        <v>87</v>
      </c>
      <c r="AY487" s="223" t="s">
        <v>149</v>
      </c>
    </row>
    <row r="488" spans="1:65" s="2" customFormat="1" ht="24">
      <c r="A488" s="35"/>
      <c r="B488" s="36"/>
      <c r="C488" s="174" t="s">
        <v>701</v>
      </c>
      <c r="D488" s="174" t="s">
        <v>151</v>
      </c>
      <c r="E488" s="175" t="s">
        <v>1236</v>
      </c>
      <c r="F488" s="176" t="s">
        <v>1237</v>
      </c>
      <c r="G488" s="177" t="s">
        <v>287</v>
      </c>
      <c r="H488" s="178">
        <v>3.4</v>
      </c>
      <c r="I488" s="179"/>
      <c r="J488" s="180">
        <f>ROUND(I488*H488,2)</f>
        <v>0</v>
      </c>
      <c r="K488" s="176" t="s">
        <v>155</v>
      </c>
      <c r="L488" s="40"/>
      <c r="M488" s="181" t="s">
        <v>31</v>
      </c>
      <c r="N488" s="182" t="s">
        <v>50</v>
      </c>
      <c r="O488" s="65"/>
      <c r="P488" s="183">
        <f>O488*H488</f>
        <v>0</v>
      </c>
      <c r="Q488" s="183">
        <v>0.00223</v>
      </c>
      <c r="R488" s="183">
        <f>Q488*H488</f>
        <v>0.007582</v>
      </c>
      <c r="S488" s="183">
        <v>0</v>
      </c>
      <c r="T488" s="184">
        <f>S488*H488</f>
        <v>0</v>
      </c>
      <c r="U488" s="35"/>
      <c r="V488" s="35"/>
      <c r="W488" s="35"/>
      <c r="X488" s="35"/>
      <c r="Y488" s="35"/>
      <c r="Z488" s="35"/>
      <c r="AA488" s="35"/>
      <c r="AB488" s="35"/>
      <c r="AC488" s="35"/>
      <c r="AD488" s="35"/>
      <c r="AE488" s="35"/>
      <c r="AR488" s="185" t="s">
        <v>236</v>
      </c>
      <c r="AT488" s="185" t="s">
        <v>151</v>
      </c>
      <c r="AU488" s="185" t="s">
        <v>89</v>
      </c>
      <c r="AY488" s="18" t="s">
        <v>149</v>
      </c>
      <c r="BE488" s="186">
        <f>IF(N488="základní",J488,0)</f>
        <v>0</v>
      </c>
      <c r="BF488" s="186">
        <f>IF(N488="snížená",J488,0)</f>
        <v>0</v>
      </c>
      <c r="BG488" s="186">
        <f>IF(N488="zákl. přenesená",J488,0)</f>
        <v>0</v>
      </c>
      <c r="BH488" s="186">
        <f>IF(N488="sníž. přenesená",J488,0)</f>
        <v>0</v>
      </c>
      <c r="BI488" s="186">
        <f>IF(N488="nulová",J488,0)</f>
        <v>0</v>
      </c>
      <c r="BJ488" s="18" t="s">
        <v>87</v>
      </c>
      <c r="BK488" s="186">
        <f>ROUND(I488*H488,2)</f>
        <v>0</v>
      </c>
      <c r="BL488" s="18" t="s">
        <v>236</v>
      </c>
      <c r="BM488" s="185" t="s">
        <v>1238</v>
      </c>
    </row>
    <row r="489" spans="2:51" s="13" customFormat="1" ht="11.25">
      <c r="B489" s="192"/>
      <c r="C489" s="193"/>
      <c r="D489" s="187" t="s">
        <v>160</v>
      </c>
      <c r="E489" s="194" t="s">
        <v>31</v>
      </c>
      <c r="F489" s="195" t="s">
        <v>1239</v>
      </c>
      <c r="G489" s="193"/>
      <c r="H489" s="196">
        <v>3.4</v>
      </c>
      <c r="I489" s="197"/>
      <c r="J489" s="193"/>
      <c r="K489" s="193"/>
      <c r="L489" s="198"/>
      <c r="M489" s="199"/>
      <c r="N489" s="200"/>
      <c r="O489" s="200"/>
      <c r="P489" s="200"/>
      <c r="Q489" s="200"/>
      <c r="R489" s="200"/>
      <c r="S489" s="200"/>
      <c r="T489" s="201"/>
      <c r="AT489" s="202" t="s">
        <v>160</v>
      </c>
      <c r="AU489" s="202" t="s">
        <v>89</v>
      </c>
      <c r="AV489" s="13" t="s">
        <v>89</v>
      </c>
      <c r="AW489" s="13" t="s">
        <v>38</v>
      </c>
      <c r="AX489" s="13" t="s">
        <v>79</v>
      </c>
      <c r="AY489" s="202" t="s">
        <v>149</v>
      </c>
    </row>
    <row r="490" spans="2:51" s="15" customFormat="1" ht="11.25">
      <c r="B490" s="213"/>
      <c r="C490" s="214"/>
      <c r="D490" s="187" t="s">
        <v>160</v>
      </c>
      <c r="E490" s="215" t="s">
        <v>31</v>
      </c>
      <c r="F490" s="216" t="s">
        <v>163</v>
      </c>
      <c r="G490" s="214"/>
      <c r="H490" s="217">
        <v>3.4</v>
      </c>
      <c r="I490" s="218"/>
      <c r="J490" s="214"/>
      <c r="K490" s="214"/>
      <c r="L490" s="219"/>
      <c r="M490" s="220"/>
      <c r="N490" s="221"/>
      <c r="O490" s="221"/>
      <c r="P490" s="221"/>
      <c r="Q490" s="221"/>
      <c r="R490" s="221"/>
      <c r="S490" s="221"/>
      <c r="T490" s="222"/>
      <c r="AT490" s="223" t="s">
        <v>160</v>
      </c>
      <c r="AU490" s="223" t="s">
        <v>89</v>
      </c>
      <c r="AV490" s="15" t="s">
        <v>156</v>
      </c>
      <c r="AW490" s="15" t="s">
        <v>38</v>
      </c>
      <c r="AX490" s="15" t="s">
        <v>87</v>
      </c>
      <c r="AY490" s="223" t="s">
        <v>149</v>
      </c>
    </row>
    <row r="491" spans="1:65" s="2" customFormat="1" ht="24">
      <c r="A491" s="35"/>
      <c r="B491" s="36"/>
      <c r="C491" s="174" t="s">
        <v>706</v>
      </c>
      <c r="D491" s="174" t="s">
        <v>151</v>
      </c>
      <c r="E491" s="175" t="s">
        <v>1240</v>
      </c>
      <c r="F491" s="176" t="s">
        <v>1241</v>
      </c>
      <c r="G491" s="177" t="s">
        <v>240</v>
      </c>
      <c r="H491" s="178">
        <v>0.076</v>
      </c>
      <c r="I491" s="179"/>
      <c r="J491" s="180">
        <f>ROUND(I491*H491,2)</f>
        <v>0</v>
      </c>
      <c r="K491" s="176" t="s">
        <v>155</v>
      </c>
      <c r="L491" s="40"/>
      <c r="M491" s="181" t="s">
        <v>31</v>
      </c>
      <c r="N491" s="182" t="s">
        <v>50</v>
      </c>
      <c r="O491" s="65"/>
      <c r="P491" s="183">
        <f>O491*H491</f>
        <v>0</v>
      </c>
      <c r="Q491" s="183">
        <v>0</v>
      </c>
      <c r="R491" s="183">
        <f>Q491*H491</f>
        <v>0</v>
      </c>
      <c r="S491" s="183">
        <v>0</v>
      </c>
      <c r="T491" s="184">
        <f>S491*H491</f>
        <v>0</v>
      </c>
      <c r="U491" s="35"/>
      <c r="V491" s="35"/>
      <c r="W491" s="35"/>
      <c r="X491" s="35"/>
      <c r="Y491" s="35"/>
      <c r="Z491" s="35"/>
      <c r="AA491" s="35"/>
      <c r="AB491" s="35"/>
      <c r="AC491" s="35"/>
      <c r="AD491" s="35"/>
      <c r="AE491" s="35"/>
      <c r="AR491" s="185" t="s">
        <v>236</v>
      </c>
      <c r="AT491" s="185" t="s">
        <v>151</v>
      </c>
      <c r="AU491" s="185" t="s">
        <v>89</v>
      </c>
      <c r="AY491" s="18" t="s">
        <v>149</v>
      </c>
      <c r="BE491" s="186">
        <f>IF(N491="základní",J491,0)</f>
        <v>0</v>
      </c>
      <c r="BF491" s="186">
        <f>IF(N491="snížená",J491,0)</f>
        <v>0</v>
      </c>
      <c r="BG491" s="186">
        <f>IF(N491="zákl. přenesená",J491,0)</f>
        <v>0</v>
      </c>
      <c r="BH491" s="186">
        <f>IF(N491="sníž. přenesená",J491,0)</f>
        <v>0</v>
      </c>
      <c r="BI491" s="186">
        <f>IF(N491="nulová",J491,0)</f>
        <v>0</v>
      </c>
      <c r="BJ491" s="18" t="s">
        <v>87</v>
      </c>
      <c r="BK491" s="186">
        <f>ROUND(I491*H491,2)</f>
        <v>0</v>
      </c>
      <c r="BL491" s="18" t="s">
        <v>236</v>
      </c>
      <c r="BM491" s="185" t="s">
        <v>1242</v>
      </c>
    </row>
    <row r="492" spans="1:47" s="2" customFormat="1" ht="97.5">
      <c r="A492" s="35"/>
      <c r="B492" s="36"/>
      <c r="C492" s="37"/>
      <c r="D492" s="187" t="s">
        <v>158</v>
      </c>
      <c r="E492" s="37"/>
      <c r="F492" s="188" t="s">
        <v>1243</v>
      </c>
      <c r="G492" s="37"/>
      <c r="H492" s="37"/>
      <c r="I492" s="189"/>
      <c r="J492" s="37"/>
      <c r="K492" s="37"/>
      <c r="L492" s="40"/>
      <c r="M492" s="190"/>
      <c r="N492" s="191"/>
      <c r="O492" s="65"/>
      <c r="P492" s="65"/>
      <c r="Q492" s="65"/>
      <c r="R492" s="65"/>
      <c r="S492" s="65"/>
      <c r="T492" s="66"/>
      <c r="U492" s="35"/>
      <c r="V492" s="35"/>
      <c r="W492" s="35"/>
      <c r="X492" s="35"/>
      <c r="Y492" s="35"/>
      <c r="Z492" s="35"/>
      <c r="AA492" s="35"/>
      <c r="AB492" s="35"/>
      <c r="AC492" s="35"/>
      <c r="AD492" s="35"/>
      <c r="AE492" s="35"/>
      <c r="AT492" s="18" t="s">
        <v>158</v>
      </c>
      <c r="AU492" s="18" t="s">
        <v>89</v>
      </c>
    </row>
    <row r="493" spans="2:63" s="12" customFormat="1" ht="22.9" customHeight="1">
      <c r="B493" s="158"/>
      <c r="C493" s="159"/>
      <c r="D493" s="160" t="s">
        <v>78</v>
      </c>
      <c r="E493" s="172" t="s">
        <v>1244</v>
      </c>
      <c r="F493" s="172" t="s">
        <v>1245</v>
      </c>
      <c r="G493" s="159"/>
      <c r="H493" s="159"/>
      <c r="I493" s="162"/>
      <c r="J493" s="173">
        <f>BK493</f>
        <v>0</v>
      </c>
      <c r="K493" s="159"/>
      <c r="L493" s="164"/>
      <c r="M493" s="165"/>
      <c r="N493" s="166"/>
      <c r="O493" s="166"/>
      <c r="P493" s="167">
        <f>SUM(P494:P521)</f>
        <v>0</v>
      </c>
      <c r="Q493" s="166"/>
      <c r="R493" s="167">
        <f>SUM(R494:R521)</f>
        <v>0.48653</v>
      </c>
      <c r="S493" s="166"/>
      <c r="T493" s="168">
        <f>SUM(T494:T521)</f>
        <v>0</v>
      </c>
      <c r="AR493" s="169" t="s">
        <v>89</v>
      </c>
      <c r="AT493" s="170" t="s">
        <v>78</v>
      </c>
      <c r="AU493" s="170" t="s">
        <v>87</v>
      </c>
      <c r="AY493" s="169" t="s">
        <v>149</v>
      </c>
      <c r="BK493" s="171">
        <f>SUM(BK494:BK521)</f>
        <v>0</v>
      </c>
    </row>
    <row r="494" spans="1:65" s="2" customFormat="1" ht="24">
      <c r="A494" s="35"/>
      <c r="B494" s="36"/>
      <c r="C494" s="174" t="s">
        <v>710</v>
      </c>
      <c r="D494" s="174" t="s">
        <v>151</v>
      </c>
      <c r="E494" s="175" t="s">
        <v>1246</v>
      </c>
      <c r="F494" s="176" t="s">
        <v>1247</v>
      </c>
      <c r="G494" s="177" t="s">
        <v>154</v>
      </c>
      <c r="H494" s="178">
        <v>9</v>
      </c>
      <c r="I494" s="179"/>
      <c r="J494" s="180">
        <f>ROUND(I494*H494,2)</f>
        <v>0</v>
      </c>
      <c r="K494" s="176" t="s">
        <v>155</v>
      </c>
      <c r="L494" s="40"/>
      <c r="M494" s="181" t="s">
        <v>31</v>
      </c>
      <c r="N494" s="182" t="s">
        <v>50</v>
      </c>
      <c r="O494" s="65"/>
      <c r="P494" s="183">
        <f>O494*H494</f>
        <v>0</v>
      </c>
      <c r="Q494" s="183">
        <v>0.00025</v>
      </c>
      <c r="R494" s="183">
        <f>Q494*H494</f>
        <v>0.0022500000000000003</v>
      </c>
      <c r="S494" s="183">
        <v>0</v>
      </c>
      <c r="T494" s="184">
        <f>S494*H494</f>
        <v>0</v>
      </c>
      <c r="U494" s="35"/>
      <c r="V494" s="35"/>
      <c r="W494" s="35"/>
      <c r="X494" s="35"/>
      <c r="Y494" s="35"/>
      <c r="Z494" s="35"/>
      <c r="AA494" s="35"/>
      <c r="AB494" s="35"/>
      <c r="AC494" s="35"/>
      <c r="AD494" s="35"/>
      <c r="AE494" s="35"/>
      <c r="AR494" s="185" t="s">
        <v>236</v>
      </c>
      <c r="AT494" s="185" t="s">
        <v>151</v>
      </c>
      <c r="AU494" s="185" t="s">
        <v>89</v>
      </c>
      <c r="AY494" s="18" t="s">
        <v>149</v>
      </c>
      <c r="BE494" s="186">
        <f>IF(N494="základní",J494,0)</f>
        <v>0</v>
      </c>
      <c r="BF494" s="186">
        <f>IF(N494="snížená",J494,0)</f>
        <v>0</v>
      </c>
      <c r="BG494" s="186">
        <f>IF(N494="zákl. přenesená",J494,0)</f>
        <v>0</v>
      </c>
      <c r="BH494" s="186">
        <f>IF(N494="sníž. přenesená",J494,0)</f>
        <v>0</v>
      </c>
      <c r="BI494" s="186">
        <f>IF(N494="nulová",J494,0)</f>
        <v>0</v>
      </c>
      <c r="BJ494" s="18" t="s">
        <v>87</v>
      </c>
      <c r="BK494" s="186">
        <f>ROUND(I494*H494,2)</f>
        <v>0</v>
      </c>
      <c r="BL494" s="18" t="s">
        <v>236</v>
      </c>
      <c r="BM494" s="185" t="s">
        <v>1248</v>
      </c>
    </row>
    <row r="495" spans="1:47" s="2" customFormat="1" ht="87.75">
      <c r="A495" s="35"/>
      <c r="B495" s="36"/>
      <c r="C495" s="37"/>
      <c r="D495" s="187" t="s">
        <v>158</v>
      </c>
      <c r="E495" s="37"/>
      <c r="F495" s="188" t="s">
        <v>1249</v>
      </c>
      <c r="G495" s="37"/>
      <c r="H495" s="37"/>
      <c r="I495" s="189"/>
      <c r="J495" s="37"/>
      <c r="K495" s="37"/>
      <c r="L495" s="40"/>
      <c r="M495" s="190"/>
      <c r="N495" s="191"/>
      <c r="O495" s="65"/>
      <c r="P495" s="65"/>
      <c r="Q495" s="65"/>
      <c r="R495" s="65"/>
      <c r="S495" s="65"/>
      <c r="T495" s="66"/>
      <c r="U495" s="35"/>
      <c r="V495" s="35"/>
      <c r="W495" s="35"/>
      <c r="X495" s="35"/>
      <c r="Y495" s="35"/>
      <c r="Z495" s="35"/>
      <c r="AA495" s="35"/>
      <c r="AB495" s="35"/>
      <c r="AC495" s="35"/>
      <c r="AD495" s="35"/>
      <c r="AE495" s="35"/>
      <c r="AT495" s="18" t="s">
        <v>158</v>
      </c>
      <c r="AU495" s="18" t="s">
        <v>89</v>
      </c>
    </row>
    <row r="496" spans="2:51" s="13" customFormat="1" ht="11.25">
      <c r="B496" s="192"/>
      <c r="C496" s="193"/>
      <c r="D496" s="187" t="s">
        <v>160</v>
      </c>
      <c r="E496" s="194" t="s">
        <v>31</v>
      </c>
      <c r="F496" s="195" t="s">
        <v>1250</v>
      </c>
      <c r="G496" s="193"/>
      <c r="H496" s="196">
        <v>9</v>
      </c>
      <c r="I496" s="197"/>
      <c r="J496" s="193"/>
      <c r="K496" s="193"/>
      <c r="L496" s="198"/>
      <c r="M496" s="199"/>
      <c r="N496" s="200"/>
      <c r="O496" s="200"/>
      <c r="P496" s="200"/>
      <c r="Q496" s="200"/>
      <c r="R496" s="200"/>
      <c r="S496" s="200"/>
      <c r="T496" s="201"/>
      <c r="AT496" s="202" t="s">
        <v>160</v>
      </c>
      <c r="AU496" s="202" t="s">
        <v>89</v>
      </c>
      <c r="AV496" s="13" t="s">
        <v>89</v>
      </c>
      <c r="AW496" s="13" t="s">
        <v>38</v>
      </c>
      <c r="AX496" s="13" t="s">
        <v>79</v>
      </c>
      <c r="AY496" s="202" t="s">
        <v>149</v>
      </c>
    </row>
    <row r="497" spans="2:51" s="15" customFormat="1" ht="11.25">
      <c r="B497" s="213"/>
      <c r="C497" s="214"/>
      <c r="D497" s="187" t="s">
        <v>160</v>
      </c>
      <c r="E497" s="215" t="s">
        <v>31</v>
      </c>
      <c r="F497" s="216" t="s">
        <v>163</v>
      </c>
      <c r="G497" s="214"/>
      <c r="H497" s="217">
        <v>9</v>
      </c>
      <c r="I497" s="218"/>
      <c r="J497" s="214"/>
      <c r="K497" s="214"/>
      <c r="L497" s="219"/>
      <c r="M497" s="220"/>
      <c r="N497" s="221"/>
      <c r="O497" s="221"/>
      <c r="P497" s="221"/>
      <c r="Q497" s="221"/>
      <c r="R497" s="221"/>
      <c r="S497" s="221"/>
      <c r="T497" s="222"/>
      <c r="AT497" s="223" t="s">
        <v>160</v>
      </c>
      <c r="AU497" s="223" t="s">
        <v>89</v>
      </c>
      <c r="AV497" s="15" t="s">
        <v>156</v>
      </c>
      <c r="AW497" s="15" t="s">
        <v>38</v>
      </c>
      <c r="AX497" s="15" t="s">
        <v>87</v>
      </c>
      <c r="AY497" s="223" t="s">
        <v>149</v>
      </c>
    </row>
    <row r="498" spans="1:65" s="2" customFormat="1" ht="16.5" customHeight="1">
      <c r="A498" s="35"/>
      <c r="B498" s="36"/>
      <c r="C498" s="224" t="s">
        <v>714</v>
      </c>
      <c r="D498" s="224" t="s">
        <v>237</v>
      </c>
      <c r="E498" s="225" t="s">
        <v>1251</v>
      </c>
      <c r="F498" s="226" t="s">
        <v>1252</v>
      </c>
      <c r="G498" s="227" t="s">
        <v>391</v>
      </c>
      <c r="H498" s="228">
        <v>5</v>
      </c>
      <c r="I498" s="229"/>
      <c r="J498" s="230">
        <f>ROUND(I498*H498,2)</f>
        <v>0</v>
      </c>
      <c r="K498" s="226" t="s">
        <v>155</v>
      </c>
      <c r="L498" s="231"/>
      <c r="M498" s="232" t="s">
        <v>31</v>
      </c>
      <c r="N498" s="233" t="s">
        <v>50</v>
      </c>
      <c r="O498" s="65"/>
      <c r="P498" s="183">
        <f>O498*H498</f>
        <v>0</v>
      </c>
      <c r="Q498" s="183">
        <v>0.0311</v>
      </c>
      <c r="R498" s="183">
        <f>Q498*H498</f>
        <v>0.1555</v>
      </c>
      <c r="S498" s="183">
        <v>0</v>
      </c>
      <c r="T498" s="184">
        <f>S498*H498</f>
        <v>0</v>
      </c>
      <c r="U498" s="35"/>
      <c r="V498" s="35"/>
      <c r="W498" s="35"/>
      <c r="X498" s="35"/>
      <c r="Y498" s="35"/>
      <c r="Z498" s="35"/>
      <c r="AA498" s="35"/>
      <c r="AB498" s="35"/>
      <c r="AC498" s="35"/>
      <c r="AD498" s="35"/>
      <c r="AE498" s="35"/>
      <c r="AR498" s="185" t="s">
        <v>329</v>
      </c>
      <c r="AT498" s="185" t="s">
        <v>237</v>
      </c>
      <c r="AU498" s="185" t="s">
        <v>89</v>
      </c>
      <c r="AY498" s="18" t="s">
        <v>149</v>
      </c>
      <c r="BE498" s="186">
        <f>IF(N498="základní",J498,0)</f>
        <v>0</v>
      </c>
      <c r="BF498" s="186">
        <f>IF(N498="snížená",J498,0)</f>
        <v>0</v>
      </c>
      <c r="BG498" s="186">
        <f>IF(N498="zákl. přenesená",J498,0)</f>
        <v>0</v>
      </c>
      <c r="BH498" s="186">
        <f>IF(N498="sníž. přenesená",J498,0)</f>
        <v>0</v>
      </c>
      <c r="BI498" s="186">
        <f>IF(N498="nulová",J498,0)</f>
        <v>0</v>
      </c>
      <c r="BJ498" s="18" t="s">
        <v>87</v>
      </c>
      <c r="BK498" s="186">
        <f>ROUND(I498*H498,2)</f>
        <v>0</v>
      </c>
      <c r="BL498" s="18" t="s">
        <v>236</v>
      </c>
      <c r="BM498" s="185" t="s">
        <v>1253</v>
      </c>
    </row>
    <row r="499" spans="1:65" s="2" customFormat="1" ht="24">
      <c r="A499" s="35"/>
      <c r="B499" s="36"/>
      <c r="C499" s="174" t="s">
        <v>719</v>
      </c>
      <c r="D499" s="174" t="s">
        <v>151</v>
      </c>
      <c r="E499" s="175" t="s">
        <v>1254</v>
      </c>
      <c r="F499" s="176" t="s">
        <v>1255</v>
      </c>
      <c r="G499" s="177" t="s">
        <v>391</v>
      </c>
      <c r="H499" s="178">
        <v>6</v>
      </c>
      <c r="I499" s="179"/>
      <c r="J499" s="180">
        <f>ROUND(I499*H499,2)</f>
        <v>0</v>
      </c>
      <c r="K499" s="176" t="s">
        <v>155</v>
      </c>
      <c r="L499" s="40"/>
      <c r="M499" s="181" t="s">
        <v>31</v>
      </c>
      <c r="N499" s="182" t="s">
        <v>50</v>
      </c>
      <c r="O499" s="65"/>
      <c r="P499" s="183">
        <f>O499*H499</f>
        <v>0</v>
      </c>
      <c r="Q499" s="183">
        <v>0.00025</v>
      </c>
      <c r="R499" s="183">
        <f>Q499*H499</f>
        <v>0.0015</v>
      </c>
      <c r="S499" s="183">
        <v>0</v>
      </c>
      <c r="T499" s="184">
        <f>S499*H499</f>
        <v>0</v>
      </c>
      <c r="U499" s="35"/>
      <c r="V499" s="35"/>
      <c r="W499" s="35"/>
      <c r="X499" s="35"/>
      <c r="Y499" s="35"/>
      <c r="Z499" s="35"/>
      <c r="AA499" s="35"/>
      <c r="AB499" s="35"/>
      <c r="AC499" s="35"/>
      <c r="AD499" s="35"/>
      <c r="AE499" s="35"/>
      <c r="AR499" s="185" t="s">
        <v>236</v>
      </c>
      <c r="AT499" s="185" t="s">
        <v>151</v>
      </c>
      <c r="AU499" s="185" t="s">
        <v>89</v>
      </c>
      <c r="AY499" s="18" t="s">
        <v>149</v>
      </c>
      <c r="BE499" s="186">
        <f>IF(N499="základní",J499,0)</f>
        <v>0</v>
      </c>
      <c r="BF499" s="186">
        <f>IF(N499="snížená",J499,0)</f>
        <v>0</v>
      </c>
      <c r="BG499" s="186">
        <f>IF(N499="zákl. přenesená",J499,0)</f>
        <v>0</v>
      </c>
      <c r="BH499" s="186">
        <f>IF(N499="sníž. přenesená",J499,0)</f>
        <v>0</v>
      </c>
      <c r="BI499" s="186">
        <f>IF(N499="nulová",J499,0)</f>
        <v>0</v>
      </c>
      <c r="BJ499" s="18" t="s">
        <v>87</v>
      </c>
      <c r="BK499" s="186">
        <f>ROUND(I499*H499,2)</f>
        <v>0</v>
      </c>
      <c r="BL499" s="18" t="s">
        <v>236</v>
      </c>
      <c r="BM499" s="185" t="s">
        <v>1256</v>
      </c>
    </row>
    <row r="500" spans="1:47" s="2" customFormat="1" ht="87.75">
      <c r="A500" s="35"/>
      <c r="B500" s="36"/>
      <c r="C500" s="37"/>
      <c r="D500" s="187" t="s">
        <v>158</v>
      </c>
      <c r="E500" s="37"/>
      <c r="F500" s="188" t="s">
        <v>1249</v>
      </c>
      <c r="G500" s="37"/>
      <c r="H500" s="37"/>
      <c r="I500" s="189"/>
      <c r="J500" s="37"/>
      <c r="K500" s="37"/>
      <c r="L500" s="40"/>
      <c r="M500" s="190"/>
      <c r="N500" s="191"/>
      <c r="O500" s="65"/>
      <c r="P500" s="65"/>
      <c r="Q500" s="65"/>
      <c r="R500" s="65"/>
      <c r="S500" s="65"/>
      <c r="T500" s="66"/>
      <c r="U500" s="35"/>
      <c r="V500" s="35"/>
      <c r="W500" s="35"/>
      <c r="X500" s="35"/>
      <c r="Y500" s="35"/>
      <c r="Z500" s="35"/>
      <c r="AA500" s="35"/>
      <c r="AB500" s="35"/>
      <c r="AC500" s="35"/>
      <c r="AD500" s="35"/>
      <c r="AE500" s="35"/>
      <c r="AT500" s="18" t="s">
        <v>158</v>
      </c>
      <c r="AU500" s="18" t="s">
        <v>89</v>
      </c>
    </row>
    <row r="501" spans="2:51" s="13" customFormat="1" ht="11.25">
      <c r="B501" s="192"/>
      <c r="C501" s="193"/>
      <c r="D501" s="187" t="s">
        <v>160</v>
      </c>
      <c r="E501" s="194" t="s">
        <v>31</v>
      </c>
      <c r="F501" s="195" t="s">
        <v>185</v>
      </c>
      <c r="G501" s="193"/>
      <c r="H501" s="196">
        <v>6</v>
      </c>
      <c r="I501" s="197"/>
      <c r="J501" s="193"/>
      <c r="K501" s="193"/>
      <c r="L501" s="198"/>
      <c r="M501" s="199"/>
      <c r="N501" s="200"/>
      <c r="O501" s="200"/>
      <c r="P501" s="200"/>
      <c r="Q501" s="200"/>
      <c r="R501" s="200"/>
      <c r="S501" s="200"/>
      <c r="T501" s="201"/>
      <c r="AT501" s="202" t="s">
        <v>160</v>
      </c>
      <c r="AU501" s="202" t="s">
        <v>89</v>
      </c>
      <c r="AV501" s="13" t="s">
        <v>89</v>
      </c>
      <c r="AW501" s="13" t="s">
        <v>38</v>
      </c>
      <c r="AX501" s="13" t="s">
        <v>79</v>
      </c>
      <c r="AY501" s="202" t="s">
        <v>149</v>
      </c>
    </row>
    <row r="502" spans="2:51" s="15" customFormat="1" ht="11.25">
      <c r="B502" s="213"/>
      <c r="C502" s="214"/>
      <c r="D502" s="187" t="s">
        <v>160</v>
      </c>
      <c r="E502" s="215" t="s">
        <v>31</v>
      </c>
      <c r="F502" s="216" t="s">
        <v>163</v>
      </c>
      <c r="G502" s="214"/>
      <c r="H502" s="217">
        <v>6</v>
      </c>
      <c r="I502" s="218"/>
      <c r="J502" s="214"/>
      <c r="K502" s="214"/>
      <c r="L502" s="219"/>
      <c r="M502" s="220"/>
      <c r="N502" s="221"/>
      <c r="O502" s="221"/>
      <c r="P502" s="221"/>
      <c r="Q502" s="221"/>
      <c r="R502" s="221"/>
      <c r="S502" s="221"/>
      <c r="T502" s="222"/>
      <c r="AT502" s="223" t="s">
        <v>160</v>
      </c>
      <c r="AU502" s="223" t="s">
        <v>89</v>
      </c>
      <c r="AV502" s="15" t="s">
        <v>156</v>
      </c>
      <c r="AW502" s="15" t="s">
        <v>38</v>
      </c>
      <c r="AX502" s="15" t="s">
        <v>87</v>
      </c>
      <c r="AY502" s="223" t="s">
        <v>149</v>
      </c>
    </row>
    <row r="503" spans="1:65" s="2" customFormat="1" ht="16.5" customHeight="1">
      <c r="A503" s="35"/>
      <c r="B503" s="36"/>
      <c r="C503" s="224" t="s">
        <v>723</v>
      </c>
      <c r="D503" s="224" t="s">
        <v>237</v>
      </c>
      <c r="E503" s="225" t="s">
        <v>1257</v>
      </c>
      <c r="F503" s="226" t="s">
        <v>1258</v>
      </c>
      <c r="G503" s="227" t="s">
        <v>391</v>
      </c>
      <c r="H503" s="228">
        <v>6</v>
      </c>
      <c r="I503" s="229"/>
      <c r="J503" s="230">
        <f>ROUND(I503*H503,2)</f>
        <v>0</v>
      </c>
      <c r="K503" s="226" t="s">
        <v>31</v>
      </c>
      <c r="L503" s="231"/>
      <c r="M503" s="232" t="s">
        <v>31</v>
      </c>
      <c r="N503" s="233" t="s">
        <v>50</v>
      </c>
      <c r="O503" s="65"/>
      <c r="P503" s="183">
        <f>O503*H503</f>
        <v>0</v>
      </c>
      <c r="Q503" s="183">
        <v>0.0093</v>
      </c>
      <c r="R503" s="183">
        <f>Q503*H503</f>
        <v>0.055799999999999995</v>
      </c>
      <c r="S503" s="183">
        <v>0</v>
      </c>
      <c r="T503" s="184">
        <f>S503*H503</f>
        <v>0</v>
      </c>
      <c r="U503" s="35"/>
      <c r="V503" s="35"/>
      <c r="W503" s="35"/>
      <c r="X503" s="35"/>
      <c r="Y503" s="35"/>
      <c r="Z503" s="35"/>
      <c r="AA503" s="35"/>
      <c r="AB503" s="35"/>
      <c r="AC503" s="35"/>
      <c r="AD503" s="35"/>
      <c r="AE503" s="35"/>
      <c r="AR503" s="185" t="s">
        <v>329</v>
      </c>
      <c r="AT503" s="185" t="s">
        <v>237</v>
      </c>
      <c r="AU503" s="185" t="s">
        <v>89</v>
      </c>
      <c r="AY503" s="18" t="s">
        <v>149</v>
      </c>
      <c r="BE503" s="186">
        <f>IF(N503="základní",J503,0)</f>
        <v>0</v>
      </c>
      <c r="BF503" s="186">
        <f>IF(N503="snížená",J503,0)</f>
        <v>0</v>
      </c>
      <c r="BG503" s="186">
        <f>IF(N503="zákl. přenesená",J503,0)</f>
        <v>0</v>
      </c>
      <c r="BH503" s="186">
        <f>IF(N503="sníž. přenesená",J503,0)</f>
        <v>0</v>
      </c>
      <c r="BI503" s="186">
        <f>IF(N503="nulová",J503,0)</f>
        <v>0</v>
      </c>
      <c r="BJ503" s="18" t="s">
        <v>87</v>
      </c>
      <c r="BK503" s="186">
        <f>ROUND(I503*H503,2)</f>
        <v>0</v>
      </c>
      <c r="BL503" s="18" t="s">
        <v>236</v>
      </c>
      <c r="BM503" s="185" t="s">
        <v>1259</v>
      </c>
    </row>
    <row r="504" spans="1:65" s="2" customFormat="1" ht="24">
      <c r="A504" s="35"/>
      <c r="B504" s="36"/>
      <c r="C504" s="174" t="s">
        <v>727</v>
      </c>
      <c r="D504" s="174" t="s">
        <v>151</v>
      </c>
      <c r="E504" s="175" t="s">
        <v>1260</v>
      </c>
      <c r="F504" s="176" t="s">
        <v>1261</v>
      </c>
      <c r="G504" s="177" t="s">
        <v>391</v>
      </c>
      <c r="H504" s="178">
        <v>1</v>
      </c>
      <c r="I504" s="179"/>
      <c r="J504" s="180">
        <f>ROUND(I504*H504,2)</f>
        <v>0</v>
      </c>
      <c r="K504" s="176" t="s">
        <v>155</v>
      </c>
      <c r="L504" s="40"/>
      <c r="M504" s="181" t="s">
        <v>31</v>
      </c>
      <c r="N504" s="182" t="s">
        <v>50</v>
      </c>
      <c r="O504" s="65"/>
      <c r="P504" s="183">
        <f>O504*H504</f>
        <v>0</v>
      </c>
      <c r="Q504" s="183">
        <v>0.00024</v>
      </c>
      <c r="R504" s="183">
        <f>Q504*H504</f>
        <v>0.00024</v>
      </c>
      <c r="S504" s="183">
        <v>0</v>
      </c>
      <c r="T504" s="184">
        <f>S504*H504</f>
        <v>0</v>
      </c>
      <c r="U504" s="35"/>
      <c r="V504" s="35"/>
      <c r="W504" s="35"/>
      <c r="X504" s="35"/>
      <c r="Y504" s="35"/>
      <c r="Z504" s="35"/>
      <c r="AA504" s="35"/>
      <c r="AB504" s="35"/>
      <c r="AC504" s="35"/>
      <c r="AD504" s="35"/>
      <c r="AE504" s="35"/>
      <c r="AR504" s="185" t="s">
        <v>236</v>
      </c>
      <c r="AT504" s="185" t="s">
        <v>151</v>
      </c>
      <c r="AU504" s="185" t="s">
        <v>89</v>
      </c>
      <c r="AY504" s="18" t="s">
        <v>149</v>
      </c>
      <c r="BE504" s="186">
        <f>IF(N504="základní",J504,0)</f>
        <v>0</v>
      </c>
      <c r="BF504" s="186">
        <f>IF(N504="snížená",J504,0)</f>
        <v>0</v>
      </c>
      <c r="BG504" s="186">
        <f>IF(N504="zákl. přenesená",J504,0)</f>
        <v>0</v>
      </c>
      <c r="BH504" s="186">
        <f>IF(N504="sníž. přenesená",J504,0)</f>
        <v>0</v>
      </c>
      <c r="BI504" s="186">
        <f>IF(N504="nulová",J504,0)</f>
        <v>0</v>
      </c>
      <c r="BJ504" s="18" t="s">
        <v>87</v>
      </c>
      <c r="BK504" s="186">
        <f>ROUND(I504*H504,2)</f>
        <v>0</v>
      </c>
      <c r="BL504" s="18" t="s">
        <v>236</v>
      </c>
      <c r="BM504" s="185" t="s">
        <v>1262</v>
      </c>
    </row>
    <row r="505" spans="1:47" s="2" customFormat="1" ht="48.75">
      <c r="A505" s="35"/>
      <c r="B505" s="36"/>
      <c r="C505" s="37"/>
      <c r="D505" s="187" t="s">
        <v>158</v>
      </c>
      <c r="E505" s="37"/>
      <c r="F505" s="188" t="s">
        <v>1263</v>
      </c>
      <c r="G505" s="37"/>
      <c r="H505" s="37"/>
      <c r="I505" s="189"/>
      <c r="J505" s="37"/>
      <c r="K505" s="37"/>
      <c r="L505" s="40"/>
      <c r="M505" s="190"/>
      <c r="N505" s="191"/>
      <c r="O505" s="65"/>
      <c r="P505" s="65"/>
      <c r="Q505" s="65"/>
      <c r="R505" s="65"/>
      <c r="S505" s="65"/>
      <c r="T505" s="66"/>
      <c r="U505" s="35"/>
      <c r="V505" s="35"/>
      <c r="W505" s="35"/>
      <c r="X505" s="35"/>
      <c r="Y505" s="35"/>
      <c r="Z505" s="35"/>
      <c r="AA505" s="35"/>
      <c r="AB505" s="35"/>
      <c r="AC505" s="35"/>
      <c r="AD505" s="35"/>
      <c r="AE505" s="35"/>
      <c r="AT505" s="18" t="s">
        <v>158</v>
      </c>
      <c r="AU505" s="18" t="s">
        <v>89</v>
      </c>
    </row>
    <row r="506" spans="2:51" s="13" customFormat="1" ht="11.25">
      <c r="B506" s="192"/>
      <c r="C506" s="193"/>
      <c r="D506" s="187" t="s">
        <v>160</v>
      </c>
      <c r="E506" s="194" t="s">
        <v>31</v>
      </c>
      <c r="F506" s="195" t="s">
        <v>87</v>
      </c>
      <c r="G506" s="193"/>
      <c r="H506" s="196">
        <v>1</v>
      </c>
      <c r="I506" s="197"/>
      <c r="J506" s="193"/>
      <c r="K506" s="193"/>
      <c r="L506" s="198"/>
      <c r="M506" s="199"/>
      <c r="N506" s="200"/>
      <c r="O506" s="200"/>
      <c r="P506" s="200"/>
      <c r="Q506" s="200"/>
      <c r="R506" s="200"/>
      <c r="S506" s="200"/>
      <c r="T506" s="201"/>
      <c r="AT506" s="202" t="s">
        <v>160</v>
      </c>
      <c r="AU506" s="202" t="s">
        <v>89</v>
      </c>
      <c r="AV506" s="13" t="s">
        <v>89</v>
      </c>
      <c r="AW506" s="13" t="s">
        <v>38</v>
      </c>
      <c r="AX506" s="13" t="s">
        <v>79</v>
      </c>
      <c r="AY506" s="202" t="s">
        <v>149</v>
      </c>
    </row>
    <row r="507" spans="2:51" s="15" customFormat="1" ht="11.25">
      <c r="B507" s="213"/>
      <c r="C507" s="214"/>
      <c r="D507" s="187" t="s">
        <v>160</v>
      </c>
      <c r="E507" s="215" t="s">
        <v>31</v>
      </c>
      <c r="F507" s="216" t="s">
        <v>163</v>
      </c>
      <c r="G507" s="214"/>
      <c r="H507" s="217">
        <v>1</v>
      </c>
      <c r="I507" s="218"/>
      <c r="J507" s="214"/>
      <c r="K507" s="214"/>
      <c r="L507" s="219"/>
      <c r="M507" s="220"/>
      <c r="N507" s="221"/>
      <c r="O507" s="221"/>
      <c r="P507" s="221"/>
      <c r="Q507" s="221"/>
      <c r="R507" s="221"/>
      <c r="S507" s="221"/>
      <c r="T507" s="222"/>
      <c r="AT507" s="223" t="s">
        <v>160</v>
      </c>
      <c r="AU507" s="223" t="s">
        <v>89</v>
      </c>
      <c r="AV507" s="15" t="s">
        <v>156</v>
      </c>
      <c r="AW507" s="15" t="s">
        <v>38</v>
      </c>
      <c r="AX507" s="15" t="s">
        <v>87</v>
      </c>
      <c r="AY507" s="223" t="s">
        <v>149</v>
      </c>
    </row>
    <row r="508" spans="1:65" s="2" customFormat="1" ht="16.5" customHeight="1">
      <c r="A508" s="35"/>
      <c r="B508" s="36"/>
      <c r="C508" s="224" t="s">
        <v>733</v>
      </c>
      <c r="D508" s="224" t="s">
        <v>237</v>
      </c>
      <c r="E508" s="225" t="s">
        <v>1264</v>
      </c>
      <c r="F508" s="226" t="s">
        <v>1265</v>
      </c>
      <c r="G508" s="227" t="s">
        <v>391</v>
      </c>
      <c r="H508" s="228">
        <v>1</v>
      </c>
      <c r="I508" s="229"/>
      <c r="J508" s="230">
        <f>ROUND(I508*H508,2)</f>
        <v>0</v>
      </c>
      <c r="K508" s="226" t="s">
        <v>31</v>
      </c>
      <c r="L508" s="231"/>
      <c r="M508" s="232" t="s">
        <v>31</v>
      </c>
      <c r="N508" s="233" t="s">
        <v>50</v>
      </c>
      <c r="O508" s="65"/>
      <c r="P508" s="183">
        <f>O508*H508</f>
        <v>0</v>
      </c>
      <c r="Q508" s="183">
        <v>0.079</v>
      </c>
      <c r="R508" s="183">
        <f>Q508*H508</f>
        <v>0.079</v>
      </c>
      <c r="S508" s="183">
        <v>0</v>
      </c>
      <c r="T508" s="184">
        <f>S508*H508</f>
        <v>0</v>
      </c>
      <c r="U508" s="35"/>
      <c r="V508" s="35"/>
      <c r="W508" s="35"/>
      <c r="X508" s="35"/>
      <c r="Y508" s="35"/>
      <c r="Z508" s="35"/>
      <c r="AA508" s="35"/>
      <c r="AB508" s="35"/>
      <c r="AC508" s="35"/>
      <c r="AD508" s="35"/>
      <c r="AE508" s="35"/>
      <c r="AR508" s="185" t="s">
        <v>329</v>
      </c>
      <c r="AT508" s="185" t="s">
        <v>237</v>
      </c>
      <c r="AU508" s="185" t="s">
        <v>89</v>
      </c>
      <c r="AY508" s="18" t="s">
        <v>149</v>
      </c>
      <c r="BE508" s="186">
        <f>IF(N508="základní",J508,0)</f>
        <v>0</v>
      </c>
      <c r="BF508" s="186">
        <f>IF(N508="snížená",J508,0)</f>
        <v>0</v>
      </c>
      <c r="BG508" s="186">
        <f>IF(N508="zákl. přenesená",J508,0)</f>
        <v>0</v>
      </c>
      <c r="BH508" s="186">
        <f>IF(N508="sníž. přenesená",J508,0)</f>
        <v>0</v>
      </c>
      <c r="BI508" s="186">
        <f>IF(N508="nulová",J508,0)</f>
        <v>0</v>
      </c>
      <c r="BJ508" s="18" t="s">
        <v>87</v>
      </c>
      <c r="BK508" s="186">
        <f>ROUND(I508*H508,2)</f>
        <v>0</v>
      </c>
      <c r="BL508" s="18" t="s">
        <v>236</v>
      </c>
      <c r="BM508" s="185" t="s">
        <v>1266</v>
      </c>
    </row>
    <row r="509" spans="1:65" s="2" customFormat="1" ht="24">
      <c r="A509" s="35"/>
      <c r="B509" s="36"/>
      <c r="C509" s="174" t="s">
        <v>738</v>
      </c>
      <c r="D509" s="174" t="s">
        <v>151</v>
      </c>
      <c r="E509" s="175" t="s">
        <v>1260</v>
      </c>
      <c r="F509" s="176" t="s">
        <v>1261</v>
      </c>
      <c r="G509" s="177" t="s">
        <v>391</v>
      </c>
      <c r="H509" s="178">
        <v>1</v>
      </c>
      <c r="I509" s="179"/>
      <c r="J509" s="180">
        <f>ROUND(I509*H509,2)</f>
        <v>0</v>
      </c>
      <c r="K509" s="176" t="s">
        <v>155</v>
      </c>
      <c r="L509" s="40"/>
      <c r="M509" s="181" t="s">
        <v>31</v>
      </c>
      <c r="N509" s="182" t="s">
        <v>50</v>
      </c>
      <c r="O509" s="65"/>
      <c r="P509" s="183">
        <f>O509*H509</f>
        <v>0</v>
      </c>
      <c r="Q509" s="183">
        <v>0.00024</v>
      </c>
      <c r="R509" s="183">
        <f>Q509*H509</f>
        <v>0.00024</v>
      </c>
      <c r="S509" s="183">
        <v>0</v>
      </c>
      <c r="T509" s="184">
        <f>S509*H509</f>
        <v>0</v>
      </c>
      <c r="U509" s="35"/>
      <c r="V509" s="35"/>
      <c r="W509" s="35"/>
      <c r="X509" s="35"/>
      <c r="Y509" s="35"/>
      <c r="Z509" s="35"/>
      <c r="AA509" s="35"/>
      <c r="AB509" s="35"/>
      <c r="AC509" s="35"/>
      <c r="AD509" s="35"/>
      <c r="AE509" s="35"/>
      <c r="AR509" s="185" t="s">
        <v>236</v>
      </c>
      <c r="AT509" s="185" t="s">
        <v>151</v>
      </c>
      <c r="AU509" s="185" t="s">
        <v>89</v>
      </c>
      <c r="AY509" s="18" t="s">
        <v>149</v>
      </c>
      <c r="BE509" s="186">
        <f>IF(N509="základní",J509,0)</f>
        <v>0</v>
      </c>
      <c r="BF509" s="186">
        <f>IF(N509="snížená",J509,0)</f>
        <v>0</v>
      </c>
      <c r="BG509" s="186">
        <f>IF(N509="zákl. přenesená",J509,0)</f>
        <v>0</v>
      </c>
      <c r="BH509" s="186">
        <f>IF(N509="sníž. přenesená",J509,0)</f>
        <v>0</v>
      </c>
      <c r="BI509" s="186">
        <f>IF(N509="nulová",J509,0)</f>
        <v>0</v>
      </c>
      <c r="BJ509" s="18" t="s">
        <v>87</v>
      </c>
      <c r="BK509" s="186">
        <f>ROUND(I509*H509,2)</f>
        <v>0</v>
      </c>
      <c r="BL509" s="18" t="s">
        <v>236</v>
      </c>
      <c r="BM509" s="185" t="s">
        <v>1267</v>
      </c>
    </row>
    <row r="510" spans="1:47" s="2" customFormat="1" ht="48.75">
      <c r="A510" s="35"/>
      <c r="B510" s="36"/>
      <c r="C510" s="37"/>
      <c r="D510" s="187" t="s">
        <v>158</v>
      </c>
      <c r="E510" s="37"/>
      <c r="F510" s="188" t="s">
        <v>1263</v>
      </c>
      <c r="G510" s="37"/>
      <c r="H510" s="37"/>
      <c r="I510" s="189"/>
      <c r="J510" s="37"/>
      <c r="K510" s="37"/>
      <c r="L510" s="40"/>
      <c r="M510" s="190"/>
      <c r="N510" s="191"/>
      <c r="O510" s="65"/>
      <c r="P510" s="65"/>
      <c r="Q510" s="65"/>
      <c r="R510" s="65"/>
      <c r="S510" s="65"/>
      <c r="T510" s="66"/>
      <c r="U510" s="35"/>
      <c r="V510" s="35"/>
      <c r="W510" s="35"/>
      <c r="X510" s="35"/>
      <c r="Y510" s="35"/>
      <c r="Z510" s="35"/>
      <c r="AA510" s="35"/>
      <c r="AB510" s="35"/>
      <c r="AC510" s="35"/>
      <c r="AD510" s="35"/>
      <c r="AE510" s="35"/>
      <c r="AT510" s="18" t="s">
        <v>158</v>
      </c>
      <c r="AU510" s="18" t="s">
        <v>89</v>
      </c>
    </row>
    <row r="511" spans="1:65" s="2" customFormat="1" ht="16.5" customHeight="1">
      <c r="A511" s="35"/>
      <c r="B511" s="36"/>
      <c r="C511" s="224" t="s">
        <v>742</v>
      </c>
      <c r="D511" s="224" t="s">
        <v>237</v>
      </c>
      <c r="E511" s="225" t="s">
        <v>1268</v>
      </c>
      <c r="F511" s="226" t="s">
        <v>1269</v>
      </c>
      <c r="G511" s="227" t="s">
        <v>391</v>
      </c>
      <c r="H511" s="228">
        <v>1</v>
      </c>
      <c r="I511" s="229"/>
      <c r="J511" s="230">
        <f>ROUND(I511*H511,2)</f>
        <v>0</v>
      </c>
      <c r="K511" s="226" t="s">
        <v>31</v>
      </c>
      <c r="L511" s="231"/>
      <c r="M511" s="232" t="s">
        <v>31</v>
      </c>
      <c r="N511" s="233" t="s">
        <v>50</v>
      </c>
      <c r="O511" s="65"/>
      <c r="P511" s="183">
        <f>O511*H511</f>
        <v>0</v>
      </c>
      <c r="Q511" s="183">
        <v>0.079</v>
      </c>
      <c r="R511" s="183">
        <f>Q511*H511</f>
        <v>0.079</v>
      </c>
      <c r="S511" s="183">
        <v>0</v>
      </c>
      <c r="T511" s="184">
        <f>S511*H511</f>
        <v>0</v>
      </c>
      <c r="U511" s="35"/>
      <c r="V511" s="35"/>
      <c r="W511" s="35"/>
      <c r="X511" s="35"/>
      <c r="Y511" s="35"/>
      <c r="Z511" s="35"/>
      <c r="AA511" s="35"/>
      <c r="AB511" s="35"/>
      <c r="AC511" s="35"/>
      <c r="AD511" s="35"/>
      <c r="AE511" s="35"/>
      <c r="AR511" s="185" t="s">
        <v>329</v>
      </c>
      <c r="AT511" s="185" t="s">
        <v>237</v>
      </c>
      <c r="AU511" s="185" t="s">
        <v>89</v>
      </c>
      <c r="AY511" s="18" t="s">
        <v>149</v>
      </c>
      <c r="BE511" s="186">
        <f>IF(N511="základní",J511,0)</f>
        <v>0</v>
      </c>
      <c r="BF511" s="186">
        <f>IF(N511="snížená",J511,0)</f>
        <v>0</v>
      </c>
      <c r="BG511" s="186">
        <f>IF(N511="zákl. přenesená",J511,0)</f>
        <v>0</v>
      </c>
      <c r="BH511" s="186">
        <f>IF(N511="sníž. přenesená",J511,0)</f>
        <v>0</v>
      </c>
      <c r="BI511" s="186">
        <f>IF(N511="nulová",J511,0)</f>
        <v>0</v>
      </c>
      <c r="BJ511" s="18" t="s">
        <v>87</v>
      </c>
      <c r="BK511" s="186">
        <f>ROUND(I511*H511,2)</f>
        <v>0</v>
      </c>
      <c r="BL511" s="18" t="s">
        <v>236</v>
      </c>
      <c r="BM511" s="185" t="s">
        <v>1270</v>
      </c>
    </row>
    <row r="512" spans="1:65" s="2" customFormat="1" ht="24">
      <c r="A512" s="35"/>
      <c r="B512" s="36"/>
      <c r="C512" s="174" t="s">
        <v>746</v>
      </c>
      <c r="D512" s="174" t="s">
        <v>151</v>
      </c>
      <c r="E512" s="175" t="s">
        <v>1271</v>
      </c>
      <c r="F512" s="176" t="s">
        <v>1272</v>
      </c>
      <c r="G512" s="177" t="s">
        <v>391</v>
      </c>
      <c r="H512" s="178">
        <v>4</v>
      </c>
      <c r="I512" s="179"/>
      <c r="J512" s="180">
        <f>ROUND(I512*H512,2)</f>
        <v>0</v>
      </c>
      <c r="K512" s="176" t="s">
        <v>155</v>
      </c>
      <c r="L512" s="40"/>
      <c r="M512" s="181" t="s">
        <v>31</v>
      </c>
      <c r="N512" s="182" t="s">
        <v>50</v>
      </c>
      <c r="O512" s="65"/>
      <c r="P512" s="183">
        <f>O512*H512</f>
        <v>0</v>
      </c>
      <c r="Q512" s="183">
        <v>0</v>
      </c>
      <c r="R512" s="183">
        <f>Q512*H512</f>
        <v>0</v>
      </c>
      <c r="S512" s="183">
        <v>0</v>
      </c>
      <c r="T512" s="184">
        <f>S512*H512</f>
        <v>0</v>
      </c>
      <c r="U512" s="35"/>
      <c r="V512" s="35"/>
      <c r="W512" s="35"/>
      <c r="X512" s="35"/>
      <c r="Y512" s="35"/>
      <c r="Z512" s="35"/>
      <c r="AA512" s="35"/>
      <c r="AB512" s="35"/>
      <c r="AC512" s="35"/>
      <c r="AD512" s="35"/>
      <c r="AE512" s="35"/>
      <c r="AR512" s="185" t="s">
        <v>236</v>
      </c>
      <c r="AT512" s="185" t="s">
        <v>151</v>
      </c>
      <c r="AU512" s="185" t="s">
        <v>89</v>
      </c>
      <c r="AY512" s="18" t="s">
        <v>149</v>
      </c>
      <c r="BE512" s="186">
        <f>IF(N512="základní",J512,0)</f>
        <v>0</v>
      </c>
      <c r="BF512" s="186">
        <f>IF(N512="snížená",J512,0)</f>
        <v>0</v>
      </c>
      <c r="BG512" s="186">
        <f>IF(N512="zákl. přenesená",J512,0)</f>
        <v>0</v>
      </c>
      <c r="BH512" s="186">
        <f>IF(N512="sníž. přenesená",J512,0)</f>
        <v>0</v>
      </c>
      <c r="BI512" s="186">
        <f>IF(N512="nulová",J512,0)</f>
        <v>0</v>
      </c>
      <c r="BJ512" s="18" t="s">
        <v>87</v>
      </c>
      <c r="BK512" s="186">
        <f>ROUND(I512*H512,2)</f>
        <v>0</v>
      </c>
      <c r="BL512" s="18" t="s">
        <v>236</v>
      </c>
      <c r="BM512" s="185" t="s">
        <v>1273</v>
      </c>
    </row>
    <row r="513" spans="1:47" s="2" customFormat="1" ht="126.75">
      <c r="A513" s="35"/>
      <c r="B513" s="36"/>
      <c r="C513" s="37"/>
      <c r="D513" s="187" t="s">
        <v>158</v>
      </c>
      <c r="E513" s="37"/>
      <c r="F513" s="188" t="s">
        <v>1274</v>
      </c>
      <c r="G513" s="37"/>
      <c r="H513" s="37"/>
      <c r="I513" s="189"/>
      <c r="J513" s="37"/>
      <c r="K513" s="37"/>
      <c r="L513" s="40"/>
      <c r="M513" s="190"/>
      <c r="N513" s="191"/>
      <c r="O513" s="65"/>
      <c r="P513" s="65"/>
      <c r="Q513" s="65"/>
      <c r="R513" s="65"/>
      <c r="S513" s="65"/>
      <c r="T513" s="66"/>
      <c r="U513" s="35"/>
      <c r="V513" s="35"/>
      <c r="W513" s="35"/>
      <c r="X513" s="35"/>
      <c r="Y513" s="35"/>
      <c r="Z513" s="35"/>
      <c r="AA513" s="35"/>
      <c r="AB513" s="35"/>
      <c r="AC513" s="35"/>
      <c r="AD513" s="35"/>
      <c r="AE513" s="35"/>
      <c r="AT513" s="18" t="s">
        <v>158</v>
      </c>
      <c r="AU513" s="18" t="s">
        <v>89</v>
      </c>
    </row>
    <row r="514" spans="1:65" s="2" customFormat="1" ht="16.5" customHeight="1">
      <c r="A514" s="35"/>
      <c r="B514" s="36"/>
      <c r="C514" s="224" t="s">
        <v>753</v>
      </c>
      <c r="D514" s="224" t="s">
        <v>237</v>
      </c>
      <c r="E514" s="225" t="s">
        <v>1275</v>
      </c>
      <c r="F514" s="226" t="s">
        <v>1276</v>
      </c>
      <c r="G514" s="227" t="s">
        <v>391</v>
      </c>
      <c r="H514" s="228">
        <v>4</v>
      </c>
      <c r="I514" s="229"/>
      <c r="J514" s="230">
        <f>ROUND(I514*H514,2)</f>
        <v>0</v>
      </c>
      <c r="K514" s="226" t="s">
        <v>155</v>
      </c>
      <c r="L514" s="231"/>
      <c r="M514" s="232" t="s">
        <v>31</v>
      </c>
      <c r="N514" s="233" t="s">
        <v>50</v>
      </c>
      <c r="O514" s="65"/>
      <c r="P514" s="183">
        <f>O514*H514</f>
        <v>0</v>
      </c>
      <c r="Q514" s="183">
        <v>0.014</v>
      </c>
      <c r="R514" s="183">
        <f>Q514*H514</f>
        <v>0.056</v>
      </c>
      <c r="S514" s="183">
        <v>0</v>
      </c>
      <c r="T514" s="184">
        <f>S514*H514</f>
        <v>0</v>
      </c>
      <c r="U514" s="35"/>
      <c r="V514" s="35"/>
      <c r="W514" s="35"/>
      <c r="X514" s="35"/>
      <c r="Y514" s="35"/>
      <c r="Z514" s="35"/>
      <c r="AA514" s="35"/>
      <c r="AB514" s="35"/>
      <c r="AC514" s="35"/>
      <c r="AD514" s="35"/>
      <c r="AE514" s="35"/>
      <c r="AR514" s="185" t="s">
        <v>329</v>
      </c>
      <c r="AT514" s="185" t="s">
        <v>237</v>
      </c>
      <c r="AU514" s="185" t="s">
        <v>89</v>
      </c>
      <c r="AY514" s="18" t="s">
        <v>149</v>
      </c>
      <c r="BE514" s="186">
        <f>IF(N514="základní",J514,0)</f>
        <v>0</v>
      </c>
      <c r="BF514" s="186">
        <f>IF(N514="snížená",J514,0)</f>
        <v>0</v>
      </c>
      <c r="BG514" s="186">
        <f>IF(N514="zákl. přenesená",J514,0)</f>
        <v>0</v>
      </c>
      <c r="BH514" s="186">
        <f>IF(N514="sníž. přenesená",J514,0)</f>
        <v>0</v>
      </c>
      <c r="BI514" s="186">
        <f>IF(N514="nulová",J514,0)</f>
        <v>0</v>
      </c>
      <c r="BJ514" s="18" t="s">
        <v>87</v>
      </c>
      <c r="BK514" s="186">
        <f>ROUND(I514*H514,2)</f>
        <v>0</v>
      </c>
      <c r="BL514" s="18" t="s">
        <v>236</v>
      </c>
      <c r="BM514" s="185" t="s">
        <v>1277</v>
      </c>
    </row>
    <row r="515" spans="2:51" s="13" customFormat="1" ht="11.25">
      <c r="B515" s="192"/>
      <c r="C515" s="193"/>
      <c r="D515" s="187" t="s">
        <v>160</v>
      </c>
      <c r="E515" s="194" t="s">
        <v>31</v>
      </c>
      <c r="F515" s="195" t="s">
        <v>156</v>
      </c>
      <c r="G515" s="193"/>
      <c r="H515" s="196">
        <v>4</v>
      </c>
      <c r="I515" s="197"/>
      <c r="J515" s="193"/>
      <c r="K515" s="193"/>
      <c r="L515" s="198"/>
      <c r="M515" s="199"/>
      <c r="N515" s="200"/>
      <c r="O515" s="200"/>
      <c r="P515" s="200"/>
      <c r="Q515" s="200"/>
      <c r="R515" s="200"/>
      <c r="S515" s="200"/>
      <c r="T515" s="201"/>
      <c r="AT515" s="202" t="s">
        <v>160</v>
      </c>
      <c r="AU515" s="202" t="s">
        <v>89</v>
      </c>
      <c r="AV515" s="13" t="s">
        <v>89</v>
      </c>
      <c r="AW515" s="13" t="s">
        <v>38</v>
      </c>
      <c r="AX515" s="13" t="s">
        <v>79</v>
      </c>
      <c r="AY515" s="202" t="s">
        <v>149</v>
      </c>
    </row>
    <row r="516" spans="2:51" s="15" customFormat="1" ht="11.25">
      <c r="B516" s="213"/>
      <c r="C516" s="214"/>
      <c r="D516" s="187" t="s">
        <v>160</v>
      </c>
      <c r="E516" s="215" t="s">
        <v>31</v>
      </c>
      <c r="F516" s="216" t="s">
        <v>163</v>
      </c>
      <c r="G516" s="214"/>
      <c r="H516" s="217">
        <v>4</v>
      </c>
      <c r="I516" s="218"/>
      <c r="J516" s="214"/>
      <c r="K516" s="214"/>
      <c r="L516" s="219"/>
      <c r="M516" s="220"/>
      <c r="N516" s="221"/>
      <c r="O516" s="221"/>
      <c r="P516" s="221"/>
      <c r="Q516" s="221"/>
      <c r="R516" s="221"/>
      <c r="S516" s="221"/>
      <c r="T516" s="222"/>
      <c r="AT516" s="223" t="s">
        <v>160</v>
      </c>
      <c r="AU516" s="223" t="s">
        <v>89</v>
      </c>
      <c r="AV516" s="15" t="s">
        <v>156</v>
      </c>
      <c r="AW516" s="15" t="s">
        <v>38</v>
      </c>
      <c r="AX516" s="15" t="s">
        <v>87</v>
      </c>
      <c r="AY516" s="223" t="s">
        <v>149</v>
      </c>
    </row>
    <row r="517" spans="1:65" s="2" customFormat="1" ht="24">
      <c r="A517" s="35"/>
      <c r="B517" s="36"/>
      <c r="C517" s="174" t="s">
        <v>762</v>
      </c>
      <c r="D517" s="174" t="s">
        <v>151</v>
      </c>
      <c r="E517" s="175" t="s">
        <v>1278</v>
      </c>
      <c r="F517" s="176" t="s">
        <v>1279</v>
      </c>
      <c r="G517" s="177" t="s">
        <v>391</v>
      </c>
      <c r="H517" s="178">
        <v>3</v>
      </c>
      <c r="I517" s="179"/>
      <c r="J517" s="180">
        <f>ROUND(I517*H517,2)</f>
        <v>0</v>
      </c>
      <c r="K517" s="176" t="s">
        <v>155</v>
      </c>
      <c r="L517" s="40"/>
      <c r="M517" s="181" t="s">
        <v>31</v>
      </c>
      <c r="N517" s="182" t="s">
        <v>50</v>
      </c>
      <c r="O517" s="65"/>
      <c r="P517" s="183">
        <f>O517*H517</f>
        <v>0</v>
      </c>
      <c r="Q517" s="183">
        <v>0</v>
      </c>
      <c r="R517" s="183">
        <f>Q517*H517</f>
        <v>0</v>
      </c>
      <c r="S517" s="183">
        <v>0</v>
      </c>
      <c r="T517" s="184">
        <f>S517*H517</f>
        <v>0</v>
      </c>
      <c r="U517" s="35"/>
      <c r="V517" s="35"/>
      <c r="W517" s="35"/>
      <c r="X517" s="35"/>
      <c r="Y517" s="35"/>
      <c r="Z517" s="35"/>
      <c r="AA517" s="35"/>
      <c r="AB517" s="35"/>
      <c r="AC517" s="35"/>
      <c r="AD517" s="35"/>
      <c r="AE517" s="35"/>
      <c r="AR517" s="185" t="s">
        <v>236</v>
      </c>
      <c r="AT517" s="185" t="s">
        <v>151</v>
      </c>
      <c r="AU517" s="185" t="s">
        <v>89</v>
      </c>
      <c r="AY517" s="18" t="s">
        <v>149</v>
      </c>
      <c r="BE517" s="186">
        <f>IF(N517="základní",J517,0)</f>
        <v>0</v>
      </c>
      <c r="BF517" s="186">
        <f>IF(N517="snížená",J517,0)</f>
        <v>0</v>
      </c>
      <c r="BG517" s="186">
        <f>IF(N517="zákl. přenesená",J517,0)</f>
        <v>0</v>
      </c>
      <c r="BH517" s="186">
        <f>IF(N517="sníž. přenesená",J517,0)</f>
        <v>0</v>
      </c>
      <c r="BI517" s="186">
        <f>IF(N517="nulová",J517,0)</f>
        <v>0</v>
      </c>
      <c r="BJ517" s="18" t="s">
        <v>87</v>
      </c>
      <c r="BK517" s="186">
        <f>ROUND(I517*H517,2)</f>
        <v>0</v>
      </c>
      <c r="BL517" s="18" t="s">
        <v>236</v>
      </c>
      <c r="BM517" s="185" t="s">
        <v>1280</v>
      </c>
    </row>
    <row r="518" spans="1:47" s="2" customFormat="1" ht="126.75">
      <c r="A518" s="35"/>
      <c r="B518" s="36"/>
      <c r="C518" s="37"/>
      <c r="D518" s="187" t="s">
        <v>158</v>
      </c>
      <c r="E518" s="37"/>
      <c r="F518" s="188" t="s">
        <v>1274</v>
      </c>
      <c r="G518" s="37"/>
      <c r="H518" s="37"/>
      <c r="I518" s="189"/>
      <c r="J518" s="37"/>
      <c r="K518" s="37"/>
      <c r="L518" s="40"/>
      <c r="M518" s="190"/>
      <c r="N518" s="191"/>
      <c r="O518" s="65"/>
      <c r="P518" s="65"/>
      <c r="Q518" s="65"/>
      <c r="R518" s="65"/>
      <c r="S518" s="65"/>
      <c r="T518" s="66"/>
      <c r="U518" s="35"/>
      <c r="V518" s="35"/>
      <c r="W518" s="35"/>
      <c r="X518" s="35"/>
      <c r="Y518" s="35"/>
      <c r="Z518" s="35"/>
      <c r="AA518" s="35"/>
      <c r="AB518" s="35"/>
      <c r="AC518" s="35"/>
      <c r="AD518" s="35"/>
      <c r="AE518" s="35"/>
      <c r="AT518" s="18" t="s">
        <v>158</v>
      </c>
      <c r="AU518" s="18" t="s">
        <v>89</v>
      </c>
    </row>
    <row r="519" spans="1:65" s="2" customFormat="1" ht="16.5" customHeight="1">
      <c r="A519" s="35"/>
      <c r="B519" s="36"/>
      <c r="C519" s="224" t="s">
        <v>1281</v>
      </c>
      <c r="D519" s="224" t="s">
        <v>237</v>
      </c>
      <c r="E519" s="225" t="s">
        <v>1282</v>
      </c>
      <c r="F519" s="226" t="s">
        <v>1283</v>
      </c>
      <c r="G519" s="227" t="s">
        <v>391</v>
      </c>
      <c r="H519" s="228">
        <v>3</v>
      </c>
      <c r="I519" s="229"/>
      <c r="J519" s="230">
        <f>ROUND(I519*H519,2)</f>
        <v>0</v>
      </c>
      <c r="K519" s="226" t="s">
        <v>155</v>
      </c>
      <c r="L519" s="231"/>
      <c r="M519" s="232" t="s">
        <v>31</v>
      </c>
      <c r="N519" s="233" t="s">
        <v>50</v>
      </c>
      <c r="O519" s="65"/>
      <c r="P519" s="183">
        <f>O519*H519</f>
        <v>0</v>
      </c>
      <c r="Q519" s="183">
        <v>0.019</v>
      </c>
      <c r="R519" s="183">
        <f>Q519*H519</f>
        <v>0.056999999999999995</v>
      </c>
      <c r="S519" s="183">
        <v>0</v>
      </c>
      <c r="T519" s="184">
        <f>S519*H519</f>
        <v>0</v>
      </c>
      <c r="U519" s="35"/>
      <c r="V519" s="35"/>
      <c r="W519" s="35"/>
      <c r="X519" s="35"/>
      <c r="Y519" s="35"/>
      <c r="Z519" s="35"/>
      <c r="AA519" s="35"/>
      <c r="AB519" s="35"/>
      <c r="AC519" s="35"/>
      <c r="AD519" s="35"/>
      <c r="AE519" s="35"/>
      <c r="AR519" s="185" t="s">
        <v>329</v>
      </c>
      <c r="AT519" s="185" t="s">
        <v>237</v>
      </c>
      <c r="AU519" s="185" t="s">
        <v>89</v>
      </c>
      <c r="AY519" s="18" t="s">
        <v>149</v>
      </c>
      <c r="BE519" s="186">
        <f>IF(N519="základní",J519,0)</f>
        <v>0</v>
      </c>
      <c r="BF519" s="186">
        <f>IF(N519="snížená",J519,0)</f>
        <v>0</v>
      </c>
      <c r="BG519" s="186">
        <f>IF(N519="zákl. přenesená",J519,0)</f>
        <v>0</v>
      </c>
      <c r="BH519" s="186">
        <f>IF(N519="sníž. přenesená",J519,0)</f>
        <v>0</v>
      </c>
      <c r="BI519" s="186">
        <f>IF(N519="nulová",J519,0)</f>
        <v>0</v>
      </c>
      <c r="BJ519" s="18" t="s">
        <v>87</v>
      </c>
      <c r="BK519" s="186">
        <f>ROUND(I519*H519,2)</f>
        <v>0</v>
      </c>
      <c r="BL519" s="18" t="s">
        <v>236</v>
      </c>
      <c r="BM519" s="185" t="s">
        <v>1284</v>
      </c>
    </row>
    <row r="520" spans="1:65" s="2" customFormat="1" ht="24">
      <c r="A520" s="35"/>
      <c r="B520" s="36"/>
      <c r="C520" s="174" t="s">
        <v>1285</v>
      </c>
      <c r="D520" s="174" t="s">
        <v>151</v>
      </c>
      <c r="E520" s="175" t="s">
        <v>1286</v>
      </c>
      <c r="F520" s="176" t="s">
        <v>1287</v>
      </c>
      <c r="G520" s="177" t="s">
        <v>240</v>
      </c>
      <c r="H520" s="178">
        <v>0.487</v>
      </c>
      <c r="I520" s="179"/>
      <c r="J520" s="180">
        <f>ROUND(I520*H520,2)</f>
        <v>0</v>
      </c>
      <c r="K520" s="176" t="s">
        <v>155</v>
      </c>
      <c r="L520" s="40"/>
      <c r="M520" s="181" t="s">
        <v>31</v>
      </c>
      <c r="N520" s="182" t="s">
        <v>50</v>
      </c>
      <c r="O520" s="65"/>
      <c r="P520" s="183">
        <f>O520*H520</f>
        <v>0</v>
      </c>
      <c r="Q520" s="183">
        <v>0</v>
      </c>
      <c r="R520" s="183">
        <f>Q520*H520</f>
        <v>0</v>
      </c>
      <c r="S520" s="183">
        <v>0</v>
      </c>
      <c r="T520" s="184">
        <f>S520*H520</f>
        <v>0</v>
      </c>
      <c r="U520" s="35"/>
      <c r="V520" s="35"/>
      <c r="W520" s="35"/>
      <c r="X520" s="35"/>
      <c r="Y520" s="35"/>
      <c r="Z520" s="35"/>
      <c r="AA520" s="35"/>
      <c r="AB520" s="35"/>
      <c r="AC520" s="35"/>
      <c r="AD520" s="35"/>
      <c r="AE520" s="35"/>
      <c r="AR520" s="185" t="s">
        <v>236</v>
      </c>
      <c r="AT520" s="185" t="s">
        <v>151</v>
      </c>
      <c r="AU520" s="185" t="s">
        <v>89</v>
      </c>
      <c r="AY520" s="18" t="s">
        <v>149</v>
      </c>
      <c r="BE520" s="186">
        <f>IF(N520="základní",J520,0)</f>
        <v>0</v>
      </c>
      <c r="BF520" s="186">
        <f>IF(N520="snížená",J520,0)</f>
        <v>0</v>
      </c>
      <c r="BG520" s="186">
        <f>IF(N520="zákl. přenesená",J520,0)</f>
        <v>0</v>
      </c>
      <c r="BH520" s="186">
        <f>IF(N520="sníž. přenesená",J520,0)</f>
        <v>0</v>
      </c>
      <c r="BI520" s="186">
        <f>IF(N520="nulová",J520,0)</f>
        <v>0</v>
      </c>
      <c r="BJ520" s="18" t="s">
        <v>87</v>
      </c>
      <c r="BK520" s="186">
        <f>ROUND(I520*H520,2)</f>
        <v>0</v>
      </c>
      <c r="BL520" s="18" t="s">
        <v>236</v>
      </c>
      <c r="BM520" s="185" t="s">
        <v>1288</v>
      </c>
    </row>
    <row r="521" spans="1:47" s="2" customFormat="1" ht="97.5">
      <c r="A521" s="35"/>
      <c r="B521" s="36"/>
      <c r="C521" s="37"/>
      <c r="D521" s="187" t="s">
        <v>158</v>
      </c>
      <c r="E521" s="37"/>
      <c r="F521" s="188" t="s">
        <v>1289</v>
      </c>
      <c r="G521" s="37"/>
      <c r="H521" s="37"/>
      <c r="I521" s="189"/>
      <c r="J521" s="37"/>
      <c r="K521" s="37"/>
      <c r="L521" s="40"/>
      <c r="M521" s="190"/>
      <c r="N521" s="191"/>
      <c r="O521" s="65"/>
      <c r="P521" s="65"/>
      <c r="Q521" s="65"/>
      <c r="R521" s="65"/>
      <c r="S521" s="65"/>
      <c r="T521" s="66"/>
      <c r="U521" s="35"/>
      <c r="V521" s="35"/>
      <c r="W521" s="35"/>
      <c r="X521" s="35"/>
      <c r="Y521" s="35"/>
      <c r="Z521" s="35"/>
      <c r="AA521" s="35"/>
      <c r="AB521" s="35"/>
      <c r="AC521" s="35"/>
      <c r="AD521" s="35"/>
      <c r="AE521" s="35"/>
      <c r="AT521" s="18" t="s">
        <v>158</v>
      </c>
      <c r="AU521" s="18" t="s">
        <v>89</v>
      </c>
    </row>
    <row r="522" spans="2:63" s="12" customFormat="1" ht="22.9" customHeight="1">
      <c r="B522" s="158"/>
      <c r="C522" s="159"/>
      <c r="D522" s="160" t="s">
        <v>78</v>
      </c>
      <c r="E522" s="172" t="s">
        <v>1290</v>
      </c>
      <c r="F522" s="172" t="s">
        <v>1291</v>
      </c>
      <c r="G522" s="159"/>
      <c r="H522" s="159"/>
      <c r="I522" s="162"/>
      <c r="J522" s="173">
        <f>BK522</f>
        <v>0</v>
      </c>
      <c r="K522" s="159"/>
      <c r="L522" s="164"/>
      <c r="M522" s="165"/>
      <c r="N522" s="166"/>
      <c r="O522" s="166"/>
      <c r="P522" s="167">
        <f>SUM(P523:P541)</f>
        <v>0</v>
      </c>
      <c r="Q522" s="166"/>
      <c r="R522" s="167">
        <f>SUM(R523:R541)</f>
        <v>7.0622092</v>
      </c>
      <c r="S522" s="166"/>
      <c r="T522" s="168">
        <f>SUM(T523:T541)</f>
        <v>0</v>
      </c>
      <c r="AR522" s="169" t="s">
        <v>89</v>
      </c>
      <c r="AT522" s="170" t="s">
        <v>78</v>
      </c>
      <c r="AU522" s="170" t="s">
        <v>87</v>
      </c>
      <c r="AY522" s="169" t="s">
        <v>149</v>
      </c>
      <c r="BK522" s="171">
        <f>SUM(BK523:BK541)</f>
        <v>0</v>
      </c>
    </row>
    <row r="523" spans="1:65" s="2" customFormat="1" ht="21.75" customHeight="1">
      <c r="A523" s="35"/>
      <c r="B523" s="36"/>
      <c r="C523" s="174" t="s">
        <v>1292</v>
      </c>
      <c r="D523" s="174" t="s">
        <v>151</v>
      </c>
      <c r="E523" s="175" t="s">
        <v>1293</v>
      </c>
      <c r="F523" s="176" t="s">
        <v>1294</v>
      </c>
      <c r="G523" s="177" t="s">
        <v>287</v>
      </c>
      <c r="H523" s="178">
        <v>30</v>
      </c>
      <c r="I523" s="179"/>
      <c r="J523" s="180">
        <f>ROUND(I523*H523,2)</f>
        <v>0</v>
      </c>
      <c r="K523" s="176" t="s">
        <v>155</v>
      </c>
      <c r="L523" s="40"/>
      <c r="M523" s="181" t="s">
        <v>31</v>
      </c>
      <c r="N523" s="182" t="s">
        <v>50</v>
      </c>
      <c r="O523" s="65"/>
      <c r="P523" s="183">
        <f>O523*H523</f>
        <v>0</v>
      </c>
      <c r="Q523" s="183">
        <v>6E-05</v>
      </c>
      <c r="R523" s="183">
        <f>Q523*H523</f>
        <v>0.0018</v>
      </c>
      <c r="S523" s="183">
        <v>0</v>
      </c>
      <c r="T523" s="184">
        <f>S523*H523</f>
        <v>0</v>
      </c>
      <c r="U523" s="35"/>
      <c r="V523" s="35"/>
      <c r="W523" s="35"/>
      <c r="X523" s="35"/>
      <c r="Y523" s="35"/>
      <c r="Z523" s="35"/>
      <c r="AA523" s="35"/>
      <c r="AB523" s="35"/>
      <c r="AC523" s="35"/>
      <c r="AD523" s="35"/>
      <c r="AE523" s="35"/>
      <c r="AR523" s="185" t="s">
        <v>236</v>
      </c>
      <c r="AT523" s="185" t="s">
        <v>151</v>
      </c>
      <c r="AU523" s="185" t="s">
        <v>89</v>
      </c>
      <c r="AY523" s="18" t="s">
        <v>149</v>
      </c>
      <c r="BE523" s="186">
        <f>IF(N523="základní",J523,0)</f>
        <v>0</v>
      </c>
      <c r="BF523" s="186">
        <f>IF(N523="snížená",J523,0)</f>
        <v>0</v>
      </c>
      <c r="BG523" s="186">
        <f>IF(N523="zákl. přenesená",J523,0)</f>
        <v>0</v>
      </c>
      <c r="BH523" s="186">
        <f>IF(N523="sníž. přenesená",J523,0)</f>
        <v>0</v>
      </c>
      <c r="BI523" s="186">
        <f>IF(N523="nulová",J523,0)</f>
        <v>0</v>
      </c>
      <c r="BJ523" s="18" t="s">
        <v>87</v>
      </c>
      <c r="BK523" s="186">
        <f>ROUND(I523*H523,2)</f>
        <v>0</v>
      </c>
      <c r="BL523" s="18" t="s">
        <v>236</v>
      </c>
      <c r="BM523" s="185" t="s">
        <v>1295</v>
      </c>
    </row>
    <row r="524" spans="1:47" s="2" customFormat="1" ht="126.75">
      <c r="A524" s="35"/>
      <c r="B524" s="36"/>
      <c r="C524" s="37"/>
      <c r="D524" s="187" t="s">
        <v>158</v>
      </c>
      <c r="E524" s="37"/>
      <c r="F524" s="188" t="s">
        <v>1296</v>
      </c>
      <c r="G524" s="37"/>
      <c r="H524" s="37"/>
      <c r="I524" s="189"/>
      <c r="J524" s="37"/>
      <c r="K524" s="37"/>
      <c r="L524" s="40"/>
      <c r="M524" s="190"/>
      <c r="N524" s="191"/>
      <c r="O524" s="65"/>
      <c r="P524" s="65"/>
      <c r="Q524" s="65"/>
      <c r="R524" s="65"/>
      <c r="S524" s="65"/>
      <c r="T524" s="66"/>
      <c r="U524" s="35"/>
      <c r="V524" s="35"/>
      <c r="W524" s="35"/>
      <c r="X524" s="35"/>
      <c r="Y524" s="35"/>
      <c r="Z524" s="35"/>
      <c r="AA524" s="35"/>
      <c r="AB524" s="35"/>
      <c r="AC524" s="35"/>
      <c r="AD524" s="35"/>
      <c r="AE524" s="35"/>
      <c r="AT524" s="18" t="s">
        <v>158</v>
      </c>
      <c r="AU524" s="18" t="s">
        <v>89</v>
      </c>
    </row>
    <row r="525" spans="2:51" s="13" customFormat="1" ht="11.25">
      <c r="B525" s="192"/>
      <c r="C525" s="193"/>
      <c r="D525" s="187" t="s">
        <v>160</v>
      </c>
      <c r="E525" s="194" t="s">
        <v>31</v>
      </c>
      <c r="F525" s="195" t="s">
        <v>317</v>
      </c>
      <c r="G525" s="193"/>
      <c r="H525" s="196">
        <v>30</v>
      </c>
      <c r="I525" s="197"/>
      <c r="J525" s="193"/>
      <c r="K525" s="193"/>
      <c r="L525" s="198"/>
      <c r="M525" s="199"/>
      <c r="N525" s="200"/>
      <c r="O525" s="200"/>
      <c r="P525" s="200"/>
      <c r="Q525" s="200"/>
      <c r="R525" s="200"/>
      <c r="S525" s="200"/>
      <c r="T525" s="201"/>
      <c r="AT525" s="202" t="s">
        <v>160</v>
      </c>
      <c r="AU525" s="202" t="s">
        <v>89</v>
      </c>
      <c r="AV525" s="13" t="s">
        <v>89</v>
      </c>
      <c r="AW525" s="13" t="s">
        <v>38</v>
      </c>
      <c r="AX525" s="13" t="s">
        <v>79</v>
      </c>
      <c r="AY525" s="202" t="s">
        <v>149</v>
      </c>
    </row>
    <row r="526" spans="2:51" s="14" customFormat="1" ht="11.25">
      <c r="B526" s="203"/>
      <c r="C526" s="204"/>
      <c r="D526" s="187" t="s">
        <v>160</v>
      </c>
      <c r="E526" s="205" t="s">
        <v>31</v>
      </c>
      <c r="F526" s="206" t="s">
        <v>162</v>
      </c>
      <c r="G526" s="204"/>
      <c r="H526" s="205" t="s">
        <v>31</v>
      </c>
      <c r="I526" s="207"/>
      <c r="J526" s="204"/>
      <c r="K526" s="204"/>
      <c r="L526" s="208"/>
      <c r="M526" s="209"/>
      <c r="N526" s="210"/>
      <c r="O526" s="210"/>
      <c r="P526" s="210"/>
      <c r="Q526" s="210"/>
      <c r="R526" s="210"/>
      <c r="S526" s="210"/>
      <c r="T526" s="211"/>
      <c r="AT526" s="212" t="s">
        <v>160</v>
      </c>
      <c r="AU526" s="212" t="s">
        <v>89</v>
      </c>
      <c r="AV526" s="14" t="s">
        <v>87</v>
      </c>
      <c r="AW526" s="14" t="s">
        <v>38</v>
      </c>
      <c r="AX526" s="14" t="s">
        <v>79</v>
      </c>
      <c r="AY526" s="212" t="s">
        <v>149</v>
      </c>
    </row>
    <row r="527" spans="2:51" s="15" customFormat="1" ht="11.25">
      <c r="B527" s="213"/>
      <c r="C527" s="214"/>
      <c r="D527" s="187" t="s">
        <v>160</v>
      </c>
      <c r="E527" s="215" t="s">
        <v>31</v>
      </c>
      <c r="F527" s="216" t="s">
        <v>163</v>
      </c>
      <c r="G527" s="214"/>
      <c r="H527" s="217">
        <v>30</v>
      </c>
      <c r="I527" s="218"/>
      <c r="J527" s="214"/>
      <c r="K527" s="214"/>
      <c r="L527" s="219"/>
      <c r="M527" s="220"/>
      <c r="N527" s="221"/>
      <c r="O527" s="221"/>
      <c r="P527" s="221"/>
      <c r="Q527" s="221"/>
      <c r="R527" s="221"/>
      <c r="S527" s="221"/>
      <c r="T527" s="222"/>
      <c r="AT527" s="223" t="s">
        <v>160</v>
      </c>
      <c r="AU527" s="223" t="s">
        <v>89</v>
      </c>
      <c r="AV527" s="15" t="s">
        <v>156</v>
      </c>
      <c r="AW527" s="15" t="s">
        <v>38</v>
      </c>
      <c r="AX527" s="15" t="s">
        <v>87</v>
      </c>
      <c r="AY527" s="223" t="s">
        <v>149</v>
      </c>
    </row>
    <row r="528" spans="1:65" s="2" customFormat="1" ht="16.5" customHeight="1">
      <c r="A528" s="35"/>
      <c r="B528" s="36"/>
      <c r="C528" s="224" t="s">
        <v>1297</v>
      </c>
      <c r="D528" s="224" t="s">
        <v>237</v>
      </c>
      <c r="E528" s="225" t="s">
        <v>1298</v>
      </c>
      <c r="F528" s="226" t="s">
        <v>1299</v>
      </c>
      <c r="G528" s="227" t="s">
        <v>287</v>
      </c>
      <c r="H528" s="228">
        <v>30</v>
      </c>
      <c r="I528" s="229"/>
      <c r="J528" s="230">
        <f>ROUND(I528*H528,2)</f>
        <v>0</v>
      </c>
      <c r="K528" s="226" t="s">
        <v>31</v>
      </c>
      <c r="L528" s="231"/>
      <c r="M528" s="232" t="s">
        <v>31</v>
      </c>
      <c r="N528" s="233" t="s">
        <v>50</v>
      </c>
      <c r="O528" s="65"/>
      <c r="P528" s="183">
        <f>O528*H528</f>
        <v>0</v>
      </c>
      <c r="Q528" s="183">
        <v>0.201</v>
      </c>
      <c r="R528" s="183">
        <f>Q528*H528</f>
        <v>6.03</v>
      </c>
      <c r="S528" s="183">
        <v>0</v>
      </c>
      <c r="T528" s="184">
        <f>S528*H528</f>
        <v>0</v>
      </c>
      <c r="U528" s="35"/>
      <c r="V528" s="35"/>
      <c r="W528" s="35"/>
      <c r="X528" s="35"/>
      <c r="Y528" s="35"/>
      <c r="Z528" s="35"/>
      <c r="AA528" s="35"/>
      <c r="AB528" s="35"/>
      <c r="AC528" s="35"/>
      <c r="AD528" s="35"/>
      <c r="AE528" s="35"/>
      <c r="AR528" s="185" t="s">
        <v>329</v>
      </c>
      <c r="AT528" s="185" t="s">
        <v>237</v>
      </c>
      <c r="AU528" s="185" t="s">
        <v>89</v>
      </c>
      <c r="AY528" s="18" t="s">
        <v>149</v>
      </c>
      <c r="BE528" s="186">
        <f>IF(N528="základní",J528,0)</f>
        <v>0</v>
      </c>
      <c r="BF528" s="186">
        <f>IF(N528="snížená",J528,0)</f>
        <v>0</v>
      </c>
      <c r="BG528" s="186">
        <f>IF(N528="zákl. přenesená",J528,0)</f>
        <v>0</v>
      </c>
      <c r="BH528" s="186">
        <f>IF(N528="sníž. přenesená",J528,0)</f>
        <v>0</v>
      </c>
      <c r="BI528" s="186">
        <f>IF(N528="nulová",J528,0)</f>
        <v>0</v>
      </c>
      <c r="BJ528" s="18" t="s">
        <v>87</v>
      </c>
      <c r="BK528" s="186">
        <f>ROUND(I528*H528,2)</f>
        <v>0</v>
      </c>
      <c r="BL528" s="18" t="s">
        <v>236</v>
      </c>
      <c r="BM528" s="185" t="s">
        <v>1300</v>
      </c>
    </row>
    <row r="529" spans="1:65" s="2" customFormat="1" ht="16.5" customHeight="1">
      <c r="A529" s="35"/>
      <c r="B529" s="36"/>
      <c r="C529" s="174" t="s">
        <v>1301</v>
      </c>
      <c r="D529" s="174" t="s">
        <v>151</v>
      </c>
      <c r="E529" s="175" t="s">
        <v>1302</v>
      </c>
      <c r="F529" s="176" t="s">
        <v>1303</v>
      </c>
      <c r="G529" s="177" t="s">
        <v>154</v>
      </c>
      <c r="H529" s="178">
        <v>118.44</v>
      </c>
      <c r="I529" s="179"/>
      <c r="J529" s="180">
        <f>ROUND(I529*H529,2)</f>
        <v>0</v>
      </c>
      <c r="K529" s="176" t="s">
        <v>155</v>
      </c>
      <c r="L529" s="40"/>
      <c r="M529" s="181" t="s">
        <v>31</v>
      </c>
      <c r="N529" s="182" t="s">
        <v>50</v>
      </c>
      <c r="O529" s="65"/>
      <c r="P529" s="183">
        <f>O529*H529</f>
        <v>0</v>
      </c>
      <c r="Q529" s="183">
        <v>0.00028</v>
      </c>
      <c r="R529" s="183">
        <f>Q529*H529</f>
        <v>0.0331632</v>
      </c>
      <c r="S529" s="183">
        <v>0</v>
      </c>
      <c r="T529" s="184">
        <f>S529*H529</f>
        <v>0</v>
      </c>
      <c r="U529" s="35"/>
      <c r="V529" s="35"/>
      <c r="W529" s="35"/>
      <c r="X529" s="35"/>
      <c r="Y529" s="35"/>
      <c r="Z529" s="35"/>
      <c r="AA529" s="35"/>
      <c r="AB529" s="35"/>
      <c r="AC529" s="35"/>
      <c r="AD529" s="35"/>
      <c r="AE529" s="35"/>
      <c r="AR529" s="185" t="s">
        <v>236</v>
      </c>
      <c r="AT529" s="185" t="s">
        <v>151</v>
      </c>
      <c r="AU529" s="185" t="s">
        <v>89</v>
      </c>
      <c r="AY529" s="18" t="s">
        <v>149</v>
      </c>
      <c r="BE529" s="186">
        <f>IF(N529="základní",J529,0)</f>
        <v>0</v>
      </c>
      <c r="BF529" s="186">
        <f>IF(N529="snížená",J529,0)</f>
        <v>0</v>
      </c>
      <c r="BG529" s="186">
        <f>IF(N529="zákl. přenesená",J529,0)</f>
        <v>0</v>
      </c>
      <c r="BH529" s="186">
        <f>IF(N529="sníž. přenesená",J529,0)</f>
        <v>0</v>
      </c>
      <c r="BI529" s="186">
        <f>IF(N529="nulová",J529,0)</f>
        <v>0</v>
      </c>
      <c r="BJ529" s="18" t="s">
        <v>87</v>
      </c>
      <c r="BK529" s="186">
        <f>ROUND(I529*H529,2)</f>
        <v>0</v>
      </c>
      <c r="BL529" s="18" t="s">
        <v>236</v>
      </c>
      <c r="BM529" s="185" t="s">
        <v>1304</v>
      </c>
    </row>
    <row r="530" spans="1:47" s="2" customFormat="1" ht="68.25">
      <c r="A530" s="35"/>
      <c r="B530" s="36"/>
      <c r="C530" s="37"/>
      <c r="D530" s="187" t="s">
        <v>158</v>
      </c>
      <c r="E530" s="37"/>
      <c r="F530" s="188" t="s">
        <v>1305</v>
      </c>
      <c r="G530" s="37"/>
      <c r="H530" s="37"/>
      <c r="I530" s="189"/>
      <c r="J530" s="37"/>
      <c r="K530" s="37"/>
      <c r="L530" s="40"/>
      <c r="M530" s="190"/>
      <c r="N530" s="191"/>
      <c r="O530" s="65"/>
      <c r="P530" s="65"/>
      <c r="Q530" s="65"/>
      <c r="R530" s="65"/>
      <c r="S530" s="65"/>
      <c r="T530" s="66"/>
      <c r="U530" s="35"/>
      <c r="V530" s="35"/>
      <c r="W530" s="35"/>
      <c r="X530" s="35"/>
      <c r="Y530" s="35"/>
      <c r="Z530" s="35"/>
      <c r="AA530" s="35"/>
      <c r="AB530" s="35"/>
      <c r="AC530" s="35"/>
      <c r="AD530" s="35"/>
      <c r="AE530" s="35"/>
      <c r="AT530" s="18" t="s">
        <v>158</v>
      </c>
      <c r="AU530" s="18" t="s">
        <v>89</v>
      </c>
    </row>
    <row r="531" spans="2:51" s="13" customFormat="1" ht="11.25">
      <c r="B531" s="192"/>
      <c r="C531" s="193"/>
      <c r="D531" s="187" t="s">
        <v>160</v>
      </c>
      <c r="E531" s="194" t="s">
        <v>31</v>
      </c>
      <c r="F531" s="195" t="s">
        <v>1142</v>
      </c>
      <c r="G531" s="193"/>
      <c r="H531" s="196">
        <v>118.44</v>
      </c>
      <c r="I531" s="197"/>
      <c r="J531" s="193"/>
      <c r="K531" s="193"/>
      <c r="L531" s="198"/>
      <c r="M531" s="199"/>
      <c r="N531" s="200"/>
      <c r="O531" s="200"/>
      <c r="P531" s="200"/>
      <c r="Q531" s="200"/>
      <c r="R531" s="200"/>
      <c r="S531" s="200"/>
      <c r="T531" s="201"/>
      <c r="AT531" s="202" t="s">
        <v>160</v>
      </c>
      <c r="AU531" s="202" t="s">
        <v>89</v>
      </c>
      <c r="AV531" s="13" t="s">
        <v>89</v>
      </c>
      <c r="AW531" s="13" t="s">
        <v>38</v>
      </c>
      <c r="AX531" s="13" t="s">
        <v>79</v>
      </c>
      <c r="AY531" s="202" t="s">
        <v>149</v>
      </c>
    </row>
    <row r="532" spans="2:51" s="15" customFormat="1" ht="11.25">
      <c r="B532" s="213"/>
      <c r="C532" s="214"/>
      <c r="D532" s="187" t="s">
        <v>160</v>
      </c>
      <c r="E532" s="215" t="s">
        <v>31</v>
      </c>
      <c r="F532" s="216" t="s">
        <v>163</v>
      </c>
      <c r="G532" s="214"/>
      <c r="H532" s="217">
        <v>118.44</v>
      </c>
      <c r="I532" s="218"/>
      <c r="J532" s="214"/>
      <c r="K532" s="214"/>
      <c r="L532" s="219"/>
      <c r="M532" s="220"/>
      <c r="N532" s="221"/>
      <c r="O532" s="221"/>
      <c r="P532" s="221"/>
      <c r="Q532" s="221"/>
      <c r="R532" s="221"/>
      <c r="S532" s="221"/>
      <c r="T532" s="222"/>
      <c r="AT532" s="223" t="s">
        <v>160</v>
      </c>
      <c r="AU532" s="223" t="s">
        <v>89</v>
      </c>
      <c r="AV532" s="15" t="s">
        <v>156</v>
      </c>
      <c r="AW532" s="15" t="s">
        <v>38</v>
      </c>
      <c r="AX532" s="15" t="s">
        <v>87</v>
      </c>
      <c r="AY532" s="223" t="s">
        <v>149</v>
      </c>
    </row>
    <row r="533" spans="1:65" s="2" customFormat="1" ht="16.5" customHeight="1">
      <c r="A533" s="35"/>
      <c r="B533" s="36"/>
      <c r="C533" s="224" t="s">
        <v>1306</v>
      </c>
      <c r="D533" s="224" t="s">
        <v>237</v>
      </c>
      <c r="E533" s="225" t="s">
        <v>1307</v>
      </c>
      <c r="F533" s="226" t="s">
        <v>1308</v>
      </c>
      <c r="G533" s="227" t="s">
        <v>154</v>
      </c>
      <c r="H533" s="228">
        <v>124.362</v>
      </c>
      <c r="I533" s="229"/>
      <c r="J533" s="230">
        <f>ROUND(I533*H533,2)</f>
        <v>0</v>
      </c>
      <c r="K533" s="226" t="s">
        <v>155</v>
      </c>
      <c r="L533" s="231"/>
      <c r="M533" s="232" t="s">
        <v>31</v>
      </c>
      <c r="N533" s="233" t="s">
        <v>50</v>
      </c>
      <c r="O533" s="65"/>
      <c r="P533" s="183">
        <f>O533*H533</f>
        <v>0</v>
      </c>
      <c r="Q533" s="183">
        <v>0.008</v>
      </c>
      <c r="R533" s="183">
        <f>Q533*H533</f>
        <v>0.994896</v>
      </c>
      <c r="S533" s="183">
        <v>0</v>
      </c>
      <c r="T533" s="184">
        <f>S533*H533</f>
        <v>0</v>
      </c>
      <c r="U533" s="35"/>
      <c r="V533" s="35"/>
      <c r="W533" s="35"/>
      <c r="X533" s="35"/>
      <c r="Y533" s="35"/>
      <c r="Z533" s="35"/>
      <c r="AA533" s="35"/>
      <c r="AB533" s="35"/>
      <c r="AC533" s="35"/>
      <c r="AD533" s="35"/>
      <c r="AE533" s="35"/>
      <c r="AR533" s="185" t="s">
        <v>329</v>
      </c>
      <c r="AT533" s="185" t="s">
        <v>237</v>
      </c>
      <c r="AU533" s="185" t="s">
        <v>89</v>
      </c>
      <c r="AY533" s="18" t="s">
        <v>149</v>
      </c>
      <c r="BE533" s="186">
        <f>IF(N533="základní",J533,0)</f>
        <v>0</v>
      </c>
      <c r="BF533" s="186">
        <f>IF(N533="snížená",J533,0)</f>
        <v>0</v>
      </c>
      <c r="BG533" s="186">
        <f>IF(N533="zákl. přenesená",J533,0)</f>
        <v>0</v>
      </c>
      <c r="BH533" s="186">
        <f>IF(N533="sníž. přenesená",J533,0)</f>
        <v>0</v>
      </c>
      <c r="BI533" s="186">
        <f>IF(N533="nulová",J533,0)</f>
        <v>0</v>
      </c>
      <c r="BJ533" s="18" t="s">
        <v>87</v>
      </c>
      <c r="BK533" s="186">
        <f>ROUND(I533*H533,2)</f>
        <v>0</v>
      </c>
      <c r="BL533" s="18" t="s">
        <v>236</v>
      </c>
      <c r="BM533" s="185" t="s">
        <v>1309</v>
      </c>
    </row>
    <row r="534" spans="2:51" s="13" customFormat="1" ht="11.25">
      <c r="B534" s="192"/>
      <c r="C534" s="193"/>
      <c r="D534" s="187" t="s">
        <v>160</v>
      </c>
      <c r="E534" s="193"/>
      <c r="F534" s="195" t="s">
        <v>1310</v>
      </c>
      <c r="G534" s="193"/>
      <c r="H534" s="196">
        <v>124.362</v>
      </c>
      <c r="I534" s="197"/>
      <c r="J534" s="193"/>
      <c r="K534" s="193"/>
      <c r="L534" s="198"/>
      <c r="M534" s="199"/>
      <c r="N534" s="200"/>
      <c r="O534" s="200"/>
      <c r="P534" s="200"/>
      <c r="Q534" s="200"/>
      <c r="R534" s="200"/>
      <c r="S534" s="200"/>
      <c r="T534" s="201"/>
      <c r="AT534" s="202" t="s">
        <v>160</v>
      </c>
      <c r="AU534" s="202" t="s">
        <v>89</v>
      </c>
      <c r="AV534" s="13" t="s">
        <v>89</v>
      </c>
      <c r="AW534" s="13" t="s">
        <v>4</v>
      </c>
      <c r="AX534" s="13" t="s">
        <v>87</v>
      </c>
      <c r="AY534" s="202" t="s">
        <v>149</v>
      </c>
    </row>
    <row r="535" spans="1:65" s="2" customFormat="1" ht="16.5" customHeight="1">
      <c r="A535" s="35"/>
      <c r="B535" s="36"/>
      <c r="C535" s="174" t="s">
        <v>1311</v>
      </c>
      <c r="D535" s="174" t="s">
        <v>151</v>
      </c>
      <c r="E535" s="175" t="s">
        <v>1312</v>
      </c>
      <c r="F535" s="176" t="s">
        <v>1313</v>
      </c>
      <c r="G535" s="177" t="s">
        <v>391</v>
      </c>
      <c r="H535" s="178">
        <v>3</v>
      </c>
      <c r="I535" s="179"/>
      <c r="J535" s="180">
        <f>ROUND(I535*H535,2)</f>
        <v>0</v>
      </c>
      <c r="K535" s="176" t="s">
        <v>31</v>
      </c>
      <c r="L535" s="40"/>
      <c r="M535" s="181" t="s">
        <v>31</v>
      </c>
      <c r="N535" s="182" t="s">
        <v>50</v>
      </c>
      <c r="O535" s="65"/>
      <c r="P535" s="183">
        <f>O535*H535</f>
        <v>0</v>
      </c>
      <c r="Q535" s="183">
        <v>0</v>
      </c>
      <c r="R535" s="183">
        <f>Q535*H535</f>
        <v>0</v>
      </c>
      <c r="S535" s="183">
        <v>0</v>
      </c>
      <c r="T535" s="184">
        <f>S535*H535</f>
        <v>0</v>
      </c>
      <c r="U535" s="35"/>
      <c r="V535" s="35"/>
      <c r="W535" s="35"/>
      <c r="X535" s="35"/>
      <c r="Y535" s="35"/>
      <c r="Z535" s="35"/>
      <c r="AA535" s="35"/>
      <c r="AB535" s="35"/>
      <c r="AC535" s="35"/>
      <c r="AD535" s="35"/>
      <c r="AE535" s="35"/>
      <c r="AR535" s="185" t="s">
        <v>236</v>
      </c>
      <c r="AT535" s="185" t="s">
        <v>151</v>
      </c>
      <c r="AU535" s="185" t="s">
        <v>89</v>
      </c>
      <c r="AY535" s="18" t="s">
        <v>149</v>
      </c>
      <c r="BE535" s="186">
        <f>IF(N535="základní",J535,0)</f>
        <v>0</v>
      </c>
      <c r="BF535" s="186">
        <f>IF(N535="snížená",J535,0)</f>
        <v>0</v>
      </c>
      <c r="BG535" s="186">
        <f>IF(N535="zákl. přenesená",J535,0)</f>
        <v>0</v>
      </c>
      <c r="BH535" s="186">
        <f>IF(N535="sníž. přenesená",J535,0)</f>
        <v>0</v>
      </c>
      <c r="BI535" s="186">
        <f>IF(N535="nulová",J535,0)</f>
        <v>0</v>
      </c>
      <c r="BJ535" s="18" t="s">
        <v>87</v>
      </c>
      <c r="BK535" s="186">
        <f>ROUND(I535*H535,2)</f>
        <v>0</v>
      </c>
      <c r="BL535" s="18" t="s">
        <v>236</v>
      </c>
      <c r="BM535" s="185" t="s">
        <v>1314</v>
      </c>
    </row>
    <row r="536" spans="1:47" s="2" customFormat="1" ht="136.5">
      <c r="A536" s="35"/>
      <c r="B536" s="36"/>
      <c r="C536" s="37"/>
      <c r="D536" s="187" t="s">
        <v>158</v>
      </c>
      <c r="E536" s="37"/>
      <c r="F536" s="188" t="s">
        <v>1315</v>
      </c>
      <c r="G536" s="37"/>
      <c r="H536" s="37"/>
      <c r="I536" s="189"/>
      <c r="J536" s="37"/>
      <c r="K536" s="37"/>
      <c r="L536" s="40"/>
      <c r="M536" s="190"/>
      <c r="N536" s="191"/>
      <c r="O536" s="65"/>
      <c r="P536" s="65"/>
      <c r="Q536" s="65"/>
      <c r="R536" s="65"/>
      <c r="S536" s="65"/>
      <c r="T536" s="66"/>
      <c r="U536" s="35"/>
      <c r="V536" s="35"/>
      <c r="W536" s="35"/>
      <c r="X536" s="35"/>
      <c r="Y536" s="35"/>
      <c r="Z536" s="35"/>
      <c r="AA536" s="35"/>
      <c r="AB536" s="35"/>
      <c r="AC536" s="35"/>
      <c r="AD536" s="35"/>
      <c r="AE536" s="35"/>
      <c r="AT536" s="18" t="s">
        <v>158</v>
      </c>
      <c r="AU536" s="18" t="s">
        <v>89</v>
      </c>
    </row>
    <row r="537" spans="1:65" s="2" customFormat="1" ht="16.5" customHeight="1">
      <c r="A537" s="35"/>
      <c r="B537" s="36"/>
      <c r="C537" s="224" t="s">
        <v>1316</v>
      </c>
      <c r="D537" s="224" t="s">
        <v>237</v>
      </c>
      <c r="E537" s="225" t="s">
        <v>1317</v>
      </c>
      <c r="F537" s="226" t="s">
        <v>1318</v>
      </c>
      <c r="G537" s="227" t="s">
        <v>391</v>
      </c>
      <c r="H537" s="228">
        <v>1</v>
      </c>
      <c r="I537" s="229"/>
      <c r="J537" s="230">
        <f>ROUND(I537*H537,2)</f>
        <v>0</v>
      </c>
      <c r="K537" s="226" t="s">
        <v>155</v>
      </c>
      <c r="L537" s="231"/>
      <c r="M537" s="232" t="s">
        <v>31</v>
      </c>
      <c r="N537" s="233" t="s">
        <v>50</v>
      </c>
      <c r="O537" s="65"/>
      <c r="P537" s="183">
        <f>O537*H537</f>
        <v>0</v>
      </c>
      <c r="Q537" s="183">
        <v>0.00085</v>
      </c>
      <c r="R537" s="183">
        <f>Q537*H537</f>
        <v>0.00085</v>
      </c>
      <c r="S537" s="183">
        <v>0</v>
      </c>
      <c r="T537" s="184">
        <f>S537*H537</f>
        <v>0</v>
      </c>
      <c r="U537" s="35"/>
      <c r="V537" s="35"/>
      <c r="W537" s="35"/>
      <c r="X537" s="35"/>
      <c r="Y537" s="35"/>
      <c r="Z537" s="35"/>
      <c r="AA537" s="35"/>
      <c r="AB537" s="35"/>
      <c r="AC537" s="35"/>
      <c r="AD537" s="35"/>
      <c r="AE537" s="35"/>
      <c r="AR537" s="185" t="s">
        <v>329</v>
      </c>
      <c r="AT537" s="185" t="s">
        <v>237</v>
      </c>
      <c r="AU537" s="185" t="s">
        <v>89</v>
      </c>
      <c r="AY537" s="18" t="s">
        <v>149</v>
      </c>
      <c r="BE537" s="186">
        <f>IF(N537="základní",J537,0)</f>
        <v>0</v>
      </c>
      <c r="BF537" s="186">
        <f>IF(N537="snížená",J537,0)</f>
        <v>0</v>
      </c>
      <c r="BG537" s="186">
        <f>IF(N537="zákl. přenesená",J537,0)</f>
        <v>0</v>
      </c>
      <c r="BH537" s="186">
        <f>IF(N537="sníž. přenesená",J537,0)</f>
        <v>0</v>
      </c>
      <c r="BI537" s="186">
        <f>IF(N537="nulová",J537,0)</f>
        <v>0</v>
      </c>
      <c r="BJ537" s="18" t="s">
        <v>87</v>
      </c>
      <c r="BK537" s="186">
        <f>ROUND(I537*H537,2)</f>
        <v>0</v>
      </c>
      <c r="BL537" s="18" t="s">
        <v>236</v>
      </c>
      <c r="BM537" s="185" t="s">
        <v>1319</v>
      </c>
    </row>
    <row r="538" spans="1:65" s="2" customFormat="1" ht="16.5" customHeight="1">
      <c r="A538" s="35"/>
      <c r="B538" s="36"/>
      <c r="C538" s="224" t="s">
        <v>1320</v>
      </c>
      <c r="D538" s="224" t="s">
        <v>237</v>
      </c>
      <c r="E538" s="225" t="s">
        <v>1321</v>
      </c>
      <c r="F538" s="226" t="s">
        <v>1322</v>
      </c>
      <c r="G538" s="227" t="s">
        <v>391</v>
      </c>
      <c r="H538" s="228">
        <v>1</v>
      </c>
      <c r="I538" s="229"/>
      <c r="J538" s="230">
        <f>ROUND(I538*H538,2)</f>
        <v>0</v>
      </c>
      <c r="K538" s="226" t="s">
        <v>155</v>
      </c>
      <c r="L538" s="231"/>
      <c r="M538" s="232" t="s">
        <v>31</v>
      </c>
      <c r="N538" s="233" t="s">
        <v>50</v>
      </c>
      <c r="O538" s="65"/>
      <c r="P538" s="183">
        <f>O538*H538</f>
        <v>0</v>
      </c>
      <c r="Q538" s="183">
        <v>0.00075</v>
      </c>
      <c r="R538" s="183">
        <f>Q538*H538</f>
        <v>0.00075</v>
      </c>
      <c r="S538" s="183">
        <v>0</v>
      </c>
      <c r="T538" s="184">
        <f>S538*H538</f>
        <v>0</v>
      </c>
      <c r="U538" s="35"/>
      <c r="V538" s="35"/>
      <c r="W538" s="35"/>
      <c r="X538" s="35"/>
      <c r="Y538" s="35"/>
      <c r="Z538" s="35"/>
      <c r="AA538" s="35"/>
      <c r="AB538" s="35"/>
      <c r="AC538" s="35"/>
      <c r="AD538" s="35"/>
      <c r="AE538" s="35"/>
      <c r="AR538" s="185" t="s">
        <v>329</v>
      </c>
      <c r="AT538" s="185" t="s">
        <v>237</v>
      </c>
      <c r="AU538" s="185" t="s">
        <v>89</v>
      </c>
      <c r="AY538" s="18" t="s">
        <v>149</v>
      </c>
      <c r="BE538" s="186">
        <f>IF(N538="základní",J538,0)</f>
        <v>0</v>
      </c>
      <c r="BF538" s="186">
        <f>IF(N538="snížená",J538,0)</f>
        <v>0</v>
      </c>
      <c r="BG538" s="186">
        <f>IF(N538="zákl. přenesená",J538,0)</f>
        <v>0</v>
      </c>
      <c r="BH538" s="186">
        <f>IF(N538="sníž. přenesená",J538,0)</f>
        <v>0</v>
      </c>
      <c r="BI538" s="186">
        <f>IF(N538="nulová",J538,0)</f>
        <v>0</v>
      </c>
      <c r="BJ538" s="18" t="s">
        <v>87</v>
      </c>
      <c r="BK538" s="186">
        <f>ROUND(I538*H538,2)</f>
        <v>0</v>
      </c>
      <c r="BL538" s="18" t="s">
        <v>236</v>
      </c>
      <c r="BM538" s="185" t="s">
        <v>1323</v>
      </c>
    </row>
    <row r="539" spans="1:65" s="2" customFormat="1" ht="16.5" customHeight="1">
      <c r="A539" s="35"/>
      <c r="B539" s="36"/>
      <c r="C539" s="224" t="s">
        <v>1324</v>
      </c>
      <c r="D539" s="224" t="s">
        <v>237</v>
      </c>
      <c r="E539" s="225" t="s">
        <v>1325</v>
      </c>
      <c r="F539" s="226" t="s">
        <v>1326</v>
      </c>
      <c r="G539" s="227" t="s">
        <v>391</v>
      </c>
      <c r="H539" s="228">
        <v>1</v>
      </c>
      <c r="I539" s="229"/>
      <c r="J539" s="230">
        <f>ROUND(I539*H539,2)</f>
        <v>0</v>
      </c>
      <c r="K539" s="226" t="s">
        <v>155</v>
      </c>
      <c r="L539" s="231"/>
      <c r="M539" s="232" t="s">
        <v>31</v>
      </c>
      <c r="N539" s="233" t="s">
        <v>50</v>
      </c>
      <c r="O539" s="65"/>
      <c r="P539" s="183">
        <f>O539*H539</f>
        <v>0</v>
      </c>
      <c r="Q539" s="183">
        <v>0.00075</v>
      </c>
      <c r="R539" s="183">
        <f>Q539*H539</f>
        <v>0.00075</v>
      </c>
      <c r="S539" s="183">
        <v>0</v>
      </c>
      <c r="T539" s="184">
        <f>S539*H539</f>
        <v>0</v>
      </c>
      <c r="U539" s="35"/>
      <c r="V539" s="35"/>
      <c r="W539" s="35"/>
      <c r="X539" s="35"/>
      <c r="Y539" s="35"/>
      <c r="Z539" s="35"/>
      <c r="AA539" s="35"/>
      <c r="AB539" s="35"/>
      <c r="AC539" s="35"/>
      <c r="AD539" s="35"/>
      <c r="AE539" s="35"/>
      <c r="AR539" s="185" t="s">
        <v>329</v>
      </c>
      <c r="AT539" s="185" t="s">
        <v>237</v>
      </c>
      <c r="AU539" s="185" t="s">
        <v>89</v>
      </c>
      <c r="AY539" s="18" t="s">
        <v>149</v>
      </c>
      <c r="BE539" s="186">
        <f>IF(N539="základní",J539,0)</f>
        <v>0</v>
      </c>
      <c r="BF539" s="186">
        <f>IF(N539="snížená",J539,0)</f>
        <v>0</v>
      </c>
      <c r="BG539" s="186">
        <f>IF(N539="zákl. přenesená",J539,0)</f>
        <v>0</v>
      </c>
      <c r="BH539" s="186">
        <f>IF(N539="sníž. přenesená",J539,0)</f>
        <v>0</v>
      </c>
      <c r="BI539" s="186">
        <f>IF(N539="nulová",J539,0)</f>
        <v>0</v>
      </c>
      <c r="BJ539" s="18" t="s">
        <v>87</v>
      </c>
      <c r="BK539" s="186">
        <f>ROUND(I539*H539,2)</f>
        <v>0</v>
      </c>
      <c r="BL539" s="18" t="s">
        <v>236</v>
      </c>
      <c r="BM539" s="185" t="s">
        <v>1327</v>
      </c>
    </row>
    <row r="540" spans="1:65" s="2" customFormat="1" ht="24">
      <c r="A540" s="35"/>
      <c r="B540" s="36"/>
      <c r="C540" s="174" t="s">
        <v>1328</v>
      </c>
      <c r="D540" s="174" t="s">
        <v>151</v>
      </c>
      <c r="E540" s="175" t="s">
        <v>1329</v>
      </c>
      <c r="F540" s="176" t="s">
        <v>1330</v>
      </c>
      <c r="G540" s="177" t="s">
        <v>240</v>
      </c>
      <c r="H540" s="178">
        <v>7.062</v>
      </c>
      <c r="I540" s="179"/>
      <c r="J540" s="180">
        <f>ROUND(I540*H540,2)</f>
        <v>0</v>
      </c>
      <c r="K540" s="176" t="s">
        <v>155</v>
      </c>
      <c r="L540" s="40"/>
      <c r="M540" s="181" t="s">
        <v>31</v>
      </c>
      <c r="N540" s="182" t="s">
        <v>50</v>
      </c>
      <c r="O540" s="65"/>
      <c r="P540" s="183">
        <f>O540*H540</f>
        <v>0</v>
      </c>
      <c r="Q540" s="183">
        <v>0</v>
      </c>
      <c r="R540" s="183">
        <f>Q540*H540</f>
        <v>0</v>
      </c>
      <c r="S540" s="183">
        <v>0</v>
      </c>
      <c r="T540" s="184">
        <f>S540*H540</f>
        <v>0</v>
      </c>
      <c r="U540" s="35"/>
      <c r="V540" s="35"/>
      <c r="W540" s="35"/>
      <c r="X540" s="35"/>
      <c r="Y540" s="35"/>
      <c r="Z540" s="35"/>
      <c r="AA540" s="35"/>
      <c r="AB540" s="35"/>
      <c r="AC540" s="35"/>
      <c r="AD540" s="35"/>
      <c r="AE540" s="35"/>
      <c r="AR540" s="185" t="s">
        <v>236</v>
      </c>
      <c r="AT540" s="185" t="s">
        <v>151</v>
      </c>
      <c r="AU540" s="185" t="s">
        <v>89</v>
      </c>
      <c r="AY540" s="18" t="s">
        <v>149</v>
      </c>
      <c r="BE540" s="186">
        <f>IF(N540="základní",J540,0)</f>
        <v>0</v>
      </c>
      <c r="BF540" s="186">
        <f>IF(N540="snížená",J540,0)</f>
        <v>0</v>
      </c>
      <c r="BG540" s="186">
        <f>IF(N540="zákl. přenesená",J540,0)</f>
        <v>0</v>
      </c>
      <c r="BH540" s="186">
        <f>IF(N540="sníž. přenesená",J540,0)</f>
        <v>0</v>
      </c>
      <c r="BI540" s="186">
        <f>IF(N540="nulová",J540,0)</f>
        <v>0</v>
      </c>
      <c r="BJ540" s="18" t="s">
        <v>87</v>
      </c>
      <c r="BK540" s="186">
        <f>ROUND(I540*H540,2)</f>
        <v>0</v>
      </c>
      <c r="BL540" s="18" t="s">
        <v>236</v>
      </c>
      <c r="BM540" s="185" t="s">
        <v>1331</v>
      </c>
    </row>
    <row r="541" spans="1:47" s="2" customFormat="1" ht="97.5">
      <c r="A541" s="35"/>
      <c r="B541" s="36"/>
      <c r="C541" s="37"/>
      <c r="D541" s="187" t="s">
        <v>158</v>
      </c>
      <c r="E541" s="37"/>
      <c r="F541" s="188" t="s">
        <v>1332</v>
      </c>
      <c r="G541" s="37"/>
      <c r="H541" s="37"/>
      <c r="I541" s="189"/>
      <c r="J541" s="37"/>
      <c r="K541" s="37"/>
      <c r="L541" s="40"/>
      <c r="M541" s="190"/>
      <c r="N541" s="191"/>
      <c r="O541" s="65"/>
      <c r="P541" s="65"/>
      <c r="Q541" s="65"/>
      <c r="R541" s="65"/>
      <c r="S541" s="65"/>
      <c r="T541" s="66"/>
      <c r="U541" s="35"/>
      <c r="V541" s="35"/>
      <c r="W541" s="35"/>
      <c r="X541" s="35"/>
      <c r="Y541" s="35"/>
      <c r="Z541" s="35"/>
      <c r="AA541" s="35"/>
      <c r="AB541" s="35"/>
      <c r="AC541" s="35"/>
      <c r="AD541" s="35"/>
      <c r="AE541" s="35"/>
      <c r="AT541" s="18" t="s">
        <v>158</v>
      </c>
      <c r="AU541" s="18" t="s">
        <v>89</v>
      </c>
    </row>
    <row r="542" spans="2:63" s="12" customFormat="1" ht="22.9" customHeight="1">
      <c r="B542" s="158"/>
      <c r="C542" s="159"/>
      <c r="D542" s="160" t="s">
        <v>78</v>
      </c>
      <c r="E542" s="172" t="s">
        <v>1333</v>
      </c>
      <c r="F542" s="172" t="s">
        <v>1334</v>
      </c>
      <c r="G542" s="159"/>
      <c r="H542" s="159"/>
      <c r="I542" s="162"/>
      <c r="J542" s="173">
        <f>BK542</f>
        <v>0</v>
      </c>
      <c r="K542" s="159"/>
      <c r="L542" s="164"/>
      <c r="M542" s="165"/>
      <c r="N542" s="166"/>
      <c r="O542" s="166"/>
      <c r="P542" s="167">
        <f>SUM(P543:P566)</f>
        <v>0</v>
      </c>
      <c r="Q542" s="166"/>
      <c r="R542" s="167">
        <f>SUM(R543:R566)</f>
        <v>1.3784441999999997</v>
      </c>
      <c r="S542" s="166"/>
      <c r="T542" s="168">
        <f>SUM(T543:T566)</f>
        <v>0</v>
      </c>
      <c r="AR542" s="169" t="s">
        <v>89</v>
      </c>
      <c r="AT542" s="170" t="s">
        <v>78</v>
      </c>
      <c r="AU542" s="170" t="s">
        <v>87</v>
      </c>
      <c r="AY542" s="169" t="s">
        <v>149</v>
      </c>
      <c r="BK542" s="171">
        <f>SUM(BK543:BK566)</f>
        <v>0</v>
      </c>
    </row>
    <row r="543" spans="1:65" s="2" customFormat="1" ht="21.75" customHeight="1">
      <c r="A543" s="35"/>
      <c r="B543" s="36"/>
      <c r="C543" s="174" t="s">
        <v>1335</v>
      </c>
      <c r="D543" s="174" t="s">
        <v>151</v>
      </c>
      <c r="E543" s="175" t="s">
        <v>1336</v>
      </c>
      <c r="F543" s="176" t="s">
        <v>1337</v>
      </c>
      <c r="G543" s="177" t="s">
        <v>287</v>
      </c>
      <c r="H543" s="178">
        <v>21.24</v>
      </c>
      <c r="I543" s="179"/>
      <c r="J543" s="180">
        <f>ROUND(I543*H543,2)</f>
        <v>0</v>
      </c>
      <c r="K543" s="176" t="s">
        <v>155</v>
      </c>
      <c r="L543" s="40"/>
      <c r="M543" s="181" t="s">
        <v>31</v>
      </c>
      <c r="N543" s="182" t="s">
        <v>50</v>
      </c>
      <c r="O543" s="65"/>
      <c r="P543" s="183">
        <f>O543*H543</f>
        <v>0</v>
      </c>
      <c r="Q543" s="183">
        <v>0.00046</v>
      </c>
      <c r="R543" s="183">
        <f>Q543*H543</f>
        <v>0.0097704</v>
      </c>
      <c r="S543" s="183">
        <v>0</v>
      </c>
      <c r="T543" s="184">
        <f>S543*H543</f>
        <v>0</v>
      </c>
      <c r="U543" s="35"/>
      <c r="V543" s="35"/>
      <c r="W543" s="35"/>
      <c r="X543" s="35"/>
      <c r="Y543" s="35"/>
      <c r="Z543" s="35"/>
      <c r="AA543" s="35"/>
      <c r="AB543" s="35"/>
      <c r="AC543" s="35"/>
      <c r="AD543" s="35"/>
      <c r="AE543" s="35"/>
      <c r="AR543" s="185" t="s">
        <v>236</v>
      </c>
      <c r="AT543" s="185" t="s">
        <v>151</v>
      </c>
      <c r="AU543" s="185" t="s">
        <v>89</v>
      </c>
      <c r="AY543" s="18" t="s">
        <v>149</v>
      </c>
      <c r="BE543" s="186">
        <f>IF(N543="základní",J543,0)</f>
        <v>0</v>
      </c>
      <c r="BF543" s="186">
        <f>IF(N543="snížená",J543,0)</f>
        <v>0</v>
      </c>
      <c r="BG543" s="186">
        <f>IF(N543="zákl. přenesená",J543,0)</f>
        <v>0</v>
      </c>
      <c r="BH543" s="186">
        <f>IF(N543="sníž. přenesená",J543,0)</f>
        <v>0</v>
      </c>
      <c r="BI543" s="186">
        <f>IF(N543="nulová",J543,0)</f>
        <v>0</v>
      </c>
      <c r="BJ543" s="18" t="s">
        <v>87</v>
      </c>
      <c r="BK543" s="186">
        <f>ROUND(I543*H543,2)</f>
        <v>0</v>
      </c>
      <c r="BL543" s="18" t="s">
        <v>236</v>
      </c>
      <c r="BM543" s="185" t="s">
        <v>1338</v>
      </c>
    </row>
    <row r="544" spans="2:51" s="13" customFormat="1" ht="11.25">
      <c r="B544" s="192"/>
      <c r="C544" s="193"/>
      <c r="D544" s="187" t="s">
        <v>160</v>
      </c>
      <c r="E544" s="194" t="s">
        <v>31</v>
      </c>
      <c r="F544" s="195" t="s">
        <v>1339</v>
      </c>
      <c r="G544" s="193"/>
      <c r="H544" s="196">
        <v>9.74</v>
      </c>
      <c r="I544" s="197"/>
      <c r="J544" s="193"/>
      <c r="K544" s="193"/>
      <c r="L544" s="198"/>
      <c r="M544" s="199"/>
      <c r="N544" s="200"/>
      <c r="O544" s="200"/>
      <c r="P544" s="200"/>
      <c r="Q544" s="200"/>
      <c r="R544" s="200"/>
      <c r="S544" s="200"/>
      <c r="T544" s="201"/>
      <c r="AT544" s="202" t="s">
        <v>160</v>
      </c>
      <c r="AU544" s="202" t="s">
        <v>89</v>
      </c>
      <c r="AV544" s="13" t="s">
        <v>89</v>
      </c>
      <c r="AW544" s="13" t="s">
        <v>38</v>
      </c>
      <c r="AX544" s="13" t="s">
        <v>79</v>
      </c>
      <c r="AY544" s="202" t="s">
        <v>149</v>
      </c>
    </row>
    <row r="545" spans="2:51" s="13" customFormat="1" ht="11.25">
      <c r="B545" s="192"/>
      <c r="C545" s="193"/>
      <c r="D545" s="187" t="s">
        <v>160</v>
      </c>
      <c r="E545" s="194" t="s">
        <v>31</v>
      </c>
      <c r="F545" s="195" t="s">
        <v>1340</v>
      </c>
      <c r="G545" s="193"/>
      <c r="H545" s="196">
        <v>11.5</v>
      </c>
      <c r="I545" s="197"/>
      <c r="J545" s="193"/>
      <c r="K545" s="193"/>
      <c r="L545" s="198"/>
      <c r="M545" s="199"/>
      <c r="N545" s="200"/>
      <c r="O545" s="200"/>
      <c r="P545" s="200"/>
      <c r="Q545" s="200"/>
      <c r="R545" s="200"/>
      <c r="S545" s="200"/>
      <c r="T545" s="201"/>
      <c r="AT545" s="202" t="s">
        <v>160</v>
      </c>
      <c r="AU545" s="202" t="s">
        <v>89</v>
      </c>
      <c r="AV545" s="13" t="s">
        <v>89</v>
      </c>
      <c r="AW545" s="13" t="s">
        <v>38</v>
      </c>
      <c r="AX545" s="13" t="s">
        <v>79</v>
      </c>
      <c r="AY545" s="202" t="s">
        <v>149</v>
      </c>
    </row>
    <row r="546" spans="2:51" s="15" customFormat="1" ht="11.25">
      <c r="B546" s="213"/>
      <c r="C546" s="214"/>
      <c r="D546" s="187" t="s">
        <v>160</v>
      </c>
      <c r="E546" s="215" t="s">
        <v>31</v>
      </c>
      <c r="F546" s="216" t="s">
        <v>163</v>
      </c>
      <c r="G546" s="214"/>
      <c r="H546" s="217">
        <v>21.240000000000002</v>
      </c>
      <c r="I546" s="218"/>
      <c r="J546" s="214"/>
      <c r="K546" s="214"/>
      <c r="L546" s="219"/>
      <c r="M546" s="220"/>
      <c r="N546" s="221"/>
      <c r="O546" s="221"/>
      <c r="P546" s="221"/>
      <c r="Q546" s="221"/>
      <c r="R546" s="221"/>
      <c r="S546" s="221"/>
      <c r="T546" s="222"/>
      <c r="AT546" s="223" t="s">
        <v>160</v>
      </c>
      <c r="AU546" s="223" t="s">
        <v>89</v>
      </c>
      <c r="AV546" s="15" t="s">
        <v>156</v>
      </c>
      <c r="AW546" s="15" t="s">
        <v>38</v>
      </c>
      <c r="AX546" s="15" t="s">
        <v>87</v>
      </c>
      <c r="AY546" s="223" t="s">
        <v>149</v>
      </c>
    </row>
    <row r="547" spans="1:65" s="2" customFormat="1" ht="16.5" customHeight="1">
      <c r="A547" s="35"/>
      <c r="B547" s="36"/>
      <c r="C547" s="224" t="s">
        <v>1341</v>
      </c>
      <c r="D547" s="224" t="s">
        <v>237</v>
      </c>
      <c r="E547" s="225" t="s">
        <v>1342</v>
      </c>
      <c r="F547" s="226" t="s">
        <v>1343</v>
      </c>
      <c r="G547" s="227" t="s">
        <v>154</v>
      </c>
      <c r="H547" s="228">
        <v>2.549</v>
      </c>
      <c r="I547" s="229"/>
      <c r="J547" s="230">
        <f>ROUND(I547*H547,2)</f>
        <v>0</v>
      </c>
      <c r="K547" s="226" t="s">
        <v>31</v>
      </c>
      <c r="L547" s="231"/>
      <c r="M547" s="232" t="s">
        <v>31</v>
      </c>
      <c r="N547" s="233" t="s">
        <v>50</v>
      </c>
      <c r="O547" s="65"/>
      <c r="P547" s="183">
        <f>O547*H547</f>
        <v>0</v>
      </c>
      <c r="Q547" s="183">
        <v>0.0192</v>
      </c>
      <c r="R547" s="183">
        <f>Q547*H547</f>
        <v>0.04894079999999999</v>
      </c>
      <c r="S547" s="183">
        <v>0</v>
      </c>
      <c r="T547" s="184">
        <f>S547*H547</f>
        <v>0</v>
      </c>
      <c r="U547" s="35"/>
      <c r="V547" s="35"/>
      <c r="W547" s="35"/>
      <c r="X547" s="35"/>
      <c r="Y547" s="35"/>
      <c r="Z547" s="35"/>
      <c r="AA547" s="35"/>
      <c r="AB547" s="35"/>
      <c r="AC547" s="35"/>
      <c r="AD547" s="35"/>
      <c r="AE547" s="35"/>
      <c r="AR547" s="185" t="s">
        <v>329</v>
      </c>
      <c r="AT547" s="185" t="s">
        <v>237</v>
      </c>
      <c r="AU547" s="185" t="s">
        <v>89</v>
      </c>
      <c r="AY547" s="18" t="s">
        <v>149</v>
      </c>
      <c r="BE547" s="186">
        <f>IF(N547="základní",J547,0)</f>
        <v>0</v>
      </c>
      <c r="BF547" s="186">
        <f>IF(N547="snížená",J547,0)</f>
        <v>0</v>
      </c>
      <c r="BG547" s="186">
        <f>IF(N547="zákl. přenesená",J547,0)</f>
        <v>0</v>
      </c>
      <c r="BH547" s="186">
        <f>IF(N547="sníž. přenesená",J547,0)</f>
        <v>0</v>
      </c>
      <c r="BI547" s="186">
        <f>IF(N547="nulová",J547,0)</f>
        <v>0</v>
      </c>
      <c r="BJ547" s="18" t="s">
        <v>87</v>
      </c>
      <c r="BK547" s="186">
        <f>ROUND(I547*H547,2)</f>
        <v>0</v>
      </c>
      <c r="BL547" s="18" t="s">
        <v>236</v>
      </c>
      <c r="BM547" s="185" t="s">
        <v>1344</v>
      </c>
    </row>
    <row r="548" spans="2:51" s="13" customFormat="1" ht="11.25">
      <c r="B548" s="192"/>
      <c r="C548" s="193"/>
      <c r="D548" s="187" t="s">
        <v>160</v>
      </c>
      <c r="E548" s="194" t="s">
        <v>31</v>
      </c>
      <c r="F548" s="195" t="s">
        <v>1345</v>
      </c>
      <c r="G548" s="193"/>
      <c r="H548" s="196">
        <v>2.549</v>
      </c>
      <c r="I548" s="197"/>
      <c r="J548" s="193"/>
      <c r="K548" s="193"/>
      <c r="L548" s="198"/>
      <c r="M548" s="199"/>
      <c r="N548" s="200"/>
      <c r="O548" s="200"/>
      <c r="P548" s="200"/>
      <c r="Q548" s="200"/>
      <c r="R548" s="200"/>
      <c r="S548" s="200"/>
      <c r="T548" s="201"/>
      <c r="AT548" s="202" t="s">
        <v>160</v>
      </c>
      <c r="AU548" s="202" t="s">
        <v>89</v>
      </c>
      <c r="AV548" s="13" t="s">
        <v>89</v>
      </c>
      <c r="AW548" s="13" t="s">
        <v>38</v>
      </c>
      <c r="AX548" s="13" t="s">
        <v>79</v>
      </c>
      <c r="AY548" s="202" t="s">
        <v>149</v>
      </c>
    </row>
    <row r="549" spans="2:51" s="15" customFormat="1" ht="11.25">
      <c r="B549" s="213"/>
      <c r="C549" s="214"/>
      <c r="D549" s="187" t="s">
        <v>160</v>
      </c>
      <c r="E549" s="215" t="s">
        <v>31</v>
      </c>
      <c r="F549" s="216" t="s">
        <v>163</v>
      </c>
      <c r="G549" s="214"/>
      <c r="H549" s="217">
        <v>2.549</v>
      </c>
      <c r="I549" s="218"/>
      <c r="J549" s="214"/>
      <c r="K549" s="214"/>
      <c r="L549" s="219"/>
      <c r="M549" s="220"/>
      <c r="N549" s="221"/>
      <c r="O549" s="221"/>
      <c r="P549" s="221"/>
      <c r="Q549" s="221"/>
      <c r="R549" s="221"/>
      <c r="S549" s="221"/>
      <c r="T549" s="222"/>
      <c r="AT549" s="223" t="s">
        <v>160</v>
      </c>
      <c r="AU549" s="223" t="s">
        <v>89</v>
      </c>
      <c r="AV549" s="15" t="s">
        <v>156</v>
      </c>
      <c r="AW549" s="15" t="s">
        <v>38</v>
      </c>
      <c r="AX549" s="15" t="s">
        <v>87</v>
      </c>
      <c r="AY549" s="223" t="s">
        <v>149</v>
      </c>
    </row>
    <row r="550" spans="1:65" s="2" customFormat="1" ht="24">
      <c r="A550" s="35"/>
      <c r="B550" s="36"/>
      <c r="C550" s="174" t="s">
        <v>1346</v>
      </c>
      <c r="D550" s="174" t="s">
        <v>151</v>
      </c>
      <c r="E550" s="175" t="s">
        <v>1347</v>
      </c>
      <c r="F550" s="176" t="s">
        <v>1348</v>
      </c>
      <c r="G550" s="177" t="s">
        <v>154</v>
      </c>
      <c r="H550" s="178">
        <v>52.47</v>
      </c>
      <c r="I550" s="179"/>
      <c r="J550" s="180">
        <f>ROUND(I550*H550,2)</f>
        <v>0</v>
      </c>
      <c r="K550" s="176" t="s">
        <v>155</v>
      </c>
      <c r="L550" s="40"/>
      <c r="M550" s="181" t="s">
        <v>31</v>
      </c>
      <c r="N550" s="182" t="s">
        <v>50</v>
      </c>
      <c r="O550" s="65"/>
      <c r="P550" s="183">
        <f>O550*H550</f>
        <v>0</v>
      </c>
      <c r="Q550" s="183">
        <v>0.00372</v>
      </c>
      <c r="R550" s="183">
        <f>Q550*H550</f>
        <v>0.1951884</v>
      </c>
      <c r="S550" s="183">
        <v>0</v>
      </c>
      <c r="T550" s="184">
        <f>S550*H550</f>
        <v>0</v>
      </c>
      <c r="U550" s="35"/>
      <c r="V550" s="35"/>
      <c r="W550" s="35"/>
      <c r="X550" s="35"/>
      <c r="Y550" s="35"/>
      <c r="Z550" s="35"/>
      <c r="AA550" s="35"/>
      <c r="AB550" s="35"/>
      <c r="AC550" s="35"/>
      <c r="AD550" s="35"/>
      <c r="AE550" s="35"/>
      <c r="AR550" s="185" t="s">
        <v>236</v>
      </c>
      <c r="AT550" s="185" t="s">
        <v>151</v>
      </c>
      <c r="AU550" s="185" t="s">
        <v>89</v>
      </c>
      <c r="AY550" s="18" t="s">
        <v>149</v>
      </c>
      <c r="BE550" s="186">
        <f>IF(N550="základní",J550,0)</f>
        <v>0</v>
      </c>
      <c r="BF550" s="186">
        <f>IF(N550="snížená",J550,0)</f>
        <v>0</v>
      </c>
      <c r="BG550" s="186">
        <f>IF(N550="zákl. přenesená",J550,0)</f>
        <v>0</v>
      </c>
      <c r="BH550" s="186">
        <f>IF(N550="sníž. přenesená",J550,0)</f>
        <v>0</v>
      </c>
      <c r="BI550" s="186">
        <f>IF(N550="nulová",J550,0)</f>
        <v>0</v>
      </c>
      <c r="BJ550" s="18" t="s">
        <v>87</v>
      </c>
      <c r="BK550" s="186">
        <f>ROUND(I550*H550,2)</f>
        <v>0</v>
      </c>
      <c r="BL550" s="18" t="s">
        <v>236</v>
      </c>
      <c r="BM550" s="185" t="s">
        <v>1349</v>
      </c>
    </row>
    <row r="551" spans="2:51" s="13" customFormat="1" ht="11.25">
      <c r="B551" s="192"/>
      <c r="C551" s="193"/>
      <c r="D551" s="187" t="s">
        <v>160</v>
      </c>
      <c r="E551" s="194" t="s">
        <v>31</v>
      </c>
      <c r="F551" s="195" t="s">
        <v>1350</v>
      </c>
      <c r="G551" s="193"/>
      <c r="H551" s="196">
        <v>52.47</v>
      </c>
      <c r="I551" s="197"/>
      <c r="J551" s="193"/>
      <c r="K551" s="193"/>
      <c r="L551" s="198"/>
      <c r="M551" s="199"/>
      <c r="N551" s="200"/>
      <c r="O551" s="200"/>
      <c r="P551" s="200"/>
      <c r="Q551" s="200"/>
      <c r="R551" s="200"/>
      <c r="S551" s="200"/>
      <c r="T551" s="201"/>
      <c r="AT551" s="202" t="s">
        <v>160</v>
      </c>
      <c r="AU551" s="202" t="s">
        <v>89</v>
      </c>
      <c r="AV551" s="13" t="s">
        <v>89</v>
      </c>
      <c r="AW551" s="13" t="s">
        <v>38</v>
      </c>
      <c r="AX551" s="13" t="s">
        <v>79</v>
      </c>
      <c r="AY551" s="202" t="s">
        <v>149</v>
      </c>
    </row>
    <row r="552" spans="2:51" s="14" customFormat="1" ht="11.25">
      <c r="B552" s="203"/>
      <c r="C552" s="204"/>
      <c r="D552" s="187" t="s">
        <v>160</v>
      </c>
      <c r="E552" s="205" t="s">
        <v>31</v>
      </c>
      <c r="F552" s="206" t="s">
        <v>1351</v>
      </c>
      <c r="G552" s="204"/>
      <c r="H552" s="205" t="s">
        <v>31</v>
      </c>
      <c r="I552" s="207"/>
      <c r="J552" s="204"/>
      <c r="K552" s="204"/>
      <c r="L552" s="208"/>
      <c r="M552" s="209"/>
      <c r="N552" s="210"/>
      <c r="O552" s="210"/>
      <c r="P552" s="210"/>
      <c r="Q552" s="210"/>
      <c r="R552" s="210"/>
      <c r="S552" s="210"/>
      <c r="T552" s="211"/>
      <c r="AT552" s="212" t="s">
        <v>160</v>
      </c>
      <c r="AU552" s="212" t="s">
        <v>89</v>
      </c>
      <c r="AV552" s="14" t="s">
        <v>87</v>
      </c>
      <c r="AW552" s="14" t="s">
        <v>38</v>
      </c>
      <c r="AX552" s="14" t="s">
        <v>79</v>
      </c>
      <c r="AY552" s="212" t="s">
        <v>149</v>
      </c>
    </row>
    <row r="553" spans="2:51" s="15" customFormat="1" ht="11.25">
      <c r="B553" s="213"/>
      <c r="C553" s="214"/>
      <c r="D553" s="187" t="s">
        <v>160</v>
      </c>
      <c r="E553" s="215" t="s">
        <v>31</v>
      </c>
      <c r="F553" s="216" t="s">
        <v>163</v>
      </c>
      <c r="G553" s="214"/>
      <c r="H553" s="217">
        <v>52.47</v>
      </c>
      <c r="I553" s="218"/>
      <c r="J553" s="214"/>
      <c r="K553" s="214"/>
      <c r="L553" s="219"/>
      <c r="M553" s="220"/>
      <c r="N553" s="221"/>
      <c r="O553" s="221"/>
      <c r="P553" s="221"/>
      <c r="Q553" s="221"/>
      <c r="R553" s="221"/>
      <c r="S553" s="221"/>
      <c r="T553" s="222"/>
      <c r="AT553" s="223" t="s">
        <v>160</v>
      </c>
      <c r="AU553" s="223" t="s">
        <v>89</v>
      </c>
      <c r="AV553" s="15" t="s">
        <v>156</v>
      </c>
      <c r="AW553" s="15" t="s">
        <v>38</v>
      </c>
      <c r="AX553" s="15" t="s">
        <v>87</v>
      </c>
      <c r="AY553" s="223" t="s">
        <v>149</v>
      </c>
    </row>
    <row r="554" spans="1:65" s="2" customFormat="1" ht="16.5" customHeight="1">
      <c r="A554" s="35"/>
      <c r="B554" s="36"/>
      <c r="C554" s="224" t="s">
        <v>1352</v>
      </c>
      <c r="D554" s="224" t="s">
        <v>237</v>
      </c>
      <c r="E554" s="225" t="s">
        <v>1342</v>
      </c>
      <c r="F554" s="226" t="s">
        <v>1343</v>
      </c>
      <c r="G554" s="227" t="s">
        <v>154</v>
      </c>
      <c r="H554" s="228">
        <v>57.717</v>
      </c>
      <c r="I554" s="229"/>
      <c r="J554" s="230">
        <f>ROUND(I554*H554,2)</f>
        <v>0</v>
      </c>
      <c r="K554" s="226" t="s">
        <v>31</v>
      </c>
      <c r="L554" s="231"/>
      <c r="M554" s="232" t="s">
        <v>31</v>
      </c>
      <c r="N554" s="233" t="s">
        <v>50</v>
      </c>
      <c r="O554" s="65"/>
      <c r="P554" s="183">
        <f>O554*H554</f>
        <v>0</v>
      </c>
      <c r="Q554" s="183">
        <v>0.0192</v>
      </c>
      <c r="R554" s="183">
        <f>Q554*H554</f>
        <v>1.1081663999999998</v>
      </c>
      <c r="S554" s="183">
        <v>0</v>
      </c>
      <c r="T554" s="184">
        <f>S554*H554</f>
        <v>0</v>
      </c>
      <c r="U554" s="35"/>
      <c r="V554" s="35"/>
      <c r="W554" s="35"/>
      <c r="X554" s="35"/>
      <c r="Y554" s="35"/>
      <c r="Z554" s="35"/>
      <c r="AA554" s="35"/>
      <c r="AB554" s="35"/>
      <c r="AC554" s="35"/>
      <c r="AD554" s="35"/>
      <c r="AE554" s="35"/>
      <c r="AR554" s="185" t="s">
        <v>329</v>
      </c>
      <c r="AT554" s="185" t="s">
        <v>237</v>
      </c>
      <c r="AU554" s="185" t="s">
        <v>89</v>
      </c>
      <c r="AY554" s="18" t="s">
        <v>149</v>
      </c>
      <c r="BE554" s="186">
        <f>IF(N554="základní",J554,0)</f>
        <v>0</v>
      </c>
      <c r="BF554" s="186">
        <f>IF(N554="snížená",J554,0)</f>
        <v>0</v>
      </c>
      <c r="BG554" s="186">
        <f>IF(N554="zákl. přenesená",J554,0)</f>
        <v>0</v>
      </c>
      <c r="BH554" s="186">
        <f>IF(N554="sníž. přenesená",J554,0)</f>
        <v>0</v>
      </c>
      <c r="BI554" s="186">
        <f>IF(N554="nulová",J554,0)</f>
        <v>0</v>
      </c>
      <c r="BJ554" s="18" t="s">
        <v>87</v>
      </c>
      <c r="BK554" s="186">
        <f>ROUND(I554*H554,2)</f>
        <v>0</v>
      </c>
      <c r="BL554" s="18" t="s">
        <v>236</v>
      </c>
      <c r="BM554" s="185" t="s">
        <v>1353</v>
      </c>
    </row>
    <row r="555" spans="2:51" s="13" customFormat="1" ht="11.25">
      <c r="B555" s="192"/>
      <c r="C555" s="193"/>
      <c r="D555" s="187" t="s">
        <v>160</v>
      </c>
      <c r="E555" s="193"/>
      <c r="F555" s="195" t="s">
        <v>1354</v>
      </c>
      <c r="G555" s="193"/>
      <c r="H555" s="196">
        <v>57.717</v>
      </c>
      <c r="I555" s="197"/>
      <c r="J555" s="193"/>
      <c r="K555" s="193"/>
      <c r="L555" s="198"/>
      <c r="M555" s="199"/>
      <c r="N555" s="200"/>
      <c r="O555" s="200"/>
      <c r="P555" s="200"/>
      <c r="Q555" s="200"/>
      <c r="R555" s="200"/>
      <c r="S555" s="200"/>
      <c r="T555" s="201"/>
      <c r="AT555" s="202" t="s">
        <v>160</v>
      </c>
      <c r="AU555" s="202" t="s">
        <v>89</v>
      </c>
      <c r="AV555" s="13" t="s">
        <v>89</v>
      </c>
      <c r="AW555" s="13" t="s">
        <v>4</v>
      </c>
      <c r="AX555" s="13" t="s">
        <v>87</v>
      </c>
      <c r="AY555" s="202" t="s">
        <v>149</v>
      </c>
    </row>
    <row r="556" spans="1:65" s="2" customFormat="1" ht="16.5" customHeight="1">
      <c r="A556" s="35"/>
      <c r="B556" s="36"/>
      <c r="C556" s="174" t="s">
        <v>1355</v>
      </c>
      <c r="D556" s="174" t="s">
        <v>151</v>
      </c>
      <c r="E556" s="175" t="s">
        <v>1356</v>
      </c>
      <c r="F556" s="176" t="s">
        <v>1357</v>
      </c>
      <c r="G556" s="177" t="s">
        <v>154</v>
      </c>
      <c r="H556" s="178">
        <v>21.15</v>
      </c>
      <c r="I556" s="179"/>
      <c r="J556" s="180">
        <f>ROUND(I556*H556,2)</f>
        <v>0</v>
      </c>
      <c r="K556" s="176" t="s">
        <v>155</v>
      </c>
      <c r="L556" s="40"/>
      <c r="M556" s="181" t="s">
        <v>31</v>
      </c>
      <c r="N556" s="182" t="s">
        <v>50</v>
      </c>
      <c r="O556" s="65"/>
      <c r="P556" s="183">
        <f>O556*H556</f>
        <v>0</v>
      </c>
      <c r="Q556" s="183">
        <v>0</v>
      </c>
      <c r="R556" s="183">
        <f>Q556*H556</f>
        <v>0</v>
      </c>
      <c r="S556" s="183">
        <v>0</v>
      </c>
      <c r="T556" s="184">
        <f>S556*H556</f>
        <v>0</v>
      </c>
      <c r="U556" s="35"/>
      <c r="V556" s="35"/>
      <c r="W556" s="35"/>
      <c r="X556" s="35"/>
      <c r="Y556" s="35"/>
      <c r="Z556" s="35"/>
      <c r="AA556" s="35"/>
      <c r="AB556" s="35"/>
      <c r="AC556" s="35"/>
      <c r="AD556" s="35"/>
      <c r="AE556" s="35"/>
      <c r="AR556" s="185" t="s">
        <v>236</v>
      </c>
      <c r="AT556" s="185" t="s">
        <v>151</v>
      </c>
      <c r="AU556" s="185" t="s">
        <v>89</v>
      </c>
      <c r="AY556" s="18" t="s">
        <v>149</v>
      </c>
      <c r="BE556" s="186">
        <f>IF(N556="základní",J556,0)</f>
        <v>0</v>
      </c>
      <c r="BF556" s="186">
        <f>IF(N556="snížená",J556,0)</f>
        <v>0</v>
      </c>
      <c r="BG556" s="186">
        <f>IF(N556="zákl. přenesená",J556,0)</f>
        <v>0</v>
      </c>
      <c r="BH556" s="186">
        <f>IF(N556="sníž. přenesená",J556,0)</f>
        <v>0</v>
      </c>
      <c r="BI556" s="186">
        <f>IF(N556="nulová",J556,0)</f>
        <v>0</v>
      </c>
      <c r="BJ556" s="18" t="s">
        <v>87</v>
      </c>
      <c r="BK556" s="186">
        <f>ROUND(I556*H556,2)</f>
        <v>0</v>
      </c>
      <c r="BL556" s="18" t="s">
        <v>236</v>
      </c>
      <c r="BM556" s="185" t="s">
        <v>1358</v>
      </c>
    </row>
    <row r="557" spans="2:51" s="13" customFormat="1" ht="11.25">
      <c r="B557" s="192"/>
      <c r="C557" s="193"/>
      <c r="D557" s="187" t="s">
        <v>160</v>
      </c>
      <c r="E557" s="194" t="s">
        <v>31</v>
      </c>
      <c r="F557" s="195" t="s">
        <v>1359</v>
      </c>
      <c r="G557" s="193"/>
      <c r="H557" s="196">
        <v>21.15</v>
      </c>
      <c r="I557" s="197"/>
      <c r="J557" s="193"/>
      <c r="K557" s="193"/>
      <c r="L557" s="198"/>
      <c r="M557" s="199"/>
      <c r="N557" s="200"/>
      <c r="O557" s="200"/>
      <c r="P557" s="200"/>
      <c r="Q557" s="200"/>
      <c r="R557" s="200"/>
      <c r="S557" s="200"/>
      <c r="T557" s="201"/>
      <c r="AT557" s="202" t="s">
        <v>160</v>
      </c>
      <c r="AU557" s="202" t="s">
        <v>89</v>
      </c>
      <c r="AV557" s="13" t="s">
        <v>89</v>
      </c>
      <c r="AW557" s="13" t="s">
        <v>38</v>
      </c>
      <c r="AX557" s="13" t="s">
        <v>79</v>
      </c>
      <c r="AY557" s="202" t="s">
        <v>149</v>
      </c>
    </row>
    <row r="558" spans="2:51" s="15" customFormat="1" ht="11.25">
      <c r="B558" s="213"/>
      <c r="C558" s="214"/>
      <c r="D558" s="187" t="s">
        <v>160</v>
      </c>
      <c r="E558" s="215" t="s">
        <v>31</v>
      </c>
      <c r="F558" s="216" t="s">
        <v>163</v>
      </c>
      <c r="G558" s="214"/>
      <c r="H558" s="217">
        <v>21.15</v>
      </c>
      <c r="I558" s="218"/>
      <c r="J558" s="214"/>
      <c r="K558" s="214"/>
      <c r="L558" s="219"/>
      <c r="M558" s="220"/>
      <c r="N558" s="221"/>
      <c r="O558" s="221"/>
      <c r="P558" s="221"/>
      <c r="Q558" s="221"/>
      <c r="R558" s="221"/>
      <c r="S558" s="221"/>
      <c r="T558" s="222"/>
      <c r="AT558" s="223" t="s">
        <v>160</v>
      </c>
      <c r="AU558" s="223" t="s">
        <v>89</v>
      </c>
      <c r="AV558" s="15" t="s">
        <v>156</v>
      </c>
      <c r="AW558" s="15" t="s">
        <v>38</v>
      </c>
      <c r="AX558" s="15" t="s">
        <v>87</v>
      </c>
      <c r="AY558" s="223" t="s">
        <v>149</v>
      </c>
    </row>
    <row r="559" spans="1:65" s="2" customFormat="1" ht="16.5" customHeight="1">
      <c r="A559" s="35"/>
      <c r="B559" s="36"/>
      <c r="C559" s="174" t="s">
        <v>1360</v>
      </c>
      <c r="D559" s="174" t="s">
        <v>151</v>
      </c>
      <c r="E559" s="175" t="s">
        <v>1361</v>
      </c>
      <c r="F559" s="176" t="s">
        <v>1362</v>
      </c>
      <c r="G559" s="177" t="s">
        <v>154</v>
      </c>
      <c r="H559" s="178">
        <v>52.47</v>
      </c>
      <c r="I559" s="179"/>
      <c r="J559" s="180">
        <f>ROUND(I559*H559,2)</f>
        <v>0</v>
      </c>
      <c r="K559" s="176" t="s">
        <v>155</v>
      </c>
      <c r="L559" s="40"/>
      <c r="M559" s="181" t="s">
        <v>31</v>
      </c>
      <c r="N559" s="182" t="s">
        <v>50</v>
      </c>
      <c r="O559" s="65"/>
      <c r="P559" s="183">
        <f>O559*H559</f>
        <v>0</v>
      </c>
      <c r="Q559" s="183">
        <v>0.0003</v>
      </c>
      <c r="R559" s="183">
        <f>Q559*H559</f>
        <v>0.015740999999999998</v>
      </c>
      <c r="S559" s="183">
        <v>0</v>
      </c>
      <c r="T559" s="184">
        <f>S559*H559</f>
        <v>0</v>
      </c>
      <c r="U559" s="35"/>
      <c r="V559" s="35"/>
      <c r="W559" s="35"/>
      <c r="X559" s="35"/>
      <c r="Y559" s="35"/>
      <c r="Z559" s="35"/>
      <c r="AA559" s="35"/>
      <c r="AB559" s="35"/>
      <c r="AC559" s="35"/>
      <c r="AD559" s="35"/>
      <c r="AE559" s="35"/>
      <c r="AR559" s="185" t="s">
        <v>236</v>
      </c>
      <c r="AT559" s="185" t="s">
        <v>151</v>
      </c>
      <c r="AU559" s="185" t="s">
        <v>89</v>
      </c>
      <c r="AY559" s="18" t="s">
        <v>149</v>
      </c>
      <c r="BE559" s="186">
        <f>IF(N559="základní",J559,0)</f>
        <v>0</v>
      </c>
      <c r="BF559" s="186">
        <f>IF(N559="snížená",J559,0)</f>
        <v>0</v>
      </c>
      <c r="BG559" s="186">
        <f>IF(N559="zákl. přenesená",J559,0)</f>
        <v>0</v>
      </c>
      <c r="BH559" s="186">
        <f>IF(N559="sníž. přenesená",J559,0)</f>
        <v>0</v>
      </c>
      <c r="BI559" s="186">
        <f>IF(N559="nulová",J559,0)</f>
        <v>0</v>
      </c>
      <c r="BJ559" s="18" t="s">
        <v>87</v>
      </c>
      <c r="BK559" s="186">
        <f>ROUND(I559*H559,2)</f>
        <v>0</v>
      </c>
      <c r="BL559" s="18" t="s">
        <v>236</v>
      </c>
      <c r="BM559" s="185" t="s">
        <v>1363</v>
      </c>
    </row>
    <row r="560" spans="1:47" s="2" customFormat="1" ht="48.75">
      <c r="A560" s="35"/>
      <c r="B560" s="36"/>
      <c r="C560" s="37"/>
      <c r="D560" s="187" t="s">
        <v>158</v>
      </c>
      <c r="E560" s="37"/>
      <c r="F560" s="188" t="s">
        <v>1364</v>
      </c>
      <c r="G560" s="37"/>
      <c r="H560" s="37"/>
      <c r="I560" s="189"/>
      <c r="J560" s="37"/>
      <c r="K560" s="37"/>
      <c r="L560" s="40"/>
      <c r="M560" s="190"/>
      <c r="N560" s="191"/>
      <c r="O560" s="65"/>
      <c r="P560" s="65"/>
      <c r="Q560" s="65"/>
      <c r="R560" s="65"/>
      <c r="S560" s="65"/>
      <c r="T560" s="66"/>
      <c r="U560" s="35"/>
      <c r="V560" s="35"/>
      <c r="W560" s="35"/>
      <c r="X560" s="35"/>
      <c r="Y560" s="35"/>
      <c r="Z560" s="35"/>
      <c r="AA560" s="35"/>
      <c r="AB560" s="35"/>
      <c r="AC560" s="35"/>
      <c r="AD560" s="35"/>
      <c r="AE560" s="35"/>
      <c r="AT560" s="18" t="s">
        <v>158</v>
      </c>
      <c r="AU560" s="18" t="s">
        <v>89</v>
      </c>
    </row>
    <row r="561" spans="1:65" s="2" customFormat="1" ht="16.5" customHeight="1">
      <c r="A561" s="35"/>
      <c r="B561" s="36"/>
      <c r="C561" s="174" t="s">
        <v>1365</v>
      </c>
      <c r="D561" s="174" t="s">
        <v>151</v>
      </c>
      <c r="E561" s="175" t="s">
        <v>1366</v>
      </c>
      <c r="F561" s="176" t="s">
        <v>1367</v>
      </c>
      <c r="G561" s="177" t="s">
        <v>287</v>
      </c>
      <c r="H561" s="178">
        <v>21.24</v>
      </c>
      <c r="I561" s="179"/>
      <c r="J561" s="180">
        <f>ROUND(I561*H561,2)</f>
        <v>0</v>
      </c>
      <c r="K561" s="176" t="s">
        <v>155</v>
      </c>
      <c r="L561" s="40"/>
      <c r="M561" s="181" t="s">
        <v>31</v>
      </c>
      <c r="N561" s="182" t="s">
        <v>50</v>
      </c>
      <c r="O561" s="65"/>
      <c r="P561" s="183">
        <f>O561*H561</f>
        <v>0</v>
      </c>
      <c r="Q561" s="183">
        <v>3E-05</v>
      </c>
      <c r="R561" s="183">
        <f>Q561*H561</f>
        <v>0.0006372</v>
      </c>
      <c r="S561" s="183">
        <v>0</v>
      </c>
      <c r="T561" s="184">
        <f>S561*H561</f>
        <v>0</v>
      </c>
      <c r="U561" s="35"/>
      <c r="V561" s="35"/>
      <c r="W561" s="35"/>
      <c r="X561" s="35"/>
      <c r="Y561" s="35"/>
      <c r="Z561" s="35"/>
      <c r="AA561" s="35"/>
      <c r="AB561" s="35"/>
      <c r="AC561" s="35"/>
      <c r="AD561" s="35"/>
      <c r="AE561" s="35"/>
      <c r="AR561" s="185" t="s">
        <v>236</v>
      </c>
      <c r="AT561" s="185" t="s">
        <v>151</v>
      </c>
      <c r="AU561" s="185" t="s">
        <v>89</v>
      </c>
      <c r="AY561" s="18" t="s">
        <v>149</v>
      </c>
      <c r="BE561" s="186">
        <f>IF(N561="základní",J561,0)</f>
        <v>0</v>
      </c>
      <c r="BF561" s="186">
        <f>IF(N561="snížená",J561,0)</f>
        <v>0</v>
      </c>
      <c r="BG561" s="186">
        <f>IF(N561="zákl. přenesená",J561,0)</f>
        <v>0</v>
      </c>
      <c r="BH561" s="186">
        <f>IF(N561="sníž. přenesená",J561,0)</f>
        <v>0</v>
      </c>
      <c r="BI561" s="186">
        <f>IF(N561="nulová",J561,0)</f>
        <v>0</v>
      </c>
      <c r="BJ561" s="18" t="s">
        <v>87</v>
      </c>
      <c r="BK561" s="186">
        <f>ROUND(I561*H561,2)</f>
        <v>0</v>
      </c>
      <c r="BL561" s="18" t="s">
        <v>236</v>
      </c>
      <c r="BM561" s="185" t="s">
        <v>1368</v>
      </c>
    </row>
    <row r="562" spans="1:47" s="2" customFormat="1" ht="48.75">
      <c r="A562" s="35"/>
      <c r="B562" s="36"/>
      <c r="C562" s="37"/>
      <c r="D562" s="187" t="s">
        <v>158</v>
      </c>
      <c r="E562" s="37"/>
      <c r="F562" s="188" t="s">
        <v>1364</v>
      </c>
      <c r="G562" s="37"/>
      <c r="H562" s="37"/>
      <c r="I562" s="189"/>
      <c r="J562" s="37"/>
      <c r="K562" s="37"/>
      <c r="L562" s="40"/>
      <c r="M562" s="190"/>
      <c r="N562" s="191"/>
      <c r="O562" s="65"/>
      <c r="P562" s="65"/>
      <c r="Q562" s="65"/>
      <c r="R562" s="65"/>
      <c r="S562" s="65"/>
      <c r="T562" s="66"/>
      <c r="U562" s="35"/>
      <c r="V562" s="35"/>
      <c r="W562" s="35"/>
      <c r="X562" s="35"/>
      <c r="Y562" s="35"/>
      <c r="Z562" s="35"/>
      <c r="AA562" s="35"/>
      <c r="AB562" s="35"/>
      <c r="AC562" s="35"/>
      <c r="AD562" s="35"/>
      <c r="AE562" s="35"/>
      <c r="AT562" s="18" t="s">
        <v>158</v>
      </c>
      <c r="AU562" s="18" t="s">
        <v>89</v>
      </c>
    </row>
    <row r="563" spans="2:51" s="13" customFormat="1" ht="11.25">
      <c r="B563" s="192"/>
      <c r="C563" s="193"/>
      <c r="D563" s="187" t="s">
        <v>160</v>
      </c>
      <c r="E563" s="194" t="s">
        <v>31</v>
      </c>
      <c r="F563" s="195" t="s">
        <v>1369</v>
      </c>
      <c r="G563" s="193"/>
      <c r="H563" s="196">
        <v>21.24</v>
      </c>
      <c r="I563" s="197"/>
      <c r="J563" s="193"/>
      <c r="K563" s="193"/>
      <c r="L563" s="198"/>
      <c r="M563" s="199"/>
      <c r="N563" s="200"/>
      <c r="O563" s="200"/>
      <c r="P563" s="200"/>
      <c r="Q563" s="200"/>
      <c r="R563" s="200"/>
      <c r="S563" s="200"/>
      <c r="T563" s="201"/>
      <c r="AT563" s="202" t="s">
        <v>160</v>
      </c>
      <c r="AU563" s="202" t="s">
        <v>89</v>
      </c>
      <c r="AV563" s="13" t="s">
        <v>89</v>
      </c>
      <c r="AW563" s="13" t="s">
        <v>38</v>
      </c>
      <c r="AX563" s="13" t="s">
        <v>79</v>
      </c>
      <c r="AY563" s="202" t="s">
        <v>149</v>
      </c>
    </row>
    <row r="564" spans="2:51" s="15" customFormat="1" ht="11.25">
      <c r="B564" s="213"/>
      <c r="C564" s="214"/>
      <c r="D564" s="187" t="s">
        <v>160</v>
      </c>
      <c r="E564" s="215" t="s">
        <v>31</v>
      </c>
      <c r="F564" s="216" t="s">
        <v>163</v>
      </c>
      <c r="G564" s="214"/>
      <c r="H564" s="217">
        <v>21.24</v>
      </c>
      <c r="I564" s="218"/>
      <c r="J564" s="214"/>
      <c r="K564" s="214"/>
      <c r="L564" s="219"/>
      <c r="M564" s="220"/>
      <c r="N564" s="221"/>
      <c r="O564" s="221"/>
      <c r="P564" s="221"/>
      <c r="Q564" s="221"/>
      <c r="R564" s="221"/>
      <c r="S564" s="221"/>
      <c r="T564" s="222"/>
      <c r="AT564" s="223" t="s">
        <v>160</v>
      </c>
      <c r="AU564" s="223" t="s">
        <v>89</v>
      </c>
      <c r="AV564" s="15" t="s">
        <v>156</v>
      </c>
      <c r="AW564" s="15" t="s">
        <v>38</v>
      </c>
      <c r="AX564" s="15" t="s">
        <v>87</v>
      </c>
      <c r="AY564" s="223" t="s">
        <v>149</v>
      </c>
    </row>
    <row r="565" spans="1:65" s="2" customFormat="1" ht="24">
      <c r="A565" s="35"/>
      <c r="B565" s="36"/>
      <c r="C565" s="174" t="s">
        <v>1370</v>
      </c>
      <c r="D565" s="174" t="s">
        <v>151</v>
      </c>
      <c r="E565" s="175" t="s">
        <v>1371</v>
      </c>
      <c r="F565" s="176" t="s">
        <v>1372</v>
      </c>
      <c r="G565" s="177" t="s">
        <v>240</v>
      </c>
      <c r="H565" s="178">
        <v>1.378</v>
      </c>
      <c r="I565" s="179"/>
      <c r="J565" s="180">
        <f>ROUND(I565*H565,2)</f>
        <v>0</v>
      </c>
      <c r="K565" s="176" t="s">
        <v>155</v>
      </c>
      <c r="L565" s="40"/>
      <c r="M565" s="181" t="s">
        <v>31</v>
      </c>
      <c r="N565" s="182" t="s">
        <v>50</v>
      </c>
      <c r="O565" s="65"/>
      <c r="P565" s="183">
        <f>O565*H565</f>
        <v>0</v>
      </c>
      <c r="Q565" s="183">
        <v>0</v>
      </c>
      <c r="R565" s="183">
        <f>Q565*H565</f>
        <v>0</v>
      </c>
      <c r="S565" s="183">
        <v>0</v>
      </c>
      <c r="T565" s="184">
        <f>S565*H565</f>
        <v>0</v>
      </c>
      <c r="U565" s="35"/>
      <c r="V565" s="35"/>
      <c r="W565" s="35"/>
      <c r="X565" s="35"/>
      <c r="Y565" s="35"/>
      <c r="Z565" s="35"/>
      <c r="AA565" s="35"/>
      <c r="AB565" s="35"/>
      <c r="AC565" s="35"/>
      <c r="AD565" s="35"/>
      <c r="AE565" s="35"/>
      <c r="AR565" s="185" t="s">
        <v>236</v>
      </c>
      <c r="AT565" s="185" t="s">
        <v>151</v>
      </c>
      <c r="AU565" s="185" t="s">
        <v>89</v>
      </c>
      <c r="AY565" s="18" t="s">
        <v>149</v>
      </c>
      <c r="BE565" s="186">
        <f>IF(N565="základní",J565,0)</f>
        <v>0</v>
      </c>
      <c r="BF565" s="186">
        <f>IF(N565="snížená",J565,0)</f>
        <v>0</v>
      </c>
      <c r="BG565" s="186">
        <f>IF(N565="zákl. přenesená",J565,0)</f>
        <v>0</v>
      </c>
      <c r="BH565" s="186">
        <f>IF(N565="sníž. přenesená",J565,0)</f>
        <v>0</v>
      </c>
      <c r="BI565" s="186">
        <f>IF(N565="nulová",J565,0)</f>
        <v>0</v>
      </c>
      <c r="BJ565" s="18" t="s">
        <v>87</v>
      </c>
      <c r="BK565" s="186">
        <f>ROUND(I565*H565,2)</f>
        <v>0</v>
      </c>
      <c r="BL565" s="18" t="s">
        <v>236</v>
      </c>
      <c r="BM565" s="185" t="s">
        <v>1373</v>
      </c>
    </row>
    <row r="566" spans="1:47" s="2" customFormat="1" ht="97.5">
      <c r="A566" s="35"/>
      <c r="B566" s="36"/>
      <c r="C566" s="37"/>
      <c r="D566" s="187" t="s">
        <v>158</v>
      </c>
      <c r="E566" s="37"/>
      <c r="F566" s="188" t="s">
        <v>578</v>
      </c>
      <c r="G566" s="37"/>
      <c r="H566" s="37"/>
      <c r="I566" s="189"/>
      <c r="J566" s="37"/>
      <c r="K566" s="37"/>
      <c r="L566" s="40"/>
      <c r="M566" s="190"/>
      <c r="N566" s="191"/>
      <c r="O566" s="65"/>
      <c r="P566" s="65"/>
      <c r="Q566" s="65"/>
      <c r="R566" s="65"/>
      <c r="S566" s="65"/>
      <c r="T566" s="66"/>
      <c r="U566" s="35"/>
      <c r="V566" s="35"/>
      <c r="W566" s="35"/>
      <c r="X566" s="35"/>
      <c r="Y566" s="35"/>
      <c r="Z566" s="35"/>
      <c r="AA566" s="35"/>
      <c r="AB566" s="35"/>
      <c r="AC566" s="35"/>
      <c r="AD566" s="35"/>
      <c r="AE566" s="35"/>
      <c r="AT566" s="18" t="s">
        <v>158</v>
      </c>
      <c r="AU566" s="18" t="s">
        <v>89</v>
      </c>
    </row>
    <row r="567" spans="2:63" s="12" customFormat="1" ht="22.9" customHeight="1">
      <c r="B567" s="158"/>
      <c r="C567" s="159"/>
      <c r="D567" s="160" t="s">
        <v>78</v>
      </c>
      <c r="E567" s="172" t="s">
        <v>1374</v>
      </c>
      <c r="F567" s="172" t="s">
        <v>1375</v>
      </c>
      <c r="G567" s="159"/>
      <c r="H567" s="159"/>
      <c r="I567" s="162"/>
      <c r="J567" s="173">
        <f>BK567</f>
        <v>0</v>
      </c>
      <c r="K567" s="159"/>
      <c r="L567" s="164"/>
      <c r="M567" s="165"/>
      <c r="N567" s="166"/>
      <c r="O567" s="166"/>
      <c r="P567" s="167">
        <f>SUM(P568:P587)</f>
        <v>0</v>
      </c>
      <c r="Q567" s="166"/>
      <c r="R567" s="167">
        <f>SUM(R568:R587)</f>
        <v>0.46439364000000005</v>
      </c>
      <c r="S567" s="166"/>
      <c r="T567" s="168">
        <f>SUM(T568:T587)</f>
        <v>0</v>
      </c>
      <c r="AR567" s="169" t="s">
        <v>89</v>
      </c>
      <c r="AT567" s="170" t="s">
        <v>78</v>
      </c>
      <c r="AU567" s="170" t="s">
        <v>87</v>
      </c>
      <c r="AY567" s="169" t="s">
        <v>149</v>
      </c>
      <c r="BK567" s="171">
        <f>SUM(BK568:BK587)</f>
        <v>0</v>
      </c>
    </row>
    <row r="568" spans="1:65" s="2" customFormat="1" ht="16.5" customHeight="1">
      <c r="A568" s="35"/>
      <c r="B568" s="36"/>
      <c r="C568" s="174" t="s">
        <v>1376</v>
      </c>
      <c r="D568" s="174" t="s">
        <v>151</v>
      </c>
      <c r="E568" s="175" t="s">
        <v>1377</v>
      </c>
      <c r="F568" s="176" t="s">
        <v>1378</v>
      </c>
      <c r="G568" s="177" t="s">
        <v>154</v>
      </c>
      <c r="H568" s="178">
        <v>56.84</v>
      </c>
      <c r="I568" s="179"/>
      <c r="J568" s="180">
        <f>ROUND(I568*H568,2)</f>
        <v>0</v>
      </c>
      <c r="K568" s="176" t="s">
        <v>155</v>
      </c>
      <c r="L568" s="40"/>
      <c r="M568" s="181" t="s">
        <v>31</v>
      </c>
      <c r="N568" s="182" t="s">
        <v>50</v>
      </c>
      <c r="O568" s="65"/>
      <c r="P568" s="183">
        <f>O568*H568</f>
        <v>0</v>
      </c>
      <c r="Q568" s="183">
        <v>0</v>
      </c>
      <c r="R568" s="183">
        <f>Q568*H568</f>
        <v>0</v>
      </c>
      <c r="S568" s="183">
        <v>0</v>
      </c>
      <c r="T568" s="184">
        <f>S568*H568</f>
        <v>0</v>
      </c>
      <c r="U568" s="35"/>
      <c r="V568" s="35"/>
      <c r="W568" s="35"/>
      <c r="X568" s="35"/>
      <c r="Y568" s="35"/>
      <c r="Z568" s="35"/>
      <c r="AA568" s="35"/>
      <c r="AB568" s="35"/>
      <c r="AC568" s="35"/>
      <c r="AD568" s="35"/>
      <c r="AE568" s="35"/>
      <c r="AR568" s="185" t="s">
        <v>236</v>
      </c>
      <c r="AT568" s="185" t="s">
        <v>151</v>
      </c>
      <c r="AU568" s="185" t="s">
        <v>89</v>
      </c>
      <c r="AY568" s="18" t="s">
        <v>149</v>
      </c>
      <c r="BE568" s="186">
        <f>IF(N568="základní",J568,0)</f>
        <v>0</v>
      </c>
      <c r="BF568" s="186">
        <f>IF(N568="snížená",J568,0)</f>
        <v>0</v>
      </c>
      <c r="BG568" s="186">
        <f>IF(N568="zákl. přenesená",J568,0)</f>
        <v>0</v>
      </c>
      <c r="BH568" s="186">
        <f>IF(N568="sníž. přenesená",J568,0)</f>
        <v>0</v>
      </c>
      <c r="BI568" s="186">
        <f>IF(N568="nulová",J568,0)</f>
        <v>0</v>
      </c>
      <c r="BJ568" s="18" t="s">
        <v>87</v>
      </c>
      <c r="BK568" s="186">
        <f>ROUND(I568*H568,2)</f>
        <v>0</v>
      </c>
      <c r="BL568" s="18" t="s">
        <v>236</v>
      </c>
      <c r="BM568" s="185" t="s">
        <v>1379</v>
      </c>
    </row>
    <row r="569" spans="1:47" s="2" customFormat="1" ht="58.5">
      <c r="A569" s="35"/>
      <c r="B569" s="36"/>
      <c r="C569" s="37"/>
      <c r="D569" s="187" t="s">
        <v>158</v>
      </c>
      <c r="E569" s="37"/>
      <c r="F569" s="188" t="s">
        <v>1380</v>
      </c>
      <c r="G569" s="37"/>
      <c r="H569" s="37"/>
      <c r="I569" s="189"/>
      <c r="J569" s="37"/>
      <c r="K569" s="37"/>
      <c r="L569" s="40"/>
      <c r="M569" s="190"/>
      <c r="N569" s="191"/>
      <c r="O569" s="65"/>
      <c r="P569" s="65"/>
      <c r="Q569" s="65"/>
      <c r="R569" s="65"/>
      <c r="S569" s="65"/>
      <c r="T569" s="66"/>
      <c r="U569" s="35"/>
      <c r="V569" s="35"/>
      <c r="W569" s="35"/>
      <c r="X569" s="35"/>
      <c r="Y569" s="35"/>
      <c r="Z569" s="35"/>
      <c r="AA569" s="35"/>
      <c r="AB569" s="35"/>
      <c r="AC569" s="35"/>
      <c r="AD569" s="35"/>
      <c r="AE569" s="35"/>
      <c r="AT569" s="18" t="s">
        <v>158</v>
      </c>
      <c r="AU569" s="18" t="s">
        <v>89</v>
      </c>
    </row>
    <row r="570" spans="1:65" s="2" customFormat="1" ht="21.75" customHeight="1">
      <c r="A570" s="35"/>
      <c r="B570" s="36"/>
      <c r="C570" s="174" t="s">
        <v>1381</v>
      </c>
      <c r="D570" s="174" t="s">
        <v>151</v>
      </c>
      <c r="E570" s="175" t="s">
        <v>1382</v>
      </c>
      <c r="F570" s="176" t="s">
        <v>1383</v>
      </c>
      <c r="G570" s="177" t="s">
        <v>154</v>
      </c>
      <c r="H570" s="178">
        <v>56.84</v>
      </c>
      <c r="I570" s="179"/>
      <c r="J570" s="180">
        <f>ROUND(I570*H570,2)</f>
        <v>0</v>
      </c>
      <c r="K570" s="176" t="s">
        <v>155</v>
      </c>
      <c r="L570" s="40"/>
      <c r="M570" s="181" t="s">
        <v>31</v>
      </c>
      <c r="N570" s="182" t="s">
        <v>50</v>
      </c>
      <c r="O570" s="65"/>
      <c r="P570" s="183">
        <f>O570*H570</f>
        <v>0</v>
      </c>
      <c r="Q570" s="183">
        <v>3E-05</v>
      </c>
      <c r="R570" s="183">
        <f>Q570*H570</f>
        <v>0.0017052000000000002</v>
      </c>
      <c r="S570" s="183">
        <v>0</v>
      </c>
      <c r="T570" s="184">
        <f>S570*H570</f>
        <v>0</v>
      </c>
      <c r="U570" s="35"/>
      <c r="V570" s="35"/>
      <c r="W570" s="35"/>
      <c r="X570" s="35"/>
      <c r="Y570" s="35"/>
      <c r="Z570" s="35"/>
      <c r="AA570" s="35"/>
      <c r="AB570" s="35"/>
      <c r="AC570" s="35"/>
      <c r="AD570" s="35"/>
      <c r="AE570" s="35"/>
      <c r="AR570" s="185" t="s">
        <v>236</v>
      </c>
      <c r="AT570" s="185" t="s">
        <v>151</v>
      </c>
      <c r="AU570" s="185" t="s">
        <v>89</v>
      </c>
      <c r="AY570" s="18" t="s">
        <v>149</v>
      </c>
      <c r="BE570" s="186">
        <f>IF(N570="základní",J570,0)</f>
        <v>0</v>
      </c>
      <c r="BF570" s="186">
        <f>IF(N570="snížená",J570,0)</f>
        <v>0</v>
      </c>
      <c r="BG570" s="186">
        <f>IF(N570="zákl. přenesená",J570,0)</f>
        <v>0</v>
      </c>
      <c r="BH570" s="186">
        <f>IF(N570="sníž. přenesená",J570,0)</f>
        <v>0</v>
      </c>
      <c r="BI570" s="186">
        <f>IF(N570="nulová",J570,0)</f>
        <v>0</v>
      </c>
      <c r="BJ570" s="18" t="s">
        <v>87</v>
      </c>
      <c r="BK570" s="186">
        <f>ROUND(I570*H570,2)</f>
        <v>0</v>
      </c>
      <c r="BL570" s="18" t="s">
        <v>236</v>
      </c>
      <c r="BM570" s="185" t="s">
        <v>1384</v>
      </c>
    </row>
    <row r="571" spans="1:47" s="2" customFormat="1" ht="58.5">
      <c r="A571" s="35"/>
      <c r="B571" s="36"/>
      <c r="C571" s="37"/>
      <c r="D571" s="187" t="s">
        <v>158</v>
      </c>
      <c r="E571" s="37"/>
      <c r="F571" s="188" t="s">
        <v>1380</v>
      </c>
      <c r="G571" s="37"/>
      <c r="H571" s="37"/>
      <c r="I571" s="189"/>
      <c r="J571" s="37"/>
      <c r="K571" s="37"/>
      <c r="L571" s="40"/>
      <c r="M571" s="190"/>
      <c r="N571" s="191"/>
      <c r="O571" s="65"/>
      <c r="P571" s="65"/>
      <c r="Q571" s="65"/>
      <c r="R571" s="65"/>
      <c r="S571" s="65"/>
      <c r="T571" s="66"/>
      <c r="U571" s="35"/>
      <c r="V571" s="35"/>
      <c r="W571" s="35"/>
      <c r="X571" s="35"/>
      <c r="Y571" s="35"/>
      <c r="Z571" s="35"/>
      <c r="AA571" s="35"/>
      <c r="AB571" s="35"/>
      <c r="AC571" s="35"/>
      <c r="AD571" s="35"/>
      <c r="AE571" s="35"/>
      <c r="AT571" s="18" t="s">
        <v>158</v>
      </c>
      <c r="AU571" s="18" t="s">
        <v>89</v>
      </c>
    </row>
    <row r="572" spans="1:65" s="2" customFormat="1" ht="21.75" customHeight="1">
      <c r="A572" s="35"/>
      <c r="B572" s="36"/>
      <c r="C572" s="174" t="s">
        <v>1385</v>
      </c>
      <c r="D572" s="174" t="s">
        <v>151</v>
      </c>
      <c r="E572" s="175" t="s">
        <v>1386</v>
      </c>
      <c r="F572" s="176" t="s">
        <v>1387</v>
      </c>
      <c r="G572" s="177" t="s">
        <v>154</v>
      </c>
      <c r="H572" s="178">
        <v>56.84</v>
      </c>
      <c r="I572" s="179"/>
      <c r="J572" s="180">
        <f>ROUND(I572*H572,2)</f>
        <v>0</v>
      </c>
      <c r="K572" s="176" t="s">
        <v>155</v>
      </c>
      <c r="L572" s="40"/>
      <c r="M572" s="181" t="s">
        <v>31</v>
      </c>
      <c r="N572" s="182" t="s">
        <v>50</v>
      </c>
      <c r="O572" s="65"/>
      <c r="P572" s="183">
        <f>O572*H572</f>
        <v>0</v>
      </c>
      <c r="Q572" s="183">
        <v>0.00455</v>
      </c>
      <c r="R572" s="183">
        <f>Q572*H572</f>
        <v>0.258622</v>
      </c>
      <c r="S572" s="183">
        <v>0</v>
      </c>
      <c r="T572" s="184">
        <f>S572*H572</f>
        <v>0</v>
      </c>
      <c r="U572" s="35"/>
      <c r="V572" s="35"/>
      <c r="W572" s="35"/>
      <c r="X572" s="35"/>
      <c r="Y572" s="35"/>
      <c r="Z572" s="35"/>
      <c r="AA572" s="35"/>
      <c r="AB572" s="35"/>
      <c r="AC572" s="35"/>
      <c r="AD572" s="35"/>
      <c r="AE572" s="35"/>
      <c r="AR572" s="185" t="s">
        <v>236</v>
      </c>
      <c r="AT572" s="185" t="s">
        <v>151</v>
      </c>
      <c r="AU572" s="185" t="s">
        <v>89</v>
      </c>
      <c r="AY572" s="18" t="s">
        <v>149</v>
      </c>
      <c r="BE572" s="186">
        <f>IF(N572="základní",J572,0)</f>
        <v>0</v>
      </c>
      <c r="BF572" s="186">
        <f>IF(N572="snížená",J572,0)</f>
        <v>0</v>
      </c>
      <c r="BG572" s="186">
        <f>IF(N572="zákl. přenesená",J572,0)</f>
        <v>0</v>
      </c>
      <c r="BH572" s="186">
        <f>IF(N572="sníž. přenesená",J572,0)</f>
        <v>0</v>
      </c>
      <c r="BI572" s="186">
        <f>IF(N572="nulová",J572,0)</f>
        <v>0</v>
      </c>
      <c r="BJ572" s="18" t="s">
        <v>87</v>
      </c>
      <c r="BK572" s="186">
        <f>ROUND(I572*H572,2)</f>
        <v>0</v>
      </c>
      <c r="BL572" s="18" t="s">
        <v>236</v>
      </c>
      <c r="BM572" s="185" t="s">
        <v>1388</v>
      </c>
    </row>
    <row r="573" spans="1:47" s="2" customFormat="1" ht="58.5">
      <c r="A573" s="35"/>
      <c r="B573" s="36"/>
      <c r="C573" s="37"/>
      <c r="D573" s="187" t="s">
        <v>158</v>
      </c>
      <c r="E573" s="37"/>
      <c r="F573" s="188" t="s">
        <v>1380</v>
      </c>
      <c r="G573" s="37"/>
      <c r="H573" s="37"/>
      <c r="I573" s="189"/>
      <c r="J573" s="37"/>
      <c r="K573" s="37"/>
      <c r="L573" s="40"/>
      <c r="M573" s="190"/>
      <c r="N573" s="191"/>
      <c r="O573" s="65"/>
      <c r="P573" s="65"/>
      <c r="Q573" s="65"/>
      <c r="R573" s="65"/>
      <c r="S573" s="65"/>
      <c r="T573" s="66"/>
      <c r="U573" s="35"/>
      <c r="V573" s="35"/>
      <c r="W573" s="35"/>
      <c r="X573" s="35"/>
      <c r="Y573" s="35"/>
      <c r="Z573" s="35"/>
      <c r="AA573" s="35"/>
      <c r="AB573" s="35"/>
      <c r="AC573" s="35"/>
      <c r="AD573" s="35"/>
      <c r="AE573" s="35"/>
      <c r="AT573" s="18" t="s">
        <v>158</v>
      </c>
      <c r="AU573" s="18" t="s">
        <v>89</v>
      </c>
    </row>
    <row r="574" spans="1:65" s="2" customFormat="1" ht="16.5" customHeight="1">
      <c r="A574" s="35"/>
      <c r="B574" s="36"/>
      <c r="C574" s="174" t="s">
        <v>965</v>
      </c>
      <c r="D574" s="174" t="s">
        <v>151</v>
      </c>
      <c r="E574" s="175" t="s">
        <v>1389</v>
      </c>
      <c r="F574" s="176" t="s">
        <v>1390</v>
      </c>
      <c r="G574" s="177" t="s">
        <v>154</v>
      </c>
      <c r="H574" s="178">
        <v>56.84</v>
      </c>
      <c r="I574" s="179"/>
      <c r="J574" s="180">
        <f>ROUND(I574*H574,2)</f>
        <v>0</v>
      </c>
      <c r="K574" s="176" t="s">
        <v>155</v>
      </c>
      <c r="L574" s="40"/>
      <c r="M574" s="181" t="s">
        <v>31</v>
      </c>
      <c r="N574" s="182" t="s">
        <v>50</v>
      </c>
      <c r="O574" s="65"/>
      <c r="P574" s="183">
        <f>O574*H574</f>
        <v>0</v>
      </c>
      <c r="Q574" s="183">
        <v>0.0003</v>
      </c>
      <c r="R574" s="183">
        <f>Q574*H574</f>
        <v>0.017052</v>
      </c>
      <c r="S574" s="183">
        <v>0</v>
      </c>
      <c r="T574" s="184">
        <f>S574*H574</f>
        <v>0</v>
      </c>
      <c r="U574" s="35"/>
      <c r="V574" s="35"/>
      <c r="W574" s="35"/>
      <c r="X574" s="35"/>
      <c r="Y574" s="35"/>
      <c r="Z574" s="35"/>
      <c r="AA574" s="35"/>
      <c r="AB574" s="35"/>
      <c r="AC574" s="35"/>
      <c r="AD574" s="35"/>
      <c r="AE574" s="35"/>
      <c r="AR574" s="185" t="s">
        <v>236</v>
      </c>
      <c r="AT574" s="185" t="s">
        <v>151</v>
      </c>
      <c r="AU574" s="185" t="s">
        <v>89</v>
      </c>
      <c r="AY574" s="18" t="s">
        <v>149</v>
      </c>
      <c r="BE574" s="186">
        <f>IF(N574="základní",J574,0)</f>
        <v>0</v>
      </c>
      <c r="BF574" s="186">
        <f>IF(N574="snížená",J574,0)</f>
        <v>0</v>
      </c>
      <c r="BG574" s="186">
        <f>IF(N574="zákl. přenesená",J574,0)</f>
        <v>0</v>
      </c>
      <c r="BH574" s="186">
        <f>IF(N574="sníž. přenesená",J574,0)</f>
        <v>0</v>
      </c>
      <c r="BI574" s="186">
        <f>IF(N574="nulová",J574,0)</f>
        <v>0</v>
      </c>
      <c r="BJ574" s="18" t="s">
        <v>87</v>
      </c>
      <c r="BK574" s="186">
        <f>ROUND(I574*H574,2)</f>
        <v>0</v>
      </c>
      <c r="BL574" s="18" t="s">
        <v>236</v>
      </c>
      <c r="BM574" s="185" t="s">
        <v>1391</v>
      </c>
    </row>
    <row r="575" spans="2:51" s="13" customFormat="1" ht="11.25">
      <c r="B575" s="192"/>
      <c r="C575" s="193"/>
      <c r="D575" s="187" t="s">
        <v>160</v>
      </c>
      <c r="E575" s="194" t="s">
        <v>31</v>
      </c>
      <c r="F575" s="195" t="s">
        <v>1392</v>
      </c>
      <c r="G575" s="193"/>
      <c r="H575" s="196">
        <v>56.84</v>
      </c>
      <c r="I575" s="197"/>
      <c r="J575" s="193"/>
      <c r="K575" s="193"/>
      <c r="L575" s="198"/>
      <c r="M575" s="199"/>
      <c r="N575" s="200"/>
      <c r="O575" s="200"/>
      <c r="P575" s="200"/>
      <c r="Q575" s="200"/>
      <c r="R575" s="200"/>
      <c r="S575" s="200"/>
      <c r="T575" s="201"/>
      <c r="AT575" s="202" t="s">
        <v>160</v>
      </c>
      <c r="AU575" s="202" t="s">
        <v>89</v>
      </c>
      <c r="AV575" s="13" t="s">
        <v>89</v>
      </c>
      <c r="AW575" s="13" t="s">
        <v>38</v>
      </c>
      <c r="AX575" s="13" t="s">
        <v>79</v>
      </c>
      <c r="AY575" s="202" t="s">
        <v>149</v>
      </c>
    </row>
    <row r="576" spans="2:51" s="14" customFormat="1" ht="11.25">
      <c r="B576" s="203"/>
      <c r="C576" s="204"/>
      <c r="D576" s="187" t="s">
        <v>160</v>
      </c>
      <c r="E576" s="205" t="s">
        <v>31</v>
      </c>
      <c r="F576" s="206" t="s">
        <v>1393</v>
      </c>
      <c r="G576" s="204"/>
      <c r="H576" s="205" t="s">
        <v>31</v>
      </c>
      <c r="I576" s="207"/>
      <c r="J576" s="204"/>
      <c r="K576" s="204"/>
      <c r="L576" s="208"/>
      <c r="M576" s="209"/>
      <c r="N576" s="210"/>
      <c r="O576" s="210"/>
      <c r="P576" s="210"/>
      <c r="Q576" s="210"/>
      <c r="R576" s="210"/>
      <c r="S576" s="210"/>
      <c r="T576" s="211"/>
      <c r="AT576" s="212" t="s">
        <v>160</v>
      </c>
      <c r="AU576" s="212" t="s">
        <v>89</v>
      </c>
      <c r="AV576" s="14" t="s">
        <v>87</v>
      </c>
      <c r="AW576" s="14" t="s">
        <v>38</v>
      </c>
      <c r="AX576" s="14" t="s">
        <v>79</v>
      </c>
      <c r="AY576" s="212" t="s">
        <v>149</v>
      </c>
    </row>
    <row r="577" spans="2:51" s="15" customFormat="1" ht="11.25">
      <c r="B577" s="213"/>
      <c r="C577" s="214"/>
      <c r="D577" s="187" t="s">
        <v>160</v>
      </c>
      <c r="E577" s="215" t="s">
        <v>31</v>
      </c>
      <c r="F577" s="216" t="s">
        <v>163</v>
      </c>
      <c r="G577" s="214"/>
      <c r="H577" s="217">
        <v>56.84</v>
      </c>
      <c r="I577" s="218"/>
      <c r="J577" s="214"/>
      <c r="K577" s="214"/>
      <c r="L577" s="219"/>
      <c r="M577" s="220"/>
      <c r="N577" s="221"/>
      <c r="O577" s="221"/>
      <c r="P577" s="221"/>
      <c r="Q577" s="221"/>
      <c r="R577" s="221"/>
      <c r="S577" s="221"/>
      <c r="T577" s="222"/>
      <c r="AT577" s="223" t="s">
        <v>160</v>
      </c>
      <c r="AU577" s="223" t="s">
        <v>89</v>
      </c>
      <c r="AV577" s="15" t="s">
        <v>156</v>
      </c>
      <c r="AW577" s="15" t="s">
        <v>38</v>
      </c>
      <c r="AX577" s="15" t="s">
        <v>87</v>
      </c>
      <c r="AY577" s="223" t="s">
        <v>149</v>
      </c>
    </row>
    <row r="578" spans="1:65" s="2" customFormat="1" ht="16.5" customHeight="1">
      <c r="A578" s="35"/>
      <c r="B578" s="36"/>
      <c r="C578" s="224" t="s">
        <v>1394</v>
      </c>
      <c r="D578" s="224" t="s">
        <v>237</v>
      </c>
      <c r="E578" s="225" t="s">
        <v>1395</v>
      </c>
      <c r="F578" s="226" t="s">
        <v>1396</v>
      </c>
      <c r="G578" s="227" t="s">
        <v>154</v>
      </c>
      <c r="H578" s="228">
        <v>62.524</v>
      </c>
      <c r="I578" s="229"/>
      <c r="J578" s="230">
        <f>ROUND(I578*H578,2)</f>
        <v>0</v>
      </c>
      <c r="K578" s="226" t="s">
        <v>155</v>
      </c>
      <c r="L578" s="231"/>
      <c r="M578" s="232" t="s">
        <v>31</v>
      </c>
      <c r="N578" s="233" t="s">
        <v>50</v>
      </c>
      <c r="O578" s="65"/>
      <c r="P578" s="183">
        <f>O578*H578</f>
        <v>0</v>
      </c>
      <c r="Q578" s="183">
        <v>0.00283</v>
      </c>
      <c r="R578" s="183">
        <f>Q578*H578</f>
        <v>0.17694292</v>
      </c>
      <c r="S578" s="183">
        <v>0</v>
      </c>
      <c r="T578" s="184">
        <f>S578*H578</f>
        <v>0</v>
      </c>
      <c r="U578" s="35"/>
      <c r="V578" s="35"/>
      <c r="W578" s="35"/>
      <c r="X578" s="35"/>
      <c r="Y578" s="35"/>
      <c r="Z578" s="35"/>
      <c r="AA578" s="35"/>
      <c r="AB578" s="35"/>
      <c r="AC578" s="35"/>
      <c r="AD578" s="35"/>
      <c r="AE578" s="35"/>
      <c r="AR578" s="185" t="s">
        <v>329</v>
      </c>
      <c r="AT578" s="185" t="s">
        <v>237</v>
      </c>
      <c r="AU578" s="185" t="s">
        <v>89</v>
      </c>
      <c r="AY578" s="18" t="s">
        <v>149</v>
      </c>
      <c r="BE578" s="186">
        <f>IF(N578="základní",J578,0)</f>
        <v>0</v>
      </c>
      <c r="BF578" s="186">
        <f>IF(N578="snížená",J578,0)</f>
        <v>0</v>
      </c>
      <c r="BG578" s="186">
        <f>IF(N578="zákl. přenesená",J578,0)</f>
        <v>0</v>
      </c>
      <c r="BH578" s="186">
        <f>IF(N578="sníž. přenesená",J578,0)</f>
        <v>0</v>
      </c>
      <c r="BI578" s="186">
        <f>IF(N578="nulová",J578,0)</f>
        <v>0</v>
      </c>
      <c r="BJ578" s="18" t="s">
        <v>87</v>
      </c>
      <c r="BK578" s="186">
        <f>ROUND(I578*H578,2)</f>
        <v>0</v>
      </c>
      <c r="BL578" s="18" t="s">
        <v>236</v>
      </c>
      <c r="BM578" s="185" t="s">
        <v>1397</v>
      </c>
    </row>
    <row r="579" spans="2:51" s="13" customFormat="1" ht="11.25">
      <c r="B579" s="192"/>
      <c r="C579" s="193"/>
      <c r="D579" s="187" t="s">
        <v>160</v>
      </c>
      <c r="E579" s="193"/>
      <c r="F579" s="195" t="s">
        <v>1398</v>
      </c>
      <c r="G579" s="193"/>
      <c r="H579" s="196">
        <v>62.524</v>
      </c>
      <c r="I579" s="197"/>
      <c r="J579" s="193"/>
      <c r="K579" s="193"/>
      <c r="L579" s="198"/>
      <c r="M579" s="199"/>
      <c r="N579" s="200"/>
      <c r="O579" s="200"/>
      <c r="P579" s="200"/>
      <c r="Q579" s="200"/>
      <c r="R579" s="200"/>
      <c r="S579" s="200"/>
      <c r="T579" s="201"/>
      <c r="AT579" s="202" t="s">
        <v>160</v>
      </c>
      <c r="AU579" s="202" t="s">
        <v>89</v>
      </c>
      <c r="AV579" s="13" t="s">
        <v>89</v>
      </c>
      <c r="AW579" s="13" t="s">
        <v>4</v>
      </c>
      <c r="AX579" s="13" t="s">
        <v>87</v>
      </c>
      <c r="AY579" s="202" t="s">
        <v>149</v>
      </c>
    </row>
    <row r="580" spans="1:65" s="2" customFormat="1" ht="16.5" customHeight="1">
      <c r="A580" s="35"/>
      <c r="B580" s="36"/>
      <c r="C580" s="174" t="s">
        <v>1399</v>
      </c>
      <c r="D580" s="174" t="s">
        <v>151</v>
      </c>
      <c r="E580" s="175" t="s">
        <v>1400</v>
      </c>
      <c r="F580" s="176" t="s">
        <v>1401</v>
      </c>
      <c r="G580" s="177" t="s">
        <v>287</v>
      </c>
      <c r="H580" s="178">
        <v>30.4</v>
      </c>
      <c r="I580" s="179"/>
      <c r="J580" s="180">
        <f>ROUND(I580*H580,2)</f>
        <v>0</v>
      </c>
      <c r="K580" s="176" t="s">
        <v>155</v>
      </c>
      <c r="L580" s="40"/>
      <c r="M580" s="181" t="s">
        <v>31</v>
      </c>
      <c r="N580" s="182" t="s">
        <v>50</v>
      </c>
      <c r="O580" s="65"/>
      <c r="P580" s="183">
        <f>O580*H580</f>
        <v>0</v>
      </c>
      <c r="Q580" s="183">
        <v>2E-05</v>
      </c>
      <c r="R580" s="183">
        <f>Q580*H580</f>
        <v>0.000608</v>
      </c>
      <c r="S580" s="183">
        <v>0</v>
      </c>
      <c r="T580" s="184">
        <f>S580*H580</f>
        <v>0</v>
      </c>
      <c r="U580" s="35"/>
      <c r="V580" s="35"/>
      <c r="W580" s="35"/>
      <c r="X580" s="35"/>
      <c r="Y580" s="35"/>
      <c r="Z580" s="35"/>
      <c r="AA580" s="35"/>
      <c r="AB580" s="35"/>
      <c r="AC580" s="35"/>
      <c r="AD580" s="35"/>
      <c r="AE580" s="35"/>
      <c r="AR580" s="185" t="s">
        <v>236</v>
      </c>
      <c r="AT580" s="185" t="s">
        <v>151</v>
      </c>
      <c r="AU580" s="185" t="s">
        <v>89</v>
      </c>
      <c r="AY580" s="18" t="s">
        <v>149</v>
      </c>
      <c r="BE580" s="186">
        <f>IF(N580="základní",J580,0)</f>
        <v>0</v>
      </c>
      <c r="BF580" s="186">
        <f>IF(N580="snížená",J580,0)</f>
        <v>0</v>
      </c>
      <c r="BG580" s="186">
        <f>IF(N580="zákl. přenesená",J580,0)</f>
        <v>0</v>
      </c>
      <c r="BH580" s="186">
        <f>IF(N580="sníž. přenesená",J580,0)</f>
        <v>0</v>
      </c>
      <c r="BI580" s="186">
        <f>IF(N580="nulová",J580,0)</f>
        <v>0</v>
      </c>
      <c r="BJ580" s="18" t="s">
        <v>87</v>
      </c>
      <c r="BK580" s="186">
        <f>ROUND(I580*H580,2)</f>
        <v>0</v>
      </c>
      <c r="BL580" s="18" t="s">
        <v>236</v>
      </c>
      <c r="BM580" s="185" t="s">
        <v>1402</v>
      </c>
    </row>
    <row r="581" spans="2:51" s="13" customFormat="1" ht="11.25">
      <c r="B581" s="192"/>
      <c r="C581" s="193"/>
      <c r="D581" s="187" t="s">
        <v>160</v>
      </c>
      <c r="E581" s="194" t="s">
        <v>31</v>
      </c>
      <c r="F581" s="195" t="s">
        <v>1403</v>
      </c>
      <c r="G581" s="193"/>
      <c r="H581" s="196">
        <v>30.4</v>
      </c>
      <c r="I581" s="197"/>
      <c r="J581" s="193"/>
      <c r="K581" s="193"/>
      <c r="L581" s="198"/>
      <c r="M581" s="199"/>
      <c r="N581" s="200"/>
      <c r="O581" s="200"/>
      <c r="P581" s="200"/>
      <c r="Q581" s="200"/>
      <c r="R581" s="200"/>
      <c r="S581" s="200"/>
      <c r="T581" s="201"/>
      <c r="AT581" s="202" t="s">
        <v>160</v>
      </c>
      <c r="AU581" s="202" t="s">
        <v>89</v>
      </c>
      <c r="AV581" s="13" t="s">
        <v>89</v>
      </c>
      <c r="AW581" s="13" t="s">
        <v>38</v>
      </c>
      <c r="AX581" s="13" t="s">
        <v>79</v>
      </c>
      <c r="AY581" s="202" t="s">
        <v>149</v>
      </c>
    </row>
    <row r="582" spans="2:51" s="15" customFormat="1" ht="11.25">
      <c r="B582" s="213"/>
      <c r="C582" s="214"/>
      <c r="D582" s="187" t="s">
        <v>160</v>
      </c>
      <c r="E582" s="215" t="s">
        <v>31</v>
      </c>
      <c r="F582" s="216" t="s">
        <v>163</v>
      </c>
      <c r="G582" s="214"/>
      <c r="H582" s="217">
        <v>30.4</v>
      </c>
      <c r="I582" s="218"/>
      <c r="J582" s="214"/>
      <c r="K582" s="214"/>
      <c r="L582" s="219"/>
      <c r="M582" s="220"/>
      <c r="N582" s="221"/>
      <c r="O582" s="221"/>
      <c r="P582" s="221"/>
      <c r="Q582" s="221"/>
      <c r="R582" s="221"/>
      <c r="S582" s="221"/>
      <c r="T582" s="222"/>
      <c r="AT582" s="223" t="s">
        <v>160</v>
      </c>
      <c r="AU582" s="223" t="s">
        <v>89</v>
      </c>
      <c r="AV582" s="15" t="s">
        <v>156</v>
      </c>
      <c r="AW582" s="15" t="s">
        <v>38</v>
      </c>
      <c r="AX582" s="15" t="s">
        <v>87</v>
      </c>
      <c r="AY582" s="223" t="s">
        <v>149</v>
      </c>
    </row>
    <row r="583" spans="1:65" s="2" customFormat="1" ht="16.5" customHeight="1">
      <c r="A583" s="35"/>
      <c r="B583" s="36"/>
      <c r="C583" s="224" t="s">
        <v>1404</v>
      </c>
      <c r="D583" s="224" t="s">
        <v>237</v>
      </c>
      <c r="E583" s="225" t="s">
        <v>1395</v>
      </c>
      <c r="F583" s="226" t="s">
        <v>1396</v>
      </c>
      <c r="G583" s="227" t="s">
        <v>154</v>
      </c>
      <c r="H583" s="228">
        <v>3.344</v>
      </c>
      <c r="I583" s="229"/>
      <c r="J583" s="230">
        <f>ROUND(I583*H583,2)</f>
        <v>0</v>
      </c>
      <c r="K583" s="226" t="s">
        <v>155</v>
      </c>
      <c r="L583" s="231"/>
      <c r="M583" s="232" t="s">
        <v>31</v>
      </c>
      <c r="N583" s="233" t="s">
        <v>50</v>
      </c>
      <c r="O583" s="65"/>
      <c r="P583" s="183">
        <f>O583*H583</f>
        <v>0</v>
      </c>
      <c r="Q583" s="183">
        <v>0.00283</v>
      </c>
      <c r="R583" s="183">
        <f>Q583*H583</f>
        <v>0.00946352</v>
      </c>
      <c r="S583" s="183">
        <v>0</v>
      </c>
      <c r="T583" s="184">
        <f>S583*H583</f>
        <v>0</v>
      </c>
      <c r="U583" s="35"/>
      <c r="V583" s="35"/>
      <c r="W583" s="35"/>
      <c r="X583" s="35"/>
      <c r="Y583" s="35"/>
      <c r="Z583" s="35"/>
      <c r="AA583" s="35"/>
      <c r="AB583" s="35"/>
      <c r="AC583" s="35"/>
      <c r="AD583" s="35"/>
      <c r="AE583" s="35"/>
      <c r="AR583" s="185" t="s">
        <v>329</v>
      </c>
      <c r="AT583" s="185" t="s">
        <v>237</v>
      </c>
      <c r="AU583" s="185" t="s">
        <v>89</v>
      </c>
      <c r="AY583" s="18" t="s">
        <v>149</v>
      </c>
      <c r="BE583" s="186">
        <f>IF(N583="základní",J583,0)</f>
        <v>0</v>
      </c>
      <c r="BF583" s="186">
        <f>IF(N583="snížená",J583,0)</f>
        <v>0</v>
      </c>
      <c r="BG583" s="186">
        <f>IF(N583="zákl. přenesená",J583,0)</f>
        <v>0</v>
      </c>
      <c r="BH583" s="186">
        <f>IF(N583="sníž. přenesená",J583,0)</f>
        <v>0</v>
      </c>
      <c r="BI583" s="186">
        <f>IF(N583="nulová",J583,0)</f>
        <v>0</v>
      </c>
      <c r="BJ583" s="18" t="s">
        <v>87</v>
      </c>
      <c r="BK583" s="186">
        <f>ROUND(I583*H583,2)</f>
        <v>0</v>
      </c>
      <c r="BL583" s="18" t="s">
        <v>236</v>
      </c>
      <c r="BM583" s="185" t="s">
        <v>1405</v>
      </c>
    </row>
    <row r="584" spans="2:51" s="13" customFormat="1" ht="11.25">
      <c r="B584" s="192"/>
      <c r="C584" s="193"/>
      <c r="D584" s="187" t="s">
        <v>160</v>
      </c>
      <c r="E584" s="194" t="s">
        <v>31</v>
      </c>
      <c r="F584" s="195" t="s">
        <v>1406</v>
      </c>
      <c r="G584" s="193"/>
      <c r="H584" s="196">
        <v>3.344</v>
      </c>
      <c r="I584" s="197"/>
      <c r="J584" s="193"/>
      <c r="K584" s="193"/>
      <c r="L584" s="198"/>
      <c r="M584" s="199"/>
      <c r="N584" s="200"/>
      <c r="O584" s="200"/>
      <c r="P584" s="200"/>
      <c r="Q584" s="200"/>
      <c r="R584" s="200"/>
      <c r="S584" s="200"/>
      <c r="T584" s="201"/>
      <c r="AT584" s="202" t="s">
        <v>160</v>
      </c>
      <c r="AU584" s="202" t="s">
        <v>89</v>
      </c>
      <c r="AV584" s="13" t="s">
        <v>89</v>
      </c>
      <c r="AW584" s="13" t="s">
        <v>38</v>
      </c>
      <c r="AX584" s="13" t="s">
        <v>79</v>
      </c>
      <c r="AY584" s="202" t="s">
        <v>149</v>
      </c>
    </row>
    <row r="585" spans="2:51" s="15" customFormat="1" ht="11.25">
      <c r="B585" s="213"/>
      <c r="C585" s="214"/>
      <c r="D585" s="187" t="s">
        <v>160</v>
      </c>
      <c r="E585" s="215" t="s">
        <v>31</v>
      </c>
      <c r="F585" s="216" t="s">
        <v>163</v>
      </c>
      <c r="G585" s="214"/>
      <c r="H585" s="217">
        <v>3.344</v>
      </c>
      <c r="I585" s="218"/>
      <c r="J585" s="214"/>
      <c r="K585" s="214"/>
      <c r="L585" s="219"/>
      <c r="M585" s="220"/>
      <c r="N585" s="221"/>
      <c r="O585" s="221"/>
      <c r="P585" s="221"/>
      <c r="Q585" s="221"/>
      <c r="R585" s="221"/>
      <c r="S585" s="221"/>
      <c r="T585" s="222"/>
      <c r="AT585" s="223" t="s">
        <v>160</v>
      </c>
      <c r="AU585" s="223" t="s">
        <v>89</v>
      </c>
      <c r="AV585" s="15" t="s">
        <v>156</v>
      </c>
      <c r="AW585" s="15" t="s">
        <v>38</v>
      </c>
      <c r="AX585" s="15" t="s">
        <v>87</v>
      </c>
      <c r="AY585" s="223" t="s">
        <v>149</v>
      </c>
    </row>
    <row r="586" spans="1:65" s="2" customFormat="1" ht="24">
      <c r="A586" s="35"/>
      <c r="B586" s="36"/>
      <c r="C586" s="174" t="s">
        <v>1407</v>
      </c>
      <c r="D586" s="174" t="s">
        <v>151</v>
      </c>
      <c r="E586" s="175" t="s">
        <v>1408</v>
      </c>
      <c r="F586" s="176" t="s">
        <v>1409</v>
      </c>
      <c r="G586" s="177" t="s">
        <v>240</v>
      </c>
      <c r="H586" s="178">
        <v>0.464</v>
      </c>
      <c r="I586" s="179"/>
      <c r="J586" s="180">
        <f>ROUND(I586*H586,2)</f>
        <v>0</v>
      </c>
      <c r="K586" s="176" t="s">
        <v>155</v>
      </c>
      <c r="L586" s="40"/>
      <c r="M586" s="181" t="s">
        <v>31</v>
      </c>
      <c r="N586" s="182" t="s">
        <v>50</v>
      </c>
      <c r="O586" s="65"/>
      <c r="P586" s="183">
        <f>O586*H586</f>
        <v>0</v>
      </c>
      <c r="Q586" s="183">
        <v>0</v>
      </c>
      <c r="R586" s="183">
        <f>Q586*H586</f>
        <v>0</v>
      </c>
      <c r="S586" s="183">
        <v>0</v>
      </c>
      <c r="T586" s="184">
        <f>S586*H586</f>
        <v>0</v>
      </c>
      <c r="U586" s="35"/>
      <c r="V586" s="35"/>
      <c r="W586" s="35"/>
      <c r="X586" s="35"/>
      <c r="Y586" s="35"/>
      <c r="Z586" s="35"/>
      <c r="AA586" s="35"/>
      <c r="AB586" s="35"/>
      <c r="AC586" s="35"/>
      <c r="AD586" s="35"/>
      <c r="AE586" s="35"/>
      <c r="AR586" s="185" t="s">
        <v>236</v>
      </c>
      <c r="AT586" s="185" t="s">
        <v>151</v>
      </c>
      <c r="AU586" s="185" t="s">
        <v>89</v>
      </c>
      <c r="AY586" s="18" t="s">
        <v>149</v>
      </c>
      <c r="BE586" s="186">
        <f>IF(N586="základní",J586,0)</f>
        <v>0</v>
      </c>
      <c r="BF586" s="186">
        <f>IF(N586="snížená",J586,0)</f>
        <v>0</v>
      </c>
      <c r="BG586" s="186">
        <f>IF(N586="zákl. přenesená",J586,0)</f>
        <v>0</v>
      </c>
      <c r="BH586" s="186">
        <f>IF(N586="sníž. přenesená",J586,0)</f>
        <v>0</v>
      </c>
      <c r="BI586" s="186">
        <f>IF(N586="nulová",J586,0)</f>
        <v>0</v>
      </c>
      <c r="BJ586" s="18" t="s">
        <v>87</v>
      </c>
      <c r="BK586" s="186">
        <f>ROUND(I586*H586,2)</f>
        <v>0</v>
      </c>
      <c r="BL586" s="18" t="s">
        <v>236</v>
      </c>
      <c r="BM586" s="185" t="s">
        <v>1410</v>
      </c>
    </row>
    <row r="587" spans="1:47" s="2" customFormat="1" ht="97.5">
      <c r="A587" s="35"/>
      <c r="B587" s="36"/>
      <c r="C587" s="37"/>
      <c r="D587" s="187" t="s">
        <v>158</v>
      </c>
      <c r="E587" s="37"/>
      <c r="F587" s="188" t="s">
        <v>1289</v>
      </c>
      <c r="G587" s="37"/>
      <c r="H587" s="37"/>
      <c r="I587" s="189"/>
      <c r="J587" s="37"/>
      <c r="K587" s="37"/>
      <c r="L587" s="40"/>
      <c r="M587" s="190"/>
      <c r="N587" s="191"/>
      <c r="O587" s="65"/>
      <c r="P587" s="65"/>
      <c r="Q587" s="65"/>
      <c r="R587" s="65"/>
      <c r="S587" s="65"/>
      <c r="T587" s="66"/>
      <c r="U587" s="35"/>
      <c r="V587" s="35"/>
      <c r="W587" s="35"/>
      <c r="X587" s="35"/>
      <c r="Y587" s="35"/>
      <c r="Z587" s="35"/>
      <c r="AA587" s="35"/>
      <c r="AB587" s="35"/>
      <c r="AC587" s="35"/>
      <c r="AD587" s="35"/>
      <c r="AE587" s="35"/>
      <c r="AT587" s="18" t="s">
        <v>158</v>
      </c>
      <c r="AU587" s="18" t="s">
        <v>89</v>
      </c>
    </row>
    <row r="588" spans="2:63" s="12" customFormat="1" ht="22.9" customHeight="1">
      <c r="B588" s="158"/>
      <c r="C588" s="159"/>
      <c r="D588" s="160" t="s">
        <v>78</v>
      </c>
      <c r="E588" s="172" t="s">
        <v>1411</v>
      </c>
      <c r="F588" s="172" t="s">
        <v>1412</v>
      </c>
      <c r="G588" s="159"/>
      <c r="H588" s="159"/>
      <c r="I588" s="162"/>
      <c r="J588" s="173">
        <f>BK588</f>
        <v>0</v>
      </c>
      <c r="K588" s="159"/>
      <c r="L588" s="164"/>
      <c r="M588" s="165"/>
      <c r="N588" s="166"/>
      <c r="O588" s="166"/>
      <c r="P588" s="167">
        <f>SUM(P589:P606)</f>
        <v>0</v>
      </c>
      <c r="Q588" s="166"/>
      <c r="R588" s="167">
        <f>SUM(R589:R606)</f>
        <v>0.520758</v>
      </c>
      <c r="S588" s="166"/>
      <c r="T588" s="168">
        <f>SUM(T589:T606)</f>
        <v>0</v>
      </c>
      <c r="AR588" s="169" t="s">
        <v>89</v>
      </c>
      <c r="AT588" s="170" t="s">
        <v>78</v>
      </c>
      <c r="AU588" s="170" t="s">
        <v>87</v>
      </c>
      <c r="AY588" s="169" t="s">
        <v>149</v>
      </c>
      <c r="BK588" s="171">
        <f>SUM(BK589:BK606)</f>
        <v>0</v>
      </c>
    </row>
    <row r="589" spans="1:65" s="2" customFormat="1" ht="24">
      <c r="A589" s="35"/>
      <c r="B589" s="36"/>
      <c r="C589" s="174" t="s">
        <v>1413</v>
      </c>
      <c r="D589" s="174" t="s">
        <v>151</v>
      </c>
      <c r="E589" s="175" t="s">
        <v>1414</v>
      </c>
      <c r="F589" s="176" t="s">
        <v>1415</v>
      </c>
      <c r="G589" s="177" t="s">
        <v>154</v>
      </c>
      <c r="H589" s="178">
        <v>30.3</v>
      </c>
      <c r="I589" s="179"/>
      <c r="J589" s="180">
        <f>ROUND(I589*H589,2)</f>
        <v>0</v>
      </c>
      <c r="K589" s="176" t="s">
        <v>155</v>
      </c>
      <c r="L589" s="40"/>
      <c r="M589" s="181" t="s">
        <v>31</v>
      </c>
      <c r="N589" s="182" t="s">
        <v>50</v>
      </c>
      <c r="O589" s="65"/>
      <c r="P589" s="183">
        <f>O589*H589</f>
        <v>0</v>
      </c>
      <c r="Q589" s="183">
        <v>0.003</v>
      </c>
      <c r="R589" s="183">
        <f>Q589*H589</f>
        <v>0.09090000000000001</v>
      </c>
      <c r="S589" s="183">
        <v>0</v>
      </c>
      <c r="T589" s="184">
        <f>S589*H589</f>
        <v>0</v>
      </c>
      <c r="U589" s="35"/>
      <c r="V589" s="35"/>
      <c r="W589" s="35"/>
      <c r="X589" s="35"/>
      <c r="Y589" s="35"/>
      <c r="Z589" s="35"/>
      <c r="AA589" s="35"/>
      <c r="AB589" s="35"/>
      <c r="AC589" s="35"/>
      <c r="AD589" s="35"/>
      <c r="AE589" s="35"/>
      <c r="AR589" s="185" t="s">
        <v>236</v>
      </c>
      <c r="AT589" s="185" t="s">
        <v>151</v>
      </c>
      <c r="AU589" s="185" t="s">
        <v>89</v>
      </c>
      <c r="AY589" s="18" t="s">
        <v>149</v>
      </c>
      <c r="BE589" s="186">
        <f>IF(N589="základní",J589,0)</f>
        <v>0</v>
      </c>
      <c r="BF589" s="186">
        <f>IF(N589="snížená",J589,0)</f>
        <v>0</v>
      </c>
      <c r="BG589" s="186">
        <f>IF(N589="zákl. přenesená",J589,0)</f>
        <v>0</v>
      </c>
      <c r="BH589" s="186">
        <f>IF(N589="sníž. přenesená",J589,0)</f>
        <v>0</v>
      </c>
      <c r="BI589" s="186">
        <f>IF(N589="nulová",J589,0)</f>
        <v>0</v>
      </c>
      <c r="BJ589" s="18" t="s">
        <v>87</v>
      </c>
      <c r="BK589" s="186">
        <f>ROUND(I589*H589,2)</f>
        <v>0</v>
      </c>
      <c r="BL589" s="18" t="s">
        <v>236</v>
      </c>
      <c r="BM589" s="185" t="s">
        <v>1416</v>
      </c>
    </row>
    <row r="590" spans="2:51" s="14" customFormat="1" ht="11.25">
      <c r="B590" s="203"/>
      <c r="C590" s="204"/>
      <c r="D590" s="187" t="s">
        <v>160</v>
      </c>
      <c r="E590" s="205" t="s">
        <v>31</v>
      </c>
      <c r="F590" s="206" t="s">
        <v>1417</v>
      </c>
      <c r="G590" s="204"/>
      <c r="H590" s="205" t="s">
        <v>31</v>
      </c>
      <c r="I590" s="207"/>
      <c r="J590" s="204"/>
      <c r="K590" s="204"/>
      <c r="L590" s="208"/>
      <c r="M590" s="209"/>
      <c r="N590" s="210"/>
      <c r="O590" s="210"/>
      <c r="P590" s="210"/>
      <c r="Q590" s="210"/>
      <c r="R590" s="210"/>
      <c r="S590" s="210"/>
      <c r="T590" s="211"/>
      <c r="AT590" s="212" t="s">
        <v>160</v>
      </c>
      <c r="AU590" s="212" t="s">
        <v>89</v>
      </c>
      <c r="AV590" s="14" t="s">
        <v>87</v>
      </c>
      <c r="AW590" s="14" t="s">
        <v>38</v>
      </c>
      <c r="AX590" s="14" t="s">
        <v>79</v>
      </c>
      <c r="AY590" s="212" t="s">
        <v>149</v>
      </c>
    </row>
    <row r="591" spans="2:51" s="13" customFormat="1" ht="11.25">
      <c r="B591" s="192"/>
      <c r="C591" s="193"/>
      <c r="D591" s="187" t="s">
        <v>160</v>
      </c>
      <c r="E591" s="194" t="s">
        <v>31</v>
      </c>
      <c r="F591" s="195" t="s">
        <v>1418</v>
      </c>
      <c r="G591" s="193"/>
      <c r="H591" s="196">
        <v>33.15</v>
      </c>
      <c r="I591" s="197"/>
      <c r="J591" s="193"/>
      <c r="K591" s="193"/>
      <c r="L591" s="198"/>
      <c r="M591" s="199"/>
      <c r="N591" s="200"/>
      <c r="O591" s="200"/>
      <c r="P591" s="200"/>
      <c r="Q591" s="200"/>
      <c r="R591" s="200"/>
      <c r="S591" s="200"/>
      <c r="T591" s="201"/>
      <c r="AT591" s="202" t="s">
        <v>160</v>
      </c>
      <c r="AU591" s="202" t="s">
        <v>89</v>
      </c>
      <c r="AV591" s="13" t="s">
        <v>89</v>
      </c>
      <c r="AW591" s="13" t="s">
        <v>38</v>
      </c>
      <c r="AX591" s="13" t="s">
        <v>79</v>
      </c>
      <c r="AY591" s="202" t="s">
        <v>149</v>
      </c>
    </row>
    <row r="592" spans="2:51" s="13" customFormat="1" ht="11.25">
      <c r="B592" s="192"/>
      <c r="C592" s="193"/>
      <c r="D592" s="187" t="s">
        <v>160</v>
      </c>
      <c r="E592" s="194" t="s">
        <v>31</v>
      </c>
      <c r="F592" s="195" t="s">
        <v>1419</v>
      </c>
      <c r="G592" s="193"/>
      <c r="H592" s="196">
        <v>-2.85</v>
      </c>
      <c r="I592" s="197"/>
      <c r="J592" s="193"/>
      <c r="K592" s="193"/>
      <c r="L592" s="198"/>
      <c r="M592" s="199"/>
      <c r="N592" s="200"/>
      <c r="O592" s="200"/>
      <c r="P592" s="200"/>
      <c r="Q592" s="200"/>
      <c r="R592" s="200"/>
      <c r="S592" s="200"/>
      <c r="T592" s="201"/>
      <c r="AT592" s="202" t="s">
        <v>160</v>
      </c>
      <c r="AU592" s="202" t="s">
        <v>89</v>
      </c>
      <c r="AV592" s="13" t="s">
        <v>89</v>
      </c>
      <c r="AW592" s="13" t="s">
        <v>38</v>
      </c>
      <c r="AX592" s="13" t="s">
        <v>79</v>
      </c>
      <c r="AY592" s="202" t="s">
        <v>149</v>
      </c>
    </row>
    <row r="593" spans="2:51" s="15" customFormat="1" ht="11.25">
      <c r="B593" s="213"/>
      <c r="C593" s="214"/>
      <c r="D593" s="187" t="s">
        <v>160</v>
      </c>
      <c r="E593" s="215" t="s">
        <v>31</v>
      </c>
      <c r="F593" s="216" t="s">
        <v>163</v>
      </c>
      <c r="G593" s="214"/>
      <c r="H593" s="217">
        <v>30.299999999999997</v>
      </c>
      <c r="I593" s="218"/>
      <c r="J593" s="214"/>
      <c r="K593" s="214"/>
      <c r="L593" s="219"/>
      <c r="M593" s="220"/>
      <c r="N593" s="221"/>
      <c r="O593" s="221"/>
      <c r="P593" s="221"/>
      <c r="Q593" s="221"/>
      <c r="R593" s="221"/>
      <c r="S593" s="221"/>
      <c r="T593" s="222"/>
      <c r="AT593" s="223" t="s">
        <v>160</v>
      </c>
      <c r="AU593" s="223" t="s">
        <v>89</v>
      </c>
      <c r="AV593" s="15" t="s">
        <v>156</v>
      </c>
      <c r="AW593" s="15" t="s">
        <v>38</v>
      </c>
      <c r="AX593" s="15" t="s">
        <v>87</v>
      </c>
      <c r="AY593" s="223" t="s">
        <v>149</v>
      </c>
    </row>
    <row r="594" spans="1:65" s="2" customFormat="1" ht="16.5" customHeight="1">
      <c r="A594" s="35"/>
      <c r="B594" s="36"/>
      <c r="C594" s="224" t="s">
        <v>1420</v>
      </c>
      <c r="D594" s="224" t="s">
        <v>237</v>
      </c>
      <c r="E594" s="225" t="s">
        <v>1421</v>
      </c>
      <c r="F594" s="226" t="s">
        <v>1422</v>
      </c>
      <c r="G594" s="227" t="s">
        <v>154</v>
      </c>
      <c r="H594" s="228">
        <v>33.33</v>
      </c>
      <c r="I594" s="229"/>
      <c r="J594" s="230">
        <f>ROUND(I594*H594,2)</f>
        <v>0</v>
      </c>
      <c r="K594" s="226" t="s">
        <v>155</v>
      </c>
      <c r="L594" s="231"/>
      <c r="M594" s="232" t="s">
        <v>31</v>
      </c>
      <c r="N594" s="233" t="s">
        <v>50</v>
      </c>
      <c r="O594" s="65"/>
      <c r="P594" s="183">
        <f>O594*H594</f>
        <v>0</v>
      </c>
      <c r="Q594" s="183">
        <v>0.0126</v>
      </c>
      <c r="R594" s="183">
        <f>Q594*H594</f>
        <v>0.419958</v>
      </c>
      <c r="S594" s="183">
        <v>0</v>
      </c>
      <c r="T594" s="184">
        <f>S594*H594</f>
        <v>0</v>
      </c>
      <c r="U594" s="35"/>
      <c r="V594" s="35"/>
      <c r="W594" s="35"/>
      <c r="X594" s="35"/>
      <c r="Y594" s="35"/>
      <c r="Z594" s="35"/>
      <c r="AA594" s="35"/>
      <c r="AB594" s="35"/>
      <c r="AC594" s="35"/>
      <c r="AD594" s="35"/>
      <c r="AE594" s="35"/>
      <c r="AR594" s="185" t="s">
        <v>329</v>
      </c>
      <c r="AT594" s="185" t="s">
        <v>237</v>
      </c>
      <c r="AU594" s="185" t="s">
        <v>89</v>
      </c>
      <c r="AY594" s="18" t="s">
        <v>149</v>
      </c>
      <c r="BE594" s="186">
        <f>IF(N594="základní",J594,0)</f>
        <v>0</v>
      </c>
      <c r="BF594" s="186">
        <f>IF(N594="snížená",J594,0)</f>
        <v>0</v>
      </c>
      <c r="BG594" s="186">
        <f>IF(N594="zákl. přenesená",J594,0)</f>
        <v>0</v>
      </c>
      <c r="BH594" s="186">
        <f>IF(N594="sníž. přenesená",J594,0)</f>
        <v>0</v>
      </c>
      <c r="BI594" s="186">
        <f>IF(N594="nulová",J594,0)</f>
        <v>0</v>
      </c>
      <c r="BJ594" s="18" t="s">
        <v>87</v>
      </c>
      <c r="BK594" s="186">
        <f>ROUND(I594*H594,2)</f>
        <v>0</v>
      </c>
      <c r="BL594" s="18" t="s">
        <v>236</v>
      </c>
      <c r="BM594" s="185" t="s">
        <v>1423</v>
      </c>
    </row>
    <row r="595" spans="2:51" s="13" customFormat="1" ht="11.25">
      <c r="B595" s="192"/>
      <c r="C595" s="193"/>
      <c r="D595" s="187" t="s">
        <v>160</v>
      </c>
      <c r="E595" s="193"/>
      <c r="F595" s="195" t="s">
        <v>1424</v>
      </c>
      <c r="G595" s="193"/>
      <c r="H595" s="196">
        <v>33.33</v>
      </c>
      <c r="I595" s="197"/>
      <c r="J595" s="193"/>
      <c r="K595" s="193"/>
      <c r="L595" s="198"/>
      <c r="M595" s="199"/>
      <c r="N595" s="200"/>
      <c r="O595" s="200"/>
      <c r="P595" s="200"/>
      <c r="Q595" s="200"/>
      <c r="R595" s="200"/>
      <c r="S595" s="200"/>
      <c r="T595" s="201"/>
      <c r="AT595" s="202" t="s">
        <v>160</v>
      </c>
      <c r="AU595" s="202" t="s">
        <v>89</v>
      </c>
      <c r="AV595" s="13" t="s">
        <v>89</v>
      </c>
      <c r="AW595" s="13" t="s">
        <v>4</v>
      </c>
      <c r="AX595" s="13" t="s">
        <v>87</v>
      </c>
      <c r="AY595" s="202" t="s">
        <v>149</v>
      </c>
    </row>
    <row r="596" spans="1:65" s="2" customFormat="1" ht="16.5" customHeight="1">
      <c r="A596" s="35"/>
      <c r="B596" s="36"/>
      <c r="C596" s="174" t="s">
        <v>1425</v>
      </c>
      <c r="D596" s="174" t="s">
        <v>151</v>
      </c>
      <c r="E596" s="175" t="s">
        <v>1426</v>
      </c>
      <c r="F596" s="176" t="s">
        <v>1427</v>
      </c>
      <c r="G596" s="177" t="s">
        <v>154</v>
      </c>
      <c r="H596" s="178">
        <v>30.3</v>
      </c>
      <c r="I596" s="179"/>
      <c r="J596" s="180">
        <f>ROUND(I596*H596,2)</f>
        <v>0</v>
      </c>
      <c r="K596" s="176" t="s">
        <v>155</v>
      </c>
      <c r="L596" s="40"/>
      <c r="M596" s="181" t="s">
        <v>31</v>
      </c>
      <c r="N596" s="182" t="s">
        <v>50</v>
      </c>
      <c r="O596" s="65"/>
      <c r="P596" s="183">
        <f>O596*H596</f>
        <v>0</v>
      </c>
      <c r="Q596" s="183">
        <v>0.0003</v>
      </c>
      <c r="R596" s="183">
        <f>Q596*H596</f>
        <v>0.009089999999999999</v>
      </c>
      <c r="S596" s="183">
        <v>0</v>
      </c>
      <c r="T596" s="184">
        <f>S596*H596</f>
        <v>0</v>
      </c>
      <c r="U596" s="35"/>
      <c r="V596" s="35"/>
      <c r="W596" s="35"/>
      <c r="X596" s="35"/>
      <c r="Y596" s="35"/>
      <c r="Z596" s="35"/>
      <c r="AA596" s="35"/>
      <c r="AB596" s="35"/>
      <c r="AC596" s="35"/>
      <c r="AD596" s="35"/>
      <c r="AE596" s="35"/>
      <c r="AR596" s="185" t="s">
        <v>236</v>
      </c>
      <c r="AT596" s="185" t="s">
        <v>151</v>
      </c>
      <c r="AU596" s="185" t="s">
        <v>89</v>
      </c>
      <c r="AY596" s="18" t="s">
        <v>149</v>
      </c>
      <c r="BE596" s="186">
        <f>IF(N596="základní",J596,0)</f>
        <v>0</v>
      </c>
      <c r="BF596" s="186">
        <f>IF(N596="snížená",J596,0)</f>
        <v>0</v>
      </c>
      <c r="BG596" s="186">
        <f>IF(N596="zákl. přenesená",J596,0)</f>
        <v>0</v>
      </c>
      <c r="BH596" s="186">
        <f>IF(N596="sníž. přenesená",J596,0)</f>
        <v>0</v>
      </c>
      <c r="BI596" s="186">
        <f>IF(N596="nulová",J596,0)</f>
        <v>0</v>
      </c>
      <c r="BJ596" s="18" t="s">
        <v>87</v>
      </c>
      <c r="BK596" s="186">
        <f>ROUND(I596*H596,2)</f>
        <v>0</v>
      </c>
      <c r="BL596" s="18" t="s">
        <v>236</v>
      </c>
      <c r="BM596" s="185" t="s">
        <v>1428</v>
      </c>
    </row>
    <row r="597" spans="1:47" s="2" customFormat="1" ht="48.75">
      <c r="A597" s="35"/>
      <c r="B597" s="36"/>
      <c r="C597" s="37"/>
      <c r="D597" s="187" t="s">
        <v>158</v>
      </c>
      <c r="E597" s="37"/>
      <c r="F597" s="188" t="s">
        <v>1429</v>
      </c>
      <c r="G597" s="37"/>
      <c r="H597" s="37"/>
      <c r="I597" s="189"/>
      <c r="J597" s="37"/>
      <c r="K597" s="37"/>
      <c r="L597" s="40"/>
      <c r="M597" s="190"/>
      <c r="N597" s="191"/>
      <c r="O597" s="65"/>
      <c r="P597" s="65"/>
      <c r="Q597" s="65"/>
      <c r="R597" s="65"/>
      <c r="S597" s="65"/>
      <c r="T597" s="66"/>
      <c r="U597" s="35"/>
      <c r="V597" s="35"/>
      <c r="W597" s="35"/>
      <c r="X597" s="35"/>
      <c r="Y597" s="35"/>
      <c r="Z597" s="35"/>
      <c r="AA597" s="35"/>
      <c r="AB597" s="35"/>
      <c r="AC597" s="35"/>
      <c r="AD597" s="35"/>
      <c r="AE597" s="35"/>
      <c r="AT597" s="18" t="s">
        <v>158</v>
      </c>
      <c r="AU597" s="18" t="s">
        <v>89</v>
      </c>
    </row>
    <row r="598" spans="2:51" s="13" customFormat="1" ht="11.25">
      <c r="B598" s="192"/>
      <c r="C598" s="193"/>
      <c r="D598" s="187" t="s">
        <v>160</v>
      </c>
      <c r="E598" s="194" t="s">
        <v>31</v>
      </c>
      <c r="F598" s="195" t="s">
        <v>1430</v>
      </c>
      <c r="G598" s="193"/>
      <c r="H598" s="196">
        <v>30.3</v>
      </c>
      <c r="I598" s="197"/>
      <c r="J598" s="193"/>
      <c r="K598" s="193"/>
      <c r="L598" s="198"/>
      <c r="M598" s="199"/>
      <c r="N598" s="200"/>
      <c r="O598" s="200"/>
      <c r="P598" s="200"/>
      <c r="Q598" s="200"/>
      <c r="R598" s="200"/>
      <c r="S598" s="200"/>
      <c r="T598" s="201"/>
      <c r="AT598" s="202" t="s">
        <v>160</v>
      </c>
      <c r="AU598" s="202" t="s">
        <v>89</v>
      </c>
      <c r="AV598" s="13" t="s">
        <v>89</v>
      </c>
      <c r="AW598" s="13" t="s">
        <v>38</v>
      </c>
      <c r="AX598" s="13" t="s">
        <v>79</v>
      </c>
      <c r="AY598" s="202" t="s">
        <v>149</v>
      </c>
    </row>
    <row r="599" spans="2:51" s="15" customFormat="1" ht="11.25">
      <c r="B599" s="213"/>
      <c r="C599" s="214"/>
      <c r="D599" s="187" t="s">
        <v>160</v>
      </c>
      <c r="E599" s="215" t="s">
        <v>31</v>
      </c>
      <c r="F599" s="216" t="s">
        <v>163</v>
      </c>
      <c r="G599" s="214"/>
      <c r="H599" s="217">
        <v>30.3</v>
      </c>
      <c r="I599" s="218"/>
      <c r="J599" s="214"/>
      <c r="K599" s="214"/>
      <c r="L599" s="219"/>
      <c r="M599" s="220"/>
      <c r="N599" s="221"/>
      <c r="O599" s="221"/>
      <c r="P599" s="221"/>
      <c r="Q599" s="221"/>
      <c r="R599" s="221"/>
      <c r="S599" s="221"/>
      <c r="T599" s="222"/>
      <c r="AT599" s="223" t="s">
        <v>160</v>
      </c>
      <c r="AU599" s="223" t="s">
        <v>89</v>
      </c>
      <c r="AV599" s="15" t="s">
        <v>156</v>
      </c>
      <c r="AW599" s="15" t="s">
        <v>38</v>
      </c>
      <c r="AX599" s="15" t="s">
        <v>87</v>
      </c>
      <c r="AY599" s="223" t="s">
        <v>149</v>
      </c>
    </row>
    <row r="600" spans="1:65" s="2" customFormat="1" ht="16.5" customHeight="1">
      <c r="A600" s="35"/>
      <c r="B600" s="36"/>
      <c r="C600" s="174" t="s">
        <v>1431</v>
      </c>
      <c r="D600" s="174" t="s">
        <v>151</v>
      </c>
      <c r="E600" s="175" t="s">
        <v>1432</v>
      </c>
      <c r="F600" s="176" t="s">
        <v>1433</v>
      </c>
      <c r="G600" s="177" t="s">
        <v>287</v>
      </c>
      <c r="H600" s="178">
        <v>27</v>
      </c>
      <c r="I600" s="179"/>
      <c r="J600" s="180">
        <f>ROUND(I600*H600,2)</f>
        <v>0</v>
      </c>
      <c r="K600" s="176" t="s">
        <v>155</v>
      </c>
      <c r="L600" s="40"/>
      <c r="M600" s="181" t="s">
        <v>31</v>
      </c>
      <c r="N600" s="182" t="s">
        <v>50</v>
      </c>
      <c r="O600" s="65"/>
      <c r="P600" s="183">
        <f>O600*H600</f>
        <v>0</v>
      </c>
      <c r="Q600" s="183">
        <v>3E-05</v>
      </c>
      <c r="R600" s="183">
        <f>Q600*H600</f>
        <v>0.0008100000000000001</v>
      </c>
      <c r="S600" s="183">
        <v>0</v>
      </c>
      <c r="T600" s="184">
        <f>S600*H600</f>
        <v>0</v>
      </c>
      <c r="U600" s="35"/>
      <c r="V600" s="35"/>
      <c r="W600" s="35"/>
      <c r="X600" s="35"/>
      <c r="Y600" s="35"/>
      <c r="Z600" s="35"/>
      <c r="AA600" s="35"/>
      <c r="AB600" s="35"/>
      <c r="AC600" s="35"/>
      <c r="AD600" s="35"/>
      <c r="AE600" s="35"/>
      <c r="AR600" s="185" t="s">
        <v>236</v>
      </c>
      <c r="AT600" s="185" t="s">
        <v>151</v>
      </c>
      <c r="AU600" s="185" t="s">
        <v>89</v>
      </c>
      <c r="AY600" s="18" t="s">
        <v>149</v>
      </c>
      <c r="BE600" s="186">
        <f>IF(N600="základní",J600,0)</f>
        <v>0</v>
      </c>
      <c r="BF600" s="186">
        <f>IF(N600="snížená",J600,0)</f>
        <v>0</v>
      </c>
      <c r="BG600" s="186">
        <f>IF(N600="zákl. přenesená",J600,0)</f>
        <v>0</v>
      </c>
      <c r="BH600" s="186">
        <f>IF(N600="sníž. přenesená",J600,0)</f>
        <v>0</v>
      </c>
      <c r="BI600" s="186">
        <f>IF(N600="nulová",J600,0)</f>
        <v>0</v>
      </c>
      <c r="BJ600" s="18" t="s">
        <v>87</v>
      </c>
      <c r="BK600" s="186">
        <f>ROUND(I600*H600,2)</f>
        <v>0</v>
      </c>
      <c r="BL600" s="18" t="s">
        <v>236</v>
      </c>
      <c r="BM600" s="185" t="s">
        <v>1434</v>
      </c>
    </row>
    <row r="601" spans="1:47" s="2" customFormat="1" ht="48.75">
      <c r="A601" s="35"/>
      <c r="B601" s="36"/>
      <c r="C601" s="37"/>
      <c r="D601" s="187" t="s">
        <v>158</v>
      </c>
      <c r="E601" s="37"/>
      <c r="F601" s="188" t="s">
        <v>1429</v>
      </c>
      <c r="G601" s="37"/>
      <c r="H601" s="37"/>
      <c r="I601" s="189"/>
      <c r="J601" s="37"/>
      <c r="K601" s="37"/>
      <c r="L601" s="40"/>
      <c r="M601" s="190"/>
      <c r="N601" s="191"/>
      <c r="O601" s="65"/>
      <c r="P601" s="65"/>
      <c r="Q601" s="65"/>
      <c r="R601" s="65"/>
      <c r="S601" s="65"/>
      <c r="T601" s="66"/>
      <c r="U601" s="35"/>
      <c r="V601" s="35"/>
      <c r="W601" s="35"/>
      <c r="X601" s="35"/>
      <c r="Y601" s="35"/>
      <c r="Z601" s="35"/>
      <c r="AA601" s="35"/>
      <c r="AB601" s="35"/>
      <c r="AC601" s="35"/>
      <c r="AD601" s="35"/>
      <c r="AE601" s="35"/>
      <c r="AT601" s="18" t="s">
        <v>158</v>
      </c>
      <c r="AU601" s="18" t="s">
        <v>89</v>
      </c>
    </row>
    <row r="602" spans="2:51" s="13" customFormat="1" ht="11.25">
      <c r="B602" s="192"/>
      <c r="C602" s="193"/>
      <c r="D602" s="187" t="s">
        <v>160</v>
      </c>
      <c r="E602" s="194" t="s">
        <v>31</v>
      </c>
      <c r="F602" s="195" t="s">
        <v>1435</v>
      </c>
      <c r="G602" s="193"/>
      <c r="H602" s="196">
        <v>7.1</v>
      </c>
      <c r="I602" s="197"/>
      <c r="J602" s="193"/>
      <c r="K602" s="193"/>
      <c r="L602" s="198"/>
      <c r="M602" s="199"/>
      <c r="N602" s="200"/>
      <c r="O602" s="200"/>
      <c r="P602" s="200"/>
      <c r="Q602" s="200"/>
      <c r="R602" s="200"/>
      <c r="S602" s="200"/>
      <c r="T602" s="201"/>
      <c r="AT602" s="202" t="s">
        <v>160</v>
      </c>
      <c r="AU602" s="202" t="s">
        <v>89</v>
      </c>
      <c r="AV602" s="13" t="s">
        <v>89</v>
      </c>
      <c r="AW602" s="13" t="s">
        <v>38</v>
      </c>
      <c r="AX602" s="13" t="s">
        <v>79</v>
      </c>
      <c r="AY602" s="202" t="s">
        <v>149</v>
      </c>
    </row>
    <row r="603" spans="2:51" s="13" customFormat="1" ht="11.25">
      <c r="B603" s="192"/>
      <c r="C603" s="193"/>
      <c r="D603" s="187" t="s">
        <v>160</v>
      </c>
      <c r="E603" s="194" t="s">
        <v>31</v>
      </c>
      <c r="F603" s="195" t="s">
        <v>1436</v>
      </c>
      <c r="G603" s="193"/>
      <c r="H603" s="196">
        <v>19.9</v>
      </c>
      <c r="I603" s="197"/>
      <c r="J603" s="193"/>
      <c r="K603" s="193"/>
      <c r="L603" s="198"/>
      <c r="M603" s="199"/>
      <c r="N603" s="200"/>
      <c r="O603" s="200"/>
      <c r="P603" s="200"/>
      <c r="Q603" s="200"/>
      <c r="R603" s="200"/>
      <c r="S603" s="200"/>
      <c r="T603" s="201"/>
      <c r="AT603" s="202" t="s">
        <v>160</v>
      </c>
      <c r="AU603" s="202" t="s">
        <v>89</v>
      </c>
      <c r="AV603" s="13" t="s">
        <v>89</v>
      </c>
      <c r="AW603" s="13" t="s">
        <v>38</v>
      </c>
      <c r="AX603" s="13" t="s">
        <v>79</v>
      </c>
      <c r="AY603" s="202" t="s">
        <v>149</v>
      </c>
    </row>
    <row r="604" spans="2:51" s="15" customFormat="1" ht="11.25">
      <c r="B604" s="213"/>
      <c r="C604" s="214"/>
      <c r="D604" s="187" t="s">
        <v>160</v>
      </c>
      <c r="E604" s="215" t="s">
        <v>31</v>
      </c>
      <c r="F604" s="216" t="s">
        <v>163</v>
      </c>
      <c r="G604" s="214"/>
      <c r="H604" s="217">
        <v>27</v>
      </c>
      <c r="I604" s="218"/>
      <c r="J604" s="214"/>
      <c r="K604" s="214"/>
      <c r="L604" s="219"/>
      <c r="M604" s="220"/>
      <c r="N604" s="221"/>
      <c r="O604" s="221"/>
      <c r="P604" s="221"/>
      <c r="Q604" s="221"/>
      <c r="R604" s="221"/>
      <c r="S604" s="221"/>
      <c r="T604" s="222"/>
      <c r="AT604" s="223" t="s">
        <v>160</v>
      </c>
      <c r="AU604" s="223" t="s">
        <v>89</v>
      </c>
      <c r="AV604" s="15" t="s">
        <v>156</v>
      </c>
      <c r="AW604" s="15" t="s">
        <v>38</v>
      </c>
      <c r="AX604" s="15" t="s">
        <v>87</v>
      </c>
      <c r="AY604" s="223" t="s">
        <v>149</v>
      </c>
    </row>
    <row r="605" spans="1:65" s="2" customFormat="1" ht="24">
      <c r="A605" s="35"/>
      <c r="B605" s="36"/>
      <c r="C605" s="174" t="s">
        <v>1437</v>
      </c>
      <c r="D605" s="174" t="s">
        <v>151</v>
      </c>
      <c r="E605" s="175" t="s">
        <v>1438</v>
      </c>
      <c r="F605" s="176" t="s">
        <v>1439</v>
      </c>
      <c r="G605" s="177" t="s">
        <v>240</v>
      </c>
      <c r="H605" s="178">
        <v>0.521</v>
      </c>
      <c r="I605" s="179"/>
      <c r="J605" s="180">
        <f>ROUND(I605*H605,2)</f>
        <v>0</v>
      </c>
      <c r="K605" s="176" t="s">
        <v>155</v>
      </c>
      <c r="L605" s="40"/>
      <c r="M605" s="181" t="s">
        <v>31</v>
      </c>
      <c r="N605" s="182" t="s">
        <v>50</v>
      </c>
      <c r="O605" s="65"/>
      <c r="P605" s="183">
        <f>O605*H605</f>
        <v>0</v>
      </c>
      <c r="Q605" s="183">
        <v>0</v>
      </c>
      <c r="R605" s="183">
        <f>Q605*H605</f>
        <v>0</v>
      </c>
      <c r="S605" s="183">
        <v>0</v>
      </c>
      <c r="T605" s="184">
        <f>S605*H605</f>
        <v>0</v>
      </c>
      <c r="U605" s="35"/>
      <c r="V605" s="35"/>
      <c r="W605" s="35"/>
      <c r="X605" s="35"/>
      <c r="Y605" s="35"/>
      <c r="Z605" s="35"/>
      <c r="AA605" s="35"/>
      <c r="AB605" s="35"/>
      <c r="AC605" s="35"/>
      <c r="AD605" s="35"/>
      <c r="AE605" s="35"/>
      <c r="AR605" s="185" t="s">
        <v>236</v>
      </c>
      <c r="AT605" s="185" t="s">
        <v>151</v>
      </c>
      <c r="AU605" s="185" t="s">
        <v>89</v>
      </c>
      <c r="AY605" s="18" t="s">
        <v>149</v>
      </c>
      <c r="BE605" s="186">
        <f>IF(N605="základní",J605,0)</f>
        <v>0</v>
      </c>
      <c r="BF605" s="186">
        <f>IF(N605="snížená",J605,0)</f>
        <v>0</v>
      </c>
      <c r="BG605" s="186">
        <f>IF(N605="zákl. přenesená",J605,0)</f>
        <v>0</v>
      </c>
      <c r="BH605" s="186">
        <f>IF(N605="sníž. přenesená",J605,0)</f>
        <v>0</v>
      </c>
      <c r="BI605" s="186">
        <f>IF(N605="nulová",J605,0)</f>
        <v>0</v>
      </c>
      <c r="BJ605" s="18" t="s">
        <v>87</v>
      </c>
      <c r="BK605" s="186">
        <f>ROUND(I605*H605,2)</f>
        <v>0</v>
      </c>
      <c r="BL605" s="18" t="s">
        <v>236</v>
      </c>
      <c r="BM605" s="185" t="s">
        <v>1440</v>
      </c>
    </row>
    <row r="606" spans="1:47" s="2" customFormat="1" ht="97.5">
      <c r="A606" s="35"/>
      <c r="B606" s="36"/>
      <c r="C606" s="37"/>
      <c r="D606" s="187" t="s">
        <v>158</v>
      </c>
      <c r="E606" s="37"/>
      <c r="F606" s="188" t="s">
        <v>578</v>
      </c>
      <c r="G606" s="37"/>
      <c r="H606" s="37"/>
      <c r="I606" s="189"/>
      <c r="J606" s="37"/>
      <c r="K606" s="37"/>
      <c r="L606" s="40"/>
      <c r="M606" s="190"/>
      <c r="N606" s="191"/>
      <c r="O606" s="65"/>
      <c r="P606" s="65"/>
      <c r="Q606" s="65"/>
      <c r="R606" s="65"/>
      <c r="S606" s="65"/>
      <c r="T606" s="66"/>
      <c r="U606" s="35"/>
      <c r="V606" s="35"/>
      <c r="W606" s="35"/>
      <c r="X606" s="35"/>
      <c r="Y606" s="35"/>
      <c r="Z606" s="35"/>
      <c r="AA606" s="35"/>
      <c r="AB606" s="35"/>
      <c r="AC606" s="35"/>
      <c r="AD606" s="35"/>
      <c r="AE606" s="35"/>
      <c r="AT606" s="18" t="s">
        <v>158</v>
      </c>
      <c r="AU606" s="18" t="s">
        <v>89</v>
      </c>
    </row>
    <row r="607" spans="2:63" s="12" customFormat="1" ht="22.9" customHeight="1">
      <c r="B607" s="158"/>
      <c r="C607" s="159"/>
      <c r="D607" s="160" t="s">
        <v>78</v>
      </c>
      <c r="E607" s="172" t="s">
        <v>1441</v>
      </c>
      <c r="F607" s="172" t="s">
        <v>1442</v>
      </c>
      <c r="G607" s="159"/>
      <c r="H607" s="159"/>
      <c r="I607" s="162"/>
      <c r="J607" s="173">
        <f>BK607</f>
        <v>0</v>
      </c>
      <c r="K607" s="159"/>
      <c r="L607" s="164"/>
      <c r="M607" s="165"/>
      <c r="N607" s="166"/>
      <c r="O607" s="166"/>
      <c r="P607" s="167">
        <f>SUM(P608:P612)</f>
        <v>0</v>
      </c>
      <c r="Q607" s="166"/>
      <c r="R607" s="167">
        <f>SUM(R608:R612)</f>
        <v>0.000804</v>
      </c>
      <c r="S607" s="166"/>
      <c r="T607" s="168">
        <f>SUM(T608:T612)</f>
        <v>0</v>
      </c>
      <c r="AR607" s="169" t="s">
        <v>89</v>
      </c>
      <c r="AT607" s="170" t="s">
        <v>78</v>
      </c>
      <c r="AU607" s="170" t="s">
        <v>87</v>
      </c>
      <c r="AY607" s="169" t="s">
        <v>149</v>
      </c>
      <c r="BK607" s="171">
        <f>SUM(BK608:BK612)</f>
        <v>0</v>
      </c>
    </row>
    <row r="608" spans="1:65" s="2" customFormat="1" ht="16.5" customHeight="1">
      <c r="A608" s="35"/>
      <c r="B608" s="36"/>
      <c r="C608" s="174" t="s">
        <v>1443</v>
      </c>
      <c r="D608" s="174" t="s">
        <v>151</v>
      </c>
      <c r="E608" s="175" t="s">
        <v>1444</v>
      </c>
      <c r="F608" s="176" t="s">
        <v>1445</v>
      </c>
      <c r="G608" s="177" t="s">
        <v>154</v>
      </c>
      <c r="H608" s="178">
        <v>6.7</v>
      </c>
      <c r="I608" s="179"/>
      <c r="J608" s="180">
        <f>ROUND(I608*H608,2)</f>
        <v>0</v>
      </c>
      <c r="K608" s="176" t="s">
        <v>155</v>
      </c>
      <c r="L608" s="40"/>
      <c r="M608" s="181" t="s">
        <v>31</v>
      </c>
      <c r="N608" s="182" t="s">
        <v>50</v>
      </c>
      <c r="O608" s="65"/>
      <c r="P608" s="183">
        <f>O608*H608</f>
        <v>0</v>
      </c>
      <c r="Q608" s="183">
        <v>0.00012</v>
      </c>
      <c r="R608" s="183">
        <f>Q608*H608</f>
        <v>0.000804</v>
      </c>
      <c r="S608" s="183">
        <v>0</v>
      </c>
      <c r="T608" s="184">
        <f>S608*H608</f>
        <v>0</v>
      </c>
      <c r="U608" s="35"/>
      <c r="V608" s="35"/>
      <c r="W608" s="35"/>
      <c r="X608" s="35"/>
      <c r="Y608" s="35"/>
      <c r="Z608" s="35"/>
      <c r="AA608" s="35"/>
      <c r="AB608" s="35"/>
      <c r="AC608" s="35"/>
      <c r="AD608" s="35"/>
      <c r="AE608" s="35"/>
      <c r="AR608" s="185" t="s">
        <v>236</v>
      </c>
      <c r="AT608" s="185" t="s">
        <v>151</v>
      </c>
      <c r="AU608" s="185" t="s">
        <v>89</v>
      </c>
      <c r="AY608" s="18" t="s">
        <v>149</v>
      </c>
      <c r="BE608" s="186">
        <f>IF(N608="základní",J608,0)</f>
        <v>0</v>
      </c>
      <c r="BF608" s="186">
        <f>IF(N608="snížená",J608,0)</f>
        <v>0</v>
      </c>
      <c r="BG608" s="186">
        <f>IF(N608="zákl. přenesená",J608,0)</f>
        <v>0</v>
      </c>
      <c r="BH608" s="186">
        <f>IF(N608="sníž. přenesená",J608,0)</f>
        <v>0</v>
      </c>
      <c r="BI608" s="186">
        <f>IF(N608="nulová",J608,0)</f>
        <v>0</v>
      </c>
      <c r="BJ608" s="18" t="s">
        <v>87</v>
      </c>
      <c r="BK608" s="186">
        <f>ROUND(I608*H608,2)</f>
        <v>0</v>
      </c>
      <c r="BL608" s="18" t="s">
        <v>236</v>
      </c>
      <c r="BM608" s="185" t="s">
        <v>1446</v>
      </c>
    </row>
    <row r="609" spans="2:51" s="14" customFormat="1" ht="11.25">
      <c r="B609" s="203"/>
      <c r="C609" s="204"/>
      <c r="D609" s="187" t="s">
        <v>160</v>
      </c>
      <c r="E609" s="205" t="s">
        <v>31</v>
      </c>
      <c r="F609" s="206" t="s">
        <v>1447</v>
      </c>
      <c r="G609" s="204"/>
      <c r="H609" s="205" t="s">
        <v>31</v>
      </c>
      <c r="I609" s="207"/>
      <c r="J609" s="204"/>
      <c r="K609" s="204"/>
      <c r="L609" s="208"/>
      <c r="M609" s="209"/>
      <c r="N609" s="210"/>
      <c r="O609" s="210"/>
      <c r="P609" s="210"/>
      <c r="Q609" s="210"/>
      <c r="R609" s="210"/>
      <c r="S609" s="210"/>
      <c r="T609" s="211"/>
      <c r="AT609" s="212" t="s">
        <v>160</v>
      </c>
      <c r="AU609" s="212" t="s">
        <v>89</v>
      </c>
      <c r="AV609" s="14" t="s">
        <v>87</v>
      </c>
      <c r="AW609" s="14" t="s">
        <v>38</v>
      </c>
      <c r="AX609" s="14" t="s">
        <v>79</v>
      </c>
      <c r="AY609" s="212" t="s">
        <v>149</v>
      </c>
    </row>
    <row r="610" spans="2:51" s="13" customFormat="1" ht="11.25">
      <c r="B610" s="192"/>
      <c r="C610" s="193"/>
      <c r="D610" s="187" t="s">
        <v>160</v>
      </c>
      <c r="E610" s="194" t="s">
        <v>31</v>
      </c>
      <c r="F610" s="195" t="s">
        <v>1448</v>
      </c>
      <c r="G610" s="193"/>
      <c r="H610" s="196">
        <v>3.76</v>
      </c>
      <c r="I610" s="197"/>
      <c r="J610" s="193"/>
      <c r="K610" s="193"/>
      <c r="L610" s="198"/>
      <c r="M610" s="199"/>
      <c r="N610" s="200"/>
      <c r="O610" s="200"/>
      <c r="P610" s="200"/>
      <c r="Q610" s="200"/>
      <c r="R610" s="200"/>
      <c r="S610" s="200"/>
      <c r="T610" s="201"/>
      <c r="AT610" s="202" t="s">
        <v>160</v>
      </c>
      <c r="AU610" s="202" t="s">
        <v>89</v>
      </c>
      <c r="AV610" s="13" t="s">
        <v>89</v>
      </c>
      <c r="AW610" s="13" t="s">
        <v>38</v>
      </c>
      <c r="AX610" s="13" t="s">
        <v>79</v>
      </c>
      <c r="AY610" s="202" t="s">
        <v>149</v>
      </c>
    </row>
    <row r="611" spans="2:51" s="13" customFormat="1" ht="11.25">
      <c r="B611" s="192"/>
      <c r="C611" s="193"/>
      <c r="D611" s="187" t="s">
        <v>160</v>
      </c>
      <c r="E611" s="194" t="s">
        <v>31</v>
      </c>
      <c r="F611" s="195" t="s">
        <v>1449</v>
      </c>
      <c r="G611" s="193"/>
      <c r="H611" s="196">
        <v>2.94</v>
      </c>
      <c r="I611" s="197"/>
      <c r="J611" s="193"/>
      <c r="K611" s="193"/>
      <c r="L611" s="198"/>
      <c r="M611" s="199"/>
      <c r="N611" s="200"/>
      <c r="O611" s="200"/>
      <c r="P611" s="200"/>
      <c r="Q611" s="200"/>
      <c r="R611" s="200"/>
      <c r="S611" s="200"/>
      <c r="T611" s="201"/>
      <c r="AT611" s="202" t="s">
        <v>160</v>
      </c>
      <c r="AU611" s="202" t="s">
        <v>89</v>
      </c>
      <c r="AV611" s="13" t="s">
        <v>89</v>
      </c>
      <c r="AW611" s="13" t="s">
        <v>38</v>
      </c>
      <c r="AX611" s="13" t="s">
        <v>79</v>
      </c>
      <c r="AY611" s="202" t="s">
        <v>149</v>
      </c>
    </row>
    <row r="612" spans="2:51" s="15" customFormat="1" ht="11.25">
      <c r="B612" s="213"/>
      <c r="C612" s="214"/>
      <c r="D612" s="187" t="s">
        <v>160</v>
      </c>
      <c r="E612" s="215" t="s">
        <v>31</v>
      </c>
      <c r="F612" s="216" t="s">
        <v>163</v>
      </c>
      <c r="G612" s="214"/>
      <c r="H612" s="217">
        <v>6.699999999999999</v>
      </c>
      <c r="I612" s="218"/>
      <c r="J612" s="214"/>
      <c r="K612" s="214"/>
      <c r="L612" s="219"/>
      <c r="M612" s="220"/>
      <c r="N612" s="221"/>
      <c r="O612" s="221"/>
      <c r="P612" s="221"/>
      <c r="Q612" s="221"/>
      <c r="R612" s="221"/>
      <c r="S612" s="221"/>
      <c r="T612" s="222"/>
      <c r="AT612" s="223" t="s">
        <v>160</v>
      </c>
      <c r="AU612" s="223" t="s">
        <v>89</v>
      </c>
      <c r="AV612" s="15" t="s">
        <v>156</v>
      </c>
      <c r="AW612" s="15" t="s">
        <v>38</v>
      </c>
      <c r="AX612" s="15" t="s">
        <v>87</v>
      </c>
      <c r="AY612" s="223" t="s">
        <v>149</v>
      </c>
    </row>
    <row r="613" spans="2:63" s="12" customFormat="1" ht="22.9" customHeight="1">
      <c r="B613" s="158"/>
      <c r="C613" s="159"/>
      <c r="D613" s="160" t="s">
        <v>78</v>
      </c>
      <c r="E613" s="172" t="s">
        <v>1450</v>
      </c>
      <c r="F613" s="172" t="s">
        <v>1451</v>
      </c>
      <c r="G613" s="159"/>
      <c r="H613" s="159"/>
      <c r="I613" s="162"/>
      <c r="J613" s="173">
        <f>BK613</f>
        <v>0</v>
      </c>
      <c r="K613" s="159"/>
      <c r="L613" s="164"/>
      <c r="M613" s="165"/>
      <c r="N613" s="166"/>
      <c r="O613" s="166"/>
      <c r="P613" s="167">
        <f>SUM(P614:P623)</f>
        <v>0</v>
      </c>
      <c r="Q613" s="166"/>
      <c r="R613" s="167">
        <f>SUM(R614:R623)</f>
        <v>0.07219679999999999</v>
      </c>
      <c r="S613" s="166"/>
      <c r="T613" s="168">
        <f>SUM(T614:T623)</f>
        <v>0</v>
      </c>
      <c r="AR613" s="169" t="s">
        <v>89</v>
      </c>
      <c r="AT613" s="170" t="s">
        <v>78</v>
      </c>
      <c r="AU613" s="170" t="s">
        <v>87</v>
      </c>
      <c r="AY613" s="169" t="s">
        <v>149</v>
      </c>
      <c r="BK613" s="171">
        <f>SUM(BK614:BK623)</f>
        <v>0</v>
      </c>
    </row>
    <row r="614" spans="1:65" s="2" customFormat="1" ht="24">
      <c r="A614" s="35"/>
      <c r="B614" s="36"/>
      <c r="C614" s="174" t="s">
        <v>1452</v>
      </c>
      <c r="D614" s="174" t="s">
        <v>151</v>
      </c>
      <c r="E614" s="175" t="s">
        <v>1453</v>
      </c>
      <c r="F614" s="176" t="s">
        <v>1454</v>
      </c>
      <c r="G614" s="177" t="s">
        <v>154</v>
      </c>
      <c r="H614" s="178">
        <v>277.68</v>
      </c>
      <c r="I614" s="179"/>
      <c r="J614" s="180">
        <f>ROUND(I614*H614,2)</f>
        <v>0</v>
      </c>
      <c r="K614" s="176" t="s">
        <v>155</v>
      </c>
      <c r="L614" s="40"/>
      <c r="M614" s="181" t="s">
        <v>31</v>
      </c>
      <c r="N614" s="182" t="s">
        <v>50</v>
      </c>
      <c r="O614" s="65"/>
      <c r="P614" s="183">
        <f>O614*H614</f>
        <v>0</v>
      </c>
      <c r="Q614" s="183">
        <v>0.00026</v>
      </c>
      <c r="R614" s="183">
        <f>Q614*H614</f>
        <v>0.07219679999999999</v>
      </c>
      <c r="S614" s="183">
        <v>0</v>
      </c>
      <c r="T614" s="184">
        <f>S614*H614</f>
        <v>0</v>
      </c>
      <c r="U614" s="35"/>
      <c r="V614" s="35"/>
      <c r="W614" s="35"/>
      <c r="X614" s="35"/>
      <c r="Y614" s="35"/>
      <c r="Z614" s="35"/>
      <c r="AA614" s="35"/>
      <c r="AB614" s="35"/>
      <c r="AC614" s="35"/>
      <c r="AD614" s="35"/>
      <c r="AE614" s="35"/>
      <c r="AR614" s="185" t="s">
        <v>236</v>
      </c>
      <c r="AT614" s="185" t="s">
        <v>151</v>
      </c>
      <c r="AU614" s="185" t="s">
        <v>89</v>
      </c>
      <c r="AY614" s="18" t="s">
        <v>149</v>
      </c>
      <c r="BE614" s="186">
        <f>IF(N614="základní",J614,0)</f>
        <v>0</v>
      </c>
      <c r="BF614" s="186">
        <f>IF(N614="snížená",J614,0)</f>
        <v>0</v>
      </c>
      <c r="BG614" s="186">
        <f>IF(N614="zákl. přenesená",J614,0)</f>
        <v>0</v>
      </c>
      <c r="BH614" s="186">
        <f>IF(N614="sníž. přenesená",J614,0)</f>
        <v>0</v>
      </c>
      <c r="BI614" s="186">
        <f>IF(N614="nulová",J614,0)</f>
        <v>0</v>
      </c>
      <c r="BJ614" s="18" t="s">
        <v>87</v>
      </c>
      <c r="BK614" s="186">
        <f>ROUND(I614*H614,2)</f>
        <v>0</v>
      </c>
      <c r="BL614" s="18" t="s">
        <v>236</v>
      </c>
      <c r="BM614" s="185" t="s">
        <v>1455</v>
      </c>
    </row>
    <row r="615" spans="2:51" s="13" customFormat="1" ht="11.25">
      <c r="B615" s="192"/>
      <c r="C615" s="193"/>
      <c r="D615" s="187" t="s">
        <v>160</v>
      </c>
      <c r="E615" s="194" t="s">
        <v>31</v>
      </c>
      <c r="F615" s="195" t="s">
        <v>1456</v>
      </c>
      <c r="G615" s="193"/>
      <c r="H615" s="196">
        <v>215.02</v>
      </c>
      <c r="I615" s="197"/>
      <c r="J615" s="193"/>
      <c r="K615" s="193"/>
      <c r="L615" s="198"/>
      <c r="M615" s="199"/>
      <c r="N615" s="200"/>
      <c r="O615" s="200"/>
      <c r="P615" s="200"/>
      <c r="Q615" s="200"/>
      <c r="R615" s="200"/>
      <c r="S615" s="200"/>
      <c r="T615" s="201"/>
      <c r="AT615" s="202" t="s">
        <v>160</v>
      </c>
      <c r="AU615" s="202" t="s">
        <v>89</v>
      </c>
      <c r="AV615" s="13" t="s">
        <v>89</v>
      </c>
      <c r="AW615" s="13" t="s">
        <v>38</v>
      </c>
      <c r="AX615" s="13" t="s">
        <v>79</v>
      </c>
      <c r="AY615" s="202" t="s">
        <v>149</v>
      </c>
    </row>
    <row r="616" spans="2:51" s="14" customFormat="1" ht="11.25">
      <c r="B616" s="203"/>
      <c r="C616" s="204"/>
      <c r="D616" s="187" t="s">
        <v>160</v>
      </c>
      <c r="E616" s="205" t="s">
        <v>31</v>
      </c>
      <c r="F616" s="206" t="s">
        <v>1457</v>
      </c>
      <c r="G616" s="204"/>
      <c r="H616" s="205" t="s">
        <v>31</v>
      </c>
      <c r="I616" s="207"/>
      <c r="J616" s="204"/>
      <c r="K616" s="204"/>
      <c r="L616" s="208"/>
      <c r="M616" s="209"/>
      <c r="N616" s="210"/>
      <c r="O616" s="210"/>
      <c r="P616" s="210"/>
      <c r="Q616" s="210"/>
      <c r="R616" s="210"/>
      <c r="S616" s="210"/>
      <c r="T616" s="211"/>
      <c r="AT616" s="212" t="s">
        <v>160</v>
      </c>
      <c r="AU616" s="212" t="s">
        <v>89</v>
      </c>
      <c r="AV616" s="14" t="s">
        <v>87</v>
      </c>
      <c r="AW616" s="14" t="s">
        <v>38</v>
      </c>
      <c r="AX616" s="14" t="s">
        <v>79</v>
      </c>
      <c r="AY616" s="212" t="s">
        <v>149</v>
      </c>
    </row>
    <row r="617" spans="2:51" s="13" customFormat="1" ht="11.25">
      <c r="B617" s="192"/>
      <c r="C617" s="193"/>
      <c r="D617" s="187" t="s">
        <v>160</v>
      </c>
      <c r="E617" s="194" t="s">
        <v>31</v>
      </c>
      <c r="F617" s="195" t="s">
        <v>1458</v>
      </c>
      <c r="G617" s="193"/>
      <c r="H617" s="196">
        <v>-16.35</v>
      </c>
      <c r="I617" s="197"/>
      <c r="J617" s="193"/>
      <c r="K617" s="193"/>
      <c r="L617" s="198"/>
      <c r="M617" s="199"/>
      <c r="N617" s="200"/>
      <c r="O617" s="200"/>
      <c r="P617" s="200"/>
      <c r="Q617" s="200"/>
      <c r="R617" s="200"/>
      <c r="S617" s="200"/>
      <c r="T617" s="201"/>
      <c r="AT617" s="202" t="s">
        <v>160</v>
      </c>
      <c r="AU617" s="202" t="s">
        <v>89</v>
      </c>
      <c r="AV617" s="13" t="s">
        <v>89</v>
      </c>
      <c r="AW617" s="13" t="s">
        <v>38</v>
      </c>
      <c r="AX617" s="13" t="s">
        <v>79</v>
      </c>
      <c r="AY617" s="202" t="s">
        <v>149</v>
      </c>
    </row>
    <row r="618" spans="2:51" s="14" customFormat="1" ht="11.25">
      <c r="B618" s="203"/>
      <c r="C618" s="204"/>
      <c r="D618" s="187" t="s">
        <v>160</v>
      </c>
      <c r="E618" s="205" t="s">
        <v>31</v>
      </c>
      <c r="F618" s="206" t="s">
        <v>1459</v>
      </c>
      <c r="G618" s="204"/>
      <c r="H618" s="205" t="s">
        <v>31</v>
      </c>
      <c r="I618" s="207"/>
      <c r="J618" s="204"/>
      <c r="K618" s="204"/>
      <c r="L618" s="208"/>
      <c r="M618" s="209"/>
      <c r="N618" s="210"/>
      <c r="O618" s="210"/>
      <c r="P618" s="210"/>
      <c r="Q618" s="210"/>
      <c r="R618" s="210"/>
      <c r="S618" s="210"/>
      <c r="T618" s="211"/>
      <c r="AT618" s="212" t="s">
        <v>160</v>
      </c>
      <c r="AU618" s="212" t="s">
        <v>89</v>
      </c>
      <c r="AV618" s="14" t="s">
        <v>87</v>
      </c>
      <c r="AW618" s="14" t="s">
        <v>38</v>
      </c>
      <c r="AX618" s="14" t="s">
        <v>79</v>
      </c>
      <c r="AY618" s="212" t="s">
        <v>149</v>
      </c>
    </row>
    <row r="619" spans="2:51" s="13" customFormat="1" ht="11.25">
      <c r="B619" s="192"/>
      <c r="C619" s="193"/>
      <c r="D619" s="187" t="s">
        <v>160</v>
      </c>
      <c r="E619" s="194" t="s">
        <v>31</v>
      </c>
      <c r="F619" s="195" t="s">
        <v>1460</v>
      </c>
      <c r="G619" s="193"/>
      <c r="H619" s="196">
        <v>-30.3</v>
      </c>
      <c r="I619" s="197"/>
      <c r="J619" s="193"/>
      <c r="K619" s="193"/>
      <c r="L619" s="198"/>
      <c r="M619" s="199"/>
      <c r="N619" s="200"/>
      <c r="O619" s="200"/>
      <c r="P619" s="200"/>
      <c r="Q619" s="200"/>
      <c r="R619" s="200"/>
      <c r="S619" s="200"/>
      <c r="T619" s="201"/>
      <c r="AT619" s="202" t="s">
        <v>160</v>
      </c>
      <c r="AU619" s="202" t="s">
        <v>89</v>
      </c>
      <c r="AV619" s="13" t="s">
        <v>89</v>
      </c>
      <c r="AW619" s="13" t="s">
        <v>38</v>
      </c>
      <c r="AX619" s="13" t="s">
        <v>79</v>
      </c>
      <c r="AY619" s="202" t="s">
        <v>149</v>
      </c>
    </row>
    <row r="620" spans="2:51" s="14" customFormat="1" ht="11.25">
      <c r="B620" s="203"/>
      <c r="C620" s="204"/>
      <c r="D620" s="187" t="s">
        <v>160</v>
      </c>
      <c r="E620" s="205" t="s">
        <v>31</v>
      </c>
      <c r="F620" s="206" t="s">
        <v>1461</v>
      </c>
      <c r="G620" s="204"/>
      <c r="H620" s="205" t="s">
        <v>31</v>
      </c>
      <c r="I620" s="207"/>
      <c r="J620" s="204"/>
      <c r="K620" s="204"/>
      <c r="L620" s="208"/>
      <c r="M620" s="209"/>
      <c r="N620" s="210"/>
      <c r="O620" s="210"/>
      <c r="P620" s="210"/>
      <c r="Q620" s="210"/>
      <c r="R620" s="210"/>
      <c r="S620" s="210"/>
      <c r="T620" s="211"/>
      <c r="AT620" s="212" t="s">
        <v>160</v>
      </c>
      <c r="AU620" s="212" t="s">
        <v>89</v>
      </c>
      <c r="AV620" s="14" t="s">
        <v>87</v>
      </c>
      <c r="AW620" s="14" t="s">
        <v>38</v>
      </c>
      <c r="AX620" s="14" t="s">
        <v>79</v>
      </c>
      <c r="AY620" s="212" t="s">
        <v>149</v>
      </c>
    </row>
    <row r="621" spans="2:51" s="13" customFormat="1" ht="11.25">
      <c r="B621" s="192"/>
      <c r="C621" s="193"/>
      <c r="D621" s="187" t="s">
        <v>160</v>
      </c>
      <c r="E621" s="194" t="s">
        <v>31</v>
      </c>
      <c r="F621" s="195" t="s">
        <v>1462</v>
      </c>
      <c r="G621" s="193"/>
      <c r="H621" s="196">
        <v>109.31</v>
      </c>
      <c r="I621" s="197"/>
      <c r="J621" s="193"/>
      <c r="K621" s="193"/>
      <c r="L621" s="198"/>
      <c r="M621" s="199"/>
      <c r="N621" s="200"/>
      <c r="O621" s="200"/>
      <c r="P621" s="200"/>
      <c r="Q621" s="200"/>
      <c r="R621" s="200"/>
      <c r="S621" s="200"/>
      <c r="T621" s="201"/>
      <c r="AT621" s="202" t="s">
        <v>160</v>
      </c>
      <c r="AU621" s="202" t="s">
        <v>89</v>
      </c>
      <c r="AV621" s="13" t="s">
        <v>89</v>
      </c>
      <c r="AW621" s="13" t="s">
        <v>38</v>
      </c>
      <c r="AX621" s="13" t="s">
        <v>79</v>
      </c>
      <c r="AY621" s="202" t="s">
        <v>149</v>
      </c>
    </row>
    <row r="622" spans="2:51" s="14" customFormat="1" ht="11.25">
      <c r="B622" s="203"/>
      <c r="C622" s="204"/>
      <c r="D622" s="187" t="s">
        <v>160</v>
      </c>
      <c r="E622" s="205" t="s">
        <v>31</v>
      </c>
      <c r="F622" s="206" t="s">
        <v>1463</v>
      </c>
      <c r="G622" s="204"/>
      <c r="H622" s="205" t="s">
        <v>31</v>
      </c>
      <c r="I622" s="207"/>
      <c r="J622" s="204"/>
      <c r="K622" s="204"/>
      <c r="L622" s="208"/>
      <c r="M622" s="209"/>
      <c r="N622" s="210"/>
      <c r="O622" s="210"/>
      <c r="P622" s="210"/>
      <c r="Q622" s="210"/>
      <c r="R622" s="210"/>
      <c r="S622" s="210"/>
      <c r="T622" s="211"/>
      <c r="AT622" s="212" t="s">
        <v>160</v>
      </c>
      <c r="AU622" s="212" t="s">
        <v>89</v>
      </c>
      <c r="AV622" s="14" t="s">
        <v>87</v>
      </c>
      <c r="AW622" s="14" t="s">
        <v>38</v>
      </c>
      <c r="AX622" s="14" t="s">
        <v>79</v>
      </c>
      <c r="AY622" s="212" t="s">
        <v>149</v>
      </c>
    </row>
    <row r="623" spans="2:51" s="15" customFormat="1" ht="11.25">
      <c r="B623" s="213"/>
      <c r="C623" s="214"/>
      <c r="D623" s="187" t="s">
        <v>160</v>
      </c>
      <c r="E623" s="215" t="s">
        <v>31</v>
      </c>
      <c r="F623" s="216" t="s">
        <v>163</v>
      </c>
      <c r="G623" s="214"/>
      <c r="H623" s="217">
        <v>277.68</v>
      </c>
      <c r="I623" s="218"/>
      <c r="J623" s="214"/>
      <c r="K623" s="214"/>
      <c r="L623" s="219"/>
      <c r="M623" s="220"/>
      <c r="N623" s="221"/>
      <c r="O623" s="221"/>
      <c r="P623" s="221"/>
      <c r="Q623" s="221"/>
      <c r="R623" s="221"/>
      <c r="S623" s="221"/>
      <c r="T623" s="222"/>
      <c r="AT623" s="223" t="s">
        <v>160</v>
      </c>
      <c r="AU623" s="223" t="s">
        <v>89</v>
      </c>
      <c r="AV623" s="15" t="s">
        <v>156</v>
      </c>
      <c r="AW623" s="15" t="s">
        <v>38</v>
      </c>
      <c r="AX623" s="15" t="s">
        <v>87</v>
      </c>
      <c r="AY623" s="223" t="s">
        <v>149</v>
      </c>
    </row>
    <row r="624" spans="2:63" s="12" customFormat="1" ht="22.9" customHeight="1">
      <c r="B624" s="158"/>
      <c r="C624" s="159"/>
      <c r="D624" s="160" t="s">
        <v>78</v>
      </c>
      <c r="E624" s="172" t="s">
        <v>1464</v>
      </c>
      <c r="F624" s="172" t="s">
        <v>1465</v>
      </c>
      <c r="G624" s="159"/>
      <c r="H624" s="159"/>
      <c r="I624" s="162"/>
      <c r="J624" s="173">
        <f>BK624</f>
        <v>0</v>
      </c>
      <c r="K624" s="159"/>
      <c r="L624" s="164"/>
      <c r="M624" s="165"/>
      <c r="N624" s="166"/>
      <c r="O624" s="166"/>
      <c r="P624" s="167">
        <f>SUM(P625:P630)</f>
        <v>0</v>
      </c>
      <c r="Q624" s="166"/>
      <c r="R624" s="167">
        <f>SUM(R625:R630)</f>
        <v>0.014112</v>
      </c>
      <c r="S624" s="166"/>
      <c r="T624" s="168">
        <f>SUM(T625:T630)</f>
        <v>0</v>
      </c>
      <c r="AR624" s="169" t="s">
        <v>89</v>
      </c>
      <c r="AT624" s="170" t="s">
        <v>78</v>
      </c>
      <c r="AU624" s="170" t="s">
        <v>87</v>
      </c>
      <c r="AY624" s="169" t="s">
        <v>149</v>
      </c>
      <c r="BK624" s="171">
        <f>SUM(BK625:BK630)</f>
        <v>0</v>
      </c>
    </row>
    <row r="625" spans="1:65" s="2" customFormat="1" ht="16.5" customHeight="1">
      <c r="A625" s="35"/>
      <c r="B625" s="36"/>
      <c r="C625" s="174" t="s">
        <v>1466</v>
      </c>
      <c r="D625" s="174" t="s">
        <v>151</v>
      </c>
      <c r="E625" s="175" t="s">
        <v>1467</v>
      </c>
      <c r="F625" s="176" t="s">
        <v>1468</v>
      </c>
      <c r="G625" s="177" t="s">
        <v>154</v>
      </c>
      <c r="H625" s="178">
        <v>7.2</v>
      </c>
      <c r="I625" s="179"/>
      <c r="J625" s="180">
        <f>ROUND(I625*H625,2)</f>
        <v>0</v>
      </c>
      <c r="K625" s="176" t="s">
        <v>155</v>
      </c>
      <c r="L625" s="40"/>
      <c r="M625" s="181" t="s">
        <v>31</v>
      </c>
      <c r="N625" s="182" t="s">
        <v>50</v>
      </c>
      <c r="O625" s="65"/>
      <c r="P625" s="183">
        <f>O625*H625</f>
        <v>0</v>
      </c>
      <c r="Q625" s="183">
        <v>0</v>
      </c>
      <c r="R625" s="183">
        <f>Q625*H625</f>
        <v>0</v>
      </c>
      <c r="S625" s="183">
        <v>0</v>
      </c>
      <c r="T625" s="184">
        <f>S625*H625</f>
        <v>0</v>
      </c>
      <c r="U625" s="35"/>
      <c r="V625" s="35"/>
      <c r="W625" s="35"/>
      <c r="X625" s="35"/>
      <c r="Y625" s="35"/>
      <c r="Z625" s="35"/>
      <c r="AA625" s="35"/>
      <c r="AB625" s="35"/>
      <c r="AC625" s="35"/>
      <c r="AD625" s="35"/>
      <c r="AE625" s="35"/>
      <c r="AR625" s="185" t="s">
        <v>236</v>
      </c>
      <c r="AT625" s="185" t="s">
        <v>151</v>
      </c>
      <c r="AU625" s="185" t="s">
        <v>89</v>
      </c>
      <c r="AY625" s="18" t="s">
        <v>149</v>
      </c>
      <c r="BE625" s="186">
        <f>IF(N625="základní",J625,0)</f>
        <v>0</v>
      </c>
      <c r="BF625" s="186">
        <f>IF(N625="snížená",J625,0)</f>
        <v>0</v>
      </c>
      <c r="BG625" s="186">
        <f>IF(N625="zákl. přenesená",J625,0)</f>
        <v>0</v>
      </c>
      <c r="BH625" s="186">
        <f>IF(N625="sníž. přenesená",J625,0)</f>
        <v>0</v>
      </c>
      <c r="BI625" s="186">
        <f>IF(N625="nulová",J625,0)</f>
        <v>0</v>
      </c>
      <c r="BJ625" s="18" t="s">
        <v>87</v>
      </c>
      <c r="BK625" s="186">
        <f>ROUND(I625*H625,2)</f>
        <v>0</v>
      </c>
      <c r="BL625" s="18" t="s">
        <v>236</v>
      </c>
      <c r="BM625" s="185" t="s">
        <v>1469</v>
      </c>
    </row>
    <row r="626" spans="2:51" s="13" customFormat="1" ht="11.25">
      <c r="B626" s="192"/>
      <c r="C626" s="193"/>
      <c r="D626" s="187" t="s">
        <v>160</v>
      </c>
      <c r="E626" s="194" t="s">
        <v>31</v>
      </c>
      <c r="F626" s="195" t="s">
        <v>1470</v>
      </c>
      <c r="G626" s="193"/>
      <c r="H626" s="196">
        <v>7.2</v>
      </c>
      <c r="I626" s="197"/>
      <c r="J626" s="193"/>
      <c r="K626" s="193"/>
      <c r="L626" s="198"/>
      <c r="M626" s="199"/>
      <c r="N626" s="200"/>
      <c r="O626" s="200"/>
      <c r="P626" s="200"/>
      <c r="Q626" s="200"/>
      <c r="R626" s="200"/>
      <c r="S626" s="200"/>
      <c r="T626" s="201"/>
      <c r="AT626" s="202" t="s">
        <v>160</v>
      </c>
      <c r="AU626" s="202" t="s">
        <v>89</v>
      </c>
      <c r="AV626" s="13" t="s">
        <v>89</v>
      </c>
      <c r="AW626" s="13" t="s">
        <v>38</v>
      </c>
      <c r="AX626" s="13" t="s">
        <v>79</v>
      </c>
      <c r="AY626" s="202" t="s">
        <v>149</v>
      </c>
    </row>
    <row r="627" spans="2:51" s="15" customFormat="1" ht="11.25">
      <c r="B627" s="213"/>
      <c r="C627" s="214"/>
      <c r="D627" s="187" t="s">
        <v>160</v>
      </c>
      <c r="E627" s="215" t="s">
        <v>31</v>
      </c>
      <c r="F627" s="216" t="s">
        <v>163</v>
      </c>
      <c r="G627" s="214"/>
      <c r="H627" s="217">
        <v>7.2</v>
      </c>
      <c r="I627" s="218"/>
      <c r="J627" s="214"/>
      <c r="K627" s="214"/>
      <c r="L627" s="219"/>
      <c r="M627" s="220"/>
      <c r="N627" s="221"/>
      <c r="O627" s="221"/>
      <c r="P627" s="221"/>
      <c r="Q627" s="221"/>
      <c r="R627" s="221"/>
      <c r="S627" s="221"/>
      <c r="T627" s="222"/>
      <c r="AT627" s="223" t="s">
        <v>160</v>
      </c>
      <c r="AU627" s="223" t="s">
        <v>89</v>
      </c>
      <c r="AV627" s="15" t="s">
        <v>156</v>
      </c>
      <c r="AW627" s="15" t="s">
        <v>38</v>
      </c>
      <c r="AX627" s="15" t="s">
        <v>87</v>
      </c>
      <c r="AY627" s="223" t="s">
        <v>149</v>
      </c>
    </row>
    <row r="628" spans="1:65" s="2" customFormat="1" ht="16.5" customHeight="1">
      <c r="A628" s="35"/>
      <c r="B628" s="36"/>
      <c r="C628" s="224" t="s">
        <v>1471</v>
      </c>
      <c r="D628" s="224" t="s">
        <v>237</v>
      </c>
      <c r="E628" s="225" t="s">
        <v>1472</v>
      </c>
      <c r="F628" s="226" t="s">
        <v>1473</v>
      </c>
      <c r="G628" s="227" t="s">
        <v>391</v>
      </c>
      <c r="H628" s="228">
        <v>7.2</v>
      </c>
      <c r="I628" s="229"/>
      <c r="J628" s="230">
        <f>ROUND(I628*H628,2)</f>
        <v>0</v>
      </c>
      <c r="K628" s="226" t="s">
        <v>31</v>
      </c>
      <c r="L628" s="231"/>
      <c r="M628" s="232" t="s">
        <v>31</v>
      </c>
      <c r="N628" s="233" t="s">
        <v>50</v>
      </c>
      <c r="O628" s="65"/>
      <c r="P628" s="183">
        <f>O628*H628</f>
        <v>0</v>
      </c>
      <c r="Q628" s="183">
        <v>0.00196</v>
      </c>
      <c r="R628" s="183">
        <f>Q628*H628</f>
        <v>0.014112</v>
      </c>
      <c r="S628" s="183">
        <v>0</v>
      </c>
      <c r="T628" s="184">
        <f>S628*H628</f>
        <v>0</v>
      </c>
      <c r="U628" s="35"/>
      <c r="V628" s="35"/>
      <c r="W628" s="35"/>
      <c r="X628" s="35"/>
      <c r="Y628" s="35"/>
      <c r="Z628" s="35"/>
      <c r="AA628" s="35"/>
      <c r="AB628" s="35"/>
      <c r="AC628" s="35"/>
      <c r="AD628" s="35"/>
      <c r="AE628" s="35"/>
      <c r="AR628" s="185" t="s">
        <v>329</v>
      </c>
      <c r="AT628" s="185" t="s">
        <v>237</v>
      </c>
      <c r="AU628" s="185" t="s">
        <v>89</v>
      </c>
      <c r="AY628" s="18" t="s">
        <v>149</v>
      </c>
      <c r="BE628" s="186">
        <f>IF(N628="základní",J628,0)</f>
        <v>0</v>
      </c>
      <c r="BF628" s="186">
        <f>IF(N628="snížená",J628,0)</f>
        <v>0</v>
      </c>
      <c r="BG628" s="186">
        <f>IF(N628="zákl. přenesená",J628,0)</f>
        <v>0</v>
      </c>
      <c r="BH628" s="186">
        <f>IF(N628="sníž. přenesená",J628,0)</f>
        <v>0</v>
      </c>
      <c r="BI628" s="186">
        <f>IF(N628="nulová",J628,0)</f>
        <v>0</v>
      </c>
      <c r="BJ628" s="18" t="s">
        <v>87</v>
      </c>
      <c r="BK628" s="186">
        <f>ROUND(I628*H628,2)</f>
        <v>0</v>
      </c>
      <c r="BL628" s="18" t="s">
        <v>236</v>
      </c>
      <c r="BM628" s="185" t="s">
        <v>1474</v>
      </c>
    </row>
    <row r="629" spans="1:65" s="2" customFormat="1" ht="24">
      <c r="A629" s="35"/>
      <c r="B629" s="36"/>
      <c r="C629" s="174" t="s">
        <v>1475</v>
      </c>
      <c r="D629" s="174" t="s">
        <v>151</v>
      </c>
      <c r="E629" s="175" t="s">
        <v>1476</v>
      </c>
      <c r="F629" s="176" t="s">
        <v>1477</v>
      </c>
      <c r="G629" s="177" t="s">
        <v>240</v>
      </c>
      <c r="H629" s="178">
        <v>0.014</v>
      </c>
      <c r="I629" s="179"/>
      <c r="J629" s="180">
        <f>ROUND(I629*H629,2)</f>
        <v>0</v>
      </c>
      <c r="K629" s="176" t="s">
        <v>155</v>
      </c>
      <c r="L629" s="40"/>
      <c r="M629" s="181" t="s">
        <v>31</v>
      </c>
      <c r="N629" s="182" t="s">
        <v>50</v>
      </c>
      <c r="O629" s="65"/>
      <c r="P629" s="183">
        <f>O629*H629</f>
        <v>0</v>
      </c>
      <c r="Q629" s="183">
        <v>0</v>
      </c>
      <c r="R629" s="183">
        <f>Q629*H629</f>
        <v>0</v>
      </c>
      <c r="S629" s="183">
        <v>0</v>
      </c>
      <c r="T629" s="184">
        <f>S629*H629</f>
        <v>0</v>
      </c>
      <c r="U629" s="35"/>
      <c r="V629" s="35"/>
      <c r="W629" s="35"/>
      <c r="X629" s="35"/>
      <c r="Y629" s="35"/>
      <c r="Z629" s="35"/>
      <c r="AA629" s="35"/>
      <c r="AB629" s="35"/>
      <c r="AC629" s="35"/>
      <c r="AD629" s="35"/>
      <c r="AE629" s="35"/>
      <c r="AR629" s="185" t="s">
        <v>236</v>
      </c>
      <c r="AT629" s="185" t="s">
        <v>151</v>
      </c>
      <c r="AU629" s="185" t="s">
        <v>89</v>
      </c>
      <c r="AY629" s="18" t="s">
        <v>149</v>
      </c>
      <c r="BE629" s="186">
        <f>IF(N629="základní",J629,0)</f>
        <v>0</v>
      </c>
      <c r="BF629" s="186">
        <f>IF(N629="snížená",J629,0)</f>
        <v>0</v>
      </c>
      <c r="BG629" s="186">
        <f>IF(N629="zákl. přenesená",J629,0)</f>
        <v>0</v>
      </c>
      <c r="BH629" s="186">
        <f>IF(N629="sníž. přenesená",J629,0)</f>
        <v>0</v>
      </c>
      <c r="BI629" s="186">
        <f>IF(N629="nulová",J629,0)</f>
        <v>0</v>
      </c>
      <c r="BJ629" s="18" t="s">
        <v>87</v>
      </c>
      <c r="BK629" s="186">
        <f>ROUND(I629*H629,2)</f>
        <v>0</v>
      </c>
      <c r="BL629" s="18" t="s">
        <v>236</v>
      </c>
      <c r="BM629" s="185" t="s">
        <v>1478</v>
      </c>
    </row>
    <row r="630" spans="1:47" s="2" customFormat="1" ht="97.5">
      <c r="A630" s="35"/>
      <c r="B630" s="36"/>
      <c r="C630" s="37"/>
      <c r="D630" s="187" t="s">
        <v>158</v>
      </c>
      <c r="E630" s="37"/>
      <c r="F630" s="188" t="s">
        <v>1289</v>
      </c>
      <c r="G630" s="37"/>
      <c r="H630" s="37"/>
      <c r="I630" s="189"/>
      <c r="J630" s="37"/>
      <c r="K630" s="37"/>
      <c r="L630" s="40"/>
      <c r="M630" s="239"/>
      <c r="N630" s="240"/>
      <c r="O630" s="236"/>
      <c r="P630" s="236"/>
      <c r="Q630" s="236"/>
      <c r="R630" s="236"/>
      <c r="S630" s="236"/>
      <c r="T630" s="241"/>
      <c r="U630" s="35"/>
      <c r="V630" s="35"/>
      <c r="W630" s="35"/>
      <c r="X630" s="35"/>
      <c r="Y630" s="35"/>
      <c r="Z630" s="35"/>
      <c r="AA630" s="35"/>
      <c r="AB630" s="35"/>
      <c r="AC630" s="35"/>
      <c r="AD630" s="35"/>
      <c r="AE630" s="35"/>
      <c r="AT630" s="18" t="s">
        <v>158</v>
      </c>
      <c r="AU630" s="18" t="s">
        <v>89</v>
      </c>
    </row>
    <row r="631" spans="1:31" s="2" customFormat="1" ht="6.95" customHeight="1">
      <c r="A631" s="35"/>
      <c r="B631" s="48"/>
      <c r="C631" s="49"/>
      <c r="D631" s="49"/>
      <c r="E631" s="49"/>
      <c r="F631" s="49"/>
      <c r="G631" s="49"/>
      <c r="H631" s="49"/>
      <c r="I631" s="49"/>
      <c r="J631" s="49"/>
      <c r="K631" s="49"/>
      <c r="L631" s="40"/>
      <c r="M631" s="35"/>
      <c r="O631" s="35"/>
      <c r="P631" s="35"/>
      <c r="Q631" s="35"/>
      <c r="R631" s="35"/>
      <c r="S631" s="35"/>
      <c r="T631" s="35"/>
      <c r="U631" s="35"/>
      <c r="V631" s="35"/>
      <c r="W631" s="35"/>
      <c r="X631" s="35"/>
      <c r="Y631" s="35"/>
      <c r="Z631" s="35"/>
      <c r="AA631" s="35"/>
      <c r="AB631" s="35"/>
      <c r="AC631" s="35"/>
      <c r="AD631" s="35"/>
      <c r="AE631" s="35"/>
    </row>
  </sheetData>
  <sheetProtection algorithmName="SHA-512" hashValue="6pRTf/JUx+FHPHdkFRAykQJoSFMRn4P0qEBlEyDLgiemWeJIJfkd9oRZAtu++xYNizMKUWHgNpNy4Nqs/t138A==" saltValue="cFBKAWR+8p/gST9jZqBeTHxoK3AbMZ3m68YVJzlq4FK6od7pPneMPUvGUuX8peh1kjnf7UUhxFFuhKN7txzKAQ==" spinCount="100000" sheet="1" objects="1" scenarios="1" formatColumns="0" formatRows="0" autoFilter="0"/>
  <autoFilter ref="C105:K630"/>
  <mergeCells count="9">
    <mergeCell ref="E50:H50"/>
    <mergeCell ref="E96:H96"/>
    <mergeCell ref="E98:H9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95</v>
      </c>
    </row>
    <row r="3" spans="2:46" s="1" customFormat="1" ht="6.95" customHeight="1">
      <c r="B3" s="102"/>
      <c r="C3" s="103"/>
      <c r="D3" s="103"/>
      <c r="E3" s="103"/>
      <c r="F3" s="103"/>
      <c r="G3" s="103"/>
      <c r="H3" s="103"/>
      <c r="I3" s="103"/>
      <c r="J3" s="103"/>
      <c r="K3" s="103"/>
      <c r="L3" s="21"/>
      <c r="AT3" s="18" t="s">
        <v>89</v>
      </c>
    </row>
    <row r="4" spans="2:46" s="1" customFormat="1" ht="24.95" customHeight="1">
      <c r="B4" s="21"/>
      <c r="D4" s="104" t="s">
        <v>111</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Rekonstrukce autocvičiště na dopravní hřiště a autocviciště ,  Kralovice , II.Etapa</v>
      </c>
      <c r="F7" s="367"/>
      <c r="G7" s="367"/>
      <c r="H7" s="367"/>
      <c r="L7" s="21"/>
    </row>
    <row r="8" spans="1:31" s="2" customFormat="1" ht="12" customHeight="1">
      <c r="A8" s="35"/>
      <c r="B8" s="40"/>
      <c r="C8" s="35"/>
      <c r="D8" s="106" t="s">
        <v>112</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1479</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31</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23</v>
      </c>
      <c r="G12" s="35"/>
      <c r="H12" s="35"/>
      <c r="I12" s="106" t="s">
        <v>24</v>
      </c>
      <c r="J12" s="109" t="str">
        <f>'Rekapitulace stavby'!AN8</f>
        <v>26. 9. 2020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31</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29</v>
      </c>
      <c r="F15" s="35"/>
      <c r="G15" s="35"/>
      <c r="H15" s="35"/>
      <c r="I15" s="106" t="s">
        <v>30</v>
      </c>
      <c r="J15" s="108" t="s">
        <v>31</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32</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34</v>
      </c>
      <c r="E20" s="35"/>
      <c r="F20" s="35"/>
      <c r="G20" s="35"/>
      <c r="H20" s="35"/>
      <c r="I20" s="106" t="s">
        <v>27</v>
      </c>
      <c r="J20" s="108" t="s">
        <v>31</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36</v>
      </c>
      <c r="F21" s="35"/>
      <c r="G21" s="35"/>
      <c r="H21" s="35"/>
      <c r="I21" s="106" t="s">
        <v>30</v>
      </c>
      <c r="J21" s="108" t="s">
        <v>31</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39</v>
      </c>
      <c r="E23" s="35"/>
      <c r="F23" s="35"/>
      <c r="G23" s="35"/>
      <c r="H23" s="35"/>
      <c r="I23" s="106" t="s">
        <v>27</v>
      </c>
      <c r="J23" s="108" t="s">
        <v>40</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41</v>
      </c>
      <c r="F24" s="35"/>
      <c r="G24" s="35"/>
      <c r="H24" s="35"/>
      <c r="I24" s="106" t="s">
        <v>30</v>
      </c>
      <c r="J24" s="108" t="s">
        <v>42</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43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31</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45</v>
      </c>
      <c r="E30" s="35"/>
      <c r="F30" s="35"/>
      <c r="G30" s="35"/>
      <c r="H30" s="35"/>
      <c r="I30" s="35"/>
      <c r="J30" s="115">
        <f>ROUND(J83,2)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47</v>
      </c>
      <c r="G32" s="35"/>
      <c r="H32" s="35"/>
      <c r="I32" s="116" t="s">
        <v>46</v>
      </c>
      <c r="J32" s="116" t="s">
        <v>48</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49</v>
      </c>
      <c r="E33" s="106" t="s">
        <v>50</v>
      </c>
      <c r="F33" s="118">
        <f>ROUND((SUM(BE83:BE196)),2)</f>
        <v>0</v>
      </c>
      <c r="G33" s="35"/>
      <c r="H33" s="35"/>
      <c r="I33" s="119">
        <v>0.21</v>
      </c>
      <c r="J33" s="118">
        <f>ROUND(((SUM(BE83:BE196))*I33),2)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51</v>
      </c>
      <c r="F34" s="118">
        <f>ROUND((SUM(BF83:BF196)),2)</f>
        <v>0</v>
      </c>
      <c r="G34" s="35"/>
      <c r="H34" s="35"/>
      <c r="I34" s="119">
        <v>0.15</v>
      </c>
      <c r="J34" s="118">
        <f>ROUND(((SUM(BF83:BF196))*I34),2)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52</v>
      </c>
      <c r="F35" s="118">
        <f>ROUND((SUM(BG83:BG196)),2)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53</v>
      </c>
      <c r="F36" s="118">
        <f>ROUND((SUM(BH83:BH196)),2)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54</v>
      </c>
      <c r="F37" s="118">
        <f>ROUND((SUM(BI83:BI196)),2)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55</v>
      </c>
      <c r="E39" s="122"/>
      <c r="F39" s="122"/>
      <c r="G39" s="123" t="s">
        <v>56</v>
      </c>
      <c r="H39" s="124" t="s">
        <v>57</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Rekonstrukce autocvičiště na dopravní hřiště a autocviciště ,  Kralovice , II.Etapa</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112</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SK3205 - SO 403 Elektroinstalace</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 xml:space="preserve"> </v>
      </c>
      <c r="G52" s="37"/>
      <c r="H52" s="37"/>
      <c r="I52" s="30" t="s">
        <v>24</v>
      </c>
      <c r="J52" s="60" t="str">
        <f>IF(J12="","",J12)</f>
        <v>26. 9. 2020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7" customHeight="1">
      <c r="A54" s="35"/>
      <c r="B54" s="36"/>
      <c r="C54" s="30" t="s">
        <v>26</v>
      </c>
      <c r="D54" s="37"/>
      <c r="E54" s="37"/>
      <c r="F54" s="28" t="str">
        <f>E15</f>
        <v>Město Kralovice</v>
      </c>
      <c r="G54" s="37"/>
      <c r="H54" s="37"/>
      <c r="I54" s="30" t="s">
        <v>34</v>
      </c>
      <c r="J54" s="33" t="str">
        <f>E21</f>
        <v>Projekční kancelář Ing.Škubalová</v>
      </c>
      <c r="K54" s="37"/>
      <c r="L54" s="107"/>
      <c r="S54" s="35"/>
      <c r="T54" s="35"/>
      <c r="U54" s="35"/>
      <c r="V54" s="35"/>
      <c r="W54" s="35"/>
      <c r="X54" s="35"/>
      <c r="Y54" s="35"/>
      <c r="Z54" s="35"/>
      <c r="AA54" s="35"/>
      <c r="AB54" s="35"/>
      <c r="AC54" s="35"/>
      <c r="AD54" s="35"/>
      <c r="AE54" s="35"/>
    </row>
    <row r="55" spans="1:31" s="2" customFormat="1" ht="15.2" customHeight="1">
      <c r="A55" s="35"/>
      <c r="B55" s="36"/>
      <c r="C55" s="30" t="s">
        <v>32</v>
      </c>
      <c r="D55" s="37"/>
      <c r="E55" s="37"/>
      <c r="F55" s="28" t="str">
        <f>IF(E18="","",E18)</f>
        <v>Vyplň údaj</v>
      </c>
      <c r="G55" s="37"/>
      <c r="H55" s="37"/>
      <c r="I55" s="30" t="s">
        <v>39</v>
      </c>
      <c r="J55" s="33" t="str">
        <f>E24</f>
        <v>Straka</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115</v>
      </c>
      <c r="D57" s="132"/>
      <c r="E57" s="132"/>
      <c r="F57" s="132"/>
      <c r="G57" s="132"/>
      <c r="H57" s="132"/>
      <c r="I57" s="132"/>
      <c r="J57" s="133" t="s">
        <v>116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77</v>
      </c>
      <c r="D59" s="37"/>
      <c r="E59" s="37"/>
      <c r="F59" s="37"/>
      <c r="G59" s="37"/>
      <c r="H59" s="37"/>
      <c r="I59" s="37"/>
      <c r="J59" s="78">
        <f>J83</f>
        <v>0</v>
      </c>
      <c r="K59" s="37"/>
      <c r="L59" s="107"/>
      <c r="S59" s="35"/>
      <c r="T59" s="35"/>
      <c r="U59" s="35"/>
      <c r="V59" s="35"/>
      <c r="W59" s="35"/>
      <c r="X59" s="35"/>
      <c r="Y59" s="35"/>
      <c r="Z59" s="35"/>
      <c r="AA59" s="35"/>
      <c r="AB59" s="35"/>
      <c r="AC59" s="35"/>
      <c r="AD59" s="35"/>
      <c r="AE59" s="35"/>
      <c r="AU59" s="18" t="s">
        <v>117</v>
      </c>
    </row>
    <row r="60" spans="2:12" s="9" customFormat="1" ht="24.95" customHeight="1">
      <c r="B60" s="135"/>
      <c r="C60" s="136"/>
      <c r="D60" s="137" t="s">
        <v>127</v>
      </c>
      <c r="E60" s="138"/>
      <c r="F60" s="138"/>
      <c r="G60" s="138"/>
      <c r="H60" s="138"/>
      <c r="I60" s="138"/>
      <c r="J60" s="139">
        <f>J84</f>
        <v>0</v>
      </c>
      <c r="K60" s="136"/>
      <c r="L60" s="140"/>
    </row>
    <row r="61" spans="2:12" s="10" customFormat="1" ht="19.9" customHeight="1">
      <c r="B61" s="141"/>
      <c r="C61" s="142"/>
      <c r="D61" s="143" t="s">
        <v>773</v>
      </c>
      <c r="E61" s="144"/>
      <c r="F61" s="144"/>
      <c r="G61" s="144"/>
      <c r="H61" s="144"/>
      <c r="I61" s="144"/>
      <c r="J61" s="145">
        <f>J85</f>
        <v>0</v>
      </c>
      <c r="K61" s="142"/>
      <c r="L61" s="146"/>
    </row>
    <row r="62" spans="2:12" s="10" customFormat="1" ht="19.9" customHeight="1">
      <c r="B62" s="141"/>
      <c r="C62" s="142"/>
      <c r="D62" s="143" t="s">
        <v>1480</v>
      </c>
      <c r="E62" s="144"/>
      <c r="F62" s="144"/>
      <c r="G62" s="144"/>
      <c r="H62" s="144"/>
      <c r="I62" s="144"/>
      <c r="J62" s="145">
        <f>J128</f>
        <v>0</v>
      </c>
      <c r="K62" s="142"/>
      <c r="L62" s="146"/>
    </row>
    <row r="63" spans="2:12" s="10" customFormat="1" ht="19.9" customHeight="1">
      <c r="B63" s="141"/>
      <c r="C63" s="142"/>
      <c r="D63" s="143" t="s">
        <v>1481</v>
      </c>
      <c r="E63" s="144"/>
      <c r="F63" s="144"/>
      <c r="G63" s="144"/>
      <c r="H63" s="144"/>
      <c r="I63" s="144"/>
      <c r="J63" s="145">
        <f>J148</f>
        <v>0</v>
      </c>
      <c r="K63" s="142"/>
      <c r="L63" s="146"/>
    </row>
    <row r="64" spans="1:31" s="2" customFormat="1" ht="21.75" customHeight="1">
      <c r="A64" s="35"/>
      <c r="B64" s="36"/>
      <c r="C64" s="37"/>
      <c r="D64" s="37"/>
      <c r="E64" s="37"/>
      <c r="F64" s="37"/>
      <c r="G64" s="37"/>
      <c r="H64" s="37"/>
      <c r="I64" s="37"/>
      <c r="J64" s="37"/>
      <c r="K64" s="37"/>
      <c r="L64" s="107"/>
      <c r="S64" s="35"/>
      <c r="T64" s="35"/>
      <c r="U64" s="35"/>
      <c r="V64" s="35"/>
      <c r="W64" s="35"/>
      <c r="X64" s="35"/>
      <c r="Y64" s="35"/>
      <c r="Z64" s="35"/>
      <c r="AA64" s="35"/>
      <c r="AB64" s="35"/>
      <c r="AC64" s="35"/>
      <c r="AD64" s="35"/>
      <c r="AE64" s="35"/>
    </row>
    <row r="65" spans="1:31" s="2" customFormat="1" ht="6.95" customHeight="1">
      <c r="A65" s="35"/>
      <c r="B65" s="48"/>
      <c r="C65" s="49"/>
      <c r="D65" s="49"/>
      <c r="E65" s="49"/>
      <c r="F65" s="49"/>
      <c r="G65" s="49"/>
      <c r="H65" s="49"/>
      <c r="I65" s="49"/>
      <c r="J65" s="49"/>
      <c r="K65" s="49"/>
      <c r="L65" s="107"/>
      <c r="S65" s="35"/>
      <c r="T65" s="35"/>
      <c r="U65" s="35"/>
      <c r="V65" s="35"/>
      <c r="W65" s="35"/>
      <c r="X65" s="35"/>
      <c r="Y65" s="35"/>
      <c r="Z65" s="35"/>
      <c r="AA65" s="35"/>
      <c r="AB65" s="35"/>
      <c r="AC65" s="35"/>
      <c r="AD65" s="35"/>
      <c r="AE65" s="35"/>
    </row>
    <row r="69" spans="1:31" s="2" customFormat="1" ht="6.95" customHeight="1">
      <c r="A69" s="35"/>
      <c r="B69" s="50"/>
      <c r="C69" s="51"/>
      <c r="D69" s="51"/>
      <c r="E69" s="51"/>
      <c r="F69" s="51"/>
      <c r="G69" s="51"/>
      <c r="H69" s="51"/>
      <c r="I69" s="51"/>
      <c r="J69" s="51"/>
      <c r="K69" s="51"/>
      <c r="L69" s="107"/>
      <c r="S69" s="35"/>
      <c r="T69" s="35"/>
      <c r="U69" s="35"/>
      <c r="V69" s="35"/>
      <c r="W69" s="35"/>
      <c r="X69" s="35"/>
      <c r="Y69" s="35"/>
      <c r="Z69" s="35"/>
      <c r="AA69" s="35"/>
      <c r="AB69" s="35"/>
      <c r="AC69" s="35"/>
      <c r="AD69" s="35"/>
      <c r="AE69" s="35"/>
    </row>
    <row r="70" spans="1:31" s="2" customFormat="1" ht="24.95" customHeight="1">
      <c r="A70" s="35"/>
      <c r="B70" s="36"/>
      <c r="C70" s="24" t="s">
        <v>134</v>
      </c>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6.95" customHeight="1">
      <c r="A71" s="35"/>
      <c r="B71" s="36"/>
      <c r="C71" s="37"/>
      <c r="D71" s="37"/>
      <c r="E71" s="37"/>
      <c r="F71" s="37"/>
      <c r="G71" s="37"/>
      <c r="H71" s="37"/>
      <c r="I71" s="37"/>
      <c r="J71" s="37"/>
      <c r="K71" s="37"/>
      <c r="L71" s="107"/>
      <c r="S71" s="35"/>
      <c r="T71" s="35"/>
      <c r="U71" s="35"/>
      <c r="V71" s="35"/>
      <c r="W71" s="35"/>
      <c r="X71" s="35"/>
      <c r="Y71" s="35"/>
      <c r="Z71" s="35"/>
      <c r="AA71" s="35"/>
      <c r="AB71" s="35"/>
      <c r="AC71" s="35"/>
      <c r="AD71" s="35"/>
      <c r="AE71" s="35"/>
    </row>
    <row r="72" spans="1:31" s="2" customFormat="1" ht="12" customHeight="1">
      <c r="A72" s="35"/>
      <c r="B72" s="36"/>
      <c r="C72" s="30" t="s">
        <v>16</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6.5" customHeight="1">
      <c r="A73" s="35"/>
      <c r="B73" s="36"/>
      <c r="C73" s="37"/>
      <c r="D73" s="37"/>
      <c r="E73" s="373" t="str">
        <f>E7</f>
        <v>Rekonstrukce autocvičiště na dopravní hřiště a autocviciště ,  Kralovice , II.Etapa</v>
      </c>
      <c r="F73" s="374"/>
      <c r="G73" s="374"/>
      <c r="H73" s="374"/>
      <c r="I73" s="37"/>
      <c r="J73" s="37"/>
      <c r="K73" s="37"/>
      <c r="L73" s="107"/>
      <c r="S73" s="35"/>
      <c r="T73" s="35"/>
      <c r="U73" s="35"/>
      <c r="V73" s="35"/>
      <c r="W73" s="35"/>
      <c r="X73" s="35"/>
      <c r="Y73" s="35"/>
      <c r="Z73" s="35"/>
      <c r="AA73" s="35"/>
      <c r="AB73" s="35"/>
      <c r="AC73" s="35"/>
      <c r="AD73" s="35"/>
      <c r="AE73" s="35"/>
    </row>
    <row r="74" spans="1:31" s="2" customFormat="1" ht="12" customHeight="1">
      <c r="A74" s="35"/>
      <c r="B74" s="36"/>
      <c r="C74" s="30" t="s">
        <v>112</v>
      </c>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6.5" customHeight="1">
      <c r="A75" s="35"/>
      <c r="B75" s="36"/>
      <c r="C75" s="37"/>
      <c r="D75" s="37"/>
      <c r="E75" s="326" t="str">
        <f>E9</f>
        <v>SK3205 - SO 403 Elektroinstalace</v>
      </c>
      <c r="F75" s="375"/>
      <c r="G75" s="375"/>
      <c r="H75" s="375"/>
      <c r="I75" s="37"/>
      <c r="J75" s="37"/>
      <c r="K75" s="37"/>
      <c r="L75" s="10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2" customHeight="1">
      <c r="A77" s="35"/>
      <c r="B77" s="36"/>
      <c r="C77" s="30" t="s">
        <v>22</v>
      </c>
      <c r="D77" s="37"/>
      <c r="E77" s="37"/>
      <c r="F77" s="28" t="str">
        <f>F12</f>
        <v xml:space="preserve"> </v>
      </c>
      <c r="G77" s="37"/>
      <c r="H77" s="37"/>
      <c r="I77" s="30" t="s">
        <v>24</v>
      </c>
      <c r="J77" s="60" t="str">
        <f>IF(J12="","",J12)</f>
        <v>26. 9. 2020</v>
      </c>
      <c r="K77" s="37"/>
      <c r="L77" s="107"/>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2" customFormat="1" ht="25.7" customHeight="1">
      <c r="A79" s="35"/>
      <c r="B79" s="36"/>
      <c r="C79" s="30" t="s">
        <v>26</v>
      </c>
      <c r="D79" s="37"/>
      <c r="E79" s="37"/>
      <c r="F79" s="28" t="str">
        <f>E15</f>
        <v>Město Kralovice</v>
      </c>
      <c r="G79" s="37"/>
      <c r="H79" s="37"/>
      <c r="I79" s="30" t="s">
        <v>34</v>
      </c>
      <c r="J79" s="33" t="str">
        <f>E21</f>
        <v>Projekční kancelář Ing.Škubalová</v>
      </c>
      <c r="K79" s="37"/>
      <c r="L79" s="107"/>
      <c r="S79" s="35"/>
      <c r="T79" s="35"/>
      <c r="U79" s="35"/>
      <c r="V79" s="35"/>
      <c r="W79" s="35"/>
      <c r="X79" s="35"/>
      <c r="Y79" s="35"/>
      <c r="Z79" s="35"/>
      <c r="AA79" s="35"/>
      <c r="AB79" s="35"/>
      <c r="AC79" s="35"/>
      <c r="AD79" s="35"/>
      <c r="AE79" s="35"/>
    </row>
    <row r="80" spans="1:31" s="2" customFormat="1" ht="15.2" customHeight="1">
      <c r="A80" s="35"/>
      <c r="B80" s="36"/>
      <c r="C80" s="30" t="s">
        <v>32</v>
      </c>
      <c r="D80" s="37"/>
      <c r="E80" s="37"/>
      <c r="F80" s="28" t="str">
        <f>IF(E18="","",E18)</f>
        <v>Vyplň údaj</v>
      </c>
      <c r="G80" s="37"/>
      <c r="H80" s="37"/>
      <c r="I80" s="30" t="s">
        <v>39</v>
      </c>
      <c r="J80" s="33" t="str">
        <f>E24</f>
        <v>Straka</v>
      </c>
      <c r="K80" s="37"/>
      <c r="L80" s="107"/>
      <c r="S80" s="35"/>
      <c r="T80" s="35"/>
      <c r="U80" s="35"/>
      <c r="V80" s="35"/>
      <c r="W80" s="35"/>
      <c r="X80" s="35"/>
      <c r="Y80" s="35"/>
      <c r="Z80" s="35"/>
      <c r="AA80" s="35"/>
      <c r="AB80" s="35"/>
      <c r="AC80" s="35"/>
      <c r="AD80" s="35"/>
      <c r="AE80" s="35"/>
    </row>
    <row r="81" spans="1:31" s="2" customFormat="1" ht="10.35"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11" customFormat="1" ht="29.25" customHeight="1">
      <c r="A82" s="147"/>
      <c r="B82" s="148"/>
      <c r="C82" s="149" t="s">
        <v>135</v>
      </c>
      <c r="D82" s="150" t="s">
        <v>64</v>
      </c>
      <c r="E82" s="150" t="s">
        <v>60</v>
      </c>
      <c r="F82" s="150" t="s">
        <v>61</v>
      </c>
      <c r="G82" s="150" t="s">
        <v>136</v>
      </c>
      <c r="H82" s="150" t="s">
        <v>137</v>
      </c>
      <c r="I82" s="150" t="s">
        <v>138</v>
      </c>
      <c r="J82" s="150" t="s">
        <v>116</v>
      </c>
      <c r="K82" s="151" t="s">
        <v>139</v>
      </c>
      <c r="L82" s="152"/>
      <c r="M82" s="69" t="s">
        <v>31</v>
      </c>
      <c r="N82" s="70" t="s">
        <v>49</v>
      </c>
      <c r="O82" s="70" t="s">
        <v>140</v>
      </c>
      <c r="P82" s="70" t="s">
        <v>141</v>
      </c>
      <c r="Q82" s="70" t="s">
        <v>142</v>
      </c>
      <c r="R82" s="70" t="s">
        <v>143</v>
      </c>
      <c r="S82" s="70" t="s">
        <v>144</v>
      </c>
      <c r="T82" s="71" t="s">
        <v>145</v>
      </c>
      <c r="U82" s="147"/>
      <c r="V82" s="147"/>
      <c r="W82" s="147"/>
      <c r="X82" s="147"/>
      <c r="Y82" s="147"/>
      <c r="Z82" s="147"/>
      <c r="AA82" s="147"/>
      <c r="AB82" s="147"/>
      <c r="AC82" s="147"/>
      <c r="AD82" s="147"/>
      <c r="AE82" s="147"/>
    </row>
    <row r="83" spans="1:63" s="2" customFormat="1" ht="22.9" customHeight="1">
      <c r="A83" s="35"/>
      <c r="B83" s="36"/>
      <c r="C83" s="76" t="s">
        <v>146</v>
      </c>
      <c r="D83" s="37"/>
      <c r="E83" s="37"/>
      <c r="F83" s="37"/>
      <c r="G83" s="37"/>
      <c r="H83" s="37"/>
      <c r="I83" s="37"/>
      <c r="J83" s="153">
        <f>BK83</f>
        <v>0</v>
      </c>
      <c r="K83" s="37"/>
      <c r="L83" s="40"/>
      <c r="M83" s="72"/>
      <c r="N83" s="154"/>
      <c r="O83" s="73"/>
      <c r="P83" s="155">
        <f>P84</f>
        <v>0</v>
      </c>
      <c r="Q83" s="73"/>
      <c r="R83" s="155">
        <f>R84</f>
        <v>0.00656</v>
      </c>
      <c r="S83" s="73"/>
      <c r="T83" s="156">
        <f>T84</f>
        <v>0</v>
      </c>
      <c r="U83" s="35"/>
      <c r="V83" s="35"/>
      <c r="W83" s="35"/>
      <c r="X83" s="35"/>
      <c r="Y83" s="35"/>
      <c r="Z83" s="35"/>
      <c r="AA83" s="35"/>
      <c r="AB83" s="35"/>
      <c r="AC83" s="35"/>
      <c r="AD83" s="35"/>
      <c r="AE83" s="35"/>
      <c r="AT83" s="18" t="s">
        <v>78</v>
      </c>
      <c r="AU83" s="18" t="s">
        <v>117</v>
      </c>
      <c r="BK83" s="157">
        <f>BK84</f>
        <v>0</v>
      </c>
    </row>
    <row r="84" spans="2:63" s="12" customFormat="1" ht="25.9" customHeight="1">
      <c r="B84" s="158"/>
      <c r="C84" s="159"/>
      <c r="D84" s="160" t="s">
        <v>78</v>
      </c>
      <c r="E84" s="161" t="s">
        <v>517</v>
      </c>
      <c r="F84" s="161" t="s">
        <v>518</v>
      </c>
      <c r="G84" s="159"/>
      <c r="H84" s="159"/>
      <c r="I84" s="162"/>
      <c r="J84" s="163">
        <f>BK84</f>
        <v>0</v>
      </c>
      <c r="K84" s="159"/>
      <c r="L84" s="164"/>
      <c r="M84" s="165"/>
      <c r="N84" s="166"/>
      <c r="O84" s="166"/>
      <c r="P84" s="167">
        <f>P85+P128+P148</f>
        <v>0</v>
      </c>
      <c r="Q84" s="166"/>
      <c r="R84" s="167">
        <f>R85+R128+R148</f>
        <v>0.00656</v>
      </c>
      <c r="S84" s="166"/>
      <c r="T84" s="168">
        <f>T85+T128+T148</f>
        <v>0</v>
      </c>
      <c r="AR84" s="169" t="s">
        <v>89</v>
      </c>
      <c r="AT84" s="170" t="s">
        <v>78</v>
      </c>
      <c r="AU84" s="170" t="s">
        <v>79</v>
      </c>
      <c r="AY84" s="169" t="s">
        <v>149</v>
      </c>
      <c r="BK84" s="171">
        <f>BK85+BK128+BK148</f>
        <v>0</v>
      </c>
    </row>
    <row r="85" spans="2:63" s="12" customFormat="1" ht="22.9" customHeight="1">
      <c r="B85" s="158"/>
      <c r="C85" s="159"/>
      <c r="D85" s="160" t="s">
        <v>78</v>
      </c>
      <c r="E85" s="172" t="s">
        <v>1165</v>
      </c>
      <c r="F85" s="172" t="s">
        <v>1166</v>
      </c>
      <c r="G85" s="159"/>
      <c r="H85" s="159"/>
      <c r="I85" s="162"/>
      <c r="J85" s="173">
        <f>BK85</f>
        <v>0</v>
      </c>
      <c r="K85" s="159"/>
      <c r="L85" s="164"/>
      <c r="M85" s="165"/>
      <c r="N85" s="166"/>
      <c r="O85" s="166"/>
      <c r="P85" s="167">
        <f>SUM(P86:P127)</f>
        <v>0</v>
      </c>
      <c r="Q85" s="166"/>
      <c r="R85" s="167">
        <f>SUM(R86:R127)</f>
        <v>0</v>
      </c>
      <c r="S85" s="166"/>
      <c r="T85" s="168">
        <f>SUM(T86:T127)</f>
        <v>0</v>
      </c>
      <c r="AR85" s="169" t="s">
        <v>89</v>
      </c>
      <c r="AT85" s="170" t="s">
        <v>78</v>
      </c>
      <c r="AU85" s="170" t="s">
        <v>87</v>
      </c>
      <c r="AY85" s="169" t="s">
        <v>149</v>
      </c>
      <c r="BK85" s="171">
        <f>SUM(BK86:BK127)</f>
        <v>0</v>
      </c>
    </row>
    <row r="86" spans="1:65" s="2" customFormat="1" ht="16.5" customHeight="1">
      <c r="A86" s="35"/>
      <c r="B86" s="36"/>
      <c r="C86" s="174" t="s">
        <v>87</v>
      </c>
      <c r="D86" s="174" t="s">
        <v>151</v>
      </c>
      <c r="E86" s="175" t="s">
        <v>1482</v>
      </c>
      <c r="F86" s="176" t="s">
        <v>1483</v>
      </c>
      <c r="G86" s="177" t="s">
        <v>287</v>
      </c>
      <c r="H86" s="178">
        <v>600</v>
      </c>
      <c r="I86" s="179"/>
      <c r="J86" s="180">
        <f aca="true" t="shared" si="0" ref="J86:J127">ROUND(I86*H86,2)</f>
        <v>0</v>
      </c>
      <c r="K86" s="176" t="s">
        <v>31</v>
      </c>
      <c r="L86" s="40"/>
      <c r="M86" s="181" t="s">
        <v>31</v>
      </c>
      <c r="N86" s="182" t="s">
        <v>50</v>
      </c>
      <c r="O86" s="65"/>
      <c r="P86" s="183">
        <f aca="true" t="shared" si="1" ref="P86:P127">O86*H86</f>
        <v>0</v>
      </c>
      <c r="Q86" s="183">
        <v>0</v>
      </c>
      <c r="R86" s="183">
        <f aca="true" t="shared" si="2" ref="R86:R127">Q86*H86</f>
        <v>0</v>
      </c>
      <c r="S86" s="183">
        <v>0</v>
      </c>
      <c r="T86" s="184">
        <f aca="true" t="shared" si="3" ref="T86:T127">S86*H86</f>
        <v>0</v>
      </c>
      <c r="U86" s="35"/>
      <c r="V86" s="35"/>
      <c r="W86" s="35"/>
      <c r="X86" s="35"/>
      <c r="Y86" s="35"/>
      <c r="Z86" s="35"/>
      <c r="AA86" s="35"/>
      <c r="AB86" s="35"/>
      <c r="AC86" s="35"/>
      <c r="AD86" s="35"/>
      <c r="AE86" s="35"/>
      <c r="AR86" s="185" t="s">
        <v>236</v>
      </c>
      <c r="AT86" s="185" t="s">
        <v>151</v>
      </c>
      <c r="AU86" s="185" t="s">
        <v>89</v>
      </c>
      <c r="AY86" s="18" t="s">
        <v>149</v>
      </c>
      <c r="BE86" s="186">
        <f aca="true" t="shared" si="4" ref="BE86:BE127">IF(N86="základní",J86,0)</f>
        <v>0</v>
      </c>
      <c r="BF86" s="186">
        <f aca="true" t="shared" si="5" ref="BF86:BF127">IF(N86="snížená",J86,0)</f>
        <v>0</v>
      </c>
      <c r="BG86" s="186">
        <f aca="true" t="shared" si="6" ref="BG86:BG127">IF(N86="zákl. přenesená",J86,0)</f>
        <v>0</v>
      </c>
      <c r="BH86" s="186">
        <f aca="true" t="shared" si="7" ref="BH86:BH127">IF(N86="sníž. přenesená",J86,0)</f>
        <v>0</v>
      </c>
      <c r="BI86" s="186">
        <f aca="true" t="shared" si="8" ref="BI86:BI127">IF(N86="nulová",J86,0)</f>
        <v>0</v>
      </c>
      <c r="BJ86" s="18" t="s">
        <v>87</v>
      </c>
      <c r="BK86" s="186">
        <f aca="true" t="shared" si="9" ref="BK86:BK127">ROUND(I86*H86,2)</f>
        <v>0</v>
      </c>
      <c r="BL86" s="18" t="s">
        <v>236</v>
      </c>
      <c r="BM86" s="185" t="s">
        <v>1484</v>
      </c>
    </row>
    <row r="87" spans="1:65" s="2" customFormat="1" ht="16.5" customHeight="1">
      <c r="A87" s="35"/>
      <c r="B87" s="36"/>
      <c r="C87" s="174" t="s">
        <v>89</v>
      </c>
      <c r="D87" s="174" t="s">
        <v>151</v>
      </c>
      <c r="E87" s="175" t="s">
        <v>1485</v>
      </c>
      <c r="F87" s="176" t="s">
        <v>1486</v>
      </c>
      <c r="G87" s="177" t="s">
        <v>391</v>
      </c>
      <c r="H87" s="178">
        <v>29</v>
      </c>
      <c r="I87" s="179"/>
      <c r="J87" s="180">
        <f t="shared" si="0"/>
        <v>0</v>
      </c>
      <c r="K87" s="176" t="s">
        <v>31</v>
      </c>
      <c r="L87" s="40"/>
      <c r="M87" s="181" t="s">
        <v>31</v>
      </c>
      <c r="N87" s="182" t="s">
        <v>50</v>
      </c>
      <c r="O87" s="65"/>
      <c r="P87" s="183">
        <f t="shared" si="1"/>
        <v>0</v>
      </c>
      <c r="Q87" s="183">
        <v>0</v>
      </c>
      <c r="R87" s="183">
        <f t="shared" si="2"/>
        <v>0</v>
      </c>
      <c r="S87" s="183">
        <v>0</v>
      </c>
      <c r="T87" s="184">
        <f t="shared" si="3"/>
        <v>0</v>
      </c>
      <c r="U87" s="35"/>
      <c r="V87" s="35"/>
      <c r="W87" s="35"/>
      <c r="X87" s="35"/>
      <c r="Y87" s="35"/>
      <c r="Z87" s="35"/>
      <c r="AA87" s="35"/>
      <c r="AB87" s="35"/>
      <c r="AC87" s="35"/>
      <c r="AD87" s="35"/>
      <c r="AE87" s="35"/>
      <c r="AR87" s="185" t="s">
        <v>236</v>
      </c>
      <c r="AT87" s="185" t="s">
        <v>151</v>
      </c>
      <c r="AU87" s="185" t="s">
        <v>89</v>
      </c>
      <c r="AY87" s="18" t="s">
        <v>149</v>
      </c>
      <c r="BE87" s="186">
        <f t="shared" si="4"/>
        <v>0</v>
      </c>
      <c r="BF87" s="186">
        <f t="shared" si="5"/>
        <v>0</v>
      </c>
      <c r="BG87" s="186">
        <f t="shared" si="6"/>
        <v>0</v>
      </c>
      <c r="BH87" s="186">
        <f t="shared" si="7"/>
        <v>0</v>
      </c>
      <c r="BI87" s="186">
        <f t="shared" si="8"/>
        <v>0</v>
      </c>
      <c r="BJ87" s="18" t="s">
        <v>87</v>
      </c>
      <c r="BK87" s="186">
        <f t="shared" si="9"/>
        <v>0</v>
      </c>
      <c r="BL87" s="18" t="s">
        <v>236</v>
      </c>
      <c r="BM87" s="185" t="s">
        <v>1487</v>
      </c>
    </row>
    <row r="88" spans="1:65" s="2" customFormat="1" ht="16.5" customHeight="1">
      <c r="A88" s="35"/>
      <c r="B88" s="36"/>
      <c r="C88" s="174" t="s">
        <v>167</v>
      </c>
      <c r="D88" s="174" t="s">
        <v>151</v>
      </c>
      <c r="E88" s="175" t="s">
        <v>1488</v>
      </c>
      <c r="F88" s="176" t="s">
        <v>1489</v>
      </c>
      <c r="G88" s="177" t="s">
        <v>391</v>
      </c>
      <c r="H88" s="178">
        <v>24</v>
      </c>
      <c r="I88" s="179"/>
      <c r="J88" s="180">
        <f t="shared" si="0"/>
        <v>0</v>
      </c>
      <c r="K88" s="176" t="s">
        <v>31</v>
      </c>
      <c r="L88" s="40"/>
      <c r="M88" s="181" t="s">
        <v>31</v>
      </c>
      <c r="N88" s="182" t="s">
        <v>50</v>
      </c>
      <c r="O88" s="65"/>
      <c r="P88" s="183">
        <f t="shared" si="1"/>
        <v>0</v>
      </c>
      <c r="Q88" s="183">
        <v>0</v>
      </c>
      <c r="R88" s="183">
        <f t="shared" si="2"/>
        <v>0</v>
      </c>
      <c r="S88" s="183">
        <v>0</v>
      </c>
      <c r="T88" s="184">
        <f t="shared" si="3"/>
        <v>0</v>
      </c>
      <c r="U88" s="35"/>
      <c r="V88" s="35"/>
      <c r="W88" s="35"/>
      <c r="X88" s="35"/>
      <c r="Y88" s="35"/>
      <c r="Z88" s="35"/>
      <c r="AA88" s="35"/>
      <c r="AB88" s="35"/>
      <c r="AC88" s="35"/>
      <c r="AD88" s="35"/>
      <c r="AE88" s="35"/>
      <c r="AR88" s="185" t="s">
        <v>236</v>
      </c>
      <c r="AT88" s="185" t="s">
        <v>151</v>
      </c>
      <c r="AU88" s="185" t="s">
        <v>89</v>
      </c>
      <c r="AY88" s="18" t="s">
        <v>149</v>
      </c>
      <c r="BE88" s="186">
        <f t="shared" si="4"/>
        <v>0</v>
      </c>
      <c r="BF88" s="186">
        <f t="shared" si="5"/>
        <v>0</v>
      </c>
      <c r="BG88" s="186">
        <f t="shared" si="6"/>
        <v>0</v>
      </c>
      <c r="BH88" s="186">
        <f t="shared" si="7"/>
        <v>0</v>
      </c>
      <c r="BI88" s="186">
        <f t="shared" si="8"/>
        <v>0</v>
      </c>
      <c r="BJ88" s="18" t="s">
        <v>87</v>
      </c>
      <c r="BK88" s="186">
        <f t="shared" si="9"/>
        <v>0</v>
      </c>
      <c r="BL88" s="18" t="s">
        <v>236</v>
      </c>
      <c r="BM88" s="185" t="s">
        <v>1490</v>
      </c>
    </row>
    <row r="89" spans="1:65" s="2" customFormat="1" ht="16.5" customHeight="1">
      <c r="A89" s="35"/>
      <c r="B89" s="36"/>
      <c r="C89" s="174" t="s">
        <v>156</v>
      </c>
      <c r="D89" s="174" t="s">
        <v>151</v>
      </c>
      <c r="E89" s="175" t="s">
        <v>1491</v>
      </c>
      <c r="F89" s="176" t="s">
        <v>1492</v>
      </c>
      <c r="G89" s="177" t="s">
        <v>391</v>
      </c>
      <c r="H89" s="178">
        <v>55</v>
      </c>
      <c r="I89" s="179"/>
      <c r="J89" s="180">
        <f t="shared" si="0"/>
        <v>0</v>
      </c>
      <c r="K89" s="176" t="s">
        <v>31</v>
      </c>
      <c r="L89" s="40"/>
      <c r="M89" s="181" t="s">
        <v>31</v>
      </c>
      <c r="N89" s="182" t="s">
        <v>50</v>
      </c>
      <c r="O89" s="65"/>
      <c r="P89" s="183">
        <f t="shared" si="1"/>
        <v>0</v>
      </c>
      <c r="Q89" s="183">
        <v>0</v>
      </c>
      <c r="R89" s="183">
        <f t="shared" si="2"/>
        <v>0</v>
      </c>
      <c r="S89" s="183">
        <v>0</v>
      </c>
      <c r="T89" s="184">
        <f t="shared" si="3"/>
        <v>0</v>
      </c>
      <c r="U89" s="35"/>
      <c r="V89" s="35"/>
      <c r="W89" s="35"/>
      <c r="X89" s="35"/>
      <c r="Y89" s="35"/>
      <c r="Z89" s="35"/>
      <c r="AA89" s="35"/>
      <c r="AB89" s="35"/>
      <c r="AC89" s="35"/>
      <c r="AD89" s="35"/>
      <c r="AE89" s="35"/>
      <c r="AR89" s="185" t="s">
        <v>236</v>
      </c>
      <c r="AT89" s="185" t="s">
        <v>151</v>
      </c>
      <c r="AU89" s="185" t="s">
        <v>89</v>
      </c>
      <c r="AY89" s="18" t="s">
        <v>149</v>
      </c>
      <c r="BE89" s="186">
        <f t="shared" si="4"/>
        <v>0</v>
      </c>
      <c r="BF89" s="186">
        <f t="shared" si="5"/>
        <v>0</v>
      </c>
      <c r="BG89" s="186">
        <f t="shared" si="6"/>
        <v>0</v>
      </c>
      <c r="BH89" s="186">
        <f t="shared" si="7"/>
        <v>0</v>
      </c>
      <c r="BI89" s="186">
        <f t="shared" si="8"/>
        <v>0</v>
      </c>
      <c r="BJ89" s="18" t="s">
        <v>87</v>
      </c>
      <c r="BK89" s="186">
        <f t="shared" si="9"/>
        <v>0</v>
      </c>
      <c r="BL89" s="18" t="s">
        <v>236</v>
      </c>
      <c r="BM89" s="185" t="s">
        <v>1493</v>
      </c>
    </row>
    <row r="90" spans="1:65" s="2" customFormat="1" ht="16.5" customHeight="1">
      <c r="A90" s="35"/>
      <c r="B90" s="36"/>
      <c r="C90" s="174" t="s">
        <v>176</v>
      </c>
      <c r="D90" s="174" t="s">
        <v>151</v>
      </c>
      <c r="E90" s="175" t="s">
        <v>1494</v>
      </c>
      <c r="F90" s="176" t="s">
        <v>1492</v>
      </c>
      <c r="G90" s="177" t="s">
        <v>391</v>
      </c>
      <c r="H90" s="178">
        <v>30</v>
      </c>
      <c r="I90" s="179"/>
      <c r="J90" s="180">
        <f t="shared" si="0"/>
        <v>0</v>
      </c>
      <c r="K90" s="176" t="s">
        <v>31</v>
      </c>
      <c r="L90" s="40"/>
      <c r="M90" s="181" t="s">
        <v>31</v>
      </c>
      <c r="N90" s="182" t="s">
        <v>50</v>
      </c>
      <c r="O90" s="65"/>
      <c r="P90" s="183">
        <f t="shared" si="1"/>
        <v>0</v>
      </c>
      <c r="Q90" s="183">
        <v>0</v>
      </c>
      <c r="R90" s="183">
        <f t="shared" si="2"/>
        <v>0</v>
      </c>
      <c r="S90" s="183">
        <v>0</v>
      </c>
      <c r="T90" s="184">
        <f t="shared" si="3"/>
        <v>0</v>
      </c>
      <c r="U90" s="35"/>
      <c r="V90" s="35"/>
      <c r="W90" s="35"/>
      <c r="X90" s="35"/>
      <c r="Y90" s="35"/>
      <c r="Z90" s="35"/>
      <c r="AA90" s="35"/>
      <c r="AB90" s="35"/>
      <c r="AC90" s="35"/>
      <c r="AD90" s="35"/>
      <c r="AE90" s="35"/>
      <c r="AR90" s="185" t="s">
        <v>236</v>
      </c>
      <c r="AT90" s="185" t="s">
        <v>151</v>
      </c>
      <c r="AU90" s="185" t="s">
        <v>89</v>
      </c>
      <c r="AY90" s="18" t="s">
        <v>149</v>
      </c>
      <c r="BE90" s="186">
        <f t="shared" si="4"/>
        <v>0</v>
      </c>
      <c r="BF90" s="186">
        <f t="shared" si="5"/>
        <v>0</v>
      </c>
      <c r="BG90" s="186">
        <f t="shared" si="6"/>
        <v>0</v>
      </c>
      <c r="BH90" s="186">
        <f t="shared" si="7"/>
        <v>0</v>
      </c>
      <c r="BI90" s="186">
        <f t="shared" si="8"/>
        <v>0</v>
      </c>
      <c r="BJ90" s="18" t="s">
        <v>87</v>
      </c>
      <c r="BK90" s="186">
        <f t="shared" si="9"/>
        <v>0</v>
      </c>
      <c r="BL90" s="18" t="s">
        <v>236</v>
      </c>
      <c r="BM90" s="185" t="s">
        <v>1495</v>
      </c>
    </row>
    <row r="91" spans="1:65" s="2" customFormat="1" ht="16.5" customHeight="1">
      <c r="A91" s="35"/>
      <c r="B91" s="36"/>
      <c r="C91" s="174" t="s">
        <v>185</v>
      </c>
      <c r="D91" s="174" t="s">
        <v>151</v>
      </c>
      <c r="E91" s="175" t="s">
        <v>1496</v>
      </c>
      <c r="F91" s="176" t="s">
        <v>1497</v>
      </c>
      <c r="G91" s="177" t="s">
        <v>391</v>
      </c>
      <c r="H91" s="178">
        <v>1</v>
      </c>
      <c r="I91" s="179"/>
      <c r="J91" s="180">
        <f t="shared" si="0"/>
        <v>0</v>
      </c>
      <c r="K91" s="176" t="s">
        <v>31</v>
      </c>
      <c r="L91" s="40"/>
      <c r="M91" s="181" t="s">
        <v>31</v>
      </c>
      <c r="N91" s="182" t="s">
        <v>50</v>
      </c>
      <c r="O91" s="65"/>
      <c r="P91" s="183">
        <f t="shared" si="1"/>
        <v>0</v>
      </c>
      <c r="Q91" s="183">
        <v>0</v>
      </c>
      <c r="R91" s="183">
        <f t="shared" si="2"/>
        <v>0</v>
      </c>
      <c r="S91" s="183">
        <v>0</v>
      </c>
      <c r="T91" s="184">
        <f t="shared" si="3"/>
        <v>0</v>
      </c>
      <c r="U91" s="35"/>
      <c r="V91" s="35"/>
      <c r="W91" s="35"/>
      <c r="X91" s="35"/>
      <c r="Y91" s="35"/>
      <c r="Z91" s="35"/>
      <c r="AA91" s="35"/>
      <c r="AB91" s="35"/>
      <c r="AC91" s="35"/>
      <c r="AD91" s="35"/>
      <c r="AE91" s="35"/>
      <c r="AR91" s="185" t="s">
        <v>236</v>
      </c>
      <c r="AT91" s="185" t="s">
        <v>151</v>
      </c>
      <c r="AU91" s="185" t="s">
        <v>89</v>
      </c>
      <c r="AY91" s="18" t="s">
        <v>149</v>
      </c>
      <c r="BE91" s="186">
        <f t="shared" si="4"/>
        <v>0</v>
      </c>
      <c r="BF91" s="186">
        <f t="shared" si="5"/>
        <v>0</v>
      </c>
      <c r="BG91" s="186">
        <f t="shared" si="6"/>
        <v>0</v>
      </c>
      <c r="BH91" s="186">
        <f t="shared" si="7"/>
        <v>0</v>
      </c>
      <c r="BI91" s="186">
        <f t="shared" si="8"/>
        <v>0</v>
      </c>
      <c r="BJ91" s="18" t="s">
        <v>87</v>
      </c>
      <c r="BK91" s="186">
        <f t="shared" si="9"/>
        <v>0</v>
      </c>
      <c r="BL91" s="18" t="s">
        <v>236</v>
      </c>
      <c r="BM91" s="185" t="s">
        <v>1498</v>
      </c>
    </row>
    <row r="92" spans="1:65" s="2" customFormat="1" ht="16.5" customHeight="1">
      <c r="A92" s="35"/>
      <c r="B92" s="36"/>
      <c r="C92" s="174" t="s">
        <v>191</v>
      </c>
      <c r="D92" s="174" t="s">
        <v>151</v>
      </c>
      <c r="E92" s="175" t="s">
        <v>1499</v>
      </c>
      <c r="F92" s="176" t="s">
        <v>1500</v>
      </c>
      <c r="G92" s="177" t="s">
        <v>391</v>
      </c>
      <c r="H92" s="178">
        <v>30</v>
      </c>
      <c r="I92" s="179"/>
      <c r="J92" s="180">
        <f t="shared" si="0"/>
        <v>0</v>
      </c>
      <c r="K92" s="176" t="s">
        <v>31</v>
      </c>
      <c r="L92" s="40"/>
      <c r="M92" s="181" t="s">
        <v>31</v>
      </c>
      <c r="N92" s="182" t="s">
        <v>50</v>
      </c>
      <c r="O92" s="65"/>
      <c r="P92" s="183">
        <f t="shared" si="1"/>
        <v>0</v>
      </c>
      <c r="Q92" s="183">
        <v>0</v>
      </c>
      <c r="R92" s="183">
        <f t="shared" si="2"/>
        <v>0</v>
      </c>
      <c r="S92" s="183">
        <v>0</v>
      </c>
      <c r="T92" s="184">
        <f t="shared" si="3"/>
        <v>0</v>
      </c>
      <c r="U92" s="35"/>
      <c r="V92" s="35"/>
      <c r="W92" s="35"/>
      <c r="X92" s="35"/>
      <c r="Y92" s="35"/>
      <c r="Z92" s="35"/>
      <c r="AA92" s="35"/>
      <c r="AB92" s="35"/>
      <c r="AC92" s="35"/>
      <c r="AD92" s="35"/>
      <c r="AE92" s="35"/>
      <c r="AR92" s="185" t="s">
        <v>236</v>
      </c>
      <c r="AT92" s="185" t="s">
        <v>151</v>
      </c>
      <c r="AU92" s="185" t="s">
        <v>89</v>
      </c>
      <c r="AY92" s="18" t="s">
        <v>149</v>
      </c>
      <c r="BE92" s="186">
        <f t="shared" si="4"/>
        <v>0</v>
      </c>
      <c r="BF92" s="186">
        <f t="shared" si="5"/>
        <v>0</v>
      </c>
      <c r="BG92" s="186">
        <f t="shared" si="6"/>
        <v>0</v>
      </c>
      <c r="BH92" s="186">
        <f t="shared" si="7"/>
        <v>0</v>
      </c>
      <c r="BI92" s="186">
        <f t="shared" si="8"/>
        <v>0</v>
      </c>
      <c r="BJ92" s="18" t="s">
        <v>87</v>
      </c>
      <c r="BK92" s="186">
        <f t="shared" si="9"/>
        <v>0</v>
      </c>
      <c r="BL92" s="18" t="s">
        <v>236</v>
      </c>
      <c r="BM92" s="185" t="s">
        <v>1501</v>
      </c>
    </row>
    <row r="93" spans="1:65" s="2" customFormat="1" ht="16.5" customHeight="1">
      <c r="A93" s="35"/>
      <c r="B93" s="36"/>
      <c r="C93" s="174" t="s">
        <v>198</v>
      </c>
      <c r="D93" s="174" t="s">
        <v>151</v>
      </c>
      <c r="E93" s="175" t="s">
        <v>1502</v>
      </c>
      <c r="F93" s="176" t="s">
        <v>1500</v>
      </c>
      <c r="G93" s="177" t="s">
        <v>391</v>
      </c>
      <c r="H93" s="178">
        <v>55</v>
      </c>
      <c r="I93" s="179"/>
      <c r="J93" s="180">
        <f t="shared" si="0"/>
        <v>0</v>
      </c>
      <c r="K93" s="176" t="s">
        <v>31</v>
      </c>
      <c r="L93" s="40"/>
      <c r="M93" s="181" t="s">
        <v>31</v>
      </c>
      <c r="N93" s="182" t="s">
        <v>50</v>
      </c>
      <c r="O93" s="65"/>
      <c r="P93" s="183">
        <f t="shared" si="1"/>
        <v>0</v>
      </c>
      <c r="Q93" s="183">
        <v>0</v>
      </c>
      <c r="R93" s="183">
        <f t="shared" si="2"/>
        <v>0</v>
      </c>
      <c r="S93" s="183">
        <v>0</v>
      </c>
      <c r="T93" s="184">
        <f t="shared" si="3"/>
        <v>0</v>
      </c>
      <c r="U93" s="35"/>
      <c r="V93" s="35"/>
      <c r="W93" s="35"/>
      <c r="X93" s="35"/>
      <c r="Y93" s="35"/>
      <c r="Z93" s="35"/>
      <c r="AA93" s="35"/>
      <c r="AB93" s="35"/>
      <c r="AC93" s="35"/>
      <c r="AD93" s="35"/>
      <c r="AE93" s="35"/>
      <c r="AR93" s="185" t="s">
        <v>236</v>
      </c>
      <c r="AT93" s="185" t="s">
        <v>151</v>
      </c>
      <c r="AU93" s="185" t="s">
        <v>89</v>
      </c>
      <c r="AY93" s="18" t="s">
        <v>149</v>
      </c>
      <c r="BE93" s="186">
        <f t="shared" si="4"/>
        <v>0</v>
      </c>
      <c r="BF93" s="186">
        <f t="shared" si="5"/>
        <v>0</v>
      </c>
      <c r="BG93" s="186">
        <f t="shared" si="6"/>
        <v>0</v>
      </c>
      <c r="BH93" s="186">
        <f t="shared" si="7"/>
        <v>0</v>
      </c>
      <c r="BI93" s="186">
        <f t="shared" si="8"/>
        <v>0</v>
      </c>
      <c r="BJ93" s="18" t="s">
        <v>87</v>
      </c>
      <c r="BK93" s="186">
        <f t="shared" si="9"/>
        <v>0</v>
      </c>
      <c r="BL93" s="18" t="s">
        <v>236</v>
      </c>
      <c r="BM93" s="185" t="s">
        <v>1503</v>
      </c>
    </row>
    <row r="94" spans="1:65" s="2" customFormat="1" ht="16.5" customHeight="1">
      <c r="A94" s="35"/>
      <c r="B94" s="36"/>
      <c r="C94" s="174" t="s">
        <v>205</v>
      </c>
      <c r="D94" s="174" t="s">
        <v>151</v>
      </c>
      <c r="E94" s="175" t="s">
        <v>1504</v>
      </c>
      <c r="F94" s="176" t="s">
        <v>1505</v>
      </c>
      <c r="G94" s="177" t="s">
        <v>391</v>
      </c>
      <c r="H94" s="178">
        <v>55</v>
      </c>
      <c r="I94" s="179"/>
      <c r="J94" s="180">
        <f t="shared" si="0"/>
        <v>0</v>
      </c>
      <c r="K94" s="176" t="s">
        <v>31</v>
      </c>
      <c r="L94" s="40"/>
      <c r="M94" s="181" t="s">
        <v>31</v>
      </c>
      <c r="N94" s="182" t="s">
        <v>50</v>
      </c>
      <c r="O94" s="65"/>
      <c r="P94" s="183">
        <f t="shared" si="1"/>
        <v>0</v>
      </c>
      <c r="Q94" s="183">
        <v>0</v>
      </c>
      <c r="R94" s="183">
        <f t="shared" si="2"/>
        <v>0</v>
      </c>
      <c r="S94" s="183">
        <v>0</v>
      </c>
      <c r="T94" s="184">
        <f t="shared" si="3"/>
        <v>0</v>
      </c>
      <c r="U94" s="35"/>
      <c r="V94" s="35"/>
      <c r="W94" s="35"/>
      <c r="X94" s="35"/>
      <c r="Y94" s="35"/>
      <c r="Z94" s="35"/>
      <c r="AA94" s="35"/>
      <c r="AB94" s="35"/>
      <c r="AC94" s="35"/>
      <c r="AD94" s="35"/>
      <c r="AE94" s="35"/>
      <c r="AR94" s="185" t="s">
        <v>236</v>
      </c>
      <c r="AT94" s="185" t="s">
        <v>151</v>
      </c>
      <c r="AU94" s="185" t="s">
        <v>89</v>
      </c>
      <c r="AY94" s="18" t="s">
        <v>149</v>
      </c>
      <c r="BE94" s="186">
        <f t="shared" si="4"/>
        <v>0</v>
      </c>
      <c r="BF94" s="186">
        <f t="shared" si="5"/>
        <v>0</v>
      </c>
      <c r="BG94" s="186">
        <f t="shared" si="6"/>
        <v>0</v>
      </c>
      <c r="BH94" s="186">
        <f t="shared" si="7"/>
        <v>0</v>
      </c>
      <c r="BI94" s="186">
        <f t="shared" si="8"/>
        <v>0</v>
      </c>
      <c r="BJ94" s="18" t="s">
        <v>87</v>
      </c>
      <c r="BK94" s="186">
        <f t="shared" si="9"/>
        <v>0</v>
      </c>
      <c r="BL94" s="18" t="s">
        <v>236</v>
      </c>
      <c r="BM94" s="185" t="s">
        <v>1506</v>
      </c>
    </row>
    <row r="95" spans="1:65" s="2" customFormat="1" ht="16.5" customHeight="1">
      <c r="A95" s="35"/>
      <c r="B95" s="36"/>
      <c r="C95" s="174" t="s">
        <v>209</v>
      </c>
      <c r="D95" s="174" t="s">
        <v>151</v>
      </c>
      <c r="E95" s="175" t="s">
        <v>1507</v>
      </c>
      <c r="F95" s="176" t="s">
        <v>1505</v>
      </c>
      <c r="G95" s="177" t="s">
        <v>391</v>
      </c>
      <c r="H95" s="178">
        <v>30</v>
      </c>
      <c r="I95" s="179"/>
      <c r="J95" s="180">
        <f t="shared" si="0"/>
        <v>0</v>
      </c>
      <c r="K95" s="176" t="s">
        <v>31</v>
      </c>
      <c r="L95" s="40"/>
      <c r="M95" s="181" t="s">
        <v>31</v>
      </c>
      <c r="N95" s="182" t="s">
        <v>50</v>
      </c>
      <c r="O95" s="65"/>
      <c r="P95" s="183">
        <f t="shared" si="1"/>
        <v>0</v>
      </c>
      <c r="Q95" s="183">
        <v>0</v>
      </c>
      <c r="R95" s="183">
        <f t="shared" si="2"/>
        <v>0</v>
      </c>
      <c r="S95" s="183">
        <v>0</v>
      </c>
      <c r="T95" s="184">
        <f t="shared" si="3"/>
        <v>0</v>
      </c>
      <c r="U95" s="35"/>
      <c r="V95" s="35"/>
      <c r="W95" s="35"/>
      <c r="X95" s="35"/>
      <c r="Y95" s="35"/>
      <c r="Z95" s="35"/>
      <c r="AA95" s="35"/>
      <c r="AB95" s="35"/>
      <c r="AC95" s="35"/>
      <c r="AD95" s="35"/>
      <c r="AE95" s="35"/>
      <c r="AR95" s="185" t="s">
        <v>236</v>
      </c>
      <c r="AT95" s="185" t="s">
        <v>151</v>
      </c>
      <c r="AU95" s="185" t="s">
        <v>89</v>
      </c>
      <c r="AY95" s="18" t="s">
        <v>149</v>
      </c>
      <c r="BE95" s="186">
        <f t="shared" si="4"/>
        <v>0</v>
      </c>
      <c r="BF95" s="186">
        <f t="shared" si="5"/>
        <v>0</v>
      </c>
      <c r="BG95" s="186">
        <f t="shared" si="6"/>
        <v>0</v>
      </c>
      <c r="BH95" s="186">
        <f t="shared" si="7"/>
        <v>0</v>
      </c>
      <c r="BI95" s="186">
        <f t="shared" si="8"/>
        <v>0</v>
      </c>
      <c r="BJ95" s="18" t="s">
        <v>87</v>
      </c>
      <c r="BK95" s="186">
        <f t="shared" si="9"/>
        <v>0</v>
      </c>
      <c r="BL95" s="18" t="s">
        <v>236</v>
      </c>
      <c r="BM95" s="185" t="s">
        <v>1508</v>
      </c>
    </row>
    <row r="96" spans="1:65" s="2" customFormat="1" ht="16.5" customHeight="1">
      <c r="A96" s="35"/>
      <c r="B96" s="36"/>
      <c r="C96" s="174" t="s">
        <v>214</v>
      </c>
      <c r="D96" s="174" t="s">
        <v>151</v>
      </c>
      <c r="E96" s="175" t="s">
        <v>1509</v>
      </c>
      <c r="F96" s="176" t="s">
        <v>1510</v>
      </c>
      <c r="G96" s="177" t="s">
        <v>287</v>
      </c>
      <c r="H96" s="178">
        <v>30</v>
      </c>
      <c r="I96" s="179"/>
      <c r="J96" s="180">
        <f t="shared" si="0"/>
        <v>0</v>
      </c>
      <c r="K96" s="176" t="s">
        <v>31</v>
      </c>
      <c r="L96" s="40"/>
      <c r="M96" s="181" t="s">
        <v>31</v>
      </c>
      <c r="N96" s="182" t="s">
        <v>50</v>
      </c>
      <c r="O96" s="65"/>
      <c r="P96" s="183">
        <f t="shared" si="1"/>
        <v>0</v>
      </c>
      <c r="Q96" s="183">
        <v>0</v>
      </c>
      <c r="R96" s="183">
        <f t="shared" si="2"/>
        <v>0</v>
      </c>
      <c r="S96" s="183">
        <v>0</v>
      </c>
      <c r="T96" s="184">
        <f t="shared" si="3"/>
        <v>0</v>
      </c>
      <c r="U96" s="35"/>
      <c r="V96" s="35"/>
      <c r="W96" s="35"/>
      <c r="X96" s="35"/>
      <c r="Y96" s="35"/>
      <c r="Z96" s="35"/>
      <c r="AA96" s="35"/>
      <c r="AB96" s="35"/>
      <c r="AC96" s="35"/>
      <c r="AD96" s="35"/>
      <c r="AE96" s="35"/>
      <c r="AR96" s="185" t="s">
        <v>236</v>
      </c>
      <c r="AT96" s="185" t="s">
        <v>151</v>
      </c>
      <c r="AU96" s="185" t="s">
        <v>89</v>
      </c>
      <c r="AY96" s="18" t="s">
        <v>149</v>
      </c>
      <c r="BE96" s="186">
        <f t="shared" si="4"/>
        <v>0</v>
      </c>
      <c r="BF96" s="186">
        <f t="shared" si="5"/>
        <v>0</v>
      </c>
      <c r="BG96" s="186">
        <f t="shared" si="6"/>
        <v>0</v>
      </c>
      <c r="BH96" s="186">
        <f t="shared" si="7"/>
        <v>0</v>
      </c>
      <c r="BI96" s="186">
        <f t="shared" si="8"/>
        <v>0</v>
      </c>
      <c r="BJ96" s="18" t="s">
        <v>87</v>
      </c>
      <c r="BK96" s="186">
        <f t="shared" si="9"/>
        <v>0</v>
      </c>
      <c r="BL96" s="18" t="s">
        <v>236</v>
      </c>
      <c r="BM96" s="185" t="s">
        <v>1511</v>
      </c>
    </row>
    <row r="97" spans="1:65" s="2" customFormat="1" ht="16.5" customHeight="1">
      <c r="A97" s="35"/>
      <c r="B97" s="36"/>
      <c r="C97" s="174" t="s">
        <v>216</v>
      </c>
      <c r="D97" s="174" t="s">
        <v>151</v>
      </c>
      <c r="E97" s="175" t="s">
        <v>1512</v>
      </c>
      <c r="F97" s="176" t="s">
        <v>1513</v>
      </c>
      <c r="G97" s="177" t="s">
        <v>287</v>
      </c>
      <c r="H97" s="178">
        <v>55</v>
      </c>
      <c r="I97" s="179"/>
      <c r="J97" s="180">
        <f t="shared" si="0"/>
        <v>0</v>
      </c>
      <c r="K97" s="176" t="s">
        <v>31</v>
      </c>
      <c r="L97" s="40"/>
      <c r="M97" s="181" t="s">
        <v>31</v>
      </c>
      <c r="N97" s="182" t="s">
        <v>50</v>
      </c>
      <c r="O97" s="65"/>
      <c r="P97" s="183">
        <f t="shared" si="1"/>
        <v>0</v>
      </c>
      <c r="Q97" s="183">
        <v>0</v>
      </c>
      <c r="R97" s="183">
        <f t="shared" si="2"/>
        <v>0</v>
      </c>
      <c r="S97" s="183">
        <v>0</v>
      </c>
      <c r="T97" s="184">
        <f t="shared" si="3"/>
        <v>0</v>
      </c>
      <c r="U97" s="35"/>
      <c r="V97" s="35"/>
      <c r="W97" s="35"/>
      <c r="X97" s="35"/>
      <c r="Y97" s="35"/>
      <c r="Z97" s="35"/>
      <c r="AA97" s="35"/>
      <c r="AB97" s="35"/>
      <c r="AC97" s="35"/>
      <c r="AD97" s="35"/>
      <c r="AE97" s="35"/>
      <c r="AR97" s="185" t="s">
        <v>236</v>
      </c>
      <c r="AT97" s="185" t="s">
        <v>151</v>
      </c>
      <c r="AU97" s="185" t="s">
        <v>89</v>
      </c>
      <c r="AY97" s="18" t="s">
        <v>149</v>
      </c>
      <c r="BE97" s="186">
        <f t="shared" si="4"/>
        <v>0</v>
      </c>
      <c r="BF97" s="186">
        <f t="shared" si="5"/>
        <v>0</v>
      </c>
      <c r="BG97" s="186">
        <f t="shared" si="6"/>
        <v>0</v>
      </c>
      <c r="BH97" s="186">
        <f t="shared" si="7"/>
        <v>0</v>
      </c>
      <c r="BI97" s="186">
        <f t="shared" si="8"/>
        <v>0</v>
      </c>
      <c r="BJ97" s="18" t="s">
        <v>87</v>
      </c>
      <c r="BK97" s="186">
        <f t="shared" si="9"/>
        <v>0</v>
      </c>
      <c r="BL97" s="18" t="s">
        <v>236</v>
      </c>
      <c r="BM97" s="185" t="s">
        <v>1514</v>
      </c>
    </row>
    <row r="98" spans="1:65" s="2" customFormat="1" ht="16.5" customHeight="1">
      <c r="A98" s="35"/>
      <c r="B98" s="36"/>
      <c r="C98" s="174" t="s">
        <v>222</v>
      </c>
      <c r="D98" s="174" t="s">
        <v>151</v>
      </c>
      <c r="E98" s="175" t="s">
        <v>1515</v>
      </c>
      <c r="F98" s="176" t="s">
        <v>1516</v>
      </c>
      <c r="G98" s="177" t="s">
        <v>287</v>
      </c>
      <c r="H98" s="178">
        <v>170</v>
      </c>
      <c r="I98" s="179"/>
      <c r="J98" s="180">
        <f t="shared" si="0"/>
        <v>0</v>
      </c>
      <c r="K98" s="176" t="s">
        <v>31</v>
      </c>
      <c r="L98" s="40"/>
      <c r="M98" s="181" t="s">
        <v>31</v>
      </c>
      <c r="N98" s="182" t="s">
        <v>50</v>
      </c>
      <c r="O98" s="65"/>
      <c r="P98" s="183">
        <f t="shared" si="1"/>
        <v>0</v>
      </c>
      <c r="Q98" s="183">
        <v>0</v>
      </c>
      <c r="R98" s="183">
        <f t="shared" si="2"/>
        <v>0</v>
      </c>
      <c r="S98" s="183">
        <v>0</v>
      </c>
      <c r="T98" s="184">
        <f t="shared" si="3"/>
        <v>0</v>
      </c>
      <c r="U98" s="35"/>
      <c r="V98" s="35"/>
      <c r="W98" s="35"/>
      <c r="X98" s="35"/>
      <c r="Y98" s="35"/>
      <c r="Z98" s="35"/>
      <c r="AA98" s="35"/>
      <c r="AB98" s="35"/>
      <c r="AC98" s="35"/>
      <c r="AD98" s="35"/>
      <c r="AE98" s="35"/>
      <c r="AR98" s="185" t="s">
        <v>236</v>
      </c>
      <c r="AT98" s="185" t="s">
        <v>151</v>
      </c>
      <c r="AU98" s="185" t="s">
        <v>89</v>
      </c>
      <c r="AY98" s="18" t="s">
        <v>149</v>
      </c>
      <c r="BE98" s="186">
        <f t="shared" si="4"/>
        <v>0</v>
      </c>
      <c r="BF98" s="186">
        <f t="shared" si="5"/>
        <v>0</v>
      </c>
      <c r="BG98" s="186">
        <f t="shared" si="6"/>
        <v>0</v>
      </c>
      <c r="BH98" s="186">
        <f t="shared" si="7"/>
        <v>0</v>
      </c>
      <c r="BI98" s="186">
        <f t="shared" si="8"/>
        <v>0</v>
      </c>
      <c r="BJ98" s="18" t="s">
        <v>87</v>
      </c>
      <c r="BK98" s="186">
        <f t="shared" si="9"/>
        <v>0</v>
      </c>
      <c r="BL98" s="18" t="s">
        <v>236</v>
      </c>
      <c r="BM98" s="185" t="s">
        <v>1517</v>
      </c>
    </row>
    <row r="99" spans="1:65" s="2" customFormat="1" ht="16.5" customHeight="1">
      <c r="A99" s="35"/>
      <c r="B99" s="36"/>
      <c r="C99" s="174" t="s">
        <v>224</v>
      </c>
      <c r="D99" s="174" t="s">
        <v>151</v>
      </c>
      <c r="E99" s="175" t="s">
        <v>1518</v>
      </c>
      <c r="F99" s="176" t="s">
        <v>1519</v>
      </c>
      <c r="G99" s="177" t="s">
        <v>287</v>
      </c>
      <c r="H99" s="178">
        <v>362</v>
      </c>
      <c r="I99" s="179"/>
      <c r="J99" s="180">
        <f t="shared" si="0"/>
        <v>0</v>
      </c>
      <c r="K99" s="176" t="s">
        <v>31</v>
      </c>
      <c r="L99" s="40"/>
      <c r="M99" s="181" t="s">
        <v>31</v>
      </c>
      <c r="N99" s="182" t="s">
        <v>50</v>
      </c>
      <c r="O99" s="65"/>
      <c r="P99" s="183">
        <f t="shared" si="1"/>
        <v>0</v>
      </c>
      <c r="Q99" s="183">
        <v>0</v>
      </c>
      <c r="R99" s="183">
        <f t="shared" si="2"/>
        <v>0</v>
      </c>
      <c r="S99" s="183">
        <v>0</v>
      </c>
      <c r="T99" s="184">
        <f t="shared" si="3"/>
        <v>0</v>
      </c>
      <c r="U99" s="35"/>
      <c r="V99" s="35"/>
      <c r="W99" s="35"/>
      <c r="X99" s="35"/>
      <c r="Y99" s="35"/>
      <c r="Z99" s="35"/>
      <c r="AA99" s="35"/>
      <c r="AB99" s="35"/>
      <c r="AC99" s="35"/>
      <c r="AD99" s="35"/>
      <c r="AE99" s="35"/>
      <c r="AR99" s="185" t="s">
        <v>236</v>
      </c>
      <c r="AT99" s="185" t="s">
        <v>151</v>
      </c>
      <c r="AU99" s="185" t="s">
        <v>89</v>
      </c>
      <c r="AY99" s="18" t="s">
        <v>149</v>
      </c>
      <c r="BE99" s="186">
        <f t="shared" si="4"/>
        <v>0</v>
      </c>
      <c r="BF99" s="186">
        <f t="shared" si="5"/>
        <v>0</v>
      </c>
      <c r="BG99" s="186">
        <f t="shared" si="6"/>
        <v>0</v>
      </c>
      <c r="BH99" s="186">
        <f t="shared" si="7"/>
        <v>0</v>
      </c>
      <c r="BI99" s="186">
        <f t="shared" si="8"/>
        <v>0</v>
      </c>
      <c r="BJ99" s="18" t="s">
        <v>87</v>
      </c>
      <c r="BK99" s="186">
        <f t="shared" si="9"/>
        <v>0</v>
      </c>
      <c r="BL99" s="18" t="s">
        <v>236</v>
      </c>
      <c r="BM99" s="185" t="s">
        <v>1520</v>
      </c>
    </row>
    <row r="100" spans="1:65" s="2" customFormat="1" ht="16.5" customHeight="1">
      <c r="A100" s="35"/>
      <c r="B100" s="36"/>
      <c r="C100" s="174" t="s">
        <v>8</v>
      </c>
      <c r="D100" s="174" t="s">
        <v>151</v>
      </c>
      <c r="E100" s="175" t="s">
        <v>1521</v>
      </c>
      <c r="F100" s="176" t="s">
        <v>1522</v>
      </c>
      <c r="G100" s="177" t="s">
        <v>287</v>
      </c>
      <c r="H100" s="178">
        <v>16</v>
      </c>
      <c r="I100" s="179"/>
      <c r="J100" s="180">
        <f t="shared" si="0"/>
        <v>0</v>
      </c>
      <c r="K100" s="176" t="s">
        <v>31</v>
      </c>
      <c r="L100" s="40"/>
      <c r="M100" s="181" t="s">
        <v>31</v>
      </c>
      <c r="N100" s="182" t="s">
        <v>50</v>
      </c>
      <c r="O100" s="65"/>
      <c r="P100" s="183">
        <f t="shared" si="1"/>
        <v>0</v>
      </c>
      <c r="Q100" s="183">
        <v>0</v>
      </c>
      <c r="R100" s="183">
        <f t="shared" si="2"/>
        <v>0</v>
      </c>
      <c r="S100" s="183">
        <v>0</v>
      </c>
      <c r="T100" s="184">
        <f t="shared" si="3"/>
        <v>0</v>
      </c>
      <c r="U100" s="35"/>
      <c r="V100" s="35"/>
      <c r="W100" s="35"/>
      <c r="X100" s="35"/>
      <c r="Y100" s="35"/>
      <c r="Z100" s="35"/>
      <c r="AA100" s="35"/>
      <c r="AB100" s="35"/>
      <c r="AC100" s="35"/>
      <c r="AD100" s="35"/>
      <c r="AE100" s="35"/>
      <c r="AR100" s="185" t="s">
        <v>236</v>
      </c>
      <c r="AT100" s="185" t="s">
        <v>151</v>
      </c>
      <c r="AU100" s="185" t="s">
        <v>89</v>
      </c>
      <c r="AY100" s="18" t="s">
        <v>149</v>
      </c>
      <c r="BE100" s="186">
        <f t="shared" si="4"/>
        <v>0</v>
      </c>
      <c r="BF100" s="186">
        <f t="shared" si="5"/>
        <v>0</v>
      </c>
      <c r="BG100" s="186">
        <f t="shared" si="6"/>
        <v>0</v>
      </c>
      <c r="BH100" s="186">
        <f t="shared" si="7"/>
        <v>0</v>
      </c>
      <c r="BI100" s="186">
        <f t="shared" si="8"/>
        <v>0</v>
      </c>
      <c r="BJ100" s="18" t="s">
        <v>87</v>
      </c>
      <c r="BK100" s="186">
        <f t="shared" si="9"/>
        <v>0</v>
      </c>
      <c r="BL100" s="18" t="s">
        <v>236</v>
      </c>
      <c r="BM100" s="185" t="s">
        <v>1523</v>
      </c>
    </row>
    <row r="101" spans="1:65" s="2" customFormat="1" ht="16.5" customHeight="1">
      <c r="A101" s="35"/>
      <c r="B101" s="36"/>
      <c r="C101" s="174" t="s">
        <v>236</v>
      </c>
      <c r="D101" s="174" t="s">
        <v>151</v>
      </c>
      <c r="E101" s="175" t="s">
        <v>1524</v>
      </c>
      <c r="F101" s="176" t="s">
        <v>1525</v>
      </c>
      <c r="G101" s="177" t="s">
        <v>391</v>
      </c>
      <c r="H101" s="178">
        <v>6</v>
      </c>
      <c r="I101" s="179"/>
      <c r="J101" s="180">
        <f t="shared" si="0"/>
        <v>0</v>
      </c>
      <c r="K101" s="176" t="s">
        <v>31</v>
      </c>
      <c r="L101" s="40"/>
      <c r="M101" s="181" t="s">
        <v>31</v>
      </c>
      <c r="N101" s="182" t="s">
        <v>50</v>
      </c>
      <c r="O101" s="65"/>
      <c r="P101" s="183">
        <f t="shared" si="1"/>
        <v>0</v>
      </c>
      <c r="Q101" s="183">
        <v>0</v>
      </c>
      <c r="R101" s="183">
        <f t="shared" si="2"/>
        <v>0</v>
      </c>
      <c r="S101" s="183">
        <v>0</v>
      </c>
      <c r="T101" s="184">
        <f t="shared" si="3"/>
        <v>0</v>
      </c>
      <c r="U101" s="35"/>
      <c r="V101" s="35"/>
      <c r="W101" s="35"/>
      <c r="X101" s="35"/>
      <c r="Y101" s="35"/>
      <c r="Z101" s="35"/>
      <c r="AA101" s="35"/>
      <c r="AB101" s="35"/>
      <c r="AC101" s="35"/>
      <c r="AD101" s="35"/>
      <c r="AE101" s="35"/>
      <c r="AR101" s="185" t="s">
        <v>236</v>
      </c>
      <c r="AT101" s="185" t="s">
        <v>151</v>
      </c>
      <c r="AU101" s="185" t="s">
        <v>89</v>
      </c>
      <c r="AY101" s="18" t="s">
        <v>149</v>
      </c>
      <c r="BE101" s="186">
        <f t="shared" si="4"/>
        <v>0</v>
      </c>
      <c r="BF101" s="186">
        <f t="shared" si="5"/>
        <v>0</v>
      </c>
      <c r="BG101" s="186">
        <f t="shared" si="6"/>
        <v>0</v>
      </c>
      <c r="BH101" s="186">
        <f t="shared" si="7"/>
        <v>0</v>
      </c>
      <c r="BI101" s="186">
        <f t="shared" si="8"/>
        <v>0</v>
      </c>
      <c r="BJ101" s="18" t="s">
        <v>87</v>
      </c>
      <c r="BK101" s="186">
        <f t="shared" si="9"/>
        <v>0</v>
      </c>
      <c r="BL101" s="18" t="s">
        <v>236</v>
      </c>
      <c r="BM101" s="185" t="s">
        <v>1526</v>
      </c>
    </row>
    <row r="102" spans="1:65" s="2" customFormat="1" ht="16.5" customHeight="1">
      <c r="A102" s="35"/>
      <c r="B102" s="36"/>
      <c r="C102" s="174" t="s">
        <v>243</v>
      </c>
      <c r="D102" s="174" t="s">
        <v>151</v>
      </c>
      <c r="E102" s="175" t="s">
        <v>1527</v>
      </c>
      <c r="F102" s="176" t="s">
        <v>1528</v>
      </c>
      <c r="G102" s="177" t="s">
        <v>391</v>
      </c>
      <c r="H102" s="178">
        <v>1</v>
      </c>
      <c r="I102" s="179"/>
      <c r="J102" s="180">
        <f t="shared" si="0"/>
        <v>0</v>
      </c>
      <c r="K102" s="176" t="s">
        <v>31</v>
      </c>
      <c r="L102" s="40"/>
      <c r="M102" s="181" t="s">
        <v>31</v>
      </c>
      <c r="N102" s="182" t="s">
        <v>50</v>
      </c>
      <c r="O102" s="65"/>
      <c r="P102" s="183">
        <f t="shared" si="1"/>
        <v>0</v>
      </c>
      <c r="Q102" s="183">
        <v>0</v>
      </c>
      <c r="R102" s="183">
        <f t="shared" si="2"/>
        <v>0</v>
      </c>
      <c r="S102" s="183">
        <v>0</v>
      </c>
      <c r="T102" s="184">
        <f t="shared" si="3"/>
        <v>0</v>
      </c>
      <c r="U102" s="35"/>
      <c r="V102" s="35"/>
      <c r="W102" s="35"/>
      <c r="X102" s="35"/>
      <c r="Y102" s="35"/>
      <c r="Z102" s="35"/>
      <c r="AA102" s="35"/>
      <c r="AB102" s="35"/>
      <c r="AC102" s="35"/>
      <c r="AD102" s="35"/>
      <c r="AE102" s="35"/>
      <c r="AR102" s="185" t="s">
        <v>236</v>
      </c>
      <c r="AT102" s="185" t="s">
        <v>151</v>
      </c>
      <c r="AU102" s="185" t="s">
        <v>89</v>
      </c>
      <c r="AY102" s="18" t="s">
        <v>149</v>
      </c>
      <c r="BE102" s="186">
        <f t="shared" si="4"/>
        <v>0</v>
      </c>
      <c r="BF102" s="186">
        <f t="shared" si="5"/>
        <v>0</v>
      </c>
      <c r="BG102" s="186">
        <f t="shared" si="6"/>
        <v>0</v>
      </c>
      <c r="BH102" s="186">
        <f t="shared" si="7"/>
        <v>0</v>
      </c>
      <c r="BI102" s="186">
        <f t="shared" si="8"/>
        <v>0</v>
      </c>
      <c r="BJ102" s="18" t="s">
        <v>87</v>
      </c>
      <c r="BK102" s="186">
        <f t="shared" si="9"/>
        <v>0</v>
      </c>
      <c r="BL102" s="18" t="s">
        <v>236</v>
      </c>
      <c r="BM102" s="185" t="s">
        <v>1529</v>
      </c>
    </row>
    <row r="103" spans="1:65" s="2" customFormat="1" ht="16.5" customHeight="1">
      <c r="A103" s="35"/>
      <c r="B103" s="36"/>
      <c r="C103" s="174" t="s">
        <v>248</v>
      </c>
      <c r="D103" s="174" t="s">
        <v>151</v>
      </c>
      <c r="E103" s="175" t="s">
        <v>1530</v>
      </c>
      <c r="F103" s="176" t="s">
        <v>1531</v>
      </c>
      <c r="G103" s="177" t="s">
        <v>391</v>
      </c>
      <c r="H103" s="178">
        <v>4</v>
      </c>
      <c r="I103" s="179"/>
      <c r="J103" s="180">
        <f t="shared" si="0"/>
        <v>0</v>
      </c>
      <c r="K103" s="176" t="s">
        <v>31</v>
      </c>
      <c r="L103" s="40"/>
      <c r="M103" s="181" t="s">
        <v>31</v>
      </c>
      <c r="N103" s="182" t="s">
        <v>50</v>
      </c>
      <c r="O103" s="65"/>
      <c r="P103" s="183">
        <f t="shared" si="1"/>
        <v>0</v>
      </c>
      <c r="Q103" s="183">
        <v>0</v>
      </c>
      <c r="R103" s="183">
        <f t="shared" si="2"/>
        <v>0</v>
      </c>
      <c r="S103" s="183">
        <v>0</v>
      </c>
      <c r="T103" s="184">
        <f t="shared" si="3"/>
        <v>0</v>
      </c>
      <c r="U103" s="35"/>
      <c r="V103" s="35"/>
      <c r="W103" s="35"/>
      <c r="X103" s="35"/>
      <c r="Y103" s="35"/>
      <c r="Z103" s="35"/>
      <c r="AA103" s="35"/>
      <c r="AB103" s="35"/>
      <c r="AC103" s="35"/>
      <c r="AD103" s="35"/>
      <c r="AE103" s="35"/>
      <c r="AR103" s="185" t="s">
        <v>236</v>
      </c>
      <c r="AT103" s="185" t="s">
        <v>151</v>
      </c>
      <c r="AU103" s="185" t="s">
        <v>89</v>
      </c>
      <c r="AY103" s="18" t="s">
        <v>149</v>
      </c>
      <c r="BE103" s="186">
        <f t="shared" si="4"/>
        <v>0</v>
      </c>
      <c r="BF103" s="186">
        <f t="shared" si="5"/>
        <v>0</v>
      </c>
      <c r="BG103" s="186">
        <f t="shared" si="6"/>
        <v>0</v>
      </c>
      <c r="BH103" s="186">
        <f t="shared" si="7"/>
        <v>0</v>
      </c>
      <c r="BI103" s="186">
        <f t="shared" si="8"/>
        <v>0</v>
      </c>
      <c r="BJ103" s="18" t="s">
        <v>87</v>
      </c>
      <c r="BK103" s="186">
        <f t="shared" si="9"/>
        <v>0</v>
      </c>
      <c r="BL103" s="18" t="s">
        <v>236</v>
      </c>
      <c r="BM103" s="185" t="s">
        <v>1532</v>
      </c>
    </row>
    <row r="104" spans="1:65" s="2" customFormat="1" ht="16.5" customHeight="1">
      <c r="A104" s="35"/>
      <c r="B104" s="36"/>
      <c r="C104" s="174" t="s">
        <v>258</v>
      </c>
      <c r="D104" s="174" t="s">
        <v>151</v>
      </c>
      <c r="E104" s="175" t="s">
        <v>1533</v>
      </c>
      <c r="F104" s="176" t="s">
        <v>1531</v>
      </c>
      <c r="G104" s="177" t="s">
        <v>391</v>
      </c>
      <c r="H104" s="178">
        <v>42</v>
      </c>
      <c r="I104" s="179"/>
      <c r="J104" s="180">
        <f t="shared" si="0"/>
        <v>0</v>
      </c>
      <c r="K104" s="176" t="s">
        <v>31</v>
      </c>
      <c r="L104" s="40"/>
      <c r="M104" s="181" t="s">
        <v>31</v>
      </c>
      <c r="N104" s="182" t="s">
        <v>50</v>
      </c>
      <c r="O104" s="65"/>
      <c r="P104" s="183">
        <f t="shared" si="1"/>
        <v>0</v>
      </c>
      <c r="Q104" s="183">
        <v>0</v>
      </c>
      <c r="R104" s="183">
        <f t="shared" si="2"/>
        <v>0</v>
      </c>
      <c r="S104" s="183">
        <v>0</v>
      </c>
      <c r="T104" s="184">
        <f t="shared" si="3"/>
        <v>0</v>
      </c>
      <c r="U104" s="35"/>
      <c r="V104" s="35"/>
      <c r="W104" s="35"/>
      <c r="X104" s="35"/>
      <c r="Y104" s="35"/>
      <c r="Z104" s="35"/>
      <c r="AA104" s="35"/>
      <c r="AB104" s="35"/>
      <c r="AC104" s="35"/>
      <c r="AD104" s="35"/>
      <c r="AE104" s="35"/>
      <c r="AR104" s="185" t="s">
        <v>236</v>
      </c>
      <c r="AT104" s="185" t="s">
        <v>151</v>
      </c>
      <c r="AU104" s="185" t="s">
        <v>89</v>
      </c>
      <c r="AY104" s="18" t="s">
        <v>149</v>
      </c>
      <c r="BE104" s="186">
        <f t="shared" si="4"/>
        <v>0</v>
      </c>
      <c r="BF104" s="186">
        <f t="shared" si="5"/>
        <v>0</v>
      </c>
      <c r="BG104" s="186">
        <f t="shared" si="6"/>
        <v>0</v>
      </c>
      <c r="BH104" s="186">
        <f t="shared" si="7"/>
        <v>0</v>
      </c>
      <c r="BI104" s="186">
        <f t="shared" si="8"/>
        <v>0</v>
      </c>
      <c r="BJ104" s="18" t="s">
        <v>87</v>
      </c>
      <c r="BK104" s="186">
        <f t="shared" si="9"/>
        <v>0</v>
      </c>
      <c r="BL104" s="18" t="s">
        <v>236</v>
      </c>
      <c r="BM104" s="185" t="s">
        <v>1534</v>
      </c>
    </row>
    <row r="105" spans="1:65" s="2" customFormat="1" ht="16.5" customHeight="1">
      <c r="A105" s="35"/>
      <c r="B105" s="36"/>
      <c r="C105" s="174" t="s">
        <v>263</v>
      </c>
      <c r="D105" s="174" t="s">
        <v>151</v>
      </c>
      <c r="E105" s="175" t="s">
        <v>1535</v>
      </c>
      <c r="F105" s="176" t="s">
        <v>1536</v>
      </c>
      <c r="G105" s="177" t="s">
        <v>391</v>
      </c>
      <c r="H105" s="178">
        <v>16</v>
      </c>
      <c r="I105" s="179"/>
      <c r="J105" s="180">
        <f t="shared" si="0"/>
        <v>0</v>
      </c>
      <c r="K105" s="176" t="s">
        <v>31</v>
      </c>
      <c r="L105" s="40"/>
      <c r="M105" s="181" t="s">
        <v>31</v>
      </c>
      <c r="N105" s="182" t="s">
        <v>50</v>
      </c>
      <c r="O105" s="65"/>
      <c r="P105" s="183">
        <f t="shared" si="1"/>
        <v>0</v>
      </c>
      <c r="Q105" s="183">
        <v>0</v>
      </c>
      <c r="R105" s="183">
        <f t="shared" si="2"/>
        <v>0</v>
      </c>
      <c r="S105" s="183">
        <v>0</v>
      </c>
      <c r="T105" s="184">
        <f t="shared" si="3"/>
        <v>0</v>
      </c>
      <c r="U105" s="35"/>
      <c r="V105" s="35"/>
      <c r="W105" s="35"/>
      <c r="X105" s="35"/>
      <c r="Y105" s="35"/>
      <c r="Z105" s="35"/>
      <c r="AA105" s="35"/>
      <c r="AB105" s="35"/>
      <c r="AC105" s="35"/>
      <c r="AD105" s="35"/>
      <c r="AE105" s="35"/>
      <c r="AR105" s="185" t="s">
        <v>236</v>
      </c>
      <c r="AT105" s="185" t="s">
        <v>151</v>
      </c>
      <c r="AU105" s="185" t="s">
        <v>89</v>
      </c>
      <c r="AY105" s="18" t="s">
        <v>149</v>
      </c>
      <c r="BE105" s="186">
        <f t="shared" si="4"/>
        <v>0</v>
      </c>
      <c r="BF105" s="186">
        <f t="shared" si="5"/>
        <v>0</v>
      </c>
      <c r="BG105" s="186">
        <f t="shared" si="6"/>
        <v>0</v>
      </c>
      <c r="BH105" s="186">
        <f t="shared" si="7"/>
        <v>0</v>
      </c>
      <c r="BI105" s="186">
        <f t="shared" si="8"/>
        <v>0</v>
      </c>
      <c r="BJ105" s="18" t="s">
        <v>87</v>
      </c>
      <c r="BK105" s="186">
        <f t="shared" si="9"/>
        <v>0</v>
      </c>
      <c r="BL105" s="18" t="s">
        <v>236</v>
      </c>
      <c r="BM105" s="185" t="s">
        <v>1537</v>
      </c>
    </row>
    <row r="106" spans="1:65" s="2" customFormat="1" ht="16.5" customHeight="1">
      <c r="A106" s="35"/>
      <c r="B106" s="36"/>
      <c r="C106" s="174" t="s">
        <v>7</v>
      </c>
      <c r="D106" s="174" t="s">
        <v>151</v>
      </c>
      <c r="E106" s="175" t="s">
        <v>1538</v>
      </c>
      <c r="F106" s="176" t="s">
        <v>1539</v>
      </c>
      <c r="G106" s="177" t="s">
        <v>391</v>
      </c>
      <c r="H106" s="178">
        <v>2</v>
      </c>
      <c r="I106" s="179"/>
      <c r="J106" s="180">
        <f t="shared" si="0"/>
        <v>0</v>
      </c>
      <c r="K106" s="176" t="s">
        <v>31</v>
      </c>
      <c r="L106" s="40"/>
      <c r="M106" s="181" t="s">
        <v>31</v>
      </c>
      <c r="N106" s="182" t="s">
        <v>50</v>
      </c>
      <c r="O106" s="65"/>
      <c r="P106" s="183">
        <f t="shared" si="1"/>
        <v>0</v>
      </c>
      <c r="Q106" s="183">
        <v>0</v>
      </c>
      <c r="R106" s="183">
        <f t="shared" si="2"/>
        <v>0</v>
      </c>
      <c r="S106" s="183">
        <v>0</v>
      </c>
      <c r="T106" s="184">
        <f t="shared" si="3"/>
        <v>0</v>
      </c>
      <c r="U106" s="35"/>
      <c r="V106" s="35"/>
      <c r="W106" s="35"/>
      <c r="X106" s="35"/>
      <c r="Y106" s="35"/>
      <c r="Z106" s="35"/>
      <c r="AA106" s="35"/>
      <c r="AB106" s="35"/>
      <c r="AC106" s="35"/>
      <c r="AD106" s="35"/>
      <c r="AE106" s="35"/>
      <c r="AR106" s="185" t="s">
        <v>236</v>
      </c>
      <c r="AT106" s="185" t="s">
        <v>151</v>
      </c>
      <c r="AU106" s="185" t="s">
        <v>89</v>
      </c>
      <c r="AY106" s="18" t="s">
        <v>149</v>
      </c>
      <c r="BE106" s="186">
        <f t="shared" si="4"/>
        <v>0</v>
      </c>
      <c r="BF106" s="186">
        <f t="shared" si="5"/>
        <v>0</v>
      </c>
      <c r="BG106" s="186">
        <f t="shared" si="6"/>
        <v>0</v>
      </c>
      <c r="BH106" s="186">
        <f t="shared" si="7"/>
        <v>0</v>
      </c>
      <c r="BI106" s="186">
        <f t="shared" si="8"/>
        <v>0</v>
      </c>
      <c r="BJ106" s="18" t="s">
        <v>87</v>
      </c>
      <c r="BK106" s="186">
        <f t="shared" si="9"/>
        <v>0</v>
      </c>
      <c r="BL106" s="18" t="s">
        <v>236</v>
      </c>
      <c r="BM106" s="185" t="s">
        <v>1540</v>
      </c>
    </row>
    <row r="107" spans="1:65" s="2" customFormat="1" ht="16.5" customHeight="1">
      <c r="A107" s="35"/>
      <c r="B107" s="36"/>
      <c r="C107" s="174" t="s">
        <v>268</v>
      </c>
      <c r="D107" s="174" t="s">
        <v>151</v>
      </c>
      <c r="E107" s="175" t="s">
        <v>1541</v>
      </c>
      <c r="F107" s="176" t="s">
        <v>1542</v>
      </c>
      <c r="G107" s="177" t="s">
        <v>391</v>
      </c>
      <c r="H107" s="178">
        <v>5</v>
      </c>
      <c r="I107" s="179"/>
      <c r="J107" s="180">
        <f t="shared" si="0"/>
        <v>0</v>
      </c>
      <c r="K107" s="176" t="s">
        <v>31</v>
      </c>
      <c r="L107" s="40"/>
      <c r="M107" s="181" t="s">
        <v>31</v>
      </c>
      <c r="N107" s="182" t="s">
        <v>50</v>
      </c>
      <c r="O107" s="65"/>
      <c r="P107" s="183">
        <f t="shared" si="1"/>
        <v>0</v>
      </c>
      <c r="Q107" s="183">
        <v>0</v>
      </c>
      <c r="R107" s="183">
        <f t="shared" si="2"/>
        <v>0</v>
      </c>
      <c r="S107" s="183">
        <v>0</v>
      </c>
      <c r="T107" s="184">
        <f t="shared" si="3"/>
        <v>0</v>
      </c>
      <c r="U107" s="35"/>
      <c r="V107" s="35"/>
      <c r="W107" s="35"/>
      <c r="X107" s="35"/>
      <c r="Y107" s="35"/>
      <c r="Z107" s="35"/>
      <c r="AA107" s="35"/>
      <c r="AB107" s="35"/>
      <c r="AC107" s="35"/>
      <c r="AD107" s="35"/>
      <c r="AE107" s="35"/>
      <c r="AR107" s="185" t="s">
        <v>236</v>
      </c>
      <c r="AT107" s="185" t="s">
        <v>151</v>
      </c>
      <c r="AU107" s="185" t="s">
        <v>89</v>
      </c>
      <c r="AY107" s="18" t="s">
        <v>149</v>
      </c>
      <c r="BE107" s="186">
        <f t="shared" si="4"/>
        <v>0</v>
      </c>
      <c r="BF107" s="186">
        <f t="shared" si="5"/>
        <v>0</v>
      </c>
      <c r="BG107" s="186">
        <f t="shared" si="6"/>
        <v>0</v>
      </c>
      <c r="BH107" s="186">
        <f t="shared" si="7"/>
        <v>0</v>
      </c>
      <c r="BI107" s="186">
        <f t="shared" si="8"/>
        <v>0</v>
      </c>
      <c r="BJ107" s="18" t="s">
        <v>87</v>
      </c>
      <c r="BK107" s="186">
        <f t="shared" si="9"/>
        <v>0</v>
      </c>
      <c r="BL107" s="18" t="s">
        <v>236</v>
      </c>
      <c r="BM107" s="185" t="s">
        <v>1543</v>
      </c>
    </row>
    <row r="108" spans="1:65" s="2" customFormat="1" ht="16.5" customHeight="1">
      <c r="A108" s="35"/>
      <c r="B108" s="36"/>
      <c r="C108" s="174" t="s">
        <v>274</v>
      </c>
      <c r="D108" s="174" t="s">
        <v>151</v>
      </c>
      <c r="E108" s="175" t="s">
        <v>1544</v>
      </c>
      <c r="F108" s="176" t="s">
        <v>1545</v>
      </c>
      <c r="G108" s="177" t="s">
        <v>391</v>
      </c>
      <c r="H108" s="178">
        <v>4</v>
      </c>
      <c r="I108" s="179"/>
      <c r="J108" s="180">
        <f t="shared" si="0"/>
        <v>0</v>
      </c>
      <c r="K108" s="176" t="s">
        <v>31</v>
      </c>
      <c r="L108" s="40"/>
      <c r="M108" s="181" t="s">
        <v>31</v>
      </c>
      <c r="N108" s="182" t="s">
        <v>50</v>
      </c>
      <c r="O108" s="65"/>
      <c r="P108" s="183">
        <f t="shared" si="1"/>
        <v>0</v>
      </c>
      <c r="Q108" s="183">
        <v>0</v>
      </c>
      <c r="R108" s="183">
        <f t="shared" si="2"/>
        <v>0</v>
      </c>
      <c r="S108" s="183">
        <v>0</v>
      </c>
      <c r="T108" s="184">
        <f t="shared" si="3"/>
        <v>0</v>
      </c>
      <c r="U108" s="35"/>
      <c r="V108" s="35"/>
      <c r="W108" s="35"/>
      <c r="X108" s="35"/>
      <c r="Y108" s="35"/>
      <c r="Z108" s="35"/>
      <c r="AA108" s="35"/>
      <c r="AB108" s="35"/>
      <c r="AC108" s="35"/>
      <c r="AD108" s="35"/>
      <c r="AE108" s="35"/>
      <c r="AR108" s="185" t="s">
        <v>236</v>
      </c>
      <c r="AT108" s="185" t="s">
        <v>151</v>
      </c>
      <c r="AU108" s="185" t="s">
        <v>89</v>
      </c>
      <c r="AY108" s="18" t="s">
        <v>149</v>
      </c>
      <c r="BE108" s="186">
        <f t="shared" si="4"/>
        <v>0</v>
      </c>
      <c r="BF108" s="186">
        <f t="shared" si="5"/>
        <v>0</v>
      </c>
      <c r="BG108" s="186">
        <f t="shared" si="6"/>
        <v>0</v>
      </c>
      <c r="BH108" s="186">
        <f t="shared" si="7"/>
        <v>0</v>
      </c>
      <c r="BI108" s="186">
        <f t="shared" si="8"/>
        <v>0</v>
      </c>
      <c r="BJ108" s="18" t="s">
        <v>87</v>
      </c>
      <c r="BK108" s="186">
        <f t="shared" si="9"/>
        <v>0</v>
      </c>
      <c r="BL108" s="18" t="s">
        <v>236</v>
      </c>
      <c r="BM108" s="185" t="s">
        <v>1546</v>
      </c>
    </row>
    <row r="109" spans="1:65" s="2" customFormat="1" ht="16.5" customHeight="1">
      <c r="A109" s="35"/>
      <c r="B109" s="36"/>
      <c r="C109" s="174" t="s">
        <v>279</v>
      </c>
      <c r="D109" s="174" t="s">
        <v>151</v>
      </c>
      <c r="E109" s="175" t="s">
        <v>1547</v>
      </c>
      <c r="F109" s="176" t="s">
        <v>1548</v>
      </c>
      <c r="G109" s="177" t="s">
        <v>391</v>
      </c>
      <c r="H109" s="178">
        <v>4</v>
      </c>
      <c r="I109" s="179"/>
      <c r="J109" s="180">
        <f t="shared" si="0"/>
        <v>0</v>
      </c>
      <c r="K109" s="176" t="s">
        <v>31</v>
      </c>
      <c r="L109" s="40"/>
      <c r="M109" s="181" t="s">
        <v>31</v>
      </c>
      <c r="N109" s="182" t="s">
        <v>50</v>
      </c>
      <c r="O109" s="65"/>
      <c r="P109" s="183">
        <f t="shared" si="1"/>
        <v>0</v>
      </c>
      <c r="Q109" s="183">
        <v>0</v>
      </c>
      <c r="R109" s="183">
        <f t="shared" si="2"/>
        <v>0</v>
      </c>
      <c r="S109" s="183">
        <v>0</v>
      </c>
      <c r="T109" s="184">
        <f t="shared" si="3"/>
        <v>0</v>
      </c>
      <c r="U109" s="35"/>
      <c r="V109" s="35"/>
      <c r="W109" s="35"/>
      <c r="X109" s="35"/>
      <c r="Y109" s="35"/>
      <c r="Z109" s="35"/>
      <c r="AA109" s="35"/>
      <c r="AB109" s="35"/>
      <c r="AC109" s="35"/>
      <c r="AD109" s="35"/>
      <c r="AE109" s="35"/>
      <c r="AR109" s="185" t="s">
        <v>236</v>
      </c>
      <c r="AT109" s="185" t="s">
        <v>151</v>
      </c>
      <c r="AU109" s="185" t="s">
        <v>89</v>
      </c>
      <c r="AY109" s="18" t="s">
        <v>149</v>
      </c>
      <c r="BE109" s="186">
        <f t="shared" si="4"/>
        <v>0</v>
      </c>
      <c r="BF109" s="186">
        <f t="shared" si="5"/>
        <v>0</v>
      </c>
      <c r="BG109" s="186">
        <f t="shared" si="6"/>
        <v>0</v>
      </c>
      <c r="BH109" s="186">
        <f t="shared" si="7"/>
        <v>0</v>
      </c>
      <c r="BI109" s="186">
        <f t="shared" si="8"/>
        <v>0</v>
      </c>
      <c r="BJ109" s="18" t="s">
        <v>87</v>
      </c>
      <c r="BK109" s="186">
        <f t="shared" si="9"/>
        <v>0</v>
      </c>
      <c r="BL109" s="18" t="s">
        <v>236</v>
      </c>
      <c r="BM109" s="185" t="s">
        <v>1549</v>
      </c>
    </row>
    <row r="110" spans="1:65" s="2" customFormat="1" ht="16.5" customHeight="1">
      <c r="A110" s="35"/>
      <c r="B110" s="36"/>
      <c r="C110" s="174" t="s">
        <v>284</v>
      </c>
      <c r="D110" s="174" t="s">
        <v>151</v>
      </c>
      <c r="E110" s="175" t="s">
        <v>1550</v>
      </c>
      <c r="F110" s="176" t="s">
        <v>1551</v>
      </c>
      <c r="G110" s="177" t="s">
        <v>391</v>
      </c>
      <c r="H110" s="178">
        <v>6</v>
      </c>
      <c r="I110" s="179"/>
      <c r="J110" s="180">
        <f t="shared" si="0"/>
        <v>0</v>
      </c>
      <c r="K110" s="176" t="s">
        <v>31</v>
      </c>
      <c r="L110" s="40"/>
      <c r="M110" s="181" t="s">
        <v>31</v>
      </c>
      <c r="N110" s="182" t="s">
        <v>50</v>
      </c>
      <c r="O110" s="65"/>
      <c r="P110" s="183">
        <f t="shared" si="1"/>
        <v>0</v>
      </c>
      <c r="Q110" s="183">
        <v>0</v>
      </c>
      <c r="R110" s="183">
        <f t="shared" si="2"/>
        <v>0</v>
      </c>
      <c r="S110" s="183">
        <v>0</v>
      </c>
      <c r="T110" s="184">
        <f t="shared" si="3"/>
        <v>0</v>
      </c>
      <c r="U110" s="35"/>
      <c r="V110" s="35"/>
      <c r="W110" s="35"/>
      <c r="X110" s="35"/>
      <c r="Y110" s="35"/>
      <c r="Z110" s="35"/>
      <c r="AA110" s="35"/>
      <c r="AB110" s="35"/>
      <c r="AC110" s="35"/>
      <c r="AD110" s="35"/>
      <c r="AE110" s="35"/>
      <c r="AR110" s="185" t="s">
        <v>236</v>
      </c>
      <c r="AT110" s="185" t="s">
        <v>151</v>
      </c>
      <c r="AU110" s="185" t="s">
        <v>89</v>
      </c>
      <c r="AY110" s="18" t="s">
        <v>149</v>
      </c>
      <c r="BE110" s="186">
        <f t="shared" si="4"/>
        <v>0</v>
      </c>
      <c r="BF110" s="186">
        <f t="shared" si="5"/>
        <v>0</v>
      </c>
      <c r="BG110" s="186">
        <f t="shared" si="6"/>
        <v>0</v>
      </c>
      <c r="BH110" s="186">
        <f t="shared" si="7"/>
        <v>0</v>
      </c>
      <c r="BI110" s="186">
        <f t="shared" si="8"/>
        <v>0</v>
      </c>
      <c r="BJ110" s="18" t="s">
        <v>87</v>
      </c>
      <c r="BK110" s="186">
        <f t="shared" si="9"/>
        <v>0</v>
      </c>
      <c r="BL110" s="18" t="s">
        <v>236</v>
      </c>
      <c r="BM110" s="185" t="s">
        <v>1552</v>
      </c>
    </row>
    <row r="111" spans="1:65" s="2" customFormat="1" ht="16.5" customHeight="1">
      <c r="A111" s="35"/>
      <c r="B111" s="36"/>
      <c r="C111" s="174" t="s">
        <v>292</v>
      </c>
      <c r="D111" s="174" t="s">
        <v>151</v>
      </c>
      <c r="E111" s="175" t="s">
        <v>1553</v>
      </c>
      <c r="F111" s="176" t="s">
        <v>1554</v>
      </c>
      <c r="G111" s="177" t="s">
        <v>391</v>
      </c>
      <c r="H111" s="178">
        <v>4</v>
      </c>
      <c r="I111" s="179"/>
      <c r="J111" s="180">
        <f t="shared" si="0"/>
        <v>0</v>
      </c>
      <c r="K111" s="176" t="s">
        <v>31</v>
      </c>
      <c r="L111" s="40"/>
      <c r="M111" s="181" t="s">
        <v>31</v>
      </c>
      <c r="N111" s="182" t="s">
        <v>50</v>
      </c>
      <c r="O111" s="65"/>
      <c r="P111" s="183">
        <f t="shared" si="1"/>
        <v>0</v>
      </c>
      <c r="Q111" s="183">
        <v>0</v>
      </c>
      <c r="R111" s="183">
        <f t="shared" si="2"/>
        <v>0</v>
      </c>
      <c r="S111" s="183">
        <v>0</v>
      </c>
      <c r="T111" s="184">
        <f t="shared" si="3"/>
        <v>0</v>
      </c>
      <c r="U111" s="35"/>
      <c r="V111" s="35"/>
      <c r="W111" s="35"/>
      <c r="X111" s="35"/>
      <c r="Y111" s="35"/>
      <c r="Z111" s="35"/>
      <c r="AA111" s="35"/>
      <c r="AB111" s="35"/>
      <c r="AC111" s="35"/>
      <c r="AD111" s="35"/>
      <c r="AE111" s="35"/>
      <c r="AR111" s="185" t="s">
        <v>236</v>
      </c>
      <c r="AT111" s="185" t="s">
        <v>151</v>
      </c>
      <c r="AU111" s="185" t="s">
        <v>89</v>
      </c>
      <c r="AY111" s="18" t="s">
        <v>149</v>
      </c>
      <c r="BE111" s="186">
        <f t="shared" si="4"/>
        <v>0</v>
      </c>
      <c r="BF111" s="186">
        <f t="shared" si="5"/>
        <v>0</v>
      </c>
      <c r="BG111" s="186">
        <f t="shared" si="6"/>
        <v>0</v>
      </c>
      <c r="BH111" s="186">
        <f t="shared" si="7"/>
        <v>0</v>
      </c>
      <c r="BI111" s="186">
        <f t="shared" si="8"/>
        <v>0</v>
      </c>
      <c r="BJ111" s="18" t="s">
        <v>87</v>
      </c>
      <c r="BK111" s="186">
        <f t="shared" si="9"/>
        <v>0</v>
      </c>
      <c r="BL111" s="18" t="s">
        <v>236</v>
      </c>
      <c r="BM111" s="185" t="s">
        <v>1555</v>
      </c>
    </row>
    <row r="112" spans="1:65" s="2" customFormat="1" ht="16.5" customHeight="1">
      <c r="A112" s="35"/>
      <c r="B112" s="36"/>
      <c r="C112" s="174" t="s">
        <v>299</v>
      </c>
      <c r="D112" s="174" t="s">
        <v>151</v>
      </c>
      <c r="E112" s="175" t="s">
        <v>1556</v>
      </c>
      <c r="F112" s="176" t="s">
        <v>1557</v>
      </c>
      <c r="G112" s="177" t="s">
        <v>391</v>
      </c>
      <c r="H112" s="178">
        <v>1</v>
      </c>
      <c r="I112" s="179"/>
      <c r="J112" s="180">
        <f t="shared" si="0"/>
        <v>0</v>
      </c>
      <c r="K112" s="176" t="s">
        <v>31</v>
      </c>
      <c r="L112" s="40"/>
      <c r="M112" s="181" t="s">
        <v>31</v>
      </c>
      <c r="N112" s="182" t="s">
        <v>50</v>
      </c>
      <c r="O112" s="65"/>
      <c r="P112" s="183">
        <f t="shared" si="1"/>
        <v>0</v>
      </c>
      <c r="Q112" s="183">
        <v>0</v>
      </c>
      <c r="R112" s="183">
        <f t="shared" si="2"/>
        <v>0</v>
      </c>
      <c r="S112" s="183">
        <v>0</v>
      </c>
      <c r="T112" s="184">
        <f t="shared" si="3"/>
        <v>0</v>
      </c>
      <c r="U112" s="35"/>
      <c r="V112" s="35"/>
      <c r="W112" s="35"/>
      <c r="X112" s="35"/>
      <c r="Y112" s="35"/>
      <c r="Z112" s="35"/>
      <c r="AA112" s="35"/>
      <c r="AB112" s="35"/>
      <c r="AC112" s="35"/>
      <c r="AD112" s="35"/>
      <c r="AE112" s="35"/>
      <c r="AR112" s="185" t="s">
        <v>236</v>
      </c>
      <c r="AT112" s="185" t="s">
        <v>151</v>
      </c>
      <c r="AU112" s="185" t="s">
        <v>89</v>
      </c>
      <c r="AY112" s="18" t="s">
        <v>149</v>
      </c>
      <c r="BE112" s="186">
        <f t="shared" si="4"/>
        <v>0</v>
      </c>
      <c r="BF112" s="186">
        <f t="shared" si="5"/>
        <v>0</v>
      </c>
      <c r="BG112" s="186">
        <f t="shared" si="6"/>
        <v>0</v>
      </c>
      <c r="BH112" s="186">
        <f t="shared" si="7"/>
        <v>0</v>
      </c>
      <c r="BI112" s="186">
        <f t="shared" si="8"/>
        <v>0</v>
      </c>
      <c r="BJ112" s="18" t="s">
        <v>87</v>
      </c>
      <c r="BK112" s="186">
        <f t="shared" si="9"/>
        <v>0</v>
      </c>
      <c r="BL112" s="18" t="s">
        <v>236</v>
      </c>
      <c r="BM112" s="185" t="s">
        <v>1558</v>
      </c>
    </row>
    <row r="113" spans="1:65" s="2" customFormat="1" ht="16.5" customHeight="1">
      <c r="A113" s="35"/>
      <c r="B113" s="36"/>
      <c r="C113" s="174" t="s">
        <v>306</v>
      </c>
      <c r="D113" s="174" t="s">
        <v>151</v>
      </c>
      <c r="E113" s="175" t="s">
        <v>1559</v>
      </c>
      <c r="F113" s="176" t="s">
        <v>1560</v>
      </c>
      <c r="G113" s="177" t="s">
        <v>391</v>
      </c>
      <c r="H113" s="178">
        <v>2</v>
      </c>
      <c r="I113" s="179"/>
      <c r="J113" s="180">
        <f t="shared" si="0"/>
        <v>0</v>
      </c>
      <c r="K113" s="176" t="s">
        <v>31</v>
      </c>
      <c r="L113" s="40"/>
      <c r="M113" s="181" t="s">
        <v>31</v>
      </c>
      <c r="N113" s="182" t="s">
        <v>50</v>
      </c>
      <c r="O113" s="65"/>
      <c r="P113" s="183">
        <f t="shared" si="1"/>
        <v>0</v>
      </c>
      <c r="Q113" s="183">
        <v>0</v>
      </c>
      <c r="R113" s="183">
        <f t="shared" si="2"/>
        <v>0</v>
      </c>
      <c r="S113" s="183">
        <v>0</v>
      </c>
      <c r="T113" s="184">
        <f t="shared" si="3"/>
        <v>0</v>
      </c>
      <c r="U113" s="35"/>
      <c r="V113" s="35"/>
      <c r="W113" s="35"/>
      <c r="X113" s="35"/>
      <c r="Y113" s="35"/>
      <c r="Z113" s="35"/>
      <c r="AA113" s="35"/>
      <c r="AB113" s="35"/>
      <c r="AC113" s="35"/>
      <c r="AD113" s="35"/>
      <c r="AE113" s="35"/>
      <c r="AR113" s="185" t="s">
        <v>236</v>
      </c>
      <c r="AT113" s="185" t="s">
        <v>151</v>
      </c>
      <c r="AU113" s="185" t="s">
        <v>89</v>
      </c>
      <c r="AY113" s="18" t="s">
        <v>149</v>
      </c>
      <c r="BE113" s="186">
        <f t="shared" si="4"/>
        <v>0</v>
      </c>
      <c r="BF113" s="186">
        <f t="shared" si="5"/>
        <v>0</v>
      </c>
      <c r="BG113" s="186">
        <f t="shared" si="6"/>
        <v>0</v>
      </c>
      <c r="BH113" s="186">
        <f t="shared" si="7"/>
        <v>0</v>
      </c>
      <c r="BI113" s="186">
        <f t="shared" si="8"/>
        <v>0</v>
      </c>
      <c r="BJ113" s="18" t="s">
        <v>87</v>
      </c>
      <c r="BK113" s="186">
        <f t="shared" si="9"/>
        <v>0</v>
      </c>
      <c r="BL113" s="18" t="s">
        <v>236</v>
      </c>
      <c r="BM113" s="185" t="s">
        <v>1561</v>
      </c>
    </row>
    <row r="114" spans="1:65" s="2" customFormat="1" ht="16.5" customHeight="1">
      <c r="A114" s="35"/>
      <c r="B114" s="36"/>
      <c r="C114" s="174" t="s">
        <v>313</v>
      </c>
      <c r="D114" s="174" t="s">
        <v>151</v>
      </c>
      <c r="E114" s="175" t="s">
        <v>1562</v>
      </c>
      <c r="F114" s="176" t="s">
        <v>1563</v>
      </c>
      <c r="G114" s="177" t="s">
        <v>391</v>
      </c>
      <c r="H114" s="178">
        <v>12</v>
      </c>
      <c r="I114" s="179"/>
      <c r="J114" s="180">
        <f t="shared" si="0"/>
        <v>0</v>
      </c>
      <c r="K114" s="176" t="s">
        <v>31</v>
      </c>
      <c r="L114" s="40"/>
      <c r="M114" s="181" t="s">
        <v>31</v>
      </c>
      <c r="N114" s="182" t="s">
        <v>50</v>
      </c>
      <c r="O114" s="65"/>
      <c r="P114" s="183">
        <f t="shared" si="1"/>
        <v>0</v>
      </c>
      <c r="Q114" s="183">
        <v>0</v>
      </c>
      <c r="R114" s="183">
        <f t="shared" si="2"/>
        <v>0</v>
      </c>
      <c r="S114" s="183">
        <v>0</v>
      </c>
      <c r="T114" s="184">
        <f t="shared" si="3"/>
        <v>0</v>
      </c>
      <c r="U114" s="35"/>
      <c r="V114" s="35"/>
      <c r="W114" s="35"/>
      <c r="X114" s="35"/>
      <c r="Y114" s="35"/>
      <c r="Z114" s="35"/>
      <c r="AA114" s="35"/>
      <c r="AB114" s="35"/>
      <c r="AC114" s="35"/>
      <c r="AD114" s="35"/>
      <c r="AE114" s="35"/>
      <c r="AR114" s="185" t="s">
        <v>236</v>
      </c>
      <c r="AT114" s="185" t="s">
        <v>151</v>
      </c>
      <c r="AU114" s="185" t="s">
        <v>89</v>
      </c>
      <c r="AY114" s="18" t="s">
        <v>149</v>
      </c>
      <c r="BE114" s="186">
        <f t="shared" si="4"/>
        <v>0</v>
      </c>
      <c r="BF114" s="186">
        <f t="shared" si="5"/>
        <v>0</v>
      </c>
      <c r="BG114" s="186">
        <f t="shared" si="6"/>
        <v>0</v>
      </c>
      <c r="BH114" s="186">
        <f t="shared" si="7"/>
        <v>0</v>
      </c>
      <c r="BI114" s="186">
        <f t="shared" si="8"/>
        <v>0</v>
      </c>
      <c r="BJ114" s="18" t="s">
        <v>87</v>
      </c>
      <c r="BK114" s="186">
        <f t="shared" si="9"/>
        <v>0</v>
      </c>
      <c r="BL114" s="18" t="s">
        <v>236</v>
      </c>
      <c r="BM114" s="185" t="s">
        <v>1564</v>
      </c>
    </row>
    <row r="115" spans="1:65" s="2" customFormat="1" ht="16.5" customHeight="1">
      <c r="A115" s="35"/>
      <c r="B115" s="36"/>
      <c r="C115" s="174" t="s">
        <v>317</v>
      </c>
      <c r="D115" s="174" t="s">
        <v>151</v>
      </c>
      <c r="E115" s="175" t="s">
        <v>1565</v>
      </c>
      <c r="F115" s="176" t="s">
        <v>1566</v>
      </c>
      <c r="G115" s="177" t="s">
        <v>391</v>
      </c>
      <c r="H115" s="178">
        <v>4</v>
      </c>
      <c r="I115" s="179"/>
      <c r="J115" s="180">
        <f t="shared" si="0"/>
        <v>0</v>
      </c>
      <c r="K115" s="176" t="s">
        <v>31</v>
      </c>
      <c r="L115" s="40"/>
      <c r="M115" s="181" t="s">
        <v>31</v>
      </c>
      <c r="N115" s="182" t="s">
        <v>50</v>
      </c>
      <c r="O115" s="65"/>
      <c r="P115" s="183">
        <f t="shared" si="1"/>
        <v>0</v>
      </c>
      <c r="Q115" s="183">
        <v>0</v>
      </c>
      <c r="R115" s="183">
        <f t="shared" si="2"/>
        <v>0</v>
      </c>
      <c r="S115" s="183">
        <v>0</v>
      </c>
      <c r="T115" s="184">
        <f t="shared" si="3"/>
        <v>0</v>
      </c>
      <c r="U115" s="35"/>
      <c r="V115" s="35"/>
      <c r="W115" s="35"/>
      <c r="X115" s="35"/>
      <c r="Y115" s="35"/>
      <c r="Z115" s="35"/>
      <c r="AA115" s="35"/>
      <c r="AB115" s="35"/>
      <c r="AC115" s="35"/>
      <c r="AD115" s="35"/>
      <c r="AE115" s="35"/>
      <c r="AR115" s="185" t="s">
        <v>236</v>
      </c>
      <c r="AT115" s="185" t="s">
        <v>151</v>
      </c>
      <c r="AU115" s="185" t="s">
        <v>89</v>
      </c>
      <c r="AY115" s="18" t="s">
        <v>149</v>
      </c>
      <c r="BE115" s="186">
        <f t="shared" si="4"/>
        <v>0</v>
      </c>
      <c r="BF115" s="186">
        <f t="shared" si="5"/>
        <v>0</v>
      </c>
      <c r="BG115" s="186">
        <f t="shared" si="6"/>
        <v>0</v>
      </c>
      <c r="BH115" s="186">
        <f t="shared" si="7"/>
        <v>0</v>
      </c>
      <c r="BI115" s="186">
        <f t="shared" si="8"/>
        <v>0</v>
      </c>
      <c r="BJ115" s="18" t="s">
        <v>87</v>
      </c>
      <c r="BK115" s="186">
        <f t="shared" si="9"/>
        <v>0</v>
      </c>
      <c r="BL115" s="18" t="s">
        <v>236</v>
      </c>
      <c r="BM115" s="185" t="s">
        <v>1567</v>
      </c>
    </row>
    <row r="116" spans="1:65" s="2" customFormat="1" ht="16.5" customHeight="1">
      <c r="A116" s="35"/>
      <c r="B116" s="36"/>
      <c r="C116" s="174" t="s">
        <v>324</v>
      </c>
      <c r="D116" s="174" t="s">
        <v>151</v>
      </c>
      <c r="E116" s="175" t="s">
        <v>1568</v>
      </c>
      <c r="F116" s="176" t="s">
        <v>1569</v>
      </c>
      <c r="G116" s="177" t="s">
        <v>391</v>
      </c>
      <c r="H116" s="178">
        <v>4</v>
      </c>
      <c r="I116" s="179"/>
      <c r="J116" s="180">
        <f t="shared" si="0"/>
        <v>0</v>
      </c>
      <c r="K116" s="176" t="s">
        <v>31</v>
      </c>
      <c r="L116" s="40"/>
      <c r="M116" s="181" t="s">
        <v>31</v>
      </c>
      <c r="N116" s="182" t="s">
        <v>50</v>
      </c>
      <c r="O116" s="65"/>
      <c r="P116" s="183">
        <f t="shared" si="1"/>
        <v>0</v>
      </c>
      <c r="Q116" s="183">
        <v>0</v>
      </c>
      <c r="R116" s="183">
        <f t="shared" si="2"/>
        <v>0</v>
      </c>
      <c r="S116" s="183">
        <v>0</v>
      </c>
      <c r="T116" s="184">
        <f t="shared" si="3"/>
        <v>0</v>
      </c>
      <c r="U116" s="35"/>
      <c r="V116" s="35"/>
      <c r="W116" s="35"/>
      <c r="X116" s="35"/>
      <c r="Y116" s="35"/>
      <c r="Z116" s="35"/>
      <c r="AA116" s="35"/>
      <c r="AB116" s="35"/>
      <c r="AC116" s="35"/>
      <c r="AD116" s="35"/>
      <c r="AE116" s="35"/>
      <c r="AR116" s="185" t="s">
        <v>236</v>
      </c>
      <c r="AT116" s="185" t="s">
        <v>151</v>
      </c>
      <c r="AU116" s="185" t="s">
        <v>89</v>
      </c>
      <c r="AY116" s="18" t="s">
        <v>149</v>
      </c>
      <c r="BE116" s="186">
        <f t="shared" si="4"/>
        <v>0</v>
      </c>
      <c r="BF116" s="186">
        <f t="shared" si="5"/>
        <v>0</v>
      </c>
      <c r="BG116" s="186">
        <f t="shared" si="6"/>
        <v>0</v>
      </c>
      <c r="BH116" s="186">
        <f t="shared" si="7"/>
        <v>0</v>
      </c>
      <c r="BI116" s="186">
        <f t="shared" si="8"/>
        <v>0</v>
      </c>
      <c r="BJ116" s="18" t="s">
        <v>87</v>
      </c>
      <c r="BK116" s="186">
        <f t="shared" si="9"/>
        <v>0</v>
      </c>
      <c r="BL116" s="18" t="s">
        <v>236</v>
      </c>
      <c r="BM116" s="185" t="s">
        <v>1570</v>
      </c>
    </row>
    <row r="117" spans="1:65" s="2" customFormat="1" ht="16.5" customHeight="1">
      <c r="A117" s="35"/>
      <c r="B117" s="36"/>
      <c r="C117" s="174" t="s">
        <v>329</v>
      </c>
      <c r="D117" s="174" t="s">
        <v>151</v>
      </c>
      <c r="E117" s="175" t="s">
        <v>1571</v>
      </c>
      <c r="F117" s="176" t="s">
        <v>1572</v>
      </c>
      <c r="G117" s="177" t="s">
        <v>391</v>
      </c>
      <c r="H117" s="178">
        <v>4</v>
      </c>
      <c r="I117" s="179"/>
      <c r="J117" s="180">
        <f t="shared" si="0"/>
        <v>0</v>
      </c>
      <c r="K117" s="176" t="s">
        <v>31</v>
      </c>
      <c r="L117" s="40"/>
      <c r="M117" s="181" t="s">
        <v>31</v>
      </c>
      <c r="N117" s="182" t="s">
        <v>50</v>
      </c>
      <c r="O117" s="65"/>
      <c r="P117" s="183">
        <f t="shared" si="1"/>
        <v>0</v>
      </c>
      <c r="Q117" s="183">
        <v>0</v>
      </c>
      <c r="R117" s="183">
        <f t="shared" si="2"/>
        <v>0</v>
      </c>
      <c r="S117" s="183">
        <v>0</v>
      </c>
      <c r="T117" s="184">
        <f t="shared" si="3"/>
        <v>0</v>
      </c>
      <c r="U117" s="35"/>
      <c r="V117" s="35"/>
      <c r="W117" s="35"/>
      <c r="X117" s="35"/>
      <c r="Y117" s="35"/>
      <c r="Z117" s="35"/>
      <c r="AA117" s="35"/>
      <c r="AB117" s="35"/>
      <c r="AC117" s="35"/>
      <c r="AD117" s="35"/>
      <c r="AE117" s="35"/>
      <c r="AR117" s="185" t="s">
        <v>236</v>
      </c>
      <c r="AT117" s="185" t="s">
        <v>151</v>
      </c>
      <c r="AU117" s="185" t="s">
        <v>89</v>
      </c>
      <c r="AY117" s="18" t="s">
        <v>149</v>
      </c>
      <c r="BE117" s="186">
        <f t="shared" si="4"/>
        <v>0</v>
      </c>
      <c r="BF117" s="186">
        <f t="shared" si="5"/>
        <v>0</v>
      </c>
      <c r="BG117" s="186">
        <f t="shared" si="6"/>
        <v>0</v>
      </c>
      <c r="BH117" s="186">
        <f t="shared" si="7"/>
        <v>0</v>
      </c>
      <c r="BI117" s="186">
        <f t="shared" si="8"/>
        <v>0</v>
      </c>
      <c r="BJ117" s="18" t="s">
        <v>87</v>
      </c>
      <c r="BK117" s="186">
        <f t="shared" si="9"/>
        <v>0</v>
      </c>
      <c r="BL117" s="18" t="s">
        <v>236</v>
      </c>
      <c r="BM117" s="185" t="s">
        <v>1573</v>
      </c>
    </row>
    <row r="118" spans="1:65" s="2" customFormat="1" ht="16.5" customHeight="1">
      <c r="A118" s="35"/>
      <c r="B118" s="36"/>
      <c r="C118" s="174" t="s">
        <v>336</v>
      </c>
      <c r="D118" s="174" t="s">
        <v>151</v>
      </c>
      <c r="E118" s="175" t="s">
        <v>1574</v>
      </c>
      <c r="F118" s="176" t="s">
        <v>1575</v>
      </c>
      <c r="G118" s="177" t="s">
        <v>391</v>
      </c>
      <c r="H118" s="178">
        <v>14</v>
      </c>
      <c r="I118" s="179"/>
      <c r="J118" s="180">
        <f t="shared" si="0"/>
        <v>0</v>
      </c>
      <c r="K118" s="176" t="s">
        <v>31</v>
      </c>
      <c r="L118" s="40"/>
      <c r="M118" s="181" t="s">
        <v>31</v>
      </c>
      <c r="N118" s="182" t="s">
        <v>50</v>
      </c>
      <c r="O118" s="65"/>
      <c r="P118" s="183">
        <f t="shared" si="1"/>
        <v>0</v>
      </c>
      <c r="Q118" s="183">
        <v>0</v>
      </c>
      <c r="R118" s="183">
        <f t="shared" si="2"/>
        <v>0</v>
      </c>
      <c r="S118" s="183">
        <v>0</v>
      </c>
      <c r="T118" s="184">
        <f t="shared" si="3"/>
        <v>0</v>
      </c>
      <c r="U118" s="35"/>
      <c r="V118" s="35"/>
      <c r="W118" s="35"/>
      <c r="X118" s="35"/>
      <c r="Y118" s="35"/>
      <c r="Z118" s="35"/>
      <c r="AA118" s="35"/>
      <c r="AB118" s="35"/>
      <c r="AC118" s="35"/>
      <c r="AD118" s="35"/>
      <c r="AE118" s="35"/>
      <c r="AR118" s="185" t="s">
        <v>236</v>
      </c>
      <c r="AT118" s="185" t="s">
        <v>151</v>
      </c>
      <c r="AU118" s="185" t="s">
        <v>89</v>
      </c>
      <c r="AY118" s="18" t="s">
        <v>149</v>
      </c>
      <c r="BE118" s="186">
        <f t="shared" si="4"/>
        <v>0</v>
      </c>
      <c r="BF118" s="186">
        <f t="shared" si="5"/>
        <v>0</v>
      </c>
      <c r="BG118" s="186">
        <f t="shared" si="6"/>
        <v>0</v>
      </c>
      <c r="BH118" s="186">
        <f t="shared" si="7"/>
        <v>0</v>
      </c>
      <c r="BI118" s="186">
        <f t="shared" si="8"/>
        <v>0</v>
      </c>
      <c r="BJ118" s="18" t="s">
        <v>87</v>
      </c>
      <c r="BK118" s="186">
        <f t="shared" si="9"/>
        <v>0</v>
      </c>
      <c r="BL118" s="18" t="s">
        <v>236</v>
      </c>
      <c r="BM118" s="185" t="s">
        <v>1576</v>
      </c>
    </row>
    <row r="119" spans="1:65" s="2" customFormat="1" ht="16.5" customHeight="1">
      <c r="A119" s="35"/>
      <c r="B119" s="36"/>
      <c r="C119" s="174" t="s">
        <v>342</v>
      </c>
      <c r="D119" s="174" t="s">
        <v>151</v>
      </c>
      <c r="E119" s="175" t="s">
        <v>1577</v>
      </c>
      <c r="F119" s="176" t="s">
        <v>1578</v>
      </c>
      <c r="G119" s="177" t="s">
        <v>391</v>
      </c>
      <c r="H119" s="178">
        <v>15</v>
      </c>
      <c r="I119" s="179"/>
      <c r="J119" s="180">
        <f t="shared" si="0"/>
        <v>0</v>
      </c>
      <c r="K119" s="176" t="s">
        <v>31</v>
      </c>
      <c r="L119" s="40"/>
      <c r="M119" s="181" t="s">
        <v>31</v>
      </c>
      <c r="N119" s="182" t="s">
        <v>50</v>
      </c>
      <c r="O119" s="65"/>
      <c r="P119" s="183">
        <f t="shared" si="1"/>
        <v>0</v>
      </c>
      <c r="Q119" s="183">
        <v>0</v>
      </c>
      <c r="R119" s="183">
        <f t="shared" si="2"/>
        <v>0</v>
      </c>
      <c r="S119" s="183">
        <v>0</v>
      </c>
      <c r="T119" s="184">
        <f t="shared" si="3"/>
        <v>0</v>
      </c>
      <c r="U119" s="35"/>
      <c r="V119" s="35"/>
      <c r="W119" s="35"/>
      <c r="X119" s="35"/>
      <c r="Y119" s="35"/>
      <c r="Z119" s="35"/>
      <c r="AA119" s="35"/>
      <c r="AB119" s="35"/>
      <c r="AC119" s="35"/>
      <c r="AD119" s="35"/>
      <c r="AE119" s="35"/>
      <c r="AR119" s="185" t="s">
        <v>236</v>
      </c>
      <c r="AT119" s="185" t="s">
        <v>151</v>
      </c>
      <c r="AU119" s="185" t="s">
        <v>89</v>
      </c>
      <c r="AY119" s="18" t="s">
        <v>149</v>
      </c>
      <c r="BE119" s="186">
        <f t="shared" si="4"/>
        <v>0</v>
      </c>
      <c r="BF119" s="186">
        <f t="shared" si="5"/>
        <v>0</v>
      </c>
      <c r="BG119" s="186">
        <f t="shared" si="6"/>
        <v>0</v>
      </c>
      <c r="BH119" s="186">
        <f t="shared" si="7"/>
        <v>0</v>
      </c>
      <c r="BI119" s="186">
        <f t="shared" si="8"/>
        <v>0</v>
      </c>
      <c r="BJ119" s="18" t="s">
        <v>87</v>
      </c>
      <c r="BK119" s="186">
        <f t="shared" si="9"/>
        <v>0</v>
      </c>
      <c r="BL119" s="18" t="s">
        <v>236</v>
      </c>
      <c r="BM119" s="185" t="s">
        <v>1579</v>
      </c>
    </row>
    <row r="120" spans="1:65" s="2" customFormat="1" ht="16.5" customHeight="1">
      <c r="A120" s="35"/>
      <c r="B120" s="36"/>
      <c r="C120" s="174" t="s">
        <v>348</v>
      </c>
      <c r="D120" s="174" t="s">
        <v>151</v>
      </c>
      <c r="E120" s="175" t="s">
        <v>1580</v>
      </c>
      <c r="F120" s="176" t="s">
        <v>1581</v>
      </c>
      <c r="G120" s="177" t="s">
        <v>391</v>
      </c>
      <c r="H120" s="178">
        <v>1</v>
      </c>
      <c r="I120" s="179"/>
      <c r="J120" s="180">
        <f t="shared" si="0"/>
        <v>0</v>
      </c>
      <c r="K120" s="176" t="s">
        <v>31</v>
      </c>
      <c r="L120" s="40"/>
      <c r="M120" s="181" t="s">
        <v>31</v>
      </c>
      <c r="N120" s="182" t="s">
        <v>50</v>
      </c>
      <c r="O120" s="65"/>
      <c r="P120" s="183">
        <f t="shared" si="1"/>
        <v>0</v>
      </c>
      <c r="Q120" s="183">
        <v>0</v>
      </c>
      <c r="R120" s="183">
        <f t="shared" si="2"/>
        <v>0</v>
      </c>
      <c r="S120" s="183">
        <v>0</v>
      </c>
      <c r="T120" s="184">
        <f t="shared" si="3"/>
        <v>0</v>
      </c>
      <c r="U120" s="35"/>
      <c r="V120" s="35"/>
      <c r="W120" s="35"/>
      <c r="X120" s="35"/>
      <c r="Y120" s="35"/>
      <c r="Z120" s="35"/>
      <c r="AA120" s="35"/>
      <c r="AB120" s="35"/>
      <c r="AC120" s="35"/>
      <c r="AD120" s="35"/>
      <c r="AE120" s="35"/>
      <c r="AR120" s="185" t="s">
        <v>236</v>
      </c>
      <c r="AT120" s="185" t="s">
        <v>151</v>
      </c>
      <c r="AU120" s="185" t="s">
        <v>89</v>
      </c>
      <c r="AY120" s="18" t="s">
        <v>149</v>
      </c>
      <c r="BE120" s="186">
        <f t="shared" si="4"/>
        <v>0</v>
      </c>
      <c r="BF120" s="186">
        <f t="shared" si="5"/>
        <v>0</v>
      </c>
      <c r="BG120" s="186">
        <f t="shared" si="6"/>
        <v>0</v>
      </c>
      <c r="BH120" s="186">
        <f t="shared" si="7"/>
        <v>0</v>
      </c>
      <c r="BI120" s="186">
        <f t="shared" si="8"/>
        <v>0</v>
      </c>
      <c r="BJ120" s="18" t="s">
        <v>87</v>
      </c>
      <c r="BK120" s="186">
        <f t="shared" si="9"/>
        <v>0</v>
      </c>
      <c r="BL120" s="18" t="s">
        <v>236</v>
      </c>
      <c r="BM120" s="185" t="s">
        <v>1582</v>
      </c>
    </row>
    <row r="121" spans="1:65" s="2" customFormat="1" ht="16.5" customHeight="1">
      <c r="A121" s="35"/>
      <c r="B121" s="36"/>
      <c r="C121" s="174" t="s">
        <v>353</v>
      </c>
      <c r="D121" s="174" t="s">
        <v>151</v>
      </c>
      <c r="E121" s="175" t="s">
        <v>1583</v>
      </c>
      <c r="F121" s="176" t="s">
        <v>1584</v>
      </c>
      <c r="G121" s="177" t="s">
        <v>391</v>
      </c>
      <c r="H121" s="178">
        <v>1</v>
      </c>
      <c r="I121" s="179"/>
      <c r="J121" s="180">
        <f t="shared" si="0"/>
        <v>0</v>
      </c>
      <c r="K121" s="176" t="s">
        <v>31</v>
      </c>
      <c r="L121" s="40"/>
      <c r="M121" s="181" t="s">
        <v>31</v>
      </c>
      <c r="N121" s="182" t="s">
        <v>50</v>
      </c>
      <c r="O121" s="65"/>
      <c r="P121" s="183">
        <f t="shared" si="1"/>
        <v>0</v>
      </c>
      <c r="Q121" s="183">
        <v>0</v>
      </c>
      <c r="R121" s="183">
        <f t="shared" si="2"/>
        <v>0</v>
      </c>
      <c r="S121" s="183">
        <v>0</v>
      </c>
      <c r="T121" s="184">
        <f t="shared" si="3"/>
        <v>0</v>
      </c>
      <c r="U121" s="35"/>
      <c r="V121" s="35"/>
      <c r="W121" s="35"/>
      <c r="X121" s="35"/>
      <c r="Y121" s="35"/>
      <c r="Z121" s="35"/>
      <c r="AA121" s="35"/>
      <c r="AB121" s="35"/>
      <c r="AC121" s="35"/>
      <c r="AD121" s="35"/>
      <c r="AE121" s="35"/>
      <c r="AR121" s="185" t="s">
        <v>236</v>
      </c>
      <c r="AT121" s="185" t="s">
        <v>151</v>
      </c>
      <c r="AU121" s="185" t="s">
        <v>89</v>
      </c>
      <c r="AY121" s="18" t="s">
        <v>149</v>
      </c>
      <c r="BE121" s="186">
        <f t="shared" si="4"/>
        <v>0</v>
      </c>
      <c r="BF121" s="186">
        <f t="shared" si="5"/>
        <v>0</v>
      </c>
      <c r="BG121" s="186">
        <f t="shared" si="6"/>
        <v>0</v>
      </c>
      <c r="BH121" s="186">
        <f t="shared" si="7"/>
        <v>0</v>
      </c>
      <c r="BI121" s="186">
        <f t="shared" si="8"/>
        <v>0</v>
      </c>
      <c r="BJ121" s="18" t="s">
        <v>87</v>
      </c>
      <c r="BK121" s="186">
        <f t="shared" si="9"/>
        <v>0</v>
      </c>
      <c r="BL121" s="18" t="s">
        <v>236</v>
      </c>
      <c r="BM121" s="185" t="s">
        <v>1585</v>
      </c>
    </row>
    <row r="122" spans="1:65" s="2" customFormat="1" ht="16.5" customHeight="1">
      <c r="A122" s="35"/>
      <c r="B122" s="36"/>
      <c r="C122" s="174" t="s">
        <v>358</v>
      </c>
      <c r="D122" s="174" t="s">
        <v>151</v>
      </c>
      <c r="E122" s="175" t="s">
        <v>1586</v>
      </c>
      <c r="F122" s="176" t="s">
        <v>1587</v>
      </c>
      <c r="G122" s="177" t="s">
        <v>391</v>
      </c>
      <c r="H122" s="178">
        <v>12</v>
      </c>
      <c r="I122" s="179"/>
      <c r="J122" s="180">
        <f t="shared" si="0"/>
        <v>0</v>
      </c>
      <c r="K122" s="176" t="s">
        <v>31</v>
      </c>
      <c r="L122" s="40"/>
      <c r="M122" s="181" t="s">
        <v>31</v>
      </c>
      <c r="N122" s="182" t="s">
        <v>50</v>
      </c>
      <c r="O122" s="65"/>
      <c r="P122" s="183">
        <f t="shared" si="1"/>
        <v>0</v>
      </c>
      <c r="Q122" s="183">
        <v>0</v>
      </c>
      <c r="R122" s="183">
        <f t="shared" si="2"/>
        <v>0</v>
      </c>
      <c r="S122" s="183">
        <v>0</v>
      </c>
      <c r="T122" s="184">
        <f t="shared" si="3"/>
        <v>0</v>
      </c>
      <c r="U122" s="35"/>
      <c r="V122" s="35"/>
      <c r="W122" s="35"/>
      <c r="X122" s="35"/>
      <c r="Y122" s="35"/>
      <c r="Z122" s="35"/>
      <c r="AA122" s="35"/>
      <c r="AB122" s="35"/>
      <c r="AC122" s="35"/>
      <c r="AD122" s="35"/>
      <c r="AE122" s="35"/>
      <c r="AR122" s="185" t="s">
        <v>236</v>
      </c>
      <c r="AT122" s="185" t="s">
        <v>151</v>
      </c>
      <c r="AU122" s="185" t="s">
        <v>89</v>
      </c>
      <c r="AY122" s="18" t="s">
        <v>149</v>
      </c>
      <c r="BE122" s="186">
        <f t="shared" si="4"/>
        <v>0</v>
      </c>
      <c r="BF122" s="186">
        <f t="shared" si="5"/>
        <v>0</v>
      </c>
      <c r="BG122" s="186">
        <f t="shared" si="6"/>
        <v>0</v>
      </c>
      <c r="BH122" s="186">
        <f t="shared" si="7"/>
        <v>0</v>
      </c>
      <c r="BI122" s="186">
        <f t="shared" si="8"/>
        <v>0</v>
      </c>
      <c r="BJ122" s="18" t="s">
        <v>87</v>
      </c>
      <c r="BK122" s="186">
        <f t="shared" si="9"/>
        <v>0</v>
      </c>
      <c r="BL122" s="18" t="s">
        <v>236</v>
      </c>
      <c r="BM122" s="185" t="s">
        <v>1588</v>
      </c>
    </row>
    <row r="123" spans="1:65" s="2" customFormat="1" ht="16.5" customHeight="1">
      <c r="A123" s="35"/>
      <c r="B123" s="36"/>
      <c r="C123" s="174" t="s">
        <v>362</v>
      </c>
      <c r="D123" s="174" t="s">
        <v>151</v>
      </c>
      <c r="E123" s="175" t="s">
        <v>1589</v>
      </c>
      <c r="F123" s="176" t="s">
        <v>1590</v>
      </c>
      <c r="G123" s="177" t="s">
        <v>391</v>
      </c>
      <c r="H123" s="178">
        <v>12</v>
      </c>
      <c r="I123" s="179"/>
      <c r="J123" s="180">
        <f t="shared" si="0"/>
        <v>0</v>
      </c>
      <c r="K123" s="176" t="s">
        <v>31</v>
      </c>
      <c r="L123" s="40"/>
      <c r="M123" s="181" t="s">
        <v>31</v>
      </c>
      <c r="N123" s="182" t="s">
        <v>50</v>
      </c>
      <c r="O123" s="65"/>
      <c r="P123" s="183">
        <f t="shared" si="1"/>
        <v>0</v>
      </c>
      <c r="Q123" s="183">
        <v>0</v>
      </c>
      <c r="R123" s="183">
        <f t="shared" si="2"/>
        <v>0</v>
      </c>
      <c r="S123" s="183">
        <v>0</v>
      </c>
      <c r="T123" s="184">
        <f t="shared" si="3"/>
        <v>0</v>
      </c>
      <c r="U123" s="35"/>
      <c r="V123" s="35"/>
      <c r="W123" s="35"/>
      <c r="X123" s="35"/>
      <c r="Y123" s="35"/>
      <c r="Z123" s="35"/>
      <c r="AA123" s="35"/>
      <c r="AB123" s="35"/>
      <c r="AC123" s="35"/>
      <c r="AD123" s="35"/>
      <c r="AE123" s="35"/>
      <c r="AR123" s="185" t="s">
        <v>236</v>
      </c>
      <c r="AT123" s="185" t="s">
        <v>151</v>
      </c>
      <c r="AU123" s="185" t="s">
        <v>89</v>
      </c>
      <c r="AY123" s="18" t="s">
        <v>149</v>
      </c>
      <c r="BE123" s="186">
        <f t="shared" si="4"/>
        <v>0</v>
      </c>
      <c r="BF123" s="186">
        <f t="shared" si="5"/>
        <v>0</v>
      </c>
      <c r="BG123" s="186">
        <f t="shared" si="6"/>
        <v>0</v>
      </c>
      <c r="BH123" s="186">
        <f t="shared" si="7"/>
        <v>0</v>
      </c>
      <c r="BI123" s="186">
        <f t="shared" si="8"/>
        <v>0</v>
      </c>
      <c r="BJ123" s="18" t="s">
        <v>87</v>
      </c>
      <c r="BK123" s="186">
        <f t="shared" si="9"/>
        <v>0</v>
      </c>
      <c r="BL123" s="18" t="s">
        <v>236</v>
      </c>
      <c r="BM123" s="185" t="s">
        <v>1591</v>
      </c>
    </row>
    <row r="124" spans="1:65" s="2" customFormat="1" ht="16.5" customHeight="1">
      <c r="A124" s="35"/>
      <c r="B124" s="36"/>
      <c r="C124" s="174" t="s">
        <v>369</v>
      </c>
      <c r="D124" s="174" t="s">
        <v>151</v>
      </c>
      <c r="E124" s="175" t="s">
        <v>1592</v>
      </c>
      <c r="F124" s="176" t="s">
        <v>1593</v>
      </c>
      <c r="G124" s="177" t="s">
        <v>391</v>
      </c>
      <c r="H124" s="178">
        <v>2</v>
      </c>
      <c r="I124" s="179"/>
      <c r="J124" s="180">
        <f t="shared" si="0"/>
        <v>0</v>
      </c>
      <c r="K124" s="176" t="s">
        <v>31</v>
      </c>
      <c r="L124" s="40"/>
      <c r="M124" s="181" t="s">
        <v>31</v>
      </c>
      <c r="N124" s="182" t="s">
        <v>50</v>
      </c>
      <c r="O124" s="65"/>
      <c r="P124" s="183">
        <f t="shared" si="1"/>
        <v>0</v>
      </c>
      <c r="Q124" s="183">
        <v>0</v>
      </c>
      <c r="R124" s="183">
        <f t="shared" si="2"/>
        <v>0</v>
      </c>
      <c r="S124" s="183">
        <v>0</v>
      </c>
      <c r="T124" s="184">
        <f t="shared" si="3"/>
        <v>0</v>
      </c>
      <c r="U124" s="35"/>
      <c r="V124" s="35"/>
      <c r="W124" s="35"/>
      <c r="X124" s="35"/>
      <c r="Y124" s="35"/>
      <c r="Z124" s="35"/>
      <c r="AA124" s="35"/>
      <c r="AB124" s="35"/>
      <c r="AC124" s="35"/>
      <c r="AD124" s="35"/>
      <c r="AE124" s="35"/>
      <c r="AR124" s="185" t="s">
        <v>236</v>
      </c>
      <c r="AT124" s="185" t="s">
        <v>151</v>
      </c>
      <c r="AU124" s="185" t="s">
        <v>89</v>
      </c>
      <c r="AY124" s="18" t="s">
        <v>149</v>
      </c>
      <c r="BE124" s="186">
        <f t="shared" si="4"/>
        <v>0</v>
      </c>
      <c r="BF124" s="186">
        <f t="shared" si="5"/>
        <v>0</v>
      </c>
      <c r="BG124" s="186">
        <f t="shared" si="6"/>
        <v>0</v>
      </c>
      <c r="BH124" s="186">
        <f t="shared" si="7"/>
        <v>0</v>
      </c>
      <c r="BI124" s="186">
        <f t="shared" si="8"/>
        <v>0</v>
      </c>
      <c r="BJ124" s="18" t="s">
        <v>87</v>
      </c>
      <c r="BK124" s="186">
        <f t="shared" si="9"/>
        <v>0</v>
      </c>
      <c r="BL124" s="18" t="s">
        <v>236</v>
      </c>
      <c r="BM124" s="185" t="s">
        <v>1594</v>
      </c>
    </row>
    <row r="125" spans="1:65" s="2" customFormat="1" ht="16.5" customHeight="1">
      <c r="A125" s="35"/>
      <c r="B125" s="36"/>
      <c r="C125" s="174" t="s">
        <v>374</v>
      </c>
      <c r="D125" s="174" t="s">
        <v>151</v>
      </c>
      <c r="E125" s="175" t="s">
        <v>1595</v>
      </c>
      <c r="F125" s="176" t="s">
        <v>1596</v>
      </c>
      <c r="G125" s="177" t="s">
        <v>391</v>
      </c>
      <c r="H125" s="178">
        <v>3</v>
      </c>
      <c r="I125" s="179"/>
      <c r="J125" s="180">
        <f t="shared" si="0"/>
        <v>0</v>
      </c>
      <c r="K125" s="176" t="s">
        <v>31</v>
      </c>
      <c r="L125" s="40"/>
      <c r="M125" s="181" t="s">
        <v>31</v>
      </c>
      <c r="N125" s="182" t="s">
        <v>50</v>
      </c>
      <c r="O125" s="65"/>
      <c r="P125" s="183">
        <f t="shared" si="1"/>
        <v>0</v>
      </c>
      <c r="Q125" s="183">
        <v>0</v>
      </c>
      <c r="R125" s="183">
        <f t="shared" si="2"/>
        <v>0</v>
      </c>
      <c r="S125" s="183">
        <v>0</v>
      </c>
      <c r="T125" s="184">
        <f t="shared" si="3"/>
        <v>0</v>
      </c>
      <c r="U125" s="35"/>
      <c r="V125" s="35"/>
      <c r="W125" s="35"/>
      <c r="X125" s="35"/>
      <c r="Y125" s="35"/>
      <c r="Z125" s="35"/>
      <c r="AA125" s="35"/>
      <c r="AB125" s="35"/>
      <c r="AC125" s="35"/>
      <c r="AD125" s="35"/>
      <c r="AE125" s="35"/>
      <c r="AR125" s="185" t="s">
        <v>236</v>
      </c>
      <c r="AT125" s="185" t="s">
        <v>151</v>
      </c>
      <c r="AU125" s="185" t="s">
        <v>89</v>
      </c>
      <c r="AY125" s="18" t="s">
        <v>149</v>
      </c>
      <c r="BE125" s="186">
        <f t="shared" si="4"/>
        <v>0</v>
      </c>
      <c r="BF125" s="186">
        <f t="shared" si="5"/>
        <v>0</v>
      </c>
      <c r="BG125" s="186">
        <f t="shared" si="6"/>
        <v>0</v>
      </c>
      <c r="BH125" s="186">
        <f t="shared" si="7"/>
        <v>0</v>
      </c>
      <c r="BI125" s="186">
        <f t="shared" si="8"/>
        <v>0</v>
      </c>
      <c r="BJ125" s="18" t="s">
        <v>87</v>
      </c>
      <c r="BK125" s="186">
        <f t="shared" si="9"/>
        <v>0</v>
      </c>
      <c r="BL125" s="18" t="s">
        <v>236</v>
      </c>
      <c r="BM125" s="185" t="s">
        <v>1597</v>
      </c>
    </row>
    <row r="126" spans="1:65" s="2" customFormat="1" ht="16.5" customHeight="1">
      <c r="A126" s="35"/>
      <c r="B126" s="36"/>
      <c r="C126" s="174" t="s">
        <v>379</v>
      </c>
      <c r="D126" s="174" t="s">
        <v>151</v>
      </c>
      <c r="E126" s="175" t="s">
        <v>1598</v>
      </c>
      <c r="F126" s="176" t="s">
        <v>1599</v>
      </c>
      <c r="G126" s="177" t="s">
        <v>391</v>
      </c>
      <c r="H126" s="178">
        <v>1</v>
      </c>
      <c r="I126" s="179"/>
      <c r="J126" s="180">
        <f t="shared" si="0"/>
        <v>0</v>
      </c>
      <c r="K126" s="176" t="s">
        <v>31</v>
      </c>
      <c r="L126" s="40"/>
      <c r="M126" s="181" t="s">
        <v>31</v>
      </c>
      <c r="N126" s="182" t="s">
        <v>50</v>
      </c>
      <c r="O126" s="65"/>
      <c r="P126" s="183">
        <f t="shared" si="1"/>
        <v>0</v>
      </c>
      <c r="Q126" s="183">
        <v>0</v>
      </c>
      <c r="R126" s="183">
        <f t="shared" si="2"/>
        <v>0</v>
      </c>
      <c r="S126" s="183">
        <v>0</v>
      </c>
      <c r="T126" s="184">
        <f t="shared" si="3"/>
        <v>0</v>
      </c>
      <c r="U126" s="35"/>
      <c r="V126" s="35"/>
      <c r="W126" s="35"/>
      <c r="X126" s="35"/>
      <c r="Y126" s="35"/>
      <c r="Z126" s="35"/>
      <c r="AA126" s="35"/>
      <c r="AB126" s="35"/>
      <c r="AC126" s="35"/>
      <c r="AD126" s="35"/>
      <c r="AE126" s="35"/>
      <c r="AR126" s="185" t="s">
        <v>236</v>
      </c>
      <c r="AT126" s="185" t="s">
        <v>151</v>
      </c>
      <c r="AU126" s="185" t="s">
        <v>89</v>
      </c>
      <c r="AY126" s="18" t="s">
        <v>149</v>
      </c>
      <c r="BE126" s="186">
        <f t="shared" si="4"/>
        <v>0</v>
      </c>
      <c r="BF126" s="186">
        <f t="shared" si="5"/>
        <v>0</v>
      </c>
      <c r="BG126" s="186">
        <f t="shared" si="6"/>
        <v>0</v>
      </c>
      <c r="BH126" s="186">
        <f t="shared" si="7"/>
        <v>0</v>
      </c>
      <c r="BI126" s="186">
        <f t="shared" si="8"/>
        <v>0</v>
      </c>
      <c r="BJ126" s="18" t="s">
        <v>87</v>
      </c>
      <c r="BK126" s="186">
        <f t="shared" si="9"/>
        <v>0</v>
      </c>
      <c r="BL126" s="18" t="s">
        <v>236</v>
      </c>
      <c r="BM126" s="185" t="s">
        <v>1600</v>
      </c>
    </row>
    <row r="127" spans="1:65" s="2" customFormat="1" ht="16.5" customHeight="1">
      <c r="A127" s="35"/>
      <c r="B127" s="36"/>
      <c r="C127" s="174" t="s">
        <v>384</v>
      </c>
      <c r="D127" s="174" t="s">
        <v>151</v>
      </c>
      <c r="E127" s="175" t="s">
        <v>1601</v>
      </c>
      <c r="F127" s="176" t="s">
        <v>1602</v>
      </c>
      <c r="G127" s="177" t="s">
        <v>391</v>
      </c>
      <c r="H127" s="178">
        <v>1</v>
      </c>
      <c r="I127" s="179"/>
      <c r="J127" s="180">
        <f t="shared" si="0"/>
        <v>0</v>
      </c>
      <c r="K127" s="176" t="s">
        <v>31</v>
      </c>
      <c r="L127" s="40"/>
      <c r="M127" s="181" t="s">
        <v>31</v>
      </c>
      <c r="N127" s="182" t="s">
        <v>50</v>
      </c>
      <c r="O127" s="65"/>
      <c r="P127" s="183">
        <f t="shared" si="1"/>
        <v>0</v>
      </c>
      <c r="Q127" s="183">
        <v>0</v>
      </c>
      <c r="R127" s="183">
        <f t="shared" si="2"/>
        <v>0</v>
      </c>
      <c r="S127" s="183">
        <v>0</v>
      </c>
      <c r="T127" s="184">
        <f t="shared" si="3"/>
        <v>0</v>
      </c>
      <c r="U127" s="35"/>
      <c r="V127" s="35"/>
      <c r="W127" s="35"/>
      <c r="X127" s="35"/>
      <c r="Y127" s="35"/>
      <c r="Z127" s="35"/>
      <c r="AA127" s="35"/>
      <c r="AB127" s="35"/>
      <c r="AC127" s="35"/>
      <c r="AD127" s="35"/>
      <c r="AE127" s="35"/>
      <c r="AR127" s="185" t="s">
        <v>236</v>
      </c>
      <c r="AT127" s="185" t="s">
        <v>151</v>
      </c>
      <c r="AU127" s="185" t="s">
        <v>89</v>
      </c>
      <c r="AY127" s="18" t="s">
        <v>149</v>
      </c>
      <c r="BE127" s="186">
        <f t="shared" si="4"/>
        <v>0</v>
      </c>
      <c r="BF127" s="186">
        <f t="shared" si="5"/>
        <v>0</v>
      </c>
      <c r="BG127" s="186">
        <f t="shared" si="6"/>
        <v>0</v>
      </c>
      <c r="BH127" s="186">
        <f t="shared" si="7"/>
        <v>0</v>
      </c>
      <c r="BI127" s="186">
        <f t="shared" si="8"/>
        <v>0</v>
      </c>
      <c r="BJ127" s="18" t="s">
        <v>87</v>
      </c>
      <c r="BK127" s="186">
        <f t="shared" si="9"/>
        <v>0</v>
      </c>
      <c r="BL127" s="18" t="s">
        <v>236</v>
      </c>
      <c r="BM127" s="185" t="s">
        <v>1603</v>
      </c>
    </row>
    <row r="128" spans="2:63" s="12" customFormat="1" ht="22.9" customHeight="1">
      <c r="B128" s="158"/>
      <c r="C128" s="159"/>
      <c r="D128" s="160" t="s">
        <v>78</v>
      </c>
      <c r="E128" s="172" t="s">
        <v>1604</v>
      </c>
      <c r="F128" s="172" t="s">
        <v>1605</v>
      </c>
      <c r="G128" s="159"/>
      <c r="H128" s="159"/>
      <c r="I128" s="162"/>
      <c r="J128" s="173">
        <f>BK128</f>
        <v>0</v>
      </c>
      <c r="K128" s="159"/>
      <c r="L128" s="164"/>
      <c r="M128" s="165"/>
      <c r="N128" s="166"/>
      <c r="O128" s="166"/>
      <c r="P128" s="167">
        <f>SUM(P129:P147)</f>
        <v>0</v>
      </c>
      <c r="Q128" s="166"/>
      <c r="R128" s="167">
        <f>SUM(R129:R147)</f>
        <v>0</v>
      </c>
      <c r="S128" s="166"/>
      <c r="T128" s="168">
        <f>SUM(T129:T147)</f>
        <v>0</v>
      </c>
      <c r="AR128" s="169" t="s">
        <v>89</v>
      </c>
      <c r="AT128" s="170" t="s">
        <v>78</v>
      </c>
      <c r="AU128" s="170" t="s">
        <v>87</v>
      </c>
      <c r="AY128" s="169" t="s">
        <v>149</v>
      </c>
      <c r="BK128" s="171">
        <f>SUM(BK129:BK147)</f>
        <v>0</v>
      </c>
    </row>
    <row r="129" spans="1:65" s="2" customFormat="1" ht="16.5" customHeight="1">
      <c r="A129" s="35"/>
      <c r="B129" s="36"/>
      <c r="C129" s="174" t="s">
        <v>388</v>
      </c>
      <c r="D129" s="174" t="s">
        <v>151</v>
      </c>
      <c r="E129" s="175" t="s">
        <v>1606</v>
      </c>
      <c r="F129" s="176" t="s">
        <v>1607</v>
      </c>
      <c r="G129" s="177" t="s">
        <v>287</v>
      </c>
      <c r="H129" s="178">
        <v>6</v>
      </c>
      <c r="I129" s="179"/>
      <c r="J129" s="180">
        <f aca="true" t="shared" si="10" ref="J129:J147">ROUND(I129*H129,2)</f>
        <v>0</v>
      </c>
      <c r="K129" s="176" t="s">
        <v>31</v>
      </c>
      <c r="L129" s="40"/>
      <c r="M129" s="181" t="s">
        <v>31</v>
      </c>
      <c r="N129" s="182" t="s">
        <v>50</v>
      </c>
      <c r="O129" s="65"/>
      <c r="P129" s="183">
        <f aca="true" t="shared" si="11" ref="P129:P147">O129*H129</f>
        <v>0</v>
      </c>
      <c r="Q129" s="183">
        <v>0</v>
      </c>
      <c r="R129" s="183">
        <f aca="true" t="shared" si="12" ref="R129:R147">Q129*H129</f>
        <v>0</v>
      </c>
      <c r="S129" s="183">
        <v>0</v>
      </c>
      <c r="T129" s="184">
        <f aca="true" t="shared" si="13" ref="T129:T147">S129*H129</f>
        <v>0</v>
      </c>
      <c r="U129" s="35"/>
      <c r="V129" s="35"/>
      <c r="W129" s="35"/>
      <c r="X129" s="35"/>
      <c r="Y129" s="35"/>
      <c r="Z129" s="35"/>
      <c r="AA129" s="35"/>
      <c r="AB129" s="35"/>
      <c r="AC129" s="35"/>
      <c r="AD129" s="35"/>
      <c r="AE129" s="35"/>
      <c r="AR129" s="185" t="s">
        <v>236</v>
      </c>
      <c r="AT129" s="185" t="s">
        <v>151</v>
      </c>
      <c r="AU129" s="185" t="s">
        <v>89</v>
      </c>
      <c r="AY129" s="18" t="s">
        <v>149</v>
      </c>
      <c r="BE129" s="186">
        <f aca="true" t="shared" si="14" ref="BE129:BE147">IF(N129="základní",J129,0)</f>
        <v>0</v>
      </c>
      <c r="BF129" s="186">
        <f aca="true" t="shared" si="15" ref="BF129:BF147">IF(N129="snížená",J129,0)</f>
        <v>0</v>
      </c>
      <c r="BG129" s="186">
        <f aca="true" t="shared" si="16" ref="BG129:BG147">IF(N129="zákl. přenesená",J129,0)</f>
        <v>0</v>
      </c>
      <c r="BH129" s="186">
        <f aca="true" t="shared" si="17" ref="BH129:BH147">IF(N129="sníž. přenesená",J129,0)</f>
        <v>0</v>
      </c>
      <c r="BI129" s="186">
        <f aca="true" t="shared" si="18" ref="BI129:BI147">IF(N129="nulová",J129,0)</f>
        <v>0</v>
      </c>
      <c r="BJ129" s="18" t="s">
        <v>87</v>
      </c>
      <c r="BK129" s="186">
        <f aca="true" t="shared" si="19" ref="BK129:BK147">ROUND(I129*H129,2)</f>
        <v>0</v>
      </c>
      <c r="BL129" s="18" t="s">
        <v>236</v>
      </c>
      <c r="BM129" s="185" t="s">
        <v>1608</v>
      </c>
    </row>
    <row r="130" spans="1:65" s="2" customFormat="1" ht="16.5" customHeight="1">
      <c r="A130" s="35"/>
      <c r="B130" s="36"/>
      <c r="C130" s="174" t="s">
        <v>394</v>
      </c>
      <c r="D130" s="174" t="s">
        <v>151</v>
      </c>
      <c r="E130" s="175" t="s">
        <v>1609</v>
      </c>
      <c r="F130" s="176" t="s">
        <v>1610</v>
      </c>
      <c r="G130" s="177" t="s">
        <v>287</v>
      </c>
      <c r="H130" s="178">
        <v>12</v>
      </c>
      <c r="I130" s="179"/>
      <c r="J130" s="180">
        <f t="shared" si="10"/>
        <v>0</v>
      </c>
      <c r="K130" s="176" t="s">
        <v>31</v>
      </c>
      <c r="L130" s="40"/>
      <c r="M130" s="181" t="s">
        <v>31</v>
      </c>
      <c r="N130" s="182" t="s">
        <v>50</v>
      </c>
      <c r="O130" s="65"/>
      <c r="P130" s="183">
        <f t="shared" si="11"/>
        <v>0</v>
      </c>
      <c r="Q130" s="183">
        <v>0</v>
      </c>
      <c r="R130" s="183">
        <f t="shared" si="12"/>
        <v>0</v>
      </c>
      <c r="S130" s="183">
        <v>0</v>
      </c>
      <c r="T130" s="184">
        <f t="shared" si="13"/>
        <v>0</v>
      </c>
      <c r="U130" s="35"/>
      <c r="V130" s="35"/>
      <c r="W130" s="35"/>
      <c r="X130" s="35"/>
      <c r="Y130" s="35"/>
      <c r="Z130" s="35"/>
      <c r="AA130" s="35"/>
      <c r="AB130" s="35"/>
      <c r="AC130" s="35"/>
      <c r="AD130" s="35"/>
      <c r="AE130" s="35"/>
      <c r="AR130" s="185" t="s">
        <v>236</v>
      </c>
      <c r="AT130" s="185" t="s">
        <v>151</v>
      </c>
      <c r="AU130" s="185" t="s">
        <v>89</v>
      </c>
      <c r="AY130" s="18" t="s">
        <v>149</v>
      </c>
      <c r="BE130" s="186">
        <f t="shared" si="14"/>
        <v>0</v>
      </c>
      <c r="BF130" s="186">
        <f t="shared" si="15"/>
        <v>0</v>
      </c>
      <c r="BG130" s="186">
        <f t="shared" si="16"/>
        <v>0</v>
      </c>
      <c r="BH130" s="186">
        <f t="shared" si="17"/>
        <v>0</v>
      </c>
      <c r="BI130" s="186">
        <f t="shared" si="18"/>
        <v>0</v>
      </c>
      <c r="BJ130" s="18" t="s">
        <v>87</v>
      </c>
      <c r="BK130" s="186">
        <f t="shared" si="19"/>
        <v>0</v>
      </c>
      <c r="BL130" s="18" t="s">
        <v>236</v>
      </c>
      <c r="BM130" s="185" t="s">
        <v>1611</v>
      </c>
    </row>
    <row r="131" spans="1:65" s="2" customFormat="1" ht="16.5" customHeight="1">
      <c r="A131" s="35"/>
      <c r="B131" s="36"/>
      <c r="C131" s="174" t="s">
        <v>398</v>
      </c>
      <c r="D131" s="174" t="s">
        <v>151</v>
      </c>
      <c r="E131" s="175" t="s">
        <v>1612</v>
      </c>
      <c r="F131" s="176" t="s">
        <v>1613</v>
      </c>
      <c r="G131" s="177" t="s">
        <v>287</v>
      </c>
      <c r="H131" s="178">
        <v>10</v>
      </c>
      <c r="I131" s="179"/>
      <c r="J131" s="180">
        <f t="shared" si="10"/>
        <v>0</v>
      </c>
      <c r="K131" s="176" t="s">
        <v>31</v>
      </c>
      <c r="L131" s="40"/>
      <c r="M131" s="181" t="s">
        <v>31</v>
      </c>
      <c r="N131" s="182" t="s">
        <v>50</v>
      </c>
      <c r="O131" s="65"/>
      <c r="P131" s="183">
        <f t="shared" si="11"/>
        <v>0</v>
      </c>
      <c r="Q131" s="183">
        <v>0</v>
      </c>
      <c r="R131" s="183">
        <f t="shared" si="12"/>
        <v>0</v>
      </c>
      <c r="S131" s="183">
        <v>0</v>
      </c>
      <c r="T131" s="184">
        <f t="shared" si="13"/>
        <v>0</v>
      </c>
      <c r="U131" s="35"/>
      <c r="V131" s="35"/>
      <c r="W131" s="35"/>
      <c r="X131" s="35"/>
      <c r="Y131" s="35"/>
      <c r="Z131" s="35"/>
      <c r="AA131" s="35"/>
      <c r="AB131" s="35"/>
      <c r="AC131" s="35"/>
      <c r="AD131" s="35"/>
      <c r="AE131" s="35"/>
      <c r="AR131" s="185" t="s">
        <v>236</v>
      </c>
      <c r="AT131" s="185" t="s">
        <v>151</v>
      </c>
      <c r="AU131" s="185" t="s">
        <v>89</v>
      </c>
      <c r="AY131" s="18" t="s">
        <v>149</v>
      </c>
      <c r="BE131" s="186">
        <f t="shared" si="14"/>
        <v>0</v>
      </c>
      <c r="BF131" s="186">
        <f t="shared" si="15"/>
        <v>0</v>
      </c>
      <c r="BG131" s="186">
        <f t="shared" si="16"/>
        <v>0</v>
      </c>
      <c r="BH131" s="186">
        <f t="shared" si="17"/>
        <v>0</v>
      </c>
      <c r="BI131" s="186">
        <f t="shared" si="18"/>
        <v>0</v>
      </c>
      <c r="BJ131" s="18" t="s">
        <v>87</v>
      </c>
      <c r="BK131" s="186">
        <f t="shared" si="19"/>
        <v>0</v>
      </c>
      <c r="BL131" s="18" t="s">
        <v>236</v>
      </c>
      <c r="BM131" s="185" t="s">
        <v>1614</v>
      </c>
    </row>
    <row r="132" spans="1:65" s="2" customFormat="1" ht="16.5" customHeight="1">
      <c r="A132" s="35"/>
      <c r="B132" s="36"/>
      <c r="C132" s="174" t="s">
        <v>402</v>
      </c>
      <c r="D132" s="174" t="s">
        <v>151</v>
      </c>
      <c r="E132" s="175" t="s">
        <v>1615</v>
      </c>
      <c r="F132" s="176" t="s">
        <v>1616</v>
      </c>
      <c r="G132" s="177" t="s">
        <v>391</v>
      </c>
      <c r="H132" s="178">
        <v>6</v>
      </c>
      <c r="I132" s="179"/>
      <c r="J132" s="180">
        <f t="shared" si="10"/>
        <v>0</v>
      </c>
      <c r="K132" s="176" t="s">
        <v>31</v>
      </c>
      <c r="L132" s="40"/>
      <c r="M132" s="181" t="s">
        <v>31</v>
      </c>
      <c r="N132" s="182" t="s">
        <v>50</v>
      </c>
      <c r="O132" s="65"/>
      <c r="P132" s="183">
        <f t="shared" si="11"/>
        <v>0</v>
      </c>
      <c r="Q132" s="183">
        <v>0</v>
      </c>
      <c r="R132" s="183">
        <f t="shared" si="12"/>
        <v>0</v>
      </c>
      <c r="S132" s="183">
        <v>0</v>
      </c>
      <c r="T132" s="184">
        <f t="shared" si="13"/>
        <v>0</v>
      </c>
      <c r="U132" s="35"/>
      <c r="V132" s="35"/>
      <c r="W132" s="35"/>
      <c r="X132" s="35"/>
      <c r="Y132" s="35"/>
      <c r="Z132" s="35"/>
      <c r="AA132" s="35"/>
      <c r="AB132" s="35"/>
      <c r="AC132" s="35"/>
      <c r="AD132" s="35"/>
      <c r="AE132" s="35"/>
      <c r="AR132" s="185" t="s">
        <v>236</v>
      </c>
      <c r="AT132" s="185" t="s">
        <v>151</v>
      </c>
      <c r="AU132" s="185" t="s">
        <v>89</v>
      </c>
      <c r="AY132" s="18" t="s">
        <v>149</v>
      </c>
      <c r="BE132" s="186">
        <f t="shared" si="14"/>
        <v>0</v>
      </c>
      <c r="BF132" s="186">
        <f t="shared" si="15"/>
        <v>0</v>
      </c>
      <c r="BG132" s="186">
        <f t="shared" si="16"/>
        <v>0</v>
      </c>
      <c r="BH132" s="186">
        <f t="shared" si="17"/>
        <v>0</v>
      </c>
      <c r="BI132" s="186">
        <f t="shared" si="18"/>
        <v>0</v>
      </c>
      <c r="BJ132" s="18" t="s">
        <v>87</v>
      </c>
      <c r="BK132" s="186">
        <f t="shared" si="19"/>
        <v>0</v>
      </c>
      <c r="BL132" s="18" t="s">
        <v>236</v>
      </c>
      <c r="BM132" s="185" t="s">
        <v>1617</v>
      </c>
    </row>
    <row r="133" spans="1:65" s="2" customFormat="1" ht="16.5" customHeight="1">
      <c r="A133" s="35"/>
      <c r="B133" s="36"/>
      <c r="C133" s="174" t="s">
        <v>406</v>
      </c>
      <c r="D133" s="174" t="s">
        <v>151</v>
      </c>
      <c r="E133" s="175" t="s">
        <v>1618</v>
      </c>
      <c r="F133" s="176" t="s">
        <v>1619</v>
      </c>
      <c r="G133" s="177" t="s">
        <v>391</v>
      </c>
      <c r="H133" s="178">
        <v>2</v>
      </c>
      <c r="I133" s="179"/>
      <c r="J133" s="180">
        <f t="shared" si="10"/>
        <v>0</v>
      </c>
      <c r="K133" s="176" t="s">
        <v>31</v>
      </c>
      <c r="L133" s="40"/>
      <c r="M133" s="181" t="s">
        <v>31</v>
      </c>
      <c r="N133" s="182" t="s">
        <v>50</v>
      </c>
      <c r="O133" s="65"/>
      <c r="P133" s="183">
        <f t="shared" si="11"/>
        <v>0</v>
      </c>
      <c r="Q133" s="183">
        <v>0</v>
      </c>
      <c r="R133" s="183">
        <f t="shared" si="12"/>
        <v>0</v>
      </c>
      <c r="S133" s="183">
        <v>0</v>
      </c>
      <c r="T133" s="184">
        <f t="shared" si="13"/>
        <v>0</v>
      </c>
      <c r="U133" s="35"/>
      <c r="V133" s="35"/>
      <c r="W133" s="35"/>
      <c r="X133" s="35"/>
      <c r="Y133" s="35"/>
      <c r="Z133" s="35"/>
      <c r="AA133" s="35"/>
      <c r="AB133" s="35"/>
      <c r="AC133" s="35"/>
      <c r="AD133" s="35"/>
      <c r="AE133" s="35"/>
      <c r="AR133" s="185" t="s">
        <v>236</v>
      </c>
      <c r="AT133" s="185" t="s">
        <v>151</v>
      </c>
      <c r="AU133" s="185" t="s">
        <v>89</v>
      </c>
      <c r="AY133" s="18" t="s">
        <v>149</v>
      </c>
      <c r="BE133" s="186">
        <f t="shared" si="14"/>
        <v>0</v>
      </c>
      <c r="BF133" s="186">
        <f t="shared" si="15"/>
        <v>0</v>
      </c>
      <c r="BG133" s="186">
        <f t="shared" si="16"/>
        <v>0</v>
      </c>
      <c r="BH133" s="186">
        <f t="shared" si="17"/>
        <v>0</v>
      </c>
      <c r="BI133" s="186">
        <f t="shared" si="18"/>
        <v>0</v>
      </c>
      <c r="BJ133" s="18" t="s">
        <v>87</v>
      </c>
      <c r="BK133" s="186">
        <f t="shared" si="19"/>
        <v>0</v>
      </c>
      <c r="BL133" s="18" t="s">
        <v>236</v>
      </c>
      <c r="BM133" s="185" t="s">
        <v>1620</v>
      </c>
    </row>
    <row r="134" spans="1:65" s="2" customFormat="1" ht="16.5" customHeight="1">
      <c r="A134" s="35"/>
      <c r="B134" s="36"/>
      <c r="C134" s="174" t="s">
        <v>410</v>
      </c>
      <c r="D134" s="174" t="s">
        <v>151</v>
      </c>
      <c r="E134" s="175" t="s">
        <v>1621</v>
      </c>
      <c r="F134" s="176" t="s">
        <v>1622</v>
      </c>
      <c r="G134" s="177" t="s">
        <v>391</v>
      </c>
      <c r="H134" s="178">
        <v>2</v>
      </c>
      <c r="I134" s="179"/>
      <c r="J134" s="180">
        <f t="shared" si="10"/>
        <v>0</v>
      </c>
      <c r="K134" s="176" t="s">
        <v>31</v>
      </c>
      <c r="L134" s="40"/>
      <c r="M134" s="181" t="s">
        <v>31</v>
      </c>
      <c r="N134" s="182" t="s">
        <v>50</v>
      </c>
      <c r="O134" s="65"/>
      <c r="P134" s="183">
        <f t="shared" si="11"/>
        <v>0</v>
      </c>
      <c r="Q134" s="183">
        <v>0</v>
      </c>
      <c r="R134" s="183">
        <f t="shared" si="12"/>
        <v>0</v>
      </c>
      <c r="S134" s="183">
        <v>0</v>
      </c>
      <c r="T134" s="184">
        <f t="shared" si="13"/>
        <v>0</v>
      </c>
      <c r="U134" s="35"/>
      <c r="V134" s="35"/>
      <c r="W134" s="35"/>
      <c r="X134" s="35"/>
      <c r="Y134" s="35"/>
      <c r="Z134" s="35"/>
      <c r="AA134" s="35"/>
      <c r="AB134" s="35"/>
      <c r="AC134" s="35"/>
      <c r="AD134" s="35"/>
      <c r="AE134" s="35"/>
      <c r="AR134" s="185" t="s">
        <v>236</v>
      </c>
      <c r="AT134" s="185" t="s">
        <v>151</v>
      </c>
      <c r="AU134" s="185" t="s">
        <v>89</v>
      </c>
      <c r="AY134" s="18" t="s">
        <v>149</v>
      </c>
      <c r="BE134" s="186">
        <f t="shared" si="14"/>
        <v>0</v>
      </c>
      <c r="BF134" s="186">
        <f t="shared" si="15"/>
        <v>0</v>
      </c>
      <c r="BG134" s="186">
        <f t="shared" si="16"/>
        <v>0</v>
      </c>
      <c r="BH134" s="186">
        <f t="shared" si="17"/>
        <v>0</v>
      </c>
      <c r="BI134" s="186">
        <f t="shared" si="18"/>
        <v>0</v>
      </c>
      <c r="BJ134" s="18" t="s">
        <v>87</v>
      </c>
      <c r="BK134" s="186">
        <f t="shared" si="19"/>
        <v>0</v>
      </c>
      <c r="BL134" s="18" t="s">
        <v>236</v>
      </c>
      <c r="BM134" s="185" t="s">
        <v>1623</v>
      </c>
    </row>
    <row r="135" spans="1:65" s="2" customFormat="1" ht="16.5" customHeight="1">
      <c r="A135" s="35"/>
      <c r="B135" s="36"/>
      <c r="C135" s="174" t="s">
        <v>415</v>
      </c>
      <c r="D135" s="174" t="s">
        <v>151</v>
      </c>
      <c r="E135" s="175" t="s">
        <v>1624</v>
      </c>
      <c r="F135" s="176" t="s">
        <v>1625</v>
      </c>
      <c r="G135" s="177" t="s">
        <v>391</v>
      </c>
      <c r="H135" s="178">
        <v>2</v>
      </c>
      <c r="I135" s="179"/>
      <c r="J135" s="180">
        <f t="shared" si="10"/>
        <v>0</v>
      </c>
      <c r="K135" s="176" t="s">
        <v>31</v>
      </c>
      <c r="L135" s="40"/>
      <c r="M135" s="181" t="s">
        <v>31</v>
      </c>
      <c r="N135" s="182" t="s">
        <v>50</v>
      </c>
      <c r="O135" s="65"/>
      <c r="P135" s="183">
        <f t="shared" si="11"/>
        <v>0</v>
      </c>
      <c r="Q135" s="183">
        <v>0</v>
      </c>
      <c r="R135" s="183">
        <f t="shared" si="12"/>
        <v>0</v>
      </c>
      <c r="S135" s="183">
        <v>0</v>
      </c>
      <c r="T135" s="184">
        <f t="shared" si="13"/>
        <v>0</v>
      </c>
      <c r="U135" s="35"/>
      <c r="V135" s="35"/>
      <c r="W135" s="35"/>
      <c r="X135" s="35"/>
      <c r="Y135" s="35"/>
      <c r="Z135" s="35"/>
      <c r="AA135" s="35"/>
      <c r="AB135" s="35"/>
      <c r="AC135" s="35"/>
      <c r="AD135" s="35"/>
      <c r="AE135" s="35"/>
      <c r="AR135" s="185" t="s">
        <v>236</v>
      </c>
      <c r="AT135" s="185" t="s">
        <v>151</v>
      </c>
      <c r="AU135" s="185" t="s">
        <v>89</v>
      </c>
      <c r="AY135" s="18" t="s">
        <v>149</v>
      </c>
      <c r="BE135" s="186">
        <f t="shared" si="14"/>
        <v>0</v>
      </c>
      <c r="BF135" s="186">
        <f t="shared" si="15"/>
        <v>0</v>
      </c>
      <c r="BG135" s="186">
        <f t="shared" si="16"/>
        <v>0</v>
      </c>
      <c r="BH135" s="186">
        <f t="shared" si="17"/>
        <v>0</v>
      </c>
      <c r="BI135" s="186">
        <f t="shared" si="18"/>
        <v>0</v>
      </c>
      <c r="BJ135" s="18" t="s">
        <v>87</v>
      </c>
      <c r="BK135" s="186">
        <f t="shared" si="19"/>
        <v>0</v>
      </c>
      <c r="BL135" s="18" t="s">
        <v>236</v>
      </c>
      <c r="BM135" s="185" t="s">
        <v>1626</v>
      </c>
    </row>
    <row r="136" spans="1:65" s="2" customFormat="1" ht="16.5" customHeight="1">
      <c r="A136" s="35"/>
      <c r="B136" s="36"/>
      <c r="C136" s="174" t="s">
        <v>420</v>
      </c>
      <c r="D136" s="174" t="s">
        <v>151</v>
      </c>
      <c r="E136" s="175" t="s">
        <v>1627</v>
      </c>
      <c r="F136" s="176" t="s">
        <v>1628</v>
      </c>
      <c r="G136" s="177" t="s">
        <v>391</v>
      </c>
      <c r="H136" s="178">
        <v>4</v>
      </c>
      <c r="I136" s="179"/>
      <c r="J136" s="180">
        <f t="shared" si="10"/>
        <v>0</v>
      </c>
      <c r="K136" s="176" t="s">
        <v>31</v>
      </c>
      <c r="L136" s="40"/>
      <c r="M136" s="181" t="s">
        <v>31</v>
      </c>
      <c r="N136" s="182" t="s">
        <v>50</v>
      </c>
      <c r="O136" s="65"/>
      <c r="P136" s="183">
        <f t="shared" si="11"/>
        <v>0</v>
      </c>
      <c r="Q136" s="183">
        <v>0</v>
      </c>
      <c r="R136" s="183">
        <f t="shared" si="12"/>
        <v>0</v>
      </c>
      <c r="S136" s="183">
        <v>0</v>
      </c>
      <c r="T136" s="184">
        <f t="shared" si="13"/>
        <v>0</v>
      </c>
      <c r="U136" s="35"/>
      <c r="V136" s="35"/>
      <c r="W136" s="35"/>
      <c r="X136" s="35"/>
      <c r="Y136" s="35"/>
      <c r="Z136" s="35"/>
      <c r="AA136" s="35"/>
      <c r="AB136" s="35"/>
      <c r="AC136" s="35"/>
      <c r="AD136" s="35"/>
      <c r="AE136" s="35"/>
      <c r="AR136" s="185" t="s">
        <v>236</v>
      </c>
      <c r="AT136" s="185" t="s">
        <v>151</v>
      </c>
      <c r="AU136" s="185" t="s">
        <v>89</v>
      </c>
      <c r="AY136" s="18" t="s">
        <v>149</v>
      </c>
      <c r="BE136" s="186">
        <f t="shared" si="14"/>
        <v>0</v>
      </c>
      <c r="BF136" s="186">
        <f t="shared" si="15"/>
        <v>0</v>
      </c>
      <c r="BG136" s="186">
        <f t="shared" si="16"/>
        <v>0</v>
      </c>
      <c r="BH136" s="186">
        <f t="shared" si="17"/>
        <v>0</v>
      </c>
      <c r="BI136" s="186">
        <f t="shared" si="18"/>
        <v>0</v>
      </c>
      <c r="BJ136" s="18" t="s">
        <v>87</v>
      </c>
      <c r="BK136" s="186">
        <f t="shared" si="19"/>
        <v>0</v>
      </c>
      <c r="BL136" s="18" t="s">
        <v>236</v>
      </c>
      <c r="BM136" s="185" t="s">
        <v>1629</v>
      </c>
    </row>
    <row r="137" spans="1:65" s="2" customFormat="1" ht="16.5" customHeight="1">
      <c r="A137" s="35"/>
      <c r="B137" s="36"/>
      <c r="C137" s="174" t="s">
        <v>424</v>
      </c>
      <c r="D137" s="174" t="s">
        <v>151</v>
      </c>
      <c r="E137" s="175" t="s">
        <v>1630</v>
      </c>
      <c r="F137" s="176" t="s">
        <v>1631</v>
      </c>
      <c r="G137" s="177" t="s">
        <v>391</v>
      </c>
      <c r="H137" s="178">
        <v>2</v>
      </c>
      <c r="I137" s="179"/>
      <c r="J137" s="180">
        <f t="shared" si="10"/>
        <v>0</v>
      </c>
      <c r="K137" s="176" t="s">
        <v>31</v>
      </c>
      <c r="L137" s="40"/>
      <c r="M137" s="181" t="s">
        <v>31</v>
      </c>
      <c r="N137" s="182" t="s">
        <v>50</v>
      </c>
      <c r="O137" s="65"/>
      <c r="P137" s="183">
        <f t="shared" si="11"/>
        <v>0</v>
      </c>
      <c r="Q137" s="183">
        <v>0</v>
      </c>
      <c r="R137" s="183">
        <f t="shared" si="12"/>
        <v>0</v>
      </c>
      <c r="S137" s="183">
        <v>0</v>
      </c>
      <c r="T137" s="184">
        <f t="shared" si="13"/>
        <v>0</v>
      </c>
      <c r="U137" s="35"/>
      <c r="V137" s="35"/>
      <c r="W137" s="35"/>
      <c r="X137" s="35"/>
      <c r="Y137" s="35"/>
      <c r="Z137" s="35"/>
      <c r="AA137" s="35"/>
      <c r="AB137" s="35"/>
      <c r="AC137" s="35"/>
      <c r="AD137" s="35"/>
      <c r="AE137" s="35"/>
      <c r="AR137" s="185" t="s">
        <v>236</v>
      </c>
      <c r="AT137" s="185" t="s">
        <v>151</v>
      </c>
      <c r="AU137" s="185" t="s">
        <v>89</v>
      </c>
      <c r="AY137" s="18" t="s">
        <v>149</v>
      </c>
      <c r="BE137" s="186">
        <f t="shared" si="14"/>
        <v>0</v>
      </c>
      <c r="BF137" s="186">
        <f t="shared" si="15"/>
        <v>0</v>
      </c>
      <c r="BG137" s="186">
        <f t="shared" si="16"/>
        <v>0</v>
      </c>
      <c r="BH137" s="186">
        <f t="shared" si="17"/>
        <v>0</v>
      </c>
      <c r="BI137" s="186">
        <f t="shared" si="18"/>
        <v>0</v>
      </c>
      <c r="BJ137" s="18" t="s">
        <v>87</v>
      </c>
      <c r="BK137" s="186">
        <f t="shared" si="19"/>
        <v>0</v>
      </c>
      <c r="BL137" s="18" t="s">
        <v>236</v>
      </c>
      <c r="BM137" s="185" t="s">
        <v>1632</v>
      </c>
    </row>
    <row r="138" spans="1:65" s="2" customFormat="1" ht="16.5" customHeight="1">
      <c r="A138" s="35"/>
      <c r="B138" s="36"/>
      <c r="C138" s="174" t="s">
        <v>429</v>
      </c>
      <c r="D138" s="174" t="s">
        <v>151</v>
      </c>
      <c r="E138" s="175" t="s">
        <v>1633</v>
      </c>
      <c r="F138" s="176" t="s">
        <v>1634</v>
      </c>
      <c r="G138" s="177" t="s">
        <v>391</v>
      </c>
      <c r="H138" s="178">
        <v>2</v>
      </c>
      <c r="I138" s="179"/>
      <c r="J138" s="180">
        <f t="shared" si="10"/>
        <v>0</v>
      </c>
      <c r="K138" s="176" t="s">
        <v>31</v>
      </c>
      <c r="L138" s="40"/>
      <c r="M138" s="181" t="s">
        <v>31</v>
      </c>
      <c r="N138" s="182" t="s">
        <v>50</v>
      </c>
      <c r="O138" s="65"/>
      <c r="P138" s="183">
        <f t="shared" si="11"/>
        <v>0</v>
      </c>
      <c r="Q138" s="183">
        <v>0</v>
      </c>
      <c r="R138" s="183">
        <f t="shared" si="12"/>
        <v>0</v>
      </c>
      <c r="S138" s="183">
        <v>0</v>
      </c>
      <c r="T138" s="184">
        <f t="shared" si="13"/>
        <v>0</v>
      </c>
      <c r="U138" s="35"/>
      <c r="V138" s="35"/>
      <c r="W138" s="35"/>
      <c r="X138" s="35"/>
      <c r="Y138" s="35"/>
      <c r="Z138" s="35"/>
      <c r="AA138" s="35"/>
      <c r="AB138" s="35"/>
      <c r="AC138" s="35"/>
      <c r="AD138" s="35"/>
      <c r="AE138" s="35"/>
      <c r="AR138" s="185" t="s">
        <v>236</v>
      </c>
      <c r="AT138" s="185" t="s">
        <v>151</v>
      </c>
      <c r="AU138" s="185" t="s">
        <v>89</v>
      </c>
      <c r="AY138" s="18" t="s">
        <v>149</v>
      </c>
      <c r="BE138" s="186">
        <f t="shared" si="14"/>
        <v>0</v>
      </c>
      <c r="BF138" s="186">
        <f t="shared" si="15"/>
        <v>0</v>
      </c>
      <c r="BG138" s="186">
        <f t="shared" si="16"/>
        <v>0</v>
      </c>
      <c r="BH138" s="186">
        <f t="shared" si="17"/>
        <v>0</v>
      </c>
      <c r="BI138" s="186">
        <f t="shared" si="18"/>
        <v>0</v>
      </c>
      <c r="BJ138" s="18" t="s">
        <v>87</v>
      </c>
      <c r="BK138" s="186">
        <f t="shared" si="19"/>
        <v>0</v>
      </c>
      <c r="BL138" s="18" t="s">
        <v>236</v>
      </c>
      <c r="BM138" s="185" t="s">
        <v>1635</v>
      </c>
    </row>
    <row r="139" spans="1:65" s="2" customFormat="1" ht="16.5" customHeight="1">
      <c r="A139" s="35"/>
      <c r="B139" s="36"/>
      <c r="C139" s="174" t="s">
        <v>433</v>
      </c>
      <c r="D139" s="174" t="s">
        <v>151</v>
      </c>
      <c r="E139" s="175" t="s">
        <v>1636</v>
      </c>
      <c r="F139" s="176" t="s">
        <v>1637</v>
      </c>
      <c r="G139" s="177" t="s">
        <v>391</v>
      </c>
      <c r="H139" s="178">
        <v>4</v>
      </c>
      <c r="I139" s="179"/>
      <c r="J139" s="180">
        <f t="shared" si="10"/>
        <v>0</v>
      </c>
      <c r="K139" s="176" t="s">
        <v>31</v>
      </c>
      <c r="L139" s="40"/>
      <c r="M139" s="181" t="s">
        <v>31</v>
      </c>
      <c r="N139" s="182" t="s">
        <v>50</v>
      </c>
      <c r="O139" s="65"/>
      <c r="P139" s="183">
        <f t="shared" si="11"/>
        <v>0</v>
      </c>
      <c r="Q139" s="183">
        <v>0</v>
      </c>
      <c r="R139" s="183">
        <f t="shared" si="12"/>
        <v>0</v>
      </c>
      <c r="S139" s="183">
        <v>0</v>
      </c>
      <c r="T139" s="184">
        <f t="shared" si="13"/>
        <v>0</v>
      </c>
      <c r="U139" s="35"/>
      <c r="V139" s="35"/>
      <c r="W139" s="35"/>
      <c r="X139" s="35"/>
      <c r="Y139" s="35"/>
      <c r="Z139" s="35"/>
      <c r="AA139" s="35"/>
      <c r="AB139" s="35"/>
      <c r="AC139" s="35"/>
      <c r="AD139" s="35"/>
      <c r="AE139" s="35"/>
      <c r="AR139" s="185" t="s">
        <v>236</v>
      </c>
      <c r="AT139" s="185" t="s">
        <v>151</v>
      </c>
      <c r="AU139" s="185" t="s">
        <v>89</v>
      </c>
      <c r="AY139" s="18" t="s">
        <v>149</v>
      </c>
      <c r="BE139" s="186">
        <f t="shared" si="14"/>
        <v>0</v>
      </c>
      <c r="BF139" s="186">
        <f t="shared" si="15"/>
        <v>0</v>
      </c>
      <c r="BG139" s="186">
        <f t="shared" si="16"/>
        <v>0</v>
      </c>
      <c r="BH139" s="186">
        <f t="shared" si="17"/>
        <v>0</v>
      </c>
      <c r="BI139" s="186">
        <f t="shared" si="18"/>
        <v>0</v>
      </c>
      <c r="BJ139" s="18" t="s">
        <v>87</v>
      </c>
      <c r="BK139" s="186">
        <f t="shared" si="19"/>
        <v>0</v>
      </c>
      <c r="BL139" s="18" t="s">
        <v>236</v>
      </c>
      <c r="BM139" s="185" t="s">
        <v>1638</v>
      </c>
    </row>
    <row r="140" spans="1:65" s="2" customFormat="1" ht="16.5" customHeight="1">
      <c r="A140" s="35"/>
      <c r="B140" s="36"/>
      <c r="C140" s="174" t="s">
        <v>437</v>
      </c>
      <c r="D140" s="174" t="s">
        <v>151</v>
      </c>
      <c r="E140" s="175" t="s">
        <v>1639</v>
      </c>
      <c r="F140" s="176" t="s">
        <v>1640</v>
      </c>
      <c r="G140" s="177" t="s">
        <v>391</v>
      </c>
      <c r="H140" s="178">
        <v>4</v>
      </c>
      <c r="I140" s="179"/>
      <c r="J140" s="180">
        <f t="shared" si="10"/>
        <v>0</v>
      </c>
      <c r="K140" s="176" t="s">
        <v>31</v>
      </c>
      <c r="L140" s="40"/>
      <c r="M140" s="181" t="s">
        <v>31</v>
      </c>
      <c r="N140" s="182" t="s">
        <v>50</v>
      </c>
      <c r="O140" s="65"/>
      <c r="P140" s="183">
        <f t="shared" si="11"/>
        <v>0</v>
      </c>
      <c r="Q140" s="183">
        <v>0</v>
      </c>
      <c r="R140" s="183">
        <f t="shared" si="12"/>
        <v>0</v>
      </c>
      <c r="S140" s="183">
        <v>0</v>
      </c>
      <c r="T140" s="184">
        <f t="shared" si="13"/>
        <v>0</v>
      </c>
      <c r="U140" s="35"/>
      <c r="V140" s="35"/>
      <c r="W140" s="35"/>
      <c r="X140" s="35"/>
      <c r="Y140" s="35"/>
      <c r="Z140" s="35"/>
      <c r="AA140" s="35"/>
      <c r="AB140" s="35"/>
      <c r="AC140" s="35"/>
      <c r="AD140" s="35"/>
      <c r="AE140" s="35"/>
      <c r="AR140" s="185" t="s">
        <v>236</v>
      </c>
      <c r="AT140" s="185" t="s">
        <v>151</v>
      </c>
      <c r="AU140" s="185" t="s">
        <v>89</v>
      </c>
      <c r="AY140" s="18" t="s">
        <v>149</v>
      </c>
      <c r="BE140" s="186">
        <f t="shared" si="14"/>
        <v>0</v>
      </c>
      <c r="BF140" s="186">
        <f t="shared" si="15"/>
        <v>0</v>
      </c>
      <c r="BG140" s="186">
        <f t="shared" si="16"/>
        <v>0</v>
      </c>
      <c r="BH140" s="186">
        <f t="shared" si="17"/>
        <v>0</v>
      </c>
      <c r="BI140" s="186">
        <f t="shared" si="18"/>
        <v>0</v>
      </c>
      <c r="BJ140" s="18" t="s">
        <v>87</v>
      </c>
      <c r="BK140" s="186">
        <f t="shared" si="19"/>
        <v>0</v>
      </c>
      <c r="BL140" s="18" t="s">
        <v>236</v>
      </c>
      <c r="BM140" s="185" t="s">
        <v>1641</v>
      </c>
    </row>
    <row r="141" spans="1:65" s="2" customFormat="1" ht="16.5" customHeight="1">
      <c r="A141" s="35"/>
      <c r="B141" s="36"/>
      <c r="C141" s="174" t="s">
        <v>441</v>
      </c>
      <c r="D141" s="174" t="s">
        <v>151</v>
      </c>
      <c r="E141" s="175" t="s">
        <v>1642</v>
      </c>
      <c r="F141" s="176" t="s">
        <v>1643</v>
      </c>
      <c r="G141" s="177" t="s">
        <v>391</v>
      </c>
      <c r="H141" s="178">
        <v>4</v>
      </c>
      <c r="I141" s="179"/>
      <c r="J141" s="180">
        <f t="shared" si="10"/>
        <v>0</v>
      </c>
      <c r="K141" s="176" t="s">
        <v>31</v>
      </c>
      <c r="L141" s="40"/>
      <c r="M141" s="181" t="s">
        <v>31</v>
      </c>
      <c r="N141" s="182" t="s">
        <v>50</v>
      </c>
      <c r="O141" s="65"/>
      <c r="P141" s="183">
        <f t="shared" si="11"/>
        <v>0</v>
      </c>
      <c r="Q141" s="183">
        <v>0</v>
      </c>
      <c r="R141" s="183">
        <f t="shared" si="12"/>
        <v>0</v>
      </c>
      <c r="S141" s="183">
        <v>0</v>
      </c>
      <c r="T141" s="184">
        <f t="shared" si="13"/>
        <v>0</v>
      </c>
      <c r="U141" s="35"/>
      <c r="V141" s="35"/>
      <c r="W141" s="35"/>
      <c r="X141" s="35"/>
      <c r="Y141" s="35"/>
      <c r="Z141" s="35"/>
      <c r="AA141" s="35"/>
      <c r="AB141" s="35"/>
      <c r="AC141" s="35"/>
      <c r="AD141" s="35"/>
      <c r="AE141" s="35"/>
      <c r="AR141" s="185" t="s">
        <v>236</v>
      </c>
      <c r="AT141" s="185" t="s">
        <v>151</v>
      </c>
      <c r="AU141" s="185" t="s">
        <v>89</v>
      </c>
      <c r="AY141" s="18" t="s">
        <v>149</v>
      </c>
      <c r="BE141" s="186">
        <f t="shared" si="14"/>
        <v>0</v>
      </c>
      <c r="BF141" s="186">
        <f t="shared" si="15"/>
        <v>0</v>
      </c>
      <c r="BG141" s="186">
        <f t="shared" si="16"/>
        <v>0</v>
      </c>
      <c r="BH141" s="186">
        <f t="shared" si="17"/>
        <v>0</v>
      </c>
      <c r="BI141" s="186">
        <f t="shared" si="18"/>
        <v>0</v>
      </c>
      <c r="BJ141" s="18" t="s">
        <v>87</v>
      </c>
      <c r="BK141" s="186">
        <f t="shared" si="19"/>
        <v>0</v>
      </c>
      <c r="BL141" s="18" t="s">
        <v>236</v>
      </c>
      <c r="BM141" s="185" t="s">
        <v>1644</v>
      </c>
    </row>
    <row r="142" spans="1:65" s="2" customFormat="1" ht="16.5" customHeight="1">
      <c r="A142" s="35"/>
      <c r="B142" s="36"/>
      <c r="C142" s="174" t="s">
        <v>445</v>
      </c>
      <c r="D142" s="174" t="s">
        <v>151</v>
      </c>
      <c r="E142" s="175" t="s">
        <v>1645</v>
      </c>
      <c r="F142" s="176" t="s">
        <v>1646</v>
      </c>
      <c r="G142" s="177" t="s">
        <v>391</v>
      </c>
      <c r="H142" s="178">
        <v>4</v>
      </c>
      <c r="I142" s="179"/>
      <c r="J142" s="180">
        <f t="shared" si="10"/>
        <v>0</v>
      </c>
      <c r="K142" s="176" t="s">
        <v>31</v>
      </c>
      <c r="L142" s="40"/>
      <c r="M142" s="181" t="s">
        <v>31</v>
      </c>
      <c r="N142" s="182" t="s">
        <v>50</v>
      </c>
      <c r="O142" s="65"/>
      <c r="P142" s="183">
        <f t="shared" si="11"/>
        <v>0</v>
      </c>
      <c r="Q142" s="183">
        <v>0</v>
      </c>
      <c r="R142" s="183">
        <f t="shared" si="12"/>
        <v>0</v>
      </c>
      <c r="S142" s="183">
        <v>0</v>
      </c>
      <c r="T142" s="184">
        <f t="shared" si="13"/>
        <v>0</v>
      </c>
      <c r="U142" s="35"/>
      <c r="V142" s="35"/>
      <c r="W142" s="35"/>
      <c r="X142" s="35"/>
      <c r="Y142" s="35"/>
      <c r="Z142" s="35"/>
      <c r="AA142" s="35"/>
      <c r="AB142" s="35"/>
      <c r="AC142" s="35"/>
      <c r="AD142" s="35"/>
      <c r="AE142" s="35"/>
      <c r="AR142" s="185" t="s">
        <v>236</v>
      </c>
      <c r="AT142" s="185" t="s">
        <v>151</v>
      </c>
      <c r="AU142" s="185" t="s">
        <v>89</v>
      </c>
      <c r="AY142" s="18" t="s">
        <v>149</v>
      </c>
      <c r="BE142" s="186">
        <f t="shared" si="14"/>
        <v>0</v>
      </c>
      <c r="BF142" s="186">
        <f t="shared" si="15"/>
        <v>0</v>
      </c>
      <c r="BG142" s="186">
        <f t="shared" si="16"/>
        <v>0</v>
      </c>
      <c r="BH142" s="186">
        <f t="shared" si="17"/>
        <v>0</v>
      </c>
      <c r="BI142" s="186">
        <f t="shared" si="18"/>
        <v>0</v>
      </c>
      <c r="BJ142" s="18" t="s">
        <v>87</v>
      </c>
      <c r="BK142" s="186">
        <f t="shared" si="19"/>
        <v>0</v>
      </c>
      <c r="BL142" s="18" t="s">
        <v>236</v>
      </c>
      <c r="BM142" s="185" t="s">
        <v>1647</v>
      </c>
    </row>
    <row r="143" spans="1:65" s="2" customFormat="1" ht="16.5" customHeight="1">
      <c r="A143" s="35"/>
      <c r="B143" s="36"/>
      <c r="C143" s="174" t="s">
        <v>450</v>
      </c>
      <c r="D143" s="174" t="s">
        <v>151</v>
      </c>
      <c r="E143" s="175" t="s">
        <v>1648</v>
      </c>
      <c r="F143" s="176" t="s">
        <v>1649</v>
      </c>
      <c r="G143" s="177" t="s">
        <v>391</v>
      </c>
      <c r="H143" s="178">
        <v>2</v>
      </c>
      <c r="I143" s="179"/>
      <c r="J143" s="180">
        <f t="shared" si="10"/>
        <v>0</v>
      </c>
      <c r="K143" s="176" t="s">
        <v>31</v>
      </c>
      <c r="L143" s="40"/>
      <c r="M143" s="181" t="s">
        <v>31</v>
      </c>
      <c r="N143" s="182" t="s">
        <v>50</v>
      </c>
      <c r="O143" s="65"/>
      <c r="P143" s="183">
        <f t="shared" si="11"/>
        <v>0</v>
      </c>
      <c r="Q143" s="183">
        <v>0</v>
      </c>
      <c r="R143" s="183">
        <f t="shared" si="12"/>
        <v>0</v>
      </c>
      <c r="S143" s="183">
        <v>0</v>
      </c>
      <c r="T143" s="184">
        <f t="shared" si="13"/>
        <v>0</v>
      </c>
      <c r="U143" s="35"/>
      <c r="V143" s="35"/>
      <c r="W143" s="35"/>
      <c r="X143" s="35"/>
      <c r="Y143" s="35"/>
      <c r="Z143" s="35"/>
      <c r="AA143" s="35"/>
      <c r="AB143" s="35"/>
      <c r="AC143" s="35"/>
      <c r="AD143" s="35"/>
      <c r="AE143" s="35"/>
      <c r="AR143" s="185" t="s">
        <v>236</v>
      </c>
      <c r="AT143" s="185" t="s">
        <v>151</v>
      </c>
      <c r="AU143" s="185" t="s">
        <v>89</v>
      </c>
      <c r="AY143" s="18" t="s">
        <v>149</v>
      </c>
      <c r="BE143" s="186">
        <f t="shared" si="14"/>
        <v>0</v>
      </c>
      <c r="BF143" s="186">
        <f t="shared" si="15"/>
        <v>0</v>
      </c>
      <c r="BG143" s="186">
        <f t="shared" si="16"/>
        <v>0</v>
      </c>
      <c r="BH143" s="186">
        <f t="shared" si="17"/>
        <v>0</v>
      </c>
      <c r="BI143" s="186">
        <f t="shared" si="18"/>
        <v>0</v>
      </c>
      <c r="BJ143" s="18" t="s">
        <v>87</v>
      </c>
      <c r="BK143" s="186">
        <f t="shared" si="19"/>
        <v>0</v>
      </c>
      <c r="BL143" s="18" t="s">
        <v>236</v>
      </c>
      <c r="BM143" s="185" t="s">
        <v>1650</v>
      </c>
    </row>
    <row r="144" spans="1:65" s="2" customFormat="1" ht="16.5" customHeight="1">
      <c r="A144" s="35"/>
      <c r="B144" s="36"/>
      <c r="C144" s="174" t="s">
        <v>454</v>
      </c>
      <c r="D144" s="174" t="s">
        <v>151</v>
      </c>
      <c r="E144" s="175" t="s">
        <v>1651</v>
      </c>
      <c r="F144" s="176" t="s">
        <v>1652</v>
      </c>
      <c r="G144" s="177" t="s">
        <v>391</v>
      </c>
      <c r="H144" s="178">
        <v>1</v>
      </c>
      <c r="I144" s="179"/>
      <c r="J144" s="180">
        <f t="shared" si="10"/>
        <v>0</v>
      </c>
      <c r="K144" s="176" t="s">
        <v>31</v>
      </c>
      <c r="L144" s="40"/>
      <c r="M144" s="181" t="s">
        <v>31</v>
      </c>
      <c r="N144" s="182" t="s">
        <v>50</v>
      </c>
      <c r="O144" s="65"/>
      <c r="P144" s="183">
        <f t="shared" si="11"/>
        <v>0</v>
      </c>
      <c r="Q144" s="183">
        <v>0</v>
      </c>
      <c r="R144" s="183">
        <f t="shared" si="12"/>
        <v>0</v>
      </c>
      <c r="S144" s="183">
        <v>0</v>
      </c>
      <c r="T144" s="184">
        <f t="shared" si="13"/>
        <v>0</v>
      </c>
      <c r="U144" s="35"/>
      <c r="V144" s="35"/>
      <c r="W144" s="35"/>
      <c r="X144" s="35"/>
      <c r="Y144" s="35"/>
      <c r="Z144" s="35"/>
      <c r="AA144" s="35"/>
      <c r="AB144" s="35"/>
      <c r="AC144" s="35"/>
      <c r="AD144" s="35"/>
      <c r="AE144" s="35"/>
      <c r="AR144" s="185" t="s">
        <v>236</v>
      </c>
      <c r="AT144" s="185" t="s">
        <v>151</v>
      </c>
      <c r="AU144" s="185" t="s">
        <v>89</v>
      </c>
      <c r="AY144" s="18" t="s">
        <v>149</v>
      </c>
      <c r="BE144" s="186">
        <f t="shared" si="14"/>
        <v>0</v>
      </c>
      <c r="BF144" s="186">
        <f t="shared" si="15"/>
        <v>0</v>
      </c>
      <c r="BG144" s="186">
        <f t="shared" si="16"/>
        <v>0</v>
      </c>
      <c r="BH144" s="186">
        <f t="shared" si="17"/>
        <v>0</v>
      </c>
      <c r="BI144" s="186">
        <f t="shared" si="18"/>
        <v>0</v>
      </c>
      <c r="BJ144" s="18" t="s">
        <v>87</v>
      </c>
      <c r="BK144" s="186">
        <f t="shared" si="19"/>
        <v>0</v>
      </c>
      <c r="BL144" s="18" t="s">
        <v>236</v>
      </c>
      <c r="BM144" s="185" t="s">
        <v>1653</v>
      </c>
    </row>
    <row r="145" spans="1:65" s="2" customFormat="1" ht="16.5" customHeight="1">
      <c r="A145" s="35"/>
      <c r="B145" s="36"/>
      <c r="C145" s="174" t="s">
        <v>461</v>
      </c>
      <c r="D145" s="174" t="s">
        <v>151</v>
      </c>
      <c r="E145" s="175" t="s">
        <v>1654</v>
      </c>
      <c r="F145" s="176" t="s">
        <v>1655</v>
      </c>
      <c r="G145" s="177" t="s">
        <v>391</v>
      </c>
      <c r="H145" s="178">
        <v>1</v>
      </c>
      <c r="I145" s="179"/>
      <c r="J145" s="180">
        <f t="shared" si="10"/>
        <v>0</v>
      </c>
      <c r="K145" s="176" t="s">
        <v>31</v>
      </c>
      <c r="L145" s="40"/>
      <c r="M145" s="181" t="s">
        <v>31</v>
      </c>
      <c r="N145" s="182" t="s">
        <v>50</v>
      </c>
      <c r="O145" s="65"/>
      <c r="P145" s="183">
        <f t="shared" si="11"/>
        <v>0</v>
      </c>
      <c r="Q145" s="183">
        <v>0</v>
      </c>
      <c r="R145" s="183">
        <f t="shared" si="12"/>
        <v>0</v>
      </c>
      <c r="S145" s="183">
        <v>0</v>
      </c>
      <c r="T145" s="184">
        <f t="shared" si="13"/>
        <v>0</v>
      </c>
      <c r="U145" s="35"/>
      <c r="V145" s="35"/>
      <c r="W145" s="35"/>
      <c r="X145" s="35"/>
      <c r="Y145" s="35"/>
      <c r="Z145" s="35"/>
      <c r="AA145" s="35"/>
      <c r="AB145" s="35"/>
      <c r="AC145" s="35"/>
      <c r="AD145" s="35"/>
      <c r="AE145" s="35"/>
      <c r="AR145" s="185" t="s">
        <v>236</v>
      </c>
      <c r="AT145" s="185" t="s">
        <v>151</v>
      </c>
      <c r="AU145" s="185" t="s">
        <v>89</v>
      </c>
      <c r="AY145" s="18" t="s">
        <v>149</v>
      </c>
      <c r="BE145" s="186">
        <f t="shared" si="14"/>
        <v>0</v>
      </c>
      <c r="BF145" s="186">
        <f t="shared" si="15"/>
        <v>0</v>
      </c>
      <c r="BG145" s="186">
        <f t="shared" si="16"/>
        <v>0</v>
      </c>
      <c r="BH145" s="186">
        <f t="shared" si="17"/>
        <v>0</v>
      </c>
      <c r="BI145" s="186">
        <f t="shared" si="18"/>
        <v>0</v>
      </c>
      <c r="BJ145" s="18" t="s">
        <v>87</v>
      </c>
      <c r="BK145" s="186">
        <f t="shared" si="19"/>
        <v>0</v>
      </c>
      <c r="BL145" s="18" t="s">
        <v>236</v>
      </c>
      <c r="BM145" s="185" t="s">
        <v>1656</v>
      </c>
    </row>
    <row r="146" spans="1:65" s="2" customFormat="1" ht="16.5" customHeight="1">
      <c r="A146" s="35"/>
      <c r="B146" s="36"/>
      <c r="C146" s="174" t="s">
        <v>465</v>
      </c>
      <c r="D146" s="174" t="s">
        <v>151</v>
      </c>
      <c r="E146" s="175" t="s">
        <v>1657</v>
      </c>
      <c r="F146" s="176" t="s">
        <v>1658</v>
      </c>
      <c r="G146" s="177" t="s">
        <v>391</v>
      </c>
      <c r="H146" s="178">
        <v>1</v>
      </c>
      <c r="I146" s="179"/>
      <c r="J146" s="180">
        <f t="shared" si="10"/>
        <v>0</v>
      </c>
      <c r="K146" s="176" t="s">
        <v>31</v>
      </c>
      <c r="L146" s="40"/>
      <c r="M146" s="181" t="s">
        <v>31</v>
      </c>
      <c r="N146" s="182" t="s">
        <v>50</v>
      </c>
      <c r="O146" s="65"/>
      <c r="P146" s="183">
        <f t="shared" si="11"/>
        <v>0</v>
      </c>
      <c r="Q146" s="183">
        <v>0</v>
      </c>
      <c r="R146" s="183">
        <f t="shared" si="12"/>
        <v>0</v>
      </c>
      <c r="S146" s="183">
        <v>0</v>
      </c>
      <c r="T146" s="184">
        <f t="shared" si="13"/>
        <v>0</v>
      </c>
      <c r="U146" s="35"/>
      <c r="V146" s="35"/>
      <c r="W146" s="35"/>
      <c r="X146" s="35"/>
      <c r="Y146" s="35"/>
      <c r="Z146" s="35"/>
      <c r="AA146" s="35"/>
      <c r="AB146" s="35"/>
      <c r="AC146" s="35"/>
      <c r="AD146" s="35"/>
      <c r="AE146" s="35"/>
      <c r="AR146" s="185" t="s">
        <v>236</v>
      </c>
      <c r="AT146" s="185" t="s">
        <v>151</v>
      </c>
      <c r="AU146" s="185" t="s">
        <v>89</v>
      </c>
      <c r="AY146" s="18" t="s">
        <v>149</v>
      </c>
      <c r="BE146" s="186">
        <f t="shared" si="14"/>
        <v>0</v>
      </c>
      <c r="BF146" s="186">
        <f t="shared" si="15"/>
        <v>0</v>
      </c>
      <c r="BG146" s="186">
        <f t="shared" si="16"/>
        <v>0</v>
      </c>
      <c r="BH146" s="186">
        <f t="shared" si="17"/>
        <v>0</v>
      </c>
      <c r="BI146" s="186">
        <f t="shared" si="18"/>
        <v>0</v>
      </c>
      <c r="BJ146" s="18" t="s">
        <v>87</v>
      </c>
      <c r="BK146" s="186">
        <f t="shared" si="19"/>
        <v>0</v>
      </c>
      <c r="BL146" s="18" t="s">
        <v>236</v>
      </c>
      <c r="BM146" s="185" t="s">
        <v>1659</v>
      </c>
    </row>
    <row r="147" spans="1:65" s="2" customFormat="1" ht="16.5" customHeight="1">
      <c r="A147" s="35"/>
      <c r="B147" s="36"/>
      <c r="C147" s="174" t="s">
        <v>470</v>
      </c>
      <c r="D147" s="174" t="s">
        <v>151</v>
      </c>
      <c r="E147" s="175" t="s">
        <v>1660</v>
      </c>
      <c r="F147" s="176" t="s">
        <v>1661</v>
      </c>
      <c r="G147" s="177" t="s">
        <v>391</v>
      </c>
      <c r="H147" s="178">
        <v>1</v>
      </c>
      <c r="I147" s="179"/>
      <c r="J147" s="180">
        <f t="shared" si="10"/>
        <v>0</v>
      </c>
      <c r="K147" s="176" t="s">
        <v>31</v>
      </c>
      <c r="L147" s="40"/>
      <c r="M147" s="181" t="s">
        <v>31</v>
      </c>
      <c r="N147" s="182" t="s">
        <v>50</v>
      </c>
      <c r="O147" s="65"/>
      <c r="P147" s="183">
        <f t="shared" si="11"/>
        <v>0</v>
      </c>
      <c r="Q147" s="183">
        <v>0</v>
      </c>
      <c r="R147" s="183">
        <f t="shared" si="12"/>
        <v>0</v>
      </c>
      <c r="S147" s="183">
        <v>0</v>
      </c>
      <c r="T147" s="184">
        <f t="shared" si="13"/>
        <v>0</v>
      </c>
      <c r="U147" s="35"/>
      <c r="V147" s="35"/>
      <c r="W147" s="35"/>
      <c r="X147" s="35"/>
      <c r="Y147" s="35"/>
      <c r="Z147" s="35"/>
      <c r="AA147" s="35"/>
      <c r="AB147" s="35"/>
      <c r="AC147" s="35"/>
      <c r="AD147" s="35"/>
      <c r="AE147" s="35"/>
      <c r="AR147" s="185" t="s">
        <v>236</v>
      </c>
      <c r="AT147" s="185" t="s">
        <v>151</v>
      </c>
      <c r="AU147" s="185" t="s">
        <v>89</v>
      </c>
      <c r="AY147" s="18" t="s">
        <v>149</v>
      </c>
      <c r="BE147" s="186">
        <f t="shared" si="14"/>
        <v>0</v>
      </c>
      <c r="BF147" s="186">
        <f t="shared" si="15"/>
        <v>0</v>
      </c>
      <c r="BG147" s="186">
        <f t="shared" si="16"/>
        <v>0</v>
      </c>
      <c r="BH147" s="186">
        <f t="shared" si="17"/>
        <v>0</v>
      </c>
      <c r="BI147" s="186">
        <f t="shared" si="18"/>
        <v>0</v>
      </c>
      <c r="BJ147" s="18" t="s">
        <v>87</v>
      </c>
      <c r="BK147" s="186">
        <f t="shared" si="19"/>
        <v>0</v>
      </c>
      <c r="BL147" s="18" t="s">
        <v>236</v>
      </c>
      <c r="BM147" s="185" t="s">
        <v>1662</v>
      </c>
    </row>
    <row r="148" spans="2:63" s="12" customFormat="1" ht="22.9" customHeight="1">
      <c r="B148" s="158"/>
      <c r="C148" s="159"/>
      <c r="D148" s="160" t="s">
        <v>78</v>
      </c>
      <c r="E148" s="172" t="s">
        <v>1176</v>
      </c>
      <c r="F148" s="172" t="s">
        <v>1663</v>
      </c>
      <c r="G148" s="159"/>
      <c r="H148" s="159"/>
      <c r="I148" s="162"/>
      <c r="J148" s="173">
        <f>BK148</f>
        <v>0</v>
      </c>
      <c r="K148" s="159"/>
      <c r="L148" s="164"/>
      <c r="M148" s="165"/>
      <c r="N148" s="166"/>
      <c r="O148" s="166"/>
      <c r="P148" s="167">
        <f>SUM(P149:P196)</f>
        <v>0</v>
      </c>
      <c r="Q148" s="166"/>
      <c r="R148" s="167">
        <f>SUM(R149:R196)</f>
        <v>0.00656</v>
      </c>
      <c r="S148" s="166"/>
      <c r="T148" s="168">
        <f>SUM(T149:T196)</f>
        <v>0</v>
      </c>
      <c r="AR148" s="169" t="s">
        <v>89</v>
      </c>
      <c r="AT148" s="170" t="s">
        <v>78</v>
      </c>
      <c r="AU148" s="170" t="s">
        <v>87</v>
      </c>
      <c r="AY148" s="169" t="s">
        <v>149</v>
      </c>
      <c r="BK148" s="171">
        <f>SUM(BK149:BK196)</f>
        <v>0</v>
      </c>
    </row>
    <row r="149" spans="1:65" s="2" customFormat="1" ht="16.5" customHeight="1">
      <c r="A149" s="35"/>
      <c r="B149" s="36"/>
      <c r="C149" s="174" t="s">
        <v>476</v>
      </c>
      <c r="D149" s="174" t="s">
        <v>151</v>
      </c>
      <c r="E149" s="175" t="s">
        <v>1664</v>
      </c>
      <c r="F149" s="176" t="s">
        <v>1665</v>
      </c>
      <c r="G149" s="177" t="s">
        <v>287</v>
      </c>
      <c r="H149" s="178">
        <v>600</v>
      </c>
      <c r="I149" s="179"/>
      <c r="J149" s="180">
        <f aca="true" t="shared" si="20" ref="J149:J196">ROUND(I149*H149,2)</f>
        <v>0</v>
      </c>
      <c r="K149" s="176" t="s">
        <v>31</v>
      </c>
      <c r="L149" s="40"/>
      <c r="M149" s="181" t="s">
        <v>31</v>
      </c>
      <c r="N149" s="182" t="s">
        <v>50</v>
      </c>
      <c r="O149" s="65"/>
      <c r="P149" s="183">
        <f aca="true" t="shared" si="21" ref="P149:P196">O149*H149</f>
        <v>0</v>
      </c>
      <c r="Q149" s="183">
        <v>0</v>
      </c>
      <c r="R149" s="183">
        <f aca="true" t="shared" si="22" ref="R149:R196">Q149*H149</f>
        <v>0</v>
      </c>
      <c r="S149" s="183">
        <v>0</v>
      </c>
      <c r="T149" s="184">
        <f aca="true" t="shared" si="23" ref="T149:T196">S149*H149</f>
        <v>0</v>
      </c>
      <c r="U149" s="35"/>
      <c r="V149" s="35"/>
      <c r="W149" s="35"/>
      <c r="X149" s="35"/>
      <c r="Y149" s="35"/>
      <c r="Z149" s="35"/>
      <c r="AA149" s="35"/>
      <c r="AB149" s="35"/>
      <c r="AC149" s="35"/>
      <c r="AD149" s="35"/>
      <c r="AE149" s="35"/>
      <c r="AR149" s="185" t="s">
        <v>236</v>
      </c>
      <c r="AT149" s="185" t="s">
        <v>151</v>
      </c>
      <c r="AU149" s="185" t="s">
        <v>89</v>
      </c>
      <c r="AY149" s="18" t="s">
        <v>149</v>
      </c>
      <c r="BE149" s="186">
        <f aca="true" t="shared" si="24" ref="BE149:BE196">IF(N149="základní",J149,0)</f>
        <v>0</v>
      </c>
      <c r="BF149" s="186">
        <f aca="true" t="shared" si="25" ref="BF149:BF196">IF(N149="snížená",J149,0)</f>
        <v>0</v>
      </c>
      <c r="BG149" s="186">
        <f aca="true" t="shared" si="26" ref="BG149:BG196">IF(N149="zákl. přenesená",J149,0)</f>
        <v>0</v>
      </c>
      <c r="BH149" s="186">
        <f aca="true" t="shared" si="27" ref="BH149:BH196">IF(N149="sníž. přenesená",J149,0)</f>
        <v>0</v>
      </c>
      <c r="BI149" s="186">
        <f aca="true" t="shared" si="28" ref="BI149:BI196">IF(N149="nulová",J149,0)</f>
        <v>0</v>
      </c>
      <c r="BJ149" s="18" t="s">
        <v>87</v>
      </c>
      <c r="BK149" s="186">
        <f aca="true" t="shared" si="29" ref="BK149:BK196">ROUND(I149*H149,2)</f>
        <v>0</v>
      </c>
      <c r="BL149" s="18" t="s">
        <v>236</v>
      </c>
      <c r="BM149" s="185" t="s">
        <v>1666</v>
      </c>
    </row>
    <row r="150" spans="1:65" s="2" customFormat="1" ht="16.5" customHeight="1">
      <c r="A150" s="35"/>
      <c r="B150" s="36"/>
      <c r="C150" s="174" t="s">
        <v>484</v>
      </c>
      <c r="D150" s="174" t="s">
        <v>151</v>
      </c>
      <c r="E150" s="175" t="s">
        <v>1667</v>
      </c>
      <c r="F150" s="176" t="s">
        <v>1668</v>
      </c>
      <c r="G150" s="177" t="s">
        <v>287</v>
      </c>
      <c r="H150" s="178">
        <v>55</v>
      </c>
      <c r="I150" s="179"/>
      <c r="J150" s="180">
        <f t="shared" si="20"/>
        <v>0</v>
      </c>
      <c r="K150" s="176" t="s">
        <v>31</v>
      </c>
      <c r="L150" s="40"/>
      <c r="M150" s="181" t="s">
        <v>31</v>
      </c>
      <c r="N150" s="182" t="s">
        <v>50</v>
      </c>
      <c r="O150" s="65"/>
      <c r="P150" s="183">
        <f t="shared" si="21"/>
        <v>0</v>
      </c>
      <c r="Q150" s="183">
        <v>0</v>
      </c>
      <c r="R150" s="183">
        <f t="shared" si="22"/>
        <v>0</v>
      </c>
      <c r="S150" s="183">
        <v>0</v>
      </c>
      <c r="T150" s="184">
        <f t="shared" si="23"/>
        <v>0</v>
      </c>
      <c r="U150" s="35"/>
      <c r="V150" s="35"/>
      <c r="W150" s="35"/>
      <c r="X150" s="35"/>
      <c r="Y150" s="35"/>
      <c r="Z150" s="35"/>
      <c r="AA150" s="35"/>
      <c r="AB150" s="35"/>
      <c r="AC150" s="35"/>
      <c r="AD150" s="35"/>
      <c r="AE150" s="35"/>
      <c r="AR150" s="185" t="s">
        <v>236</v>
      </c>
      <c r="AT150" s="185" t="s">
        <v>151</v>
      </c>
      <c r="AU150" s="185" t="s">
        <v>89</v>
      </c>
      <c r="AY150" s="18" t="s">
        <v>149</v>
      </c>
      <c r="BE150" s="186">
        <f t="shared" si="24"/>
        <v>0</v>
      </c>
      <c r="BF150" s="186">
        <f t="shared" si="25"/>
        <v>0</v>
      </c>
      <c r="BG150" s="186">
        <f t="shared" si="26"/>
        <v>0</v>
      </c>
      <c r="BH150" s="186">
        <f t="shared" si="27"/>
        <v>0</v>
      </c>
      <c r="BI150" s="186">
        <f t="shared" si="28"/>
        <v>0</v>
      </c>
      <c r="BJ150" s="18" t="s">
        <v>87</v>
      </c>
      <c r="BK150" s="186">
        <f t="shared" si="29"/>
        <v>0</v>
      </c>
      <c r="BL150" s="18" t="s">
        <v>236</v>
      </c>
      <c r="BM150" s="185" t="s">
        <v>1669</v>
      </c>
    </row>
    <row r="151" spans="1:65" s="2" customFormat="1" ht="16.5" customHeight="1">
      <c r="A151" s="35"/>
      <c r="B151" s="36"/>
      <c r="C151" s="174" t="s">
        <v>489</v>
      </c>
      <c r="D151" s="174" t="s">
        <v>151</v>
      </c>
      <c r="E151" s="175" t="s">
        <v>1670</v>
      </c>
      <c r="F151" s="176" t="s">
        <v>1671</v>
      </c>
      <c r="G151" s="177" t="s">
        <v>287</v>
      </c>
      <c r="H151" s="178">
        <v>170</v>
      </c>
      <c r="I151" s="179"/>
      <c r="J151" s="180">
        <f t="shared" si="20"/>
        <v>0</v>
      </c>
      <c r="K151" s="176" t="s">
        <v>31</v>
      </c>
      <c r="L151" s="40"/>
      <c r="M151" s="181" t="s">
        <v>31</v>
      </c>
      <c r="N151" s="182" t="s">
        <v>50</v>
      </c>
      <c r="O151" s="65"/>
      <c r="P151" s="183">
        <f t="shared" si="21"/>
        <v>0</v>
      </c>
      <c r="Q151" s="183">
        <v>0</v>
      </c>
      <c r="R151" s="183">
        <f t="shared" si="22"/>
        <v>0</v>
      </c>
      <c r="S151" s="183">
        <v>0</v>
      </c>
      <c r="T151" s="184">
        <f t="shared" si="23"/>
        <v>0</v>
      </c>
      <c r="U151" s="35"/>
      <c r="V151" s="35"/>
      <c r="W151" s="35"/>
      <c r="X151" s="35"/>
      <c r="Y151" s="35"/>
      <c r="Z151" s="35"/>
      <c r="AA151" s="35"/>
      <c r="AB151" s="35"/>
      <c r="AC151" s="35"/>
      <c r="AD151" s="35"/>
      <c r="AE151" s="35"/>
      <c r="AR151" s="185" t="s">
        <v>236</v>
      </c>
      <c r="AT151" s="185" t="s">
        <v>151</v>
      </c>
      <c r="AU151" s="185" t="s">
        <v>89</v>
      </c>
      <c r="AY151" s="18" t="s">
        <v>149</v>
      </c>
      <c r="BE151" s="186">
        <f t="shared" si="24"/>
        <v>0</v>
      </c>
      <c r="BF151" s="186">
        <f t="shared" si="25"/>
        <v>0</v>
      </c>
      <c r="BG151" s="186">
        <f t="shared" si="26"/>
        <v>0</v>
      </c>
      <c r="BH151" s="186">
        <f t="shared" si="27"/>
        <v>0</v>
      </c>
      <c r="BI151" s="186">
        <f t="shared" si="28"/>
        <v>0</v>
      </c>
      <c r="BJ151" s="18" t="s">
        <v>87</v>
      </c>
      <c r="BK151" s="186">
        <f t="shared" si="29"/>
        <v>0</v>
      </c>
      <c r="BL151" s="18" t="s">
        <v>236</v>
      </c>
      <c r="BM151" s="185" t="s">
        <v>1672</v>
      </c>
    </row>
    <row r="152" spans="1:65" s="2" customFormat="1" ht="16.5" customHeight="1">
      <c r="A152" s="35"/>
      <c r="B152" s="36"/>
      <c r="C152" s="174" t="s">
        <v>494</v>
      </c>
      <c r="D152" s="174" t="s">
        <v>151</v>
      </c>
      <c r="E152" s="175" t="s">
        <v>1673</v>
      </c>
      <c r="F152" s="176" t="s">
        <v>1674</v>
      </c>
      <c r="G152" s="177" t="s">
        <v>287</v>
      </c>
      <c r="H152" s="178">
        <v>362</v>
      </c>
      <c r="I152" s="179"/>
      <c r="J152" s="180">
        <f t="shared" si="20"/>
        <v>0</v>
      </c>
      <c r="K152" s="176" t="s">
        <v>31</v>
      </c>
      <c r="L152" s="40"/>
      <c r="M152" s="181" t="s">
        <v>31</v>
      </c>
      <c r="N152" s="182" t="s">
        <v>50</v>
      </c>
      <c r="O152" s="65"/>
      <c r="P152" s="183">
        <f t="shared" si="21"/>
        <v>0</v>
      </c>
      <c r="Q152" s="183">
        <v>0</v>
      </c>
      <c r="R152" s="183">
        <f t="shared" si="22"/>
        <v>0</v>
      </c>
      <c r="S152" s="183">
        <v>0</v>
      </c>
      <c r="T152" s="184">
        <f t="shared" si="23"/>
        <v>0</v>
      </c>
      <c r="U152" s="35"/>
      <c r="V152" s="35"/>
      <c r="W152" s="35"/>
      <c r="X152" s="35"/>
      <c r="Y152" s="35"/>
      <c r="Z152" s="35"/>
      <c r="AA152" s="35"/>
      <c r="AB152" s="35"/>
      <c r="AC152" s="35"/>
      <c r="AD152" s="35"/>
      <c r="AE152" s="35"/>
      <c r="AR152" s="185" t="s">
        <v>236</v>
      </c>
      <c r="AT152" s="185" t="s">
        <v>151</v>
      </c>
      <c r="AU152" s="185" t="s">
        <v>89</v>
      </c>
      <c r="AY152" s="18" t="s">
        <v>149</v>
      </c>
      <c r="BE152" s="186">
        <f t="shared" si="24"/>
        <v>0</v>
      </c>
      <c r="BF152" s="186">
        <f t="shared" si="25"/>
        <v>0</v>
      </c>
      <c r="BG152" s="186">
        <f t="shared" si="26"/>
        <v>0</v>
      </c>
      <c r="BH152" s="186">
        <f t="shared" si="27"/>
        <v>0</v>
      </c>
      <c r="BI152" s="186">
        <f t="shared" si="28"/>
        <v>0</v>
      </c>
      <c r="BJ152" s="18" t="s">
        <v>87</v>
      </c>
      <c r="BK152" s="186">
        <f t="shared" si="29"/>
        <v>0</v>
      </c>
      <c r="BL152" s="18" t="s">
        <v>236</v>
      </c>
      <c r="BM152" s="185" t="s">
        <v>1675</v>
      </c>
    </row>
    <row r="153" spans="1:65" s="2" customFormat="1" ht="16.5" customHeight="1">
      <c r="A153" s="35"/>
      <c r="B153" s="36"/>
      <c r="C153" s="174" t="s">
        <v>499</v>
      </c>
      <c r="D153" s="174" t="s">
        <v>151</v>
      </c>
      <c r="E153" s="175" t="s">
        <v>1676</v>
      </c>
      <c r="F153" s="176" t="s">
        <v>1677</v>
      </c>
      <c r="G153" s="177" t="s">
        <v>287</v>
      </c>
      <c r="H153" s="178">
        <v>16</v>
      </c>
      <c r="I153" s="179"/>
      <c r="J153" s="180">
        <f t="shared" si="20"/>
        <v>0</v>
      </c>
      <c r="K153" s="176" t="s">
        <v>31</v>
      </c>
      <c r="L153" s="40"/>
      <c r="M153" s="181" t="s">
        <v>31</v>
      </c>
      <c r="N153" s="182" t="s">
        <v>50</v>
      </c>
      <c r="O153" s="65"/>
      <c r="P153" s="183">
        <f t="shared" si="21"/>
        <v>0</v>
      </c>
      <c r="Q153" s="183">
        <v>0</v>
      </c>
      <c r="R153" s="183">
        <f t="shared" si="22"/>
        <v>0</v>
      </c>
      <c r="S153" s="183">
        <v>0</v>
      </c>
      <c r="T153" s="184">
        <f t="shared" si="23"/>
        <v>0</v>
      </c>
      <c r="U153" s="35"/>
      <c r="V153" s="35"/>
      <c r="W153" s="35"/>
      <c r="X153" s="35"/>
      <c r="Y153" s="35"/>
      <c r="Z153" s="35"/>
      <c r="AA153" s="35"/>
      <c r="AB153" s="35"/>
      <c r="AC153" s="35"/>
      <c r="AD153" s="35"/>
      <c r="AE153" s="35"/>
      <c r="AR153" s="185" t="s">
        <v>236</v>
      </c>
      <c r="AT153" s="185" t="s">
        <v>151</v>
      </c>
      <c r="AU153" s="185" t="s">
        <v>89</v>
      </c>
      <c r="AY153" s="18" t="s">
        <v>149</v>
      </c>
      <c r="BE153" s="186">
        <f t="shared" si="24"/>
        <v>0</v>
      </c>
      <c r="BF153" s="186">
        <f t="shared" si="25"/>
        <v>0</v>
      </c>
      <c r="BG153" s="186">
        <f t="shared" si="26"/>
        <v>0</v>
      </c>
      <c r="BH153" s="186">
        <f t="shared" si="27"/>
        <v>0</v>
      </c>
      <c r="BI153" s="186">
        <f t="shared" si="28"/>
        <v>0</v>
      </c>
      <c r="BJ153" s="18" t="s">
        <v>87</v>
      </c>
      <c r="BK153" s="186">
        <f t="shared" si="29"/>
        <v>0</v>
      </c>
      <c r="BL153" s="18" t="s">
        <v>236</v>
      </c>
      <c r="BM153" s="185" t="s">
        <v>1678</v>
      </c>
    </row>
    <row r="154" spans="1:65" s="2" customFormat="1" ht="16.5" customHeight="1">
      <c r="A154" s="35"/>
      <c r="B154" s="36"/>
      <c r="C154" s="174" t="s">
        <v>505</v>
      </c>
      <c r="D154" s="174" t="s">
        <v>151</v>
      </c>
      <c r="E154" s="175" t="s">
        <v>1679</v>
      </c>
      <c r="F154" s="176" t="s">
        <v>1680</v>
      </c>
      <c r="G154" s="177" t="s">
        <v>287</v>
      </c>
      <c r="H154" s="178">
        <v>30</v>
      </c>
      <c r="I154" s="179"/>
      <c r="J154" s="180">
        <f t="shared" si="20"/>
        <v>0</v>
      </c>
      <c r="K154" s="176" t="s">
        <v>31</v>
      </c>
      <c r="L154" s="40"/>
      <c r="M154" s="181" t="s">
        <v>31</v>
      </c>
      <c r="N154" s="182" t="s">
        <v>50</v>
      </c>
      <c r="O154" s="65"/>
      <c r="P154" s="183">
        <f t="shared" si="21"/>
        <v>0</v>
      </c>
      <c r="Q154" s="183">
        <v>0</v>
      </c>
      <c r="R154" s="183">
        <f t="shared" si="22"/>
        <v>0</v>
      </c>
      <c r="S154" s="183">
        <v>0</v>
      </c>
      <c r="T154" s="184">
        <f t="shared" si="23"/>
        <v>0</v>
      </c>
      <c r="U154" s="35"/>
      <c r="V154" s="35"/>
      <c r="W154" s="35"/>
      <c r="X154" s="35"/>
      <c r="Y154" s="35"/>
      <c r="Z154" s="35"/>
      <c r="AA154" s="35"/>
      <c r="AB154" s="35"/>
      <c r="AC154" s="35"/>
      <c r="AD154" s="35"/>
      <c r="AE154" s="35"/>
      <c r="AR154" s="185" t="s">
        <v>236</v>
      </c>
      <c r="AT154" s="185" t="s">
        <v>151</v>
      </c>
      <c r="AU154" s="185" t="s">
        <v>89</v>
      </c>
      <c r="AY154" s="18" t="s">
        <v>149</v>
      </c>
      <c r="BE154" s="186">
        <f t="shared" si="24"/>
        <v>0</v>
      </c>
      <c r="BF154" s="186">
        <f t="shared" si="25"/>
        <v>0</v>
      </c>
      <c r="BG154" s="186">
        <f t="shared" si="26"/>
        <v>0</v>
      </c>
      <c r="BH154" s="186">
        <f t="shared" si="27"/>
        <v>0</v>
      </c>
      <c r="BI154" s="186">
        <f t="shared" si="28"/>
        <v>0</v>
      </c>
      <c r="BJ154" s="18" t="s">
        <v>87</v>
      </c>
      <c r="BK154" s="186">
        <f t="shared" si="29"/>
        <v>0</v>
      </c>
      <c r="BL154" s="18" t="s">
        <v>236</v>
      </c>
      <c r="BM154" s="185" t="s">
        <v>1681</v>
      </c>
    </row>
    <row r="155" spans="1:65" s="2" customFormat="1" ht="16.5" customHeight="1">
      <c r="A155" s="35"/>
      <c r="B155" s="36"/>
      <c r="C155" s="174" t="s">
        <v>512</v>
      </c>
      <c r="D155" s="174" t="s">
        <v>151</v>
      </c>
      <c r="E155" s="175" t="s">
        <v>1682</v>
      </c>
      <c r="F155" s="176" t="s">
        <v>1683</v>
      </c>
      <c r="G155" s="177" t="s">
        <v>391</v>
      </c>
      <c r="H155" s="178">
        <v>2</v>
      </c>
      <c r="I155" s="179"/>
      <c r="J155" s="180">
        <f t="shared" si="20"/>
        <v>0</v>
      </c>
      <c r="K155" s="176" t="s">
        <v>31</v>
      </c>
      <c r="L155" s="40"/>
      <c r="M155" s="181" t="s">
        <v>31</v>
      </c>
      <c r="N155" s="182" t="s">
        <v>50</v>
      </c>
      <c r="O155" s="65"/>
      <c r="P155" s="183">
        <f t="shared" si="21"/>
        <v>0</v>
      </c>
      <c r="Q155" s="183">
        <v>0</v>
      </c>
      <c r="R155" s="183">
        <f t="shared" si="22"/>
        <v>0</v>
      </c>
      <c r="S155" s="183">
        <v>0</v>
      </c>
      <c r="T155" s="184">
        <f t="shared" si="23"/>
        <v>0</v>
      </c>
      <c r="U155" s="35"/>
      <c r="V155" s="35"/>
      <c r="W155" s="35"/>
      <c r="X155" s="35"/>
      <c r="Y155" s="35"/>
      <c r="Z155" s="35"/>
      <c r="AA155" s="35"/>
      <c r="AB155" s="35"/>
      <c r="AC155" s="35"/>
      <c r="AD155" s="35"/>
      <c r="AE155" s="35"/>
      <c r="AR155" s="185" t="s">
        <v>236</v>
      </c>
      <c r="AT155" s="185" t="s">
        <v>151</v>
      </c>
      <c r="AU155" s="185" t="s">
        <v>89</v>
      </c>
      <c r="AY155" s="18" t="s">
        <v>149</v>
      </c>
      <c r="BE155" s="186">
        <f t="shared" si="24"/>
        <v>0</v>
      </c>
      <c r="BF155" s="186">
        <f t="shared" si="25"/>
        <v>0</v>
      </c>
      <c r="BG155" s="186">
        <f t="shared" si="26"/>
        <v>0</v>
      </c>
      <c r="BH155" s="186">
        <f t="shared" si="27"/>
        <v>0</v>
      </c>
      <c r="BI155" s="186">
        <f t="shared" si="28"/>
        <v>0</v>
      </c>
      <c r="BJ155" s="18" t="s">
        <v>87</v>
      </c>
      <c r="BK155" s="186">
        <f t="shared" si="29"/>
        <v>0</v>
      </c>
      <c r="BL155" s="18" t="s">
        <v>236</v>
      </c>
      <c r="BM155" s="185" t="s">
        <v>1684</v>
      </c>
    </row>
    <row r="156" spans="1:65" s="2" customFormat="1" ht="16.5" customHeight="1">
      <c r="A156" s="35"/>
      <c r="B156" s="36"/>
      <c r="C156" s="174" t="s">
        <v>521</v>
      </c>
      <c r="D156" s="174" t="s">
        <v>151</v>
      </c>
      <c r="E156" s="175" t="s">
        <v>1685</v>
      </c>
      <c r="F156" s="176" t="s">
        <v>1686</v>
      </c>
      <c r="G156" s="177" t="s">
        <v>391</v>
      </c>
      <c r="H156" s="178">
        <v>4</v>
      </c>
      <c r="I156" s="179"/>
      <c r="J156" s="180">
        <f t="shared" si="20"/>
        <v>0</v>
      </c>
      <c r="K156" s="176" t="s">
        <v>31</v>
      </c>
      <c r="L156" s="40"/>
      <c r="M156" s="181" t="s">
        <v>31</v>
      </c>
      <c r="N156" s="182" t="s">
        <v>50</v>
      </c>
      <c r="O156" s="65"/>
      <c r="P156" s="183">
        <f t="shared" si="21"/>
        <v>0</v>
      </c>
      <c r="Q156" s="183">
        <v>0</v>
      </c>
      <c r="R156" s="183">
        <f t="shared" si="22"/>
        <v>0</v>
      </c>
      <c r="S156" s="183">
        <v>0</v>
      </c>
      <c r="T156" s="184">
        <f t="shared" si="23"/>
        <v>0</v>
      </c>
      <c r="U156" s="35"/>
      <c r="V156" s="35"/>
      <c r="W156" s="35"/>
      <c r="X156" s="35"/>
      <c r="Y156" s="35"/>
      <c r="Z156" s="35"/>
      <c r="AA156" s="35"/>
      <c r="AB156" s="35"/>
      <c r="AC156" s="35"/>
      <c r="AD156" s="35"/>
      <c r="AE156" s="35"/>
      <c r="AR156" s="185" t="s">
        <v>236</v>
      </c>
      <c r="AT156" s="185" t="s">
        <v>151</v>
      </c>
      <c r="AU156" s="185" t="s">
        <v>89</v>
      </c>
      <c r="AY156" s="18" t="s">
        <v>149</v>
      </c>
      <c r="BE156" s="186">
        <f t="shared" si="24"/>
        <v>0</v>
      </c>
      <c r="BF156" s="186">
        <f t="shared" si="25"/>
        <v>0</v>
      </c>
      <c r="BG156" s="186">
        <f t="shared" si="26"/>
        <v>0</v>
      </c>
      <c r="BH156" s="186">
        <f t="shared" si="27"/>
        <v>0</v>
      </c>
      <c r="BI156" s="186">
        <f t="shared" si="28"/>
        <v>0</v>
      </c>
      <c r="BJ156" s="18" t="s">
        <v>87</v>
      </c>
      <c r="BK156" s="186">
        <f t="shared" si="29"/>
        <v>0</v>
      </c>
      <c r="BL156" s="18" t="s">
        <v>236</v>
      </c>
      <c r="BM156" s="185" t="s">
        <v>1687</v>
      </c>
    </row>
    <row r="157" spans="1:65" s="2" customFormat="1" ht="16.5" customHeight="1">
      <c r="A157" s="35"/>
      <c r="B157" s="36"/>
      <c r="C157" s="174" t="s">
        <v>527</v>
      </c>
      <c r="D157" s="174" t="s">
        <v>151</v>
      </c>
      <c r="E157" s="175" t="s">
        <v>1688</v>
      </c>
      <c r="F157" s="176" t="s">
        <v>1566</v>
      </c>
      <c r="G157" s="177" t="s">
        <v>391</v>
      </c>
      <c r="H157" s="178">
        <v>4</v>
      </c>
      <c r="I157" s="179"/>
      <c r="J157" s="180">
        <f t="shared" si="20"/>
        <v>0</v>
      </c>
      <c r="K157" s="176" t="s">
        <v>31</v>
      </c>
      <c r="L157" s="40"/>
      <c r="M157" s="181" t="s">
        <v>31</v>
      </c>
      <c r="N157" s="182" t="s">
        <v>50</v>
      </c>
      <c r="O157" s="65"/>
      <c r="P157" s="183">
        <f t="shared" si="21"/>
        <v>0</v>
      </c>
      <c r="Q157" s="183">
        <v>0</v>
      </c>
      <c r="R157" s="183">
        <f t="shared" si="22"/>
        <v>0</v>
      </c>
      <c r="S157" s="183">
        <v>0</v>
      </c>
      <c r="T157" s="184">
        <f t="shared" si="23"/>
        <v>0</v>
      </c>
      <c r="U157" s="35"/>
      <c r="V157" s="35"/>
      <c r="W157" s="35"/>
      <c r="X157" s="35"/>
      <c r="Y157" s="35"/>
      <c r="Z157" s="35"/>
      <c r="AA157" s="35"/>
      <c r="AB157" s="35"/>
      <c r="AC157" s="35"/>
      <c r="AD157" s="35"/>
      <c r="AE157" s="35"/>
      <c r="AR157" s="185" t="s">
        <v>236</v>
      </c>
      <c r="AT157" s="185" t="s">
        <v>151</v>
      </c>
      <c r="AU157" s="185" t="s">
        <v>89</v>
      </c>
      <c r="AY157" s="18" t="s">
        <v>149</v>
      </c>
      <c r="BE157" s="186">
        <f t="shared" si="24"/>
        <v>0</v>
      </c>
      <c r="BF157" s="186">
        <f t="shared" si="25"/>
        <v>0</v>
      </c>
      <c r="BG157" s="186">
        <f t="shared" si="26"/>
        <v>0</v>
      </c>
      <c r="BH157" s="186">
        <f t="shared" si="27"/>
        <v>0</v>
      </c>
      <c r="BI157" s="186">
        <f t="shared" si="28"/>
        <v>0</v>
      </c>
      <c r="BJ157" s="18" t="s">
        <v>87</v>
      </c>
      <c r="BK157" s="186">
        <f t="shared" si="29"/>
        <v>0</v>
      </c>
      <c r="BL157" s="18" t="s">
        <v>236</v>
      </c>
      <c r="BM157" s="185" t="s">
        <v>1689</v>
      </c>
    </row>
    <row r="158" spans="1:65" s="2" customFormat="1" ht="16.5" customHeight="1">
      <c r="A158" s="35"/>
      <c r="B158" s="36"/>
      <c r="C158" s="224" t="s">
        <v>532</v>
      </c>
      <c r="D158" s="224" t="s">
        <v>237</v>
      </c>
      <c r="E158" s="225" t="s">
        <v>1690</v>
      </c>
      <c r="F158" s="226" t="s">
        <v>1691</v>
      </c>
      <c r="G158" s="227" t="s">
        <v>391</v>
      </c>
      <c r="H158" s="228">
        <v>4</v>
      </c>
      <c r="I158" s="229"/>
      <c r="J158" s="230">
        <f t="shared" si="20"/>
        <v>0</v>
      </c>
      <c r="K158" s="226" t="s">
        <v>31</v>
      </c>
      <c r="L158" s="231"/>
      <c r="M158" s="232" t="s">
        <v>31</v>
      </c>
      <c r="N158" s="233" t="s">
        <v>50</v>
      </c>
      <c r="O158" s="65"/>
      <c r="P158" s="183">
        <f t="shared" si="21"/>
        <v>0</v>
      </c>
      <c r="Q158" s="183">
        <v>2E-05</v>
      </c>
      <c r="R158" s="183">
        <f t="shared" si="22"/>
        <v>8E-05</v>
      </c>
      <c r="S158" s="183">
        <v>0</v>
      </c>
      <c r="T158" s="184">
        <f t="shared" si="23"/>
        <v>0</v>
      </c>
      <c r="U158" s="35"/>
      <c r="V158" s="35"/>
      <c r="W158" s="35"/>
      <c r="X158" s="35"/>
      <c r="Y158" s="35"/>
      <c r="Z158" s="35"/>
      <c r="AA158" s="35"/>
      <c r="AB158" s="35"/>
      <c r="AC158" s="35"/>
      <c r="AD158" s="35"/>
      <c r="AE158" s="35"/>
      <c r="AR158" s="185" t="s">
        <v>329</v>
      </c>
      <c r="AT158" s="185" t="s">
        <v>237</v>
      </c>
      <c r="AU158" s="185" t="s">
        <v>89</v>
      </c>
      <c r="AY158" s="18" t="s">
        <v>149</v>
      </c>
      <c r="BE158" s="186">
        <f t="shared" si="24"/>
        <v>0</v>
      </c>
      <c r="BF158" s="186">
        <f t="shared" si="25"/>
        <v>0</v>
      </c>
      <c r="BG158" s="186">
        <f t="shared" si="26"/>
        <v>0</v>
      </c>
      <c r="BH158" s="186">
        <f t="shared" si="27"/>
        <v>0</v>
      </c>
      <c r="BI158" s="186">
        <f t="shared" si="28"/>
        <v>0</v>
      </c>
      <c r="BJ158" s="18" t="s">
        <v>87</v>
      </c>
      <c r="BK158" s="186">
        <f t="shared" si="29"/>
        <v>0</v>
      </c>
      <c r="BL158" s="18" t="s">
        <v>236</v>
      </c>
      <c r="BM158" s="185" t="s">
        <v>1692</v>
      </c>
    </row>
    <row r="159" spans="1:65" s="2" customFormat="1" ht="16.5" customHeight="1">
      <c r="A159" s="35"/>
      <c r="B159" s="36"/>
      <c r="C159" s="224" t="s">
        <v>540</v>
      </c>
      <c r="D159" s="224" t="s">
        <v>237</v>
      </c>
      <c r="E159" s="225" t="s">
        <v>1693</v>
      </c>
      <c r="F159" s="226" t="s">
        <v>1694</v>
      </c>
      <c r="G159" s="227" t="s">
        <v>391</v>
      </c>
      <c r="H159" s="228">
        <v>12</v>
      </c>
      <c r="I159" s="229"/>
      <c r="J159" s="230">
        <f t="shared" si="20"/>
        <v>0</v>
      </c>
      <c r="K159" s="226" t="s">
        <v>31</v>
      </c>
      <c r="L159" s="231"/>
      <c r="M159" s="232" t="s">
        <v>31</v>
      </c>
      <c r="N159" s="233" t="s">
        <v>50</v>
      </c>
      <c r="O159" s="65"/>
      <c r="P159" s="183">
        <f t="shared" si="21"/>
        <v>0</v>
      </c>
      <c r="Q159" s="183">
        <v>5E-05</v>
      </c>
      <c r="R159" s="183">
        <f t="shared" si="22"/>
        <v>0.0006000000000000001</v>
      </c>
      <c r="S159" s="183">
        <v>0</v>
      </c>
      <c r="T159" s="184">
        <f t="shared" si="23"/>
        <v>0</v>
      </c>
      <c r="U159" s="35"/>
      <c r="V159" s="35"/>
      <c r="W159" s="35"/>
      <c r="X159" s="35"/>
      <c r="Y159" s="35"/>
      <c r="Z159" s="35"/>
      <c r="AA159" s="35"/>
      <c r="AB159" s="35"/>
      <c r="AC159" s="35"/>
      <c r="AD159" s="35"/>
      <c r="AE159" s="35"/>
      <c r="AR159" s="185" t="s">
        <v>329</v>
      </c>
      <c r="AT159" s="185" t="s">
        <v>237</v>
      </c>
      <c r="AU159" s="185" t="s">
        <v>89</v>
      </c>
      <c r="AY159" s="18" t="s">
        <v>149</v>
      </c>
      <c r="BE159" s="186">
        <f t="shared" si="24"/>
        <v>0</v>
      </c>
      <c r="BF159" s="186">
        <f t="shared" si="25"/>
        <v>0</v>
      </c>
      <c r="BG159" s="186">
        <f t="shared" si="26"/>
        <v>0</v>
      </c>
      <c r="BH159" s="186">
        <f t="shared" si="27"/>
        <v>0</v>
      </c>
      <c r="BI159" s="186">
        <f t="shared" si="28"/>
        <v>0</v>
      </c>
      <c r="BJ159" s="18" t="s">
        <v>87</v>
      </c>
      <c r="BK159" s="186">
        <f t="shared" si="29"/>
        <v>0</v>
      </c>
      <c r="BL159" s="18" t="s">
        <v>236</v>
      </c>
      <c r="BM159" s="185" t="s">
        <v>1695</v>
      </c>
    </row>
    <row r="160" spans="1:65" s="2" customFormat="1" ht="16.5" customHeight="1">
      <c r="A160" s="35"/>
      <c r="B160" s="36"/>
      <c r="C160" s="224" t="s">
        <v>547</v>
      </c>
      <c r="D160" s="224" t="s">
        <v>237</v>
      </c>
      <c r="E160" s="225" t="s">
        <v>1696</v>
      </c>
      <c r="F160" s="226" t="s">
        <v>1697</v>
      </c>
      <c r="G160" s="227" t="s">
        <v>391</v>
      </c>
      <c r="H160" s="228">
        <v>14</v>
      </c>
      <c r="I160" s="229"/>
      <c r="J160" s="230">
        <f t="shared" si="20"/>
        <v>0</v>
      </c>
      <c r="K160" s="226" t="s">
        <v>155</v>
      </c>
      <c r="L160" s="231"/>
      <c r="M160" s="232" t="s">
        <v>31</v>
      </c>
      <c r="N160" s="233" t="s">
        <v>50</v>
      </c>
      <c r="O160" s="65"/>
      <c r="P160" s="183">
        <f t="shared" si="21"/>
        <v>0</v>
      </c>
      <c r="Q160" s="183">
        <v>6E-05</v>
      </c>
      <c r="R160" s="183">
        <f t="shared" si="22"/>
        <v>0.00084</v>
      </c>
      <c r="S160" s="183">
        <v>0</v>
      </c>
      <c r="T160" s="184">
        <f t="shared" si="23"/>
        <v>0</v>
      </c>
      <c r="U160" s="35"/>
      <c r="V160" s="35"/>
      <c r="W160" s="35"/>
      <c r="X160" s="35"/>
      <c r="Y160" s="35"/>
      <c r="Z160" s="35"/>
      <c r="AA160" s="35"/>
      <c r="AB160" s="35"/>
      <c r="AC160" s="35"/>
      <c r="AD160" s="35"/>
      <c r="AE160" s="35"/>
      <c r="AR160" s="185" t="s">
        <v>329</v>
      </c>
      <c r="AT160" s="185" t="s">
        <v>237</v>
      </c>
      <c r="AU160" s="185" t="s">
        <v>89</v>
      </c>
      <c r="AY160" s="18" t="s">
        <v>149</v>
      </c>
      <c r="BE160" s="186">
        <f t="shared" si="24"/>
        <v>0</v>
      </c>
      <c r="BF160" s="186">
        <f t="shared" si="25"/>
        <v>0</v>
      </c>
      <c r="BG160" s="186">
        <f t="shared" si="26"/>
        <v>0</v>
      </c>
      <c r="BH160" s="186">
        <f t="shared" si="27"/>
        <v>0</v>
      </c>
      <c r="BI160" s="186">
        <f t="shared" si="28"/>
        <v>0</v>
      </c>
      <c r="BJ160" s="18" t="s">
        <v>87</v>
      </c>
      <c r="BK160" s="186">
        <f t="shared" si="29"/>
        <v>0</v>
      </c>
      <c r="BL160" s="18" t="s">
        <v>236</v>
      </c>
      <c r="BM160" s="185" t="s">
        <v>1698</v>
      </c>
    </row>
    <row r="161" spans="1:65" s="2" customFormat="1" ht="16.5" customHeight="1">
      <c r="A161" s="35"/>
      <c r="B161" s="36"/>
      <c r="C161" s="224" t="s">
        <v>552</v>
      </c>
      <c r="D161" s="224" t="s">
        <v>237</v>
      </c>
      <c r="E161" s="225" t="s">
        <v>1699</v>
      </c>
      <c r="F161" s="226" t="s">
        <v>1700</v>
      </c>
      <c r="G161" s="227" t="s">
        <v>391</v>
      </c>
      <c r="H161" s="228">
        <v>15</v>
      </c>
      <c r="I161" s="229"/>
      <c r="J161" s="230">
        <f t="shared" si="20"/>
        <v>0</v>
      </c>
      <c r="K161" s="226" t="s">
        <v>155</v>
      </c>
      <c r="L161" s="231"/>
      <c r="M161" s="232" t="s">
        <v>31</v>
      </c>
      <c r="N161" s="233" t="s">
        <v>50</v>
      </c>
      <c r="O161" s="65"/>
      <c r="P161" s="183">
        <f t="shared" si="21"/>
        <v>0</v>
      </c>
      <c r="Q161" s="183">
        <v>6E-05</v>
      </c>
      <c r="R161" s="183">
        <f t="shared" si="22"/>
        <v>0.0009</v>
      </c>
      <c r="S161" s="183">
        <v>0</v>
      </c>
      <c r="T161" s="184">
        <f t="shared" si="23"/>
        <v>0</v>
      </c>
      <c r="U161" s="35"/>
      <c r="V161" s="35"/>
      <c r="W161" s="35"/>
      <c r="X161" s="35"/>
      <c r="Y161" s="35"/>
      <c r="Z161" s="35"/>
      <c r="AA161" s="35"/>
      <c r="AB161" s="35"/>
      <c r="AC161" s="35"/>
      <c r="AD161" s="35"/>
      <c r="AE161" s="35"/>
      <c r="AR161" s="185" t="s">
        <v>329</v>
      </c>
      <c r="AT161" s="185" t="s">
        <v>237</v>
      </c>
      <c r="AU161" s="185" t="s">
        <v>89</v>
      </c>
      <c r="AY161" s="18" t="s">
        <v>149</v>
      </c>
      <c r="BE161" s="186">
        <f t="shared" si="24"/>
        <v>0</v>
      </c>
      <c r="BF161" s="186">
        <f t="shared" si="25"/>
        <v>0</v>
      </c>
      <c r="BG161" s="186">
        <f t="shared" si="26"/>
        <v>0</v>
      </c>
      <c r="BH161" s="186">
        <f t="shared" si="27"/>
        <v>0</v>
      </c>
      <c r="BI161" s="186">
        <f t="shared" si="28"/>
        <v>0</v>
      </c>
      <c r="BJ161" s="18" t="s">
        <v>87</v>
      </c>
      <c r="BK161" s="186">
        <f t="shared" si="29"/>
        <v>0</v>
      </c>
      <c r="BL161" s="18" t="s">
        <v>236</v>
      </c>
      <c r="BM161" s="185" t="s">
        <v>1701</v>
      </c>
    </row>
    <row r="162" spans="1:65" s="2" customFormat="1" ht="16.5" customHeight="1">
      <c r="A162" s="35"/>
      <c r="B162" s="36"/>
      <c r="C162" s="224" t="s">
        <v>556</v>
      </c>
      <c r="D162" s="224" t="s">
        <v>237</v>
      </c>
      <c r="E162" s="225" t="s">
        <v>1702</v>
      </c>
      <c r="F162" s="226" t="s">
        <v>1486</v>
      </c>
      <c r="G162" s="227" t="s">
        <v>391</v>
      </c>
      <c r="H162" s="228">
        <v>29</v>
      </c>
      <c r="I162" s="229"/>
      <c r="J162" s="230">
        <f t="shared" si="20"/>
        <v>0</v>
      </c>
      <c r="K162" s="226" t="s">
        <v>31</v>
      </c>
      <c r="L162" s="231"/>
      <c r="M162" s="232" t="s">
        <v>31</v>
      </c>
      <c r="N162" s="233" t="s">
        <v>50</v>
      </c>
      <c r="O162" s="65"/>
      <c r="P162" s="183">
        <f t="shared" si="21"/>
        <v>0</v>
      </c>
      <c r="Q162" s="183">
        <v>3E-05</v>
      </c>
      <c r="R162" s="183">
        <f t="shared" si="22"/>
        <v>0.00087</v>
      </c>
      <c r="S162" s="183">
        <v>0</v>
      </c>
      <c r="T162" s="184">
        <f t="shared" si="23"/>
        <v>0</v>
      </c>
      <c r="U162" s="35"/>
      <c r="V162" s="35"/>
      <c r="W162" s="35"/>
      <c r="X162" s="35"/>
      <c r="Y162" s="35"/>
      <c r="Z162" s="35"/>
      <c r="AA162" s="35"/>
      <c r="AB162" s="35"/>
      <c r="AC162" s="35"/>
      <c r="AD162" s="35"/>
      <c r="AE162" s="35"/>
      <c r="AR162" s="185" t="s">
        <v>329</v>
      </c>
      <c r="AT162" s="185" t="s">
        <v>237</v>
      </c>
      <c r="AU162" s="185" t="s">
        <v>89</v>
      </c>
      <c r="AY162" s="18" t="s">
        <v>149</v>
      </c>
      <c r="BE162" s="186">
        <f t="shared" si="24"/>
        <v>0</v>
      </c>
      <c r="BF162" s="186">
        <f t="shared" si="25"/>
        <v>0</v>
      </c>
      <c r="BG162" s="186">
        <f t="shared" si="26"/>
        <v>0</v>
      </c>
      <c r="BH162" s="186">
        <f t="shared" si="27"/>
        <v>0</v>
      </c>
      <c r="BI162" s="186">
        <f t="shared" si="28"/>
        <v>0</v>
      </c>
      <c r="BJ162" s="18" t="s">
        <v>87</v>
      </c>
      <c r="BK162" s="186">
        <f t="shared" si="29"/>
        <v>0</v>
      </c>
      <c r="BL162" s="18" t="s">
        <v>236</v>
      </c>
      <c r="BM162" s="185" t="s">
        <v>1703</v>
      </c>
    </row>
    <row r="163" spans="1:65" s="2" customFormat="1" ht="16.5" customHeight="1">
      <c r="A163" s="35"/>
      <c r="B163" s="36"/>
      <c r="C163" s="224" t="s">
        <v>560</v>
      </c>
      <c r="D163" s="224" t="s">
        <v>237</v>
      </c>
      <c r="E163" s="225" t="s">
        <v>1704</v>
      </c>
      <c r="F163" s="226" t="s">
        <v>1705</v>
      </c>
      <c r="G163" s="227" t="s">
        <v>391</v>
      </c>
      <c r="H163" s="228">
        <v>24</v>
      </c>
      <c r="I163" s="229"/>
      <c r="J163" s="230">
        <f t="shared" si="20"/>
        <v>0</v>
      </c>
      <c r="K163" s="226" t="s">
        <v>31</v>
      </c>
      <c r="L163" s="231"/>
      <c r="M163" s="232" t="s">
        <v>31</v>
      </c>
      <c r="N163" s="233" t="s">
        <v>50</v>
      </c>
      <c r="O163" s="65"/>
      <c r="P163" s="183">
        <f t="shared" si="21"/>
        <v>0</v>
      </c>
      <c r="Q163" s="183">
        <v>3E-05</v>
      </c>
      <c r="R163" s="183">
        <f t="shared" si="22"/>
        <v>0.00072</v>
      </c>
      <c r="S163" s="183">
        <v>0</v>
      </c>
      <c r="T163" s="184">
        <f t="shared" si="23"/>
        <v>0</v>
      </c>
      <c r="U163" s="35"/>
      <c r="V163" s="35"/>
      <c r="W163" s="35"/>
      <c r="X163" s="35"/>
      <c r="Y163" s="35"/>
      <c r="Z163" s="35"/>
      <c r="AA163" s="35"/>
      <c r="AB163" s="35"/>
      <c r="AC163" s="35"/>
      <c r="AD163" s="35"/>
      <c r="AE163" s="35"/>
      <c r="AR163" s="185" t="s">
        <v>329</v>
      </c>
      <c r="AT163" s="185" t="s">
        <v>237</v>
      </c>
      <c r="AU163" s="185" t="s">
        <v>89</v>
      </c>
      <c r="AY163" s="18" t="s">
        <v>149</v>
      </c>
      <c r="BE163" s="186">
        <f t="shared" si="24"/>
        <v>0</v>
      </c>
      <c r="BF163" s="186">
        <f t="shared" si="25"/>
        <v>0</v>
      </c>
      <c r="BG163" s="186">
        <f t="shared" si="26"/>
        <v>0</v>
      </c>
      <c r="BH163" s="186">
        <f t="shared" si="27"/>
        <v>0</v>
      </c>
      <c r="BI163" s="186">
        <f t="shared" si="28"/>
        <v>0</v>
      </c>
      <c r="BJ163" s="18" t="s">
        <v>87</v>
      </c>
      <c r="BK163" s="186">
        <f t="shared" si="29"/>
        <v>0</v>
      </c>
      <c r="BL163" s="18" t="s">
        <v>236</v>
      </c>
      <c r="BM163" s="185" t="s">
        <v>1706</v>
      </c>
    </row>
    <row r="164" spans="1:65" s="2" customFormat="1" ht="16.5" customHeight="1">
      <c r="A164" s="35"/>
      <c r="B164" s="36"/>
      <c r="C164" s="224" t="s">
        <v>564</v>
      </c>
      <c r="D164" s="224" t="s">
        <v>237</v>
      </c>
      <c r="E164" s="225" t="s">
        <v>1707</v>
      </c>
      <c r="F164" s="226" t="s">
        <v>1708</v>
      </c>
      <c r="G164" s="227" t="s">
        <v>391</v>
      </c>
      <c r="H164" s="228">
        <v>30</v>
      </c>
      <c r="I164" s="229"/>
      <c r="J164" s="230">
        <f t="shared" si="20"/>
        <v>0</v>
      </c>
      <c r="K164" s="226" t="s">
        <v>31</v>
      </c>
      <c r="L164" s="231"/>
      <c r="M164" s="232" t="s">
        <v>31</v>
      </c>
      <c r="N164" s="233" t="s">
        <v>50</v>
      </c>
      <c r="O164" s="65"/>
      <c r="P164" s="183">
        <f t="shared" si="21"/>
        <v>0</v>
      </c>
      <c r="Q164" s="183">
        <v>3E-05</v>
      </c>
      <c r="R164" s="183">
        <f t="shared" si="22"/>
        <v>0.0009</v>
      </c>
      <c r="S164" s="183">
        <v>0</v>
      </c>
      <c r="T164" s="184">
        <f t="shared" si="23"/>
        <v>0</v>
      </c>
      <c r="U164" s="35"/>
      <c r="V164" s="35"/>
      <c r="W164" s="35"/>
      <c r="X164" s="35"/>
      <c r="Y164" s="35"/>
      <c r="Z164" s="35"/>
      <c r="AA164" s="35"/>
      <c r="AB164" s="35"/>
      <c r="AC164" s="35"/>
      <c r="AD164" s="35"/>
      <c r="AE164" s="35"/>
      <c r="AR164" s="185" t="s">
        <v>329</v>
      </c>
      <c r="AT164" s="185" t="s">
        <v>237</v>
      </c>
      <c r="AU164" s="185" t="s">
        <v>89</v>
      </c>
      <c r="AY164" s="18" t="s">
        <v>149</v>
      </c>
      <c r="BE164" s="186">
        <f t="shared" si="24"/>
        <v>0</v>
      </c>
      <c r="BF164" s="186">
        <f t="shared" si="25"/>
        <v>0</v>
      </c>
      <c r="BG164" s="186">
        <f t="shared" si="26"/>
        <v>0</v>
      </c>
      <c r="BH164" s="186">
        <f t="shared" si="27"/>
        <v>0</v>
      </c>
      <c r="BI164" s="186">
        <f t="shared" si="28"/>
        <v>0</v>
      </c>
      <c r="BJ164" s="18" t="s">
        <v>87</v>
      </c>
      <c r="BK164" s="186">
        <f t="shared" si="29"/>
        <v>0</v>
      </c>
      <c r="BL164" s="18" t="s">
        <v>236</v>
      </c>
      <c r="BM164" s="185" t="s">
        <v>1709</v>
      </c>
    </row>
    <row r="165" spans="1:65" s="2" customFormat="1" ht="16.5" customHeight="1">
      <c r="A165" s="35"/>
      <c r="B165" s="36"/>
      <c r="C165" s="174" t="s">
        <v>568</v>
      </c>
      <c r="D165" s="174" t="s">
        <v>151</v>
      </c>
      <c r="E165" s="175" t="s">
        <v>1710</v>
      </c>
      <c r="F165" s="176" t="s">
        <v>1711</v>
      </c>
      <c r="G165" s="177" t="s">
        <v>391</v>
      </c>
      <c r="H165" s="178">
        <v>1</v>
      </c>
      <c r="I165" s="179"/>
      <c r="J165" s="180">
        <f t="shared" si="20"/>
        <v>0</v>
      </c>
      <c r="K165" s="176" t="s">
        <v>31</v>
      </c>
      <c r="L165" s="40"/>
      <c r="M165" s="181" t="s">
        <v>31</v>
      </c>
      <c r="N165" s="182" t="s">
        <v>50</v>
      </c>
      <c r="O165" s="65"/>
      <c r="P165" s="183">
        <f t="shared" si="21"/>
        <v>0</v>
      </c>
      <c r="Q165" s="183">
        <v>0</v>
      </c>
      <c r="R165" s="183">
        <f t="shared" si="22"/>
        <v>0</v>
      </c>
      <c r="S165" s="183">
        <v>0</v>
      </c>
      <c r="T165" s="184">
        <f t="shared" si="23"/>
        <v>0</v>
      </c>
      <c r="U165" s="35"/>
      <c r="V165" s="35"/>
      <c r="W165" s="35"/>
      <c r="X165" s="35"/>
      <c r="Y165" s="35"/>
      <c r="Z165" s="35"/>
      <c r="AA165" s="35"/>
      <c r="AB165" s="35"/>
      <c r="AC165" s="35"/>
      <c r="AD165" s="35"/>
      <c r="AE165" s="35"/>
      <c r="AR165" s="185" t="s">
        <v>236</v>
      </c>
      <c r="AT165" s="185" t="s">
        <v>151</v>
      </c>
      <c r="AU165" s="185" t="s">
        <v>89</v>
      </c>
      <c r="AY165" s="18" t="s">
        <v>149</v>
      </c>
      <c r="BE165" s="186">
        <f t="shared" si="24"/>
        <v>0</v>
      </c>
      <c r="BF165" s="186">
        <f t="shared" si="25"/>
        <v>0</v>
      </c>
      <c r="BG165" s="186">
        <f t="shared" si="26"/>
        <v>0</v>
      </c>
      <c r="BH165" s="186">
        <f t="shared" si="27"/>
        <v>0</v>
      </c>
      <c r="BI165" s="186">
        <f t="shared" si="28"/>
        <v>0</v>
      </c>
      <c r="BJ165" s="18" t="s">
        <v>87</v>
      </c>
      <c r="BK165" s="186">
        <f t="shared" si="29"/>
        <v>0</v>
      </c>
      <c r="BL165" s="18" t="s">
        <v>236</v>
      </c>
      <c r="BM165" s="185" t="s">
        <v>1712</v>
      </c>
    </row>
    <row r="166" spans="1:65" s="2" customFormat="1" ht="16.5" customHeight="1">
      <c r="A166" s="35"/>
      <c r="B166" s="36"/>
      <c r="C166" s="224" t="s">
        <v>574</v>
      </c>
      <c r="D166" s="224" t="s">
        <v>237</v>
      </c>
      <c r="E166" s="225" t="s">
        <v>1707</v>
      </c>
      <c r="F166" s="226" t="s">
        <v>1708</v>
      </c>
      <c r="G166" s="227" t="s">
        <v>391</v>
      </c>
      <c r="H166" s="228">
        <v>55</v>
      </c>
      <c r="I166" s="229"/>
      <c r="J166" s="230">
        <f t="shared" si="20"/>
        <v>0</v>
      </c>
      <c r="K166" s="226" t="s">
        <v>31</v>
      </c>
      <c r="L166" s="231"/>
      <c r="M166" s="232" t="s">
        <v>31</v>
      </c>
      <c r="N166" s="233" t="s">
        <v>50</v>
      </c>
      <c r="O166" s="65"/>
      <c r="P166" s="183">
        <f t="shared" si="21"/>
        <v>0</v>
      </c>
      <c r="Q166" s="183">
        <v>3E-05</v>
      </c>
      <c r="R166" s="183">
        <f t="shared" si="22"/>
        <v>0.00165</v>
      </c>
      <c r="S166" s="183">
        <v>0</v>
      </c>
      <c r="T166" s="184">
        <f t="shared" si="23"/>
        <v>0</v>
      </c>
      <c r="U166" s="35"/>
      <c r="V166" s="35"/>
      <c r="W166" s="35"/>
      <c r="X166" s="35"/>
      <c r="Y166" s="35"/>
      <c r="Z166" s="35"/>
      <c r="AA166" s="35"/>
      <c r="AB166" s="35"/>
      <c r="AC166" s="35"/>
      <c r="AD166" s="35"/>
      <c r="AE166" s="35"/>
      <c r="AR166" s="185" t="s">
        <v>329</v>
      </c>
      <c r="AT166" s="185" t="s">
        <v>237</v>
      </c>
      <c r="AU166" s="185" t="s">
        <v>89</v>
      </c>
      <c r="AY166" s="18" t="s">
        <v>149</v>
      </c>
      <c r="BE166" s="186">
        <f t="shared" si="24"/>
        <v>0</v>
      </c>
      <c r="BF166" s="186">
        <f t="shared" si="25"/>
        <v>0</v>
      </c>
      <c r="BG166" s="186">
        <f t="shared" si="26"/>
        <v>0</v>
      </c>
      <c r="BH166" s="186">
        <f t="shared" si="27"/>
        <v>0</v>
      </c>
      <c r="BI166" s="186">
        <f t="shared" si="28"/>
        <v>0</v>
      </c>
      <c r="BJ166" s="18" t="s">
        <v>87</v>
      </c>
      <c r="BK166" s="186">
        <f t="shared" si="29"/>
        <v>0</v>
      </c>
      <c r="BL166" s="18" t="s">
        <v>236</v>
      </c>
      <c r="BM166" s="185" t="s">
        <v>1713</v>
      </c>
    </row>
    <row r="167" spans="1:65" s="2" customFormat="1" ht="16.5" customHeight="1">
      <c r="A167" s="35"/>
      <c r="B167" s="36"/>
      <c r="C167" s="174" t="s">
        <v>581</v>
      </c>
      <c r="D167" s="174" t="s">
        <v>151</v>
      </c>
      <c r="E167" s="175" t="s">
        <v>1714</v>
      </c>
      <c r="F167" s="176" t="s">
        <v>1715</v>
      </c>
      <c r="G167" s="177" t="s">
        <v>391</v>
      </c>
      <c r="H167" s="178">
        <v>3</v>
      </c>
      <c r="I167" s="179"/>
      <c r="J167" s="180">
        <f t="shared" si="20"/>
        <v>0</v>
      </c>
      <c r="K167" s="176" t="s">
        <v>31</v>
      </c>
      <c r="L167" s="40"/>
      <c r="M167" s="181" t="s">
        <v>31</v>
      </c>
      <c r="N167" s="182" t="s">
        <v>50</v>
      </c>
      <c r="O167" s="65"/>
      <c r="P167" s="183">
        <f t="shared" si="21"/>
        <v>0</v>
      </c>
      <c r="Q167" s="183">
        <v>0</v>
      </c>
      <c r="R167" s="183">
        <f t="shared" si="22"/>
        <v>0</v>
      </c>
      <c r="S167" s="183">
        <v>0</v>
      </c>
      <c r="T167" s="184">
        <f t="shared" si="23"/>
        <v>0</v>
      </c>
      <c r="U167" s="35"/>
      <c r="V167" s="35"/>
      <c r="W167" s="35"/>
      <c r="X167" s="35"/>
      <c r="Y167" s="35"/>
      <c r="Z167" s="35"/>
      <c r="AA167" s="35"/>
      <c r="AB167" s="35"/>
      <c r="AC167" s="35"/>
      <c r="AD167" s="35"/>
      <c r="AE167" s="35"/>
      <c r="AR167" s="185" t="s">
        <v>236</v>
      </c>
      <c r="AT167" s="185" t="s">
        <v>151</v>
      </c>
      <c r="AU167" s="185" t="s">
        <v>89</v>
      </c>
      <c r="AY167" s="18" t="s">
        <v>149</v>
      </c>
      <c r="BE167" s="186">
        <f t="shared" si="24"/>
        <v>0</v>
      </c>
      <c r="BF167" s="186">
        <f t="shared" si="25"/>
        <v>0</v>
      </c>
      <c r="BG167" s="186">
        <f t="shared" si="26"/>
        <v>0</v>
      </c>
      <c r="BH167" s="186">
        <f t="shared" si="27"/>
        <v>0</v>
      </c>
      <c r="BI167" s="186">
        <f t="shared" si="28"/>
        <v>0</v>
      </c>
      <c r="BJ167" s="18" t="s">
        <v>87</v>
      </c>
      <c r="BK167" s="186">
        <f t="shared" si="29"/>
        <v>0</v>
      </c>
      <c r="BL167" s="18" t="s">
        <v>236</v>
      </c>
      <c r="BM167" s="185" t="s">
        <v>1716</v>
      </c>
    </row>
    <row r="168" spans="1:65" s="2" customFormat="1" ht="16.5" customHeight="1">
      <c r="A168" s="35"/>
      <c r="B168" s="36"/>
      <c r="C168" s="174" t="s">
        <v>587</v>
      </c>
      <c r="D168" s="174" t="s">
        <v>151</v>
      </c>
      <c r="E168" s="175" t="s">
        <v>1717</v>
      </c>
      <c r="F168" s="176" t="s">
        <v>1718</v>
      </c>
      <c r="G168" s="177" t="s">
        <v>391</v>
      </c>
      <c r="H168" s="178">
        <v>2</v>
      </c>
      <c r="I168" s="179"/>
      <c r="J168" s="180">
        <f t="shared" si="20"/>
        <v>0</v>
      </c>
      <c r="K168" s="176" t="s">
        <v>31</v>
      </c>
      <c r="L168" s="40"/>
      <c r="M168" s="181" t="s">
        <v>31</v>
      </c>
      <c r="N168" s="182" t="s">
        <v>50</v>
      </c>
      <c r="O168" s="65"/>
      <c r="P168" s="183">
        <f t="shared" si="21"/>
        <v>0</v>
      </c>
      <c r="Q168" s="183">
        <v>0</v>
      </c>
      <c r="R168" s="183">
        <f t="shared" si="22"/>
        <v>0</v>
      </c>
      <c r="S168" s="183">
        <v>0</v>
      </c>
      <c r="T168" s="184">
        <f t="shared" si="23"/>
        <v>0</v>
      </c>
      <c r="U168" s="35"/>
      <c r="V168" s="35"/>
      <c r="W168" s="35"/>
      <c r="X168" s="35"/>
      <c r="Y168" s="35"/>
      <c r="Z168" s="35"/>
      <c r="AA168" s="35"/>
      <c r="AB168" s="35"/>
      <c r="AC168" s="35"/>
      <c r="AD168" s="35"/>
      <c r="AE168" s="35"/>
      <c r="AR168" s="185" t="s">
        <v>236</v>
      </c>
      <c r="AT168" s="185" t="s">
        <v>151</v>
      </c>
      <c r="AU168" s="185" t="s">
        <v>89</v>
      </c>
      <c r="AY168" s="18" t="s">
        <v>149</v>
      </c>
      <c r="BE168" s="186">
        <f t="shared" si="24"/>
        <v>0</v>
      </c>
      <c r="BF168" s="186">
        <f t="shared" si="25"/>
        <v>0</v>
      </c>
      <c r="BG168" s="186">
        <f t="shared" si="26"/>
        <v>0</v>
      </c>
      <c r="BH168" s="186">
        <f t="shared" si="27"/>
        <v>0</v>
      </c>
      <c r="BI168" s="186">
        <f t="shared" si="28"/>
        <v>0</v>
      </c>
      <c r="BJ168" s="18" t="s">
        <v>87</v>
      </c>
      <c r="BK168" s="186">
        <f t="shared" si="29"/>
        <v>0</v>
      </c>
      <c r="BL168" s="18" t="s">
        <v>236</v>
      </c>
      <c r="BM168" s="185" t="s">
        <v>1719</v>
      </c>
    </row>
    <row r="169" spans="1:65" s="2" customFormat="1" ht="16.5" customHeight="1">
      <c r="A169" s="35"/>
      <c r="B169" s="36"/>
      <c r="C169" s="174" t="s">
        <v>592</v>
      </c>
      <c r="D169" s="174" t="s">
        <v>151</v>
      </c>
      <c r="E169" s="175" t="s">
        <v>1720</v>
      </c>
      <c r="F169" s="176" t="s">
        <v>1721</v>
      </c>
      <c r="G169" s="177" t="s">
        <v>391</v>
      </c>
      <c r="H169" s="178">
        <v>12</v>
      </c>
      <c r="I169" s="179"/>
      <c r="J169" s="180">
        <f t="shared" si="20"/>
        <v>0</v>
      </c>
      <c r="K169" s="176" t="s">
        <v>31</v>
      </c>
      <c r="L169" s="40"/>
      <c r="M169" s="181" t="s">
        <v>31</v>
      </c>
      <c r="N169" s="182" t="s">
        <v>50</v>
      </c>
      <c r="O169" s="65"/>
      <c r="P169" s="183">
        <f t="shared" si="21"/>
        <v>0</v>
      </c>
      <c r="Q169" s="183">
        <v>0</v>
      </c>
      <c r="R169" s="183">
        <f t="shared" si="22"/>
        <v>0</v>
      </c>
      <c r="S169" s="183">
        <v>0</v>
      </c>
      <c r="T169" s="184">
        <f t="shared" si="23"/>
        <v>0</v>
      </c>
      <c r="U169" s="35"/>
      <c r="V169" s="35"/>
      <c r="W169" s="35"/>
      <c r="X169" s="35"/>
      <c r="Y169" s="35"/>
      <c r="Z169" s="35"/>
      <c r="AA169" s="35"/>
      <c r="AB169" s="35"/>
      <c r="AC169" s="35"/>
      <c r="AD169" s="35"/>
      <c r="AE169" s="35"/>
      <c r="AR169" s="185" t="s">
        <v>236</v>
      </c>
      <c r="AT169" s="185" t="s">
        <v>151</v>
      </c>
      <c r="AU169" s="185" t="s">
        <v>89</v>
      </c>
      <c r="AY169" s="18" t="s">
        <v>149</v>
      </c>
      <c r="BE169" s="186">
        <f t="shared" si="24"/>
        <v>0</v>
      </c>
      <c r="BF169" s="186">
        <f t="shared" si="25"/>
        <v>0</v>
      </c>
      <c r="BG169" s="186">
        <f t="shared" si="26"/>
        <v>0</v>
      </c>
      <c r="BH169" s="186">
        <f t="shared" si="27"/>
        <v>0</v>
      </c>
      <c r="BI169" s="186">
        <f t="shared" si="28"/>
        <v>0</v>
      </c>
      <c r="BJ169" s="18" t="s">
        <v>87</v>
      </c>
      <c r="BK169" s="186">
        <f t="shared" si="29"/>
        <v>0</v>
      </c>
      <c r="BL169" s="18" t="s">
        <v>236</v>
      </c>
      <c r="BM169" s="185" t="s">
        <v>1722</v>
      </c>
    </row>
    <row r="170" spans="1:65" s="2" customFormat="1" ht="16.5" customHeight="1">
      <c r="A170" s="35"/>
      <c r="B170" s="36"/>
      <c r="C170" s="174" t="s">
        <v>596</v>
      </c>
      <c r="D170" s="174" t="s">
        <v>151</v>
      </c>
      <c r="E170" s="175" t="s">
        <v>1723</v>
      </c>
      <c r="F170" s="176" t="s">
        <v>1724</v>
      </c>
      <c r="G170" s="177" t="s">
        <v>391</v>
      </c>
      <c r="H170" s="178">
        <v>12</v>
      </c>
      <c r="I170" s="179"/>
      <c r="J170" s="180">
        <f t="shared" si="20"/>
        <v>0</v>
      </c>
      <c r="K170" s="176" t="s">
        <v>31</v>
      </c>
      <c r="L170" s="40"/>
      <c r="M170" s="181" t="s">
        <v>31</v>
      </c>
      <c r="N170" s="182" t="s">
        <v>50</v>
      </c>
      <c r="O170" s="65"/>
      <c r="P170" s="183">
        <f t="shared" si="21"/>
        <v>0</v>
      </c>
      <c r="Q170" s="183">
        <v>0</v>
      </c>
      <c r="R170" s="183">
        <f t="shared" si="22"/>
        <v>0</v>
      </c>
      <c r="S170" s="183">
        <v>0</v>
      </c>
      <c r="T170" s="184">
        <f t="shared" si="23"/>
        <v>0</v>
      </c>
      <c r="U170" s="35"/>
      <c r="V170" s="35"/>
      <c r="W170" s="35"/>
      <c r="X170" s="35"/>
      <c r="Y170" s="35"/>
      <c r="Z170" s="35"/>
      <c r="AA170" s="35"/>
      <c r="AB170" s="35"/>
      <c r="AC170" s="35"/>
      <c r="AD170" s="35"/>
      <c r="AE170" s="35"/>
      <c r="AR170" s="185" t="s">
        <v>236</v>
      </c>
      <c r="AT170" s="185" t="s">
        <v>151</v>
      </c>
      <c r="AU170" s="185" t="s">
        <v>89</v>
      </c>
      <c r="AY170" s="18" t="s">
        <v>149</v>
      </c>
      <c r="BE170" s="186">
        <f t="shared" si="24"/>
        <v>0</v>
      </c>
      <c r="BF170" s="186">
        <f t="shared" si="25"/>
        <v>0</v>
      </c>
      <c r="BG170" s="186">
        <f t="shared" si="26"/>
        <v>0</v>
      </c>
      <c r="BH170" s="186">
        <f t="shared" si="27"/>
        <v>0</v>
      </c>
      <c r="BI170" s="186">
        <f t="shared" si="28"/>
        <v>0</v>
      </c>
      <c r="BJ170" s="18" t="s">
        <v>87</v>
      </c>
      <c r="BK170" s="186">
        <f t="shared" si="29"/>
        <v>0</v>
      </c>
      <c r="BL170" s="18" t="s">
        <v>236</v>
      </c>
      <c r="BM170" s="185" t="s">
        <v>1725</v>
      </c>
    </row>
    <row r="171" spans="1:65" s="2" customFormat="1" ht="16.5" customHeight="1">
      <c r="A171" s="35"/>
      <c r="B171" s="36"/>
      <c r="C171" s="174" t="s">
        <v>601</v>
      </c>
      <c r="D171" s="174" t="s">
        <v>151</v>
      </c>
      <c r="E171" s="175" t="s">
        <v>1726</v>
      </c>
      <c r="F171" s="176" t="s">
        <v>1727</v>
      </c>
      <c r="G171" s="177" t="s">
        <v>391</v>
      </c>
      <c r="H171" s="178">
        <v>1</v>
      </c>
      <c r="I171" s="179"/>
      <c r="J171" s="180">
        <f t="shared" si="20"/>
        <v>0</v>
      </c>
      <c r="K171" s="176" t="s">
        <v>31</v>
      </c>
      <c r="L171" s="40"/>
      <c r="M171" s="181" t="s">
        <v>31</v>
      </c>
      <c r="N171" s="182" t="s">
        <v>50</v>
      </c>
      <c r="O171" s="65"/>
      <c r="P171" s="183">
        <f t="shared" si="21"/>
        <v>0</v>
      </c>
      <c r="Q171" s="183">
        <v>0</v>
      </c>
      <c r="R171" s="183">
        <f t="shared" si="22"/>
        <v>0</v>
      </c>
      <c r="S171" s="183">
        <v>0</v>
      </c>
      <c r="T171" s="184">
        <f t="shared" si="23"/>
        <v>0</v>
      </c>
      <c r="U171" s="35"/>
      <c r="V171" s="35"/>
      <c r="W171" s="35"/>
      <c r="X171" s="35"/>
      <c r="Y171" s="35"/>
      <c r="Z171" s="35"/>
      <c r="AA171" s="35"/>
      <c r="AB171" s="35"/>
      <c r="AC171" s="35"/>
      <c r="AD171" s="35"/>
      <c r="AE171" s="35"/>
      <c r="AR171" s="185" t="s">
        <v>236</v>
      </c>
      <c r="AT171" s="185" t="s">
        <v>151</v>
      </c>
      <c r="AU171" s="185" t="s">
        <v>89</v>
      </c>
      <c r="AY171" s="18" t="s">
        <v>149</v>
      </c>
      <c r="BE171" s="186">
        <f t="shared" si="24"/>
        <v>0</v>
      </c>
      <c r="BF171" s="186">
        <f t="shared" si="25"/>
        <v>0</v>
      </c>
      <c r="BG171" s="186">
        <f t="shared" si="26"/>
        <v>0</v>
      </c>
      <c r="BH171" s="186">
        <f t="shared" si="27"/>
        <v>0</v>
      </c>
      <c r="BI171" s="186">
        <f t="shared" si="28"/>
        <v>0</v>
      </c>
      <c r="BJ171" s="18" t="s">
        <v>87</v>
      </c>
      <c r="BK171" s="186">
        <f t="shared" si="29"/>
        <v>0</v>
      </c>
      <c r="BL171" s="18" t="s">
        <v>236</v>
      </c>
      <c r="BM171" s="185" t="s">
        <v>1728</v>
      </c>
    </row>
    <row r="172" spans="1:65" s="2" customFormat="1" ht="16.5" customHeight="1">
      <c r="A172" s="35"/>
      <c r="B172" s="36"/>
      <c r="C172" s="174" t="s">
        <v>606</v>
      </c>
      <c r="D172" s="174" t="s">
        <v>151</v>
      </c>
      <c r="E172" s="175" t="s">
        <v>1729</v>
      </c>
      <c r="F172" s="176" t="s">
        <v>1730</v>
      </c>
      <c r="G172" s="177" t="s">
        <v>391</v>
      </c>
      <c r="H172" s="178">
        <v>1</v>
      </c>
      <c r="I172" s="179"/>
      <c r="J172" s="180">
        <f t="shared" si="20"/>
        <v>0</v>
      </c>
      <c r="K172" s="176" t="s">
        <v>31</v>
      </c>
      <c r="L172" s="40"/>
      <c r="M172" s="181" t="s">
        <v>31</v>
      </c>
      <c r="N172" s="182" t="s">
        <v>50</v>
      </c>
      <c r="O172" s="65"/>
      <c r="P172" s="183">
        <f t="shared" si="21"/>
        <v>0</v>
      </c>
      <c r="Q172" s="183">
        <v>0</v>
      </c>
      <c r="R172" s="183">
        <f t="shared" si="22"/>
        <v>0</v>
      </c>
      <c r="S172" s="183">
        <v>0</v>
      </c>
      <c r="T172" s="184">
        <f t="shared" si="23"/>
        <v>0</v>
      </c>
      <c r="U172" s="35"/>
      <c r="V172" s="35"/>
      <c r="W172" s="35"/>
      <c r="X172" s="35"/>
      <c r="Y172" s="35"/>
      <c r="Z172" s="35"/>
      <c r="AA172" s="35"/>
      <c r="AB172" s="35"/>
      <c r="AC172" s="35"/>
      <c r="AD172" s="35"/>
      <c r="AE172" s="35"/>
      <c r="AR172" s="185" t="s">
        <v>236</v>
      </c>
      <c r="AT172" s="185" t="s">
        <v>151</v>
      </c>
      <c r="AU172" s="185" t="s">
        <v>89</v>
      </c>
      <c r="AY172" s="18" t="s">
        <v>149</v>
      </c>
      <c r="BE172" s="186">
        <f t="shared" si="24"/>
        <v>0</v>
      </c>
      <c r="BF172" s="186">
        <f t="shared" si="25"/>
        <v>0</v>
      </c>
      <c r="BG172" s="186">
        <f t="shared" si="26"/>
        <v>0</v>
      </c>
      <c r="BH172" s="186">
        <f t="shared" si="27"/>
        <v>0</v>
      </c>
      <c r="BI172" s="186">
        <f t="shared" si="28"/>
        <v>0</v>
      </c>
      <c r="BJ172" s="18" t="s">
        <v>87</v>
      </c>
      <c r="BK172" s="186">
        <f t="shared" si="29"/>
        <v>0</v>
      </c>
      <c r="BL172" s="18" t="s">
        <v>236</v>
      </c>
      <c r="BM172" s="185" t="s">
        <v>1731</v>
      </c>
    </row>
    <row r="173" spans="1:65" s="2" customFormat="1" ht="16.5" customHeight="1">
      <c r="A173" s="35"/>
      <c r="B173" s="36"/>
      <c r="C173" s="174" t="s">
        <v>611</v>
      </c>
      <c r="D173" s="174" t="s">
        <v>151</v>
      </c>
      <c r="E173" s="175" t="s">
        <v>1732</v>
      </c>
      <c r="F173" s="176" t="s">
        <v>1733</v>
      </c>
      <c r="G173" s="177" t="s">
        <v>391</v>
      </c>
      <c r="H173" s="178">
        <v>5</v>
      </c>
      <c r="I173" s="179"/>
      <c r="J173" s="180">
        <f t="shared" si="20"/>
        <v>0</v>
      </c>
      <c r="K173" s="176" t="s">
        <v>31</v>
      </c>
      <c r="L173" s="40"/>
      <c r="M173" s="181" t="s">
        <v>31</v>
      </c>
      <c r="N173" s="182" t="s">
        <v>50</v>
      </c>
      <c r="O173" s="65"/>
      <c r="P173" s="183">
        <f t="shared" si="21"/>
        <v>0</v>
      </c>
      <c r="Q173" s="183">
        <v>0</v>
      </c>
      <c r="R173" s="183">
        <f t="shared" si="22"/>
        <v>0</v>
      </c>
      <c r="S173" s="183">
        <v>0</v>
      </c>
      <c r="T173" s="184">
        <f t="shared" si="23"/>
        <v>0</v>
      </c>
      <c r="U173" s="35"/>
      <c r="V173" s="35"/>
      <c r="W173" s="35"/>
      <c r="X173" s="35"/>
      <c r="Y173" s="35"/>
      <c r="Z173" s="35"/>
      <c r="AA173" s="35"/>
      <c r="AB173" s="35"/>
      <c r="AC173" s="35"/>
      <c r="AD173" s="35"/>
      <c r="AE173" s="35"/>
      <c r="AR173" s="185" t="s">
        <v>236</v>
      </c>
      <c r="AT173" s="185" t="s">
        <v>151</v>
      </c>
      <c r="AU173" s="185" t="s">
        <v>89</v>
      </c>
      <c r="AY173" s="18" t="s">
        <v>149</v>
      </c>
      <c r="BE173" s="186">
        <f t="shared" si="24"/>
        <v>0</v>
      </c>
      <c r="BF173" s="186">
        <f t="shared" si="25"/>
        <v>0</v>
      </c>
      <c r="BG173" s="186">
        <f t="shared" si="26"/>
        <v>0</v>
      </c>
      <c r="BH173" s="186">
        <f t="shared" si="27"/>
        <v>0</v>
      </c>
      <c r="BI173" s="186">
        <f t="shared" si="28"/>
        <v>0</v>
      </c>
      <c r="BJ173" s="18" t="s">
        <v>87</v>
      </c>
      <c r="BK173" s="186">
        <f t="shared" si="29"/>
        <v>0</v>
      </c>
      <c r="BL173" s="18" t="s">
        <v>236</v>
      </c>
      <c r="BM173" s="185" t="s">
        <v>1734</v>
      </c>
    </row>
    <row r="174" spans="1:65" s="2" customFormat="1" ht="16.5" customHeight="1">
      <c r="A174" s="35"/>
      <c r="B174" s="36"/>
      <c r="C174" s="174" t="s">
        <v>616</v>
      </c>
      <c r="D174" s="174" t="s">
        <v>151</v>
      </c>
      <c r="E174" s="175" t="s">
        <v>1735</v>
      </c>
      <c r="F174" s="176" t="s">
        <v>1736</v>
      </c>
      <c r="G174" s="177" t="s">
        <v>391</v>
      </c>
      <c r="H174" s="178">
        <v>4</v>
      </c>
      <c r="I174" s="179"/>
      <c r="J174" s="180">
        <f t="shared" si="20"/>
        <v>0</v>
      </c>
      <c r="K174" s="176" t="s">
        <v>31</v>
      </c>
      <c r="L174" s="40"/>
      <c r="M174" s="181" t="s">
        <v>31</v>
      </c>
      <c r="N174" s="182" t="s">
        <v>50</v>
      </c>
      <c r="O174" s="65"/>
      <c r="P174" s="183">
        <f t="shared" si="21"/>
        <v>0</v>
      </c>
      <c r="Q174" s="183">
        <v>0</v>
      </c>
      <c r="R174" s="183">
        <f t="shared" si="22"/>
        <v>0</v>
      </c>
      <c r="S174" s="183">
        <v>0</v>
      </c>
      <c r="T174" s="184">
        <f t="shared" si="23"/>
        <v>0</v>
      </c>
      <c r="U174" s="35"/>
      <c r="V174" s="35"/>
      <c r="W174" s="35"/>
      <c r="X174" s="35"/>
      <c r="Y174" s="35"/>
      <c r="Z174" s="35"/>
      <c r="AA174" s="35"/>
      <c r="AB174" s="35"/>
      <c r="AC174" s="35"/>
      <c r="AD174" s="35"/>
      <c r="AE174" s="35"/>
      <c r="AR174" s="185" t="s">
        <v>236</v>
      </c>
      <c r="AT174" s="185" t="s">
        <v>151</v>
      </c>
      <c r="AU174" s="185" t="s">
        <v>89</v>
      </c>
      <c r="AY174" s="18" t="s">
        <v>149</v>
      </c>
      <c r="BE174" s="186">
        <f t="shared" si="24"/>
        <v>0</v>
      </c>
      <c r="BF174" s="186">
        <f t="shared" si="25"/>
        <v>0</v>
      </c>
      <c r="BG174" s="186">
        <f t="shared" si="26"/>
        <v>0</v>
      </c>
      <c r="BH174" s="186">
        <f t="shared" si="27"/>
        <v>0</v>
      </c>
      <c r="BI174" s="186">
        <f t="shared" si="28"/>
        <v>0</v>
      </c>
      <c r="BJ174" s="18" t="s">
        <v>87</v>
      </c>
      <c r="BK174" s="186">
        <f t="shared" si="29"/>
        <v>0</v>
      </c>
      <c r="BL174" s="18" t="s">
        <v>236</v>
      </c>
      <c r="BM174" s="185" t="s">
        <v>1737</v>
      </c>
    </row>
    <row r="175" spans="1:65" s="2" customFormat="1" ht="16.5" customHeight="1">
      <c r="A175" s="35"/>
      <c r="B175" s="36"/>
      <c r="C175" s="174" t="s">
        <v>620</v>
      </c>
      <c r="D175" s="174" t="s">
        <v>151</v>
      </c>
      <c r="E175" s="175" t="s">
        <v>1738</v>
      </c>
      <c r="F175" s="176" t="s">
        <v>1739</v>
      </c>
      <c r="G175" s="177" t="s">
        <v>391</v>
      </c>
      <c r="H175" s="178">
        <v>6</v>
      </c>
      <c r="I175" s="179"/>
      <c r="J175" s="180">
        <f t="shared" si="20"/>
        <v>0</v>
      </c>
      <c r="K175" s="176" t="s">
        <v>31</v>
      </c>
      <c r="L175" s="40"/>
      <c r="M175" s="181" t="s">
        <v>31</v>
      </c>
      <c r="N175" s="182" t="s">
        <v>50</v>
      </c>
      <c r="O175" s="65"/>
      <c r="P175" s="183">
        <f t="shared" si="21"/>
        <v>0</v>
      </c>
      <c r="Q175" s="183">
        <v>0</v>
      </c>
      <c r="R175" s="183">
        <f t="shared" si="22"/>
        <v>0</v>
      </c>
      <c r="S175" s="183">
        <v>0</v>
      </c>
      <c r="T175" s="184">
        <f t="shared" si="23"/>
        <v>0</v>
      </c>
      <c r="U175" s="35"/>
      <c r="V175" s="35"/>
      <c r="W175" s="35"/>
      <c r="X175" s="35"/>
      <c r="Y175" s="35"/>
      <c r="Z175" s="35"/>
      <c r="AA175" s="35"/>
      <c r="AB175" s="35"/>
      <c r="AC175" s="35"/>
      <c r="AD175" s="35"/>
      <c r="AE175" s="35"/>
      <c r="AR175" s="185" t="s">
        <v>236</v>
      </c>
      <c r="AT175" s="185" t="s">
        <v>151</v>
      </c>
      <c r="AU175" s="185" t="s">
        <v>89</v>
      </c>
      <c r="AY175" s="18" t="s">
        <v>149</v>
      </c>
      <c r="BE175" s="186">
        <f t="shared" si="24"/>
        <v>0</v>
      </c>
      <c r="BF175" s="186">
        <f t="shared" si="25"/>
        <v>0</v>
      </c>
      <c r="BG175" s="186">
        <f t="shared" si="26"/>
        <v>0</v>
      </c>
      <c r="BH175" s="186">
        <f t="shared" si="27"/>
        <v>0</v>
      </c>
      <c r="BI175" s="186">
        <f t="shared" si="28"/>
        <v>0</v>
      </c>
      <c r="BJ175" s="18" t="s">
        <v>87</v>
      </c>
      <c r="BK175" s="186">
        <f t="shared" si="29"/>
        <v>0</v>
      </c>
      <c r="BL175" s="18" t="s">
        <v>236</v>
      </c>
      <c r="BM175" s="185" t="s">
        <v>1740</v>
      </c>
    </row>
    <row r="176" spans="1:65" s="2" customFormat="1" ht="16.5" customHeight="1">
      <c r="A176" s="35"/>
      <c r="B176" s="36"/>
      <c r="C176" s="174" t="s">
        <v>625</v>
      </c>
      <c r="D176" s="174" t="s">
        <v>151</v>
      </c>
      <c r="E176" s="175" t="s">
        <v>1741</v>
      </c>
      <c r="F176" s="176" t="s">
        <v>1742</v>
      </c>
      <c r="G176" s="177" t="s">
        <v>391</v>
      </c>
      <c r="H176" s="178">
        <v>4</v>
      </c>
      <c r="I176" s="179"/>
      <c r="J176" s="180">
        <f t="shared" si="20"/>
        <v>0</v>
      </c>
      <c r="K176" s="176" t="s">
        <v>31</v>
      </c>
      <c r="L176" s="40"/>
      <c r="M176" s="181" t="s">
        <v>31</v>
      </c>
      <c r="N176" s="182" t="s">
        <v>50</v>
      </c>
      <c r="O176" s="65"/>
      <c r="P176" s="183">
        <f t="shared" si="21"/>
        <v>0</v>
      </c>
      <c r="Q176" s="183">
        <v>0</v>
      </c>
      <c r="R176" s="183">
        <f t="shared" si="22"/>
        <v>0</v>
      </c>
      <c r="S176" s="183">
        <v>0</v>
      </c>
      <c r="T176" s="184">
        <f t="shared" si="23"/>
        <v>0</v>
      </c>
      <c r="U176" s="35"/>
      <c r="V176" s="35"/>
      <c r="W176" s="35"/>
      <c r="X176" s="35"/>
      <c r="Y176" s="35"/>
      <c r="Z176" s="35"/>
      <c r="AA176" s="35"/>
      <c r="AB176" s="35"/>
      <c r="AC176" s="35"/>
      <c r="AD176" s="35"/>
      <c r="AE176" s="35"/>
      <c r="AR176" s="185" t="s">
        <v>236</v>
      </c>
      <c r="AT176" s="185" t="s">
        <v>151</v>
      </c>
      <c r="AU176" s="185" t="s">
        <v>89</v>
      </c>
      <c r="AY176" s="18" t="s">
        <v>149</v>
      </c>
      <c r="BE176" s="186">
        <f t="shared" si="24"/>
        <v>0</v>
      </c>
      <c r="BF176" s="186">
        <f t="shared" si="25"/>
        <v>0</v>
      </c>
      <c r="BG176" s="186">
        <f t="shared" si="26"/>
        <v>0</v>
      </c>
      <c r="BH176" s="186">
        <f t="shared" si="27"/>
        <v>0</v>
      </c>
      <c r="BI176" s="186">
        <f t="shared" si="28"/>
        <v>0</v>
      </c>
      <c r="BJ176" s="18" t="s">
        <v>87</v>
      </c>
      <c r="BK176" s="186">
        <f t="shared" si="29"/>
        <v>0</v>
      </c>
      <c r="BL176" s="18" t="s">
        <v>236</v>
      </c>
      <c r="BM176" s="185" t="s">
        <v>1743</v>
      </c>
    </row>
    <row r="177" spans="1:65" s="2" customFormat="1" ht="16.5" customHeight="1">
      <c r="A177" s="35"/>
      <c r="B177" s="36"/>
      <c r="C177" s="174" t="s">
        <v>631</v>
      </c>
      <c r="D177" s="174" t="s">
        <v>151</v>
      </c>
      <c r="E177" s="175" t="s">
        <v>1744</v>
      </c>
      <c r="F177" s="176" t="s">
        <v>1745</v>
      </c>
      <c r="G177" s="177" t="s">
        <v>391</v>
      </c>
      <c r="H177" s="178">
        <v>2</v>
      </c>
      <c r="I177" s="179"/>
      <c r="J177" s="180">
        <f t="shared" si="20"/>
        <v>0</v>
      </c>
      <c r="K177" s="176" t="s">
        <v>31</v>
      </c>
      <c r="L177" s="40"/>
      <c r="M177" s="181" t="s">
        <v>31</v>
      </c>
      <c r="N177" s="182" t="s">
        <v>50</v>
      </c>
      <c r="O177" s="65"/>
      <c r="P177" s="183">
        <f t="shared" si="21"/>
        <v>0</v>
      </c>
      <c r="Q177" s="183">
        <v>0</v>
      </c>
      <c r="R177" s="183">
        <f t="shared" si="22"/>
        <v>0</v>
      </c>
      <c r="S177" s="183">
        <v>0</v>
      </c>
      <c r="T177" s="184">
        <f t="shared" si="23"/>
        <v>0</v>
      </c>
      <c r="U177" s="35"/>
      <c r="V177" s="35"/>
      <c r="W177" s="35"/>
      <c r="X177" s="35"/>
      <c r="Y177" s="35"/>
      <c r="Z177" s="35"/>
      <c r="AA177" s="35"/>
      <c r="AB177" s="35"/>
      <c r="AC177" s="35"/>
      <c r="AD177" s="35"/>
      <c r="AE177" s="35"/>
      <c r="AR177" s="185" t="s">
        <v>236</v>
      </c>
      <c r="AT177" s="185" t="s">
        <v>151</v>
      </c>
      <c r="AU177" s="185" t="s">
        <v>89</v>
      </c>
      <c r="AY177" s="18" t="s">
        <v>149</v>
      </c>
      <c r="BE177" s="186">
        <f t="shared" si="24"/>
        <v>0</v>
      </c>
      <c r="BF177" s="186">
        <f t="shared" si="25"/>
        <v>0</v>
      </c>
      <c r="BG177" s="186">
        <f t="shared" si="26"/>
        <v>0</v>
      </c>
      <c r="BH177" s="186">
        <f t="shared" si="27"/>
        <v>0</v>
      </c>
      <c r="BI177" s="186">
        <f t="shared" si="28"/>
        <v>0</v>
      </c>
      <c r="BJ177" s="18" t="s">
        <v>87</v>
      </c>
      <c r="BK177" s="186">
        <f t="shared" si="29"/>
        <v>0</v>
      </c>
      <c r="BL177" s="18" t="s">
        <v>236</v>
      </c>
      <c r="BM177" s="185" t="s">
        <v>1746</v>
      </c>
    </row>
    <row r="178" spans="1:65" s="2" customFormat="1" ht="16.5" customHeight="1">
      <c r="A178" s="35"/>
      <c r="B178" s="36"/>
      <c r="C178" s="174" t="s">
        <v>637</v>
      </c>
      <c r="D178" s="174" t="s">
        <v>151</v>
      </c>
      <c r="E178" s="175" t="s">
        <v>1747</v>
      </c>
      <c r="F178" s="176" t="s">
        <v>1748</v>
      </c>
      <c r="G178" s="177" t="s">
        <v>391</v>
      </c>
      <c r="H178" s="178">
        <v>4</v>
      </c>
      <c r="I178" s="179"/>
      <c r="J178" s="180">
        <f t="shared" si="20"/>
        <v>0</v>
      </c>
      <c r="K178" s="176" t="s">
        <v>31</v>
      </c>
      <c r="L178" s="40"/>
      <c r="M178" s="181" t="s">
        <v>31</v>
      </c>
      <c r="N178" s="182" t="s">
        <v>50</v>
      </c>
      <c r="O178" s="65"/>
      <c r="P178" s="183">
        <f t="shared" si="21"/>
        <v>0</v>
      </c>
      <c r="Q178" s="183">
        <v>0</v>
      </c>
      <c r="R178" s="183">
        <f t="shared" si="22"/>
        <v>0</v>
      </c>
      <c r="S178" s="183">
        <v>0</v>
      </c>
      <c r="T178" s="184">
        <f t="shared" si="23"/>
        <v>0</v>
      </c>
      <c r="U178" s="35"/>
      <c r="V178" s="35"/>
      <c r="W178" s="35"/>
      <c r="X178" s="35"/>
      <c r="Y178" s="35"/>
      <c r="Z178" s="35"/>
      <c r="AA178" s="35"/>
      <c r="AB178" s="35"/>
      <c r="AC178" s="35"/>
      <c r="AD178" s="35"/>
      <c r="AE178" s="35"/>
      <c r="AR178" s="185" t="s">
        <v>236</v>
      </c>
      <c r="AT178" s="185" t="s">
        <v>151</v>
      </c>
      <c r="AU178" s="185" t="s">
        <v>89</v>
      </c>
      <c r="AY178" s="18" t="s">
        <v>149</v>
      </c>
      <c r="BE178" s="186">
        <f t="shared" si="24"/>
        <v>0</v>
      </c>
      <c r="BF178" s="186">
        <f t="shared" si="25"/>
        <v>0</v>
      </c>
      <c r="BG178" s="186">
        <f t="shared" si="26"/>
        <v>0</v>
      </c>
      <c r="BH178" s="186">
        <f t="shared" si="27"/>
        <v>0</v>
      </c>
      <c r="BI178" s="186">
        <f t="shared" si="28"/>
        <v>0</v>
      </c>
      <c r="BJ178" s="18" t="s">
        <v>87</v>
      </c>
      <c r="BK178" s="186">
        <f t="shared" si="29"/>
        <v>0</v>
      </c>
      <c r="BL178" s="18" t="s">
        <v>236</v>
      </c>
      <c r="BM178" s="185" t="s">
        <v>1749</v>
      </c>
    </row>
    <row r="179" spans="1:65" s="2" customFormat="1" ht="16.5" customHeight="1">
      <c r="A179" s="35"/>
      <c r="B179" s="36"/>
      <c r="C179" s="174" t="s">
        <v>641</v>
      </c>
      <c r="D179" s="174" t="s">
        <v>151</v>
      </c>
      <c r="E179" s="175" t="s">
        <v>1750</v>
      </c>
      <c r="F179" s="176" t="s">
        <v>1751</v>
      </c>
      <c r="G179" s="177" t="s">
        <v>391</v>
      </c>
      <c r="H179" s="178">
        <v>4</v>
      </c>
      <c r="I179" s="179"/>
      <c r="J179" s="180">
        <f t="shared" si="20"/>
        <v>0</v>
      </c>
      <c r="K179" s="176" t="s">
        <v>31</v>
      </c>
      <c r="L179" s="40"/>
      <c r="M179" s="181" t="s">
        <v>31</v>
      </c>
      <c r="N179" s="182" t="s">
        <v>50</v>
      </c>
      <c r="O179" s="65"/>
      <c r="P179" s="183">
        <f t="shared" si="21"/>
        <v>0</v>
      </c>
      <c r="Q179" s="183">
        <v>0</v>
      </c>
      <c r="R179" s="183">
        <f t="shared" si="22"/>
        <v>0</v>
      </c>
      <c r="S179" s="183">
        <v>0</v>
      </c>
      <c r="T179" s="184">
        <f t="shared" si="23"/>
        <v>0</v>
      </c>
      <c r="U179" s="35"/>
      <c r="V179" s="35"/>
      <c r="W179" s="35"/>
      <c r="X179" s="35"/>
      <c r="Y179" s="35"/>
      <c r="Z179" s="35"/>
      <c r="AA179" s="35"/>
      <c r="AB179" s="35"/>
      <c r="AC179" s="35"/>
      <c r="AD179" s="35"/>
      <c r="AE179" s="35"/>
      <c r="AR179" s="185" t="s">
        <v>236</v>
      </c>
      <c r="AT179" s="185" t="s">
        <v>151</v>
      </c>
      <c r="AU179" s="185" t="s">
        <v>89</v>
      </c>
      <c r="AY179" s="18" t="s">
        <v>149</v>
      </c>
      <c r="BE179" s="186">
        <f t="shared" si="24"/>
        <v>0</v>
      </c>
      <c r="BF179" s="186">
        <f t="shared" si="25"/>
        <v>0</v>
      </c>
      <c r="BG179" s="186">
        <f t="shared" si="26"/>
        <v>0</v>
      </c>
      <c r="BH179" s="186">
        <f t="shared" si="27"/>
        <v>0</v>
      </c>
      <c r="BI179" s="186">
        <f t="shared" si="28"/>
        <v>0</v>
      </c>
      <c r="BJ179" s="18" t="s">
        <v>87</v>
      </c>
      <c r="BK179" s="186">
        <f t="shared" si="29"/>
        <v>0</v>
      </c>
      <c r="BL179" s="18" t="s">
        <v>236</v>
      </c>
      <c r="BM179" s="185" t="s">
        <v>1752</v>
      </c>
    </row>
    <row r="180" spans="1:65" s="2" customFormat="1" ht="16.5" customHeight="1">
      <c r="A180" s="35"/>
      <c r="B180" s="36"/>
      <c r="C180" s="174" t="s">
        <v>645</v>
      </c>
      <c r="D180" s="174" t="s">
        <v>151</v>
      </c>
      <c r="E180" s="175" t="s">
        <v>1753</v>
      </c>
      <c r="F180" s="176" t="s">
        <v>1754</v>
      </c>
      <c r="G180" s="177" t="s">
        <v>391</v>
      </c>
      <c r="H180" s="178">
        <v>4</v>
      </c>
      <c r="I180" s="179"/>
      <c r="J180" s="180">
        <f t="shared" si="20"/>
        <v>0</v>
      </c>
      <c r="K180" s="176" t="s">
        <v>31</v>
      </c>
      <c r="L180" s="40"/>
      <c r="M180" s="181" t="s">
        <v>31</v>
      </c>
      <c r="N180" s="182" t="s">
        <v>50</v>
      </c>
      <c r="O180" s="65"/>
      <c r="P180" s="183">
        <f t="shared" si="21"/>
        <v>0</v>
      </c>
      <c r="Q180" s="183">
        <v>0</v>
      </c>
      <c r="R180" s="183">
        <f t="shared" si="22"/>
        <v>0</v>
      </c>
      <c r="S180" s="183">
        <v>0</v>
      </c>
      <c r="T180" s="184">
        <f t="shared" si="23"/>
        <v>0</v>
      </c>
      <c r="U180" s="35"/>
      <c r="V180" s="35"/>
      <c r="W180" s="35"/>
      <c r="X180" s="35"/>
      <c r="Y180" s="35"/>
      <c r="Z180" s="35"/>
      <c r="AA180" s="35"/>
      <c r="AB180" s="35"/>
      <c r="AC180" s="35"/>
      <c r="AD180" s="35"/>
      <c r="AE180" s="35"/>
      <c r="AR180" s="185" t="s">
        <v>236</v>
      </c>
      <c r="AT180" s="185" t="s">
        <v>151</v>
      </c>
      <c r="AU180" s="185" t="s">
        <v>89</v>
      </c>
      <c r="AY180" s="18" t="s">
        <v>149</v>
      </c>
      <c r="BE180" s="186">
        <f t="shared" si="24"/>
        <v>0</v>
      </c>
      <c r="BF180" s="186">
        <f t="shared" si="25"/>
        <v>0</v>
      </c>
      <c r="BG180" s="186">
        <f t="shared" si="26"/>
        <v>0</v>
      </c>
      <c r="BH180" s="186">
        <f t="shared" si="27"/>
        <v>0</v>
      </c>
      <c r="BI180" s="186">
        <f t="shared" si="28"/>
        <v>0</v>
      </c>
      <c r="BJ180" s="18" t="s">
        <v>87</v>
      </c>
      <c r="BK180" s="186">
        <f t="shared" si="29"/>
        <v>0</v>
      </c>
      <c r="BL180" s="18" t="s">
        <v>236</v>
      </c>
      <c r="BM180" s="185" t="s">
        <v>1755</v>
      </c>
    </row>
    <row r="181" spans="1:65" s="2" customFormat="1" ht="16.5" customHeight="1">
      <c r="A181" s="35"/>
      <c r="B181" s="36"/>
      <c r="C181" s="174" t="s">
        <v>649</v>
      </c>
      <c r="D181" s="174" t="s">
        <v>151</v>
      </c>
      <c r="E181" s="175" t="s">
        <v>1756</v>
      </c>
      <c r="F181" s="176" t="s">
        <v>1757</v>
      </c>
      <c r="G181" s="177" t="s">
        <v>391</v>
      </c>
      <c r="H181" s="178">
        <v>4</v>
      </c>
      <c r="I181" s="179"/>
      <c r="J181" s="180">
        <f t="shared" si="20"/>
        <v>0</v>
      </c>
      <c r="K181" s="176" t="s">
        <v>31</v>
      </c>
      <c r="L181" s="40"/>
      <c r="M181" s="181" t="s">
        <v>31</v>
      </c>
      <c r="N181" s="182" t="s">
        <v>50</v>
      </c>
      <c r="O181" s="65"/>
      <c r="P181" s="183">
        <f t="shared" si="21"/>
        <v>0</v>
      </c>
      <c r="Q181" s="183">
        <v>0</v>
      </c>
      <c r="R181" s="183">
        <f t="shared" si="22"/>
        <v>0</v>
      </c>
      <c r="S181" s="183">
        <v>0</v>
      </c>
      <c r="T181" s="184">
        <f t="shared" si="23"/>
        <v>0</v>
      </c>
      <c r="U181" s="35"/>
      <c r="V181" s="35"/>
      <c r="W181" s="35"/>
      <c r="X181" s="35"/>
      <c r="Y181" s="35"/>
      <c r="Z181" s="35"/>
      <c r="AA181" s="35"/>
      <c r="AB181" s="35"/>
      <c r="AC181" s="35"/>
      <c r="AD181" s="35"/>
      <c r="AE181" s="35"/>
      <c r="AR181" s="185" t="s">
        <v>236</v>
      </c>
      <c r="AT181" s="185" t="s">
        <v>151</v>
      </c>
      <c r="AU181" s="185" t="s">
        <v>89</v>
      </c>
      <c r="AY181" s="18" t="s">
        <v>149</v>
      </c>
      <c r="BE181" s="186">
        <f t="shared" si="24"/>
        <v>0</v>
      </c>
      <c r="BF181" s="186">
        <f t="shared" si="25"/>
        <v>0</v>
      </c>
      <c r="BG181" s="186">
        <f t="shared" si="26"/>
        <v>0</v>
      </c>
      <c r="BH181" s="186">
        <f t="shared" si="27"/>
        <v>0</v>
      </c>
      <c r="BI181" s="186">
        <f t="shared" si="28"/>
        <v>0</v>
      </c>
      <c r="BJ181" s="18" t="s">
        <v>87</v>
      </c>
      <c r="BK181" s="186">
        <f t="shared" si="29"/>
        <v>0</v>
      </c>
      <c r="BL181" s="18" t="s">
        <v>236</v>
      </c>
      <c r="BM181" s="185" t="s">
        <v>1758</v>
      </c>
    </row>
    <row r="182" spans="1:65" s="2" customFormat="1" ht="16.5" customHeight="1">
      <c r="A182" s="35"/>
      <c r="B182" s="36"/>
      <c r="C182" s="174" t="s">
        <v>653</v>
      </c>
      <c r="D182" s="174" t="s">
        <v>151</v>
      </c>
      <c r="E182" s="175" t="s">
        <v>1759</v>
      </c>
      <c r="F182" s="176" t="s">
        <v>1760</v>
      </c>
      <c r="G182" s="177" t="s">
        <v>391</v>
      </c>
      <c r="H182" s="178">
        <v>4</v>
      </c>
      <c r="I182" s="179"/>
      <c r="J182" s="180">
        <f t="shared" si="20"/>
        <v>0</v>
      </c>
      <c r="K182" s="176" t="s">
        <v>31</v>
      </c>
      <c r="L182" s="40"/>
      <c r="M182" s="181" t="s">
        <v>31</v>
      </c>
      <c r="N182" s="182" t="s">
        <v>50</v>
      </c>
      <c r="O182" s="65"/>
      <c r="P182" s="183">
        <f t="shared" si="21"/>
        <v>0</v>
      </c>
      <c r="Q182" s="183">
        <v>0</v>
      </c>
      <c r="R182" s="183">
        <f t="shared" si="22"/>
        <v>0</v>
      </c>
      <c r="S182" s="183">
        <v>0</v>
      </c>
      <c r="T182" s="184">
        <f t="shared" si="23"/>
        <v>0</v>
      </c>
      <c r="U182" s="35"/>
      <c r="V182" s="35"/>
      <c r="W182" s="35"/>
      <c r="X182" s="35"/>
      <c r="Y182" s="35"/>
      <c r="Z182" s="35"/>
      <c r="AA182" s="35"/>
      <c r="AB182" s="35"/>
      <c r="AC182" s="35"/>
      <c r="AD182" s="35"/>
      <c r="AE182" s="35"/>
      <c r="AR182" s="185" t="s">
        <v>236</v>
      </c>
      <c r="AT182" s="185" t="s">
        <v>151</v>
      </c>
      <c r="AU182" s="185" t="s">
        <v>89</v>
      </c>
      <c r="AY182" s="18" t="s">
        <v>149</v>
      </c>
      <c r="BE182" s="186">
        <f t="shared" si="24"/>
        <v>0</v>
      </c>
      <c r="BF182" s="186">
        <f t="shared" si="25"/>
        <v>0</v>
      </c>
      <c r="BG182" s="186">
        <f t="shared" si="26"/>
        <v>0</v>
      </c>
      <c r="BH182" s="186">
        <f t="shared" si="27"/>
        <v>0</v>
      </c>
      <c r="BI182" s="186">
        <f t="shared" si="28"/>
        <v>0</v>
      </c>
      <c r="BJ182" s="18" t="s">
        <v>87</v>
      </c>
      <c r="BK182" s="186">
        <f t="shared" si="29"/>
        <v>0</v>
      </c>
      <c r="BL182" s="18" t="s">
        <v>236</v>
      </c>
      <c r="BM182" s="185" t="s">
        <v>1761</v>
      </c>
    </row>
    <row r="183" spans="1:65" s="2" customFormat="1" ht="16.5" customHeight="1">
      <c r="A183" s="35"/>
      <c r="B183" s="36"/>
      <c r="C183" s="174" t="s">
        <v>657</v>
      </c>
      <c r="D183" s="174" t="s">
        <v>151</v>
      </c>
      <c r="E183" s="175" t="s">
        <v>1762</v>
      </c>
      <c r="F183" s="176" t="s">
        <v>1763</v>
      </c>
      <c r="G183" s="177" t="s">
        <v>391</v>
      </c>
      <c r="H183" s="178">
        <v>6</v>
      </c>
      <c r="I183" s="179"/>
      <c r="J183" s="180">
        <f t="shared" si="20"/>
        <v>0</v>
      </c>
      <c r="K183" s="176" t="s">
        <v>31</v>
      </c>
      <c r="L183" s="40"/>
      <c r="M183" s="181" t="s">
        <v>31</v>
      </c>
      <c r="N183" s="182" t="s">
        <v>50</v>
      </c>
      <c r="O183" s="65"/>
      <c r="P183" s="183">
        <f t="shared" si="21"/>
        <v>0</v>
      </c>
      <c r="Q183" s="183">
        <v>0</v>
      </c>
      <c r="R183" s="183">
        <f t="shared" si="22"/>
        <v>0</v>
      </c>
      <c r="S183" s="183">
        <v>0</v>
      </c>
      <c r="T183" s="184">
        <f t="shared" si="23"/>
        <v>0</v>
      </c>
      <c r="U183" s="35"/>
      <c r="V183" s="35"/>
      <c r="W183" s="35"/>
      <c r="X183" s="35"/>
      <c r="Y183" s="35"/>
      <c r="Z183" s="35"/>
      <c r="AA183" s="35"/>
      <c r="AB183" s="35"/>
      <c r="AC183" s="35"/>
      <c r="AD183" s="35"/>
      <c r="AE183" s="35"/>
      <c r="AR183" s="185" t="s">
        <v>236</v>
      </c>
      <c r="AT183" s="185" t="s">
        <v>151</v>
      </c>
      <c r="AU183" s="185" t="s">
        <v>89</v>
      </c>
      <c r="AY183" s="18" t="s">
        <v>149</v>
      </c>
      <c r="BE183" s="186">
        <f t="shared" si="24"/>
        <v>0</v>
      </c>
      <c r="BF183" s="186">
        <f t="shared" si="25"/>
        <v>0</v>
      </c>
      <c r="BG183" s="186">
        <f t="shared" si="26"/>
        <v>0</v>
      </c>
      <c r="BH183" s="186">
        <f t="shared" si="27"/>
        <v>0</v>
      </c>
      <c r="BI183" s="186">
        <f t="shared" si="28"/>
        <v>0</v>
      </c>
      <c r="BJ183" s="18" t="s">
        <v>87</v>
      </c>
      <c r="BK183" s="186">
        <f t="shared" si="29"/>
        <v>0</v>
      </c>
      <c r="BL183" s="18" t="s">
        <v>236</v>
      </c>
      <c r="BM183" s="185" t="s">
        <v>1764</v>
      </c>
    </row>
    <row r="184" spans="1:65" s="2" customFormat="1" ht="16.5" customHeight="1">
      <c r="A184" s="35"/>
      <c r="B184" s="36"/>
      <c r="C184" s="174" t="s">
        <v>661</v>
      </c>
      <c r="D184" s="174" t="s">
        <v>151</v>
      </c>
      <c r="E184" s="175" t="s">
        <v>1765</v>
      </c>
      <c r="F184" s="176" t="s">
        <v>1766</v>
      </c>
      <c r="G184" s="177" t="s">
        <v>391</v>
      </c>
      <c r="H184" s="178">
        <v>2</v>
      </c>
      <c r="I184" s="179"/>
      <c r="J184" s="180">
        <f t="shared" si="20"/>
        <v>0</v>
      </c>
      <c r="K184" s="176" t="s">
        <v>31</v>
      </c>
      <c r="L184" s="40"/>
      <c r="M184" s="181" t="s">
        <v>31</v>
      </c>
      <c r="N184" s="182" t="s">
        <v>50</v>
      </c>
      <c r="O184" s="65"/>
      <c r="P184" s="183">
        <f t="shared" si="21"/>
        <v>0</v>
      </c>
      <c r="Q184" s="183">
        <v>0</v>
      </c>
      <c r="R184" s="183">
        <f t="shared" si="22"/>
        <v>0</v>
      </c>
      <c r="S184" s="183">
        <v>0</v>
      </c>
      <c r="T184" s="184">
        <f t="shared" si="23"/>
        <v>0</v>
      </c>
      <c r="U184" s="35"/>
      <c r="V184" s="35"/>
      <c r="W184" s="35"/>
      <c r="X184" s="35"/>
      <c r="Y184" s="35"/>
      <c r="Z184" s="35"/>
      <c r="AA184" s="35"/>
      <c r="AB184" s="35"/>
      <c r="AC184" s="35"/>
      <c r="AD184" s="35"/>
      <c r="AE184" s="35"/>
      <c r="AR184" s="185" t="s">
        <v>236</v>
      </c>
      <c r="AT184" s="185" t="s">
        <v>151</v>
      </c>
      <c r="AU184" s="185" t="s">
        <v>89</v>
      </c>
      <c r="AY184" s="18" t="s">
        <v>149</v>
      </c>
      <c r="BE184" s="186">
        <f t="shared" si="24"/>
        <v>0</v>
      </c>
      <c r="BF184" s="186">
        <f t="shared" si="25"/>
        <v>0</v>
      </c>
      <c r="BG184" s="186">
        <f t="shared" si="26"/>
        <v>0</v>
      </c>
      <c r="BH184" s="186">
        <f t="shared" si="27"/>
        <v>0</v>
      </c>
      <c r="BI184" s="186">
        <f t="shared" si="28"/>
        <v>0</v>
      </c>
      <c r="BJ184" s="18" t="s">
        <v>87</v>
      </c>
      <c r="BK184" s="186">
        <f t="shared" si="29"/>
        <v>0</v>
      </c>
      <c r="BL184" s="18" t="s">
        <v>236</v>
      </c>
      <c r="BM184" s="185" t="s">
        <v>1767</v>
      </c>
    </row>
    <row r="185" spans="1:65" s="2" customFormat="1" ht="16.5" customHeight="1">
      <c r="A185" s="35"/>
      <c r="B185" s="36"/>
      <c r="C185" s="174" t="s">
        <v>665</v>
      </c>
      <c r="D185" s="174" t="s">
        <v>151</v>
      </c>
      <c r="E185" s="175" t="s">
        <v>1768</v>
      </c>
      <c r="F185" s="176" t="s">
        <v>1769</v>
      </c>
      <c r="G185" s="177" t="s">
        <v>391</v>
      </c>
      <c r="H185" s="178">
        <v>2</v>
      </c>
      <c r="I185" s="179"/>
      <c r="J185" s="180">
        <f t="shared" si="20"/>
        <v>0</v>
      </c>
      <c r="K185" s="176" t="s">
        <v>31</v>
      </c>
      <c r="L185" s="40"/>
      <c r="M185" s="181" t="s">
        <v>31</v>
      </c>
      <c r="N185" s="182" t="s">
        <v>50</v>
      </c>
      <c r="O185" s="65"/>
      <c r="P185" s="183">
        <f t="shared" si="21"/>
        <v>0</v>
      </c>
      <c r="Q185" s="183">
        <v>0</v>
      </c>
      <c r="R185" s="183">
        <f t="shared" si="22"/>
        <v>0</v>
      </c>
      <c r="S185" s="183">
        <v>0</v>
      </c>
      <c r="T185" s="184">
        <f t="shared" si="23"/>
        <v>0</v>
      </c>
      <c r="U185" s="35"/>
      <c r="V185" s="35"/>
      <c r="W185" s="35"/>
      <c r="X185" s="35"/>
      <c r="Y185" s="35"/>
      <c r="Z185" s="35"/>
      <c r="AA185" s="35"/>
      <c r="AB185" s="35"/>
      <c r="AC185" s="35"/>
      <c r="AD185" s="35"/>
      <c r="AE185" s="35"/>
      <c r="AR185" s="185" t="s">
        <v>236</v>
      </c>
      <c r="AT185" s="185" t="s">
        <v>151</v>
      </c>
      <c r="AU185" s="185" t="s">
        <v>89</v>
      </c>
      <c r="AY185" s="18" t="s">
        <v>149</v>
      </c>
      <c r="BE185" s="186">
        <f t="shared" si="24"/>
        <v>0</v>
      </c>
      <c r="BF185" s="186">
        <f t="shared" si="25"/>
        <v>0</v>
      </c>
      <c r="BG185" s="186">
        <f t="shared" si="26"/>
        <v>0</v>
      </c>
      <c r="BH185" s="186">
        <f t="shared" si="27"/>
        <v>0</v>
      </c>
      <c r="BI185" s="186">
        <f t="shared" si="28"/>
        <v>0</v>
      </c>
      <c r="BJ185" s="18" t="s">
        <v>87</v>
      </c>
      <c r="BK185" s="186">
        <f t="shared" si="29"/>
        <v>0</v>
      </c>
      <c r="BL185" s="18" t="s">
        <v>236</v>
      </c>
      <c r="BM185" s="185" t="s">
        <v>1770</v>
      </c>
    </row>
    <row r="186" spans="1:65" s="2" customFormat="1" ht="16.5" customHeight="1">
      <c r="A186" s="35"/>
      <c r="B186" s="36"/>
      <c r="C186" s="174" t="s">
        <v>670</v>
      </c>
      <c r="D186" s="174" t="s">
        <v>151</v>
      </c>
      <c r="E186" s="175" t="s">
        <v>1771</v>
      </c>
      <c r="F186" s="176" t="s">
        <v>1772</v>
      </c>
      <c r="G186" s="177" t="s">
        <v>391</v>
      </c>
      <c r="H186" s="178">
        <v>2</v>
      </c>
      <c r="I186" s="179"/>
      <c r="J186" s="180">
        <f t="shared" si="20"/>
        <v>0</v>
      </c>
      <c r="K186" s="176" t="s">
        <v>31</v>
      </c>
      <c r="L186" s="40"/>
      <c r="M186" s="181" t="s">
        <v>31</v>
      </c>
      <c r="N186" s="182" t="s">
        <v>50</v>
      </c>
      <c r="O186" s="65"/>
      <c r="P186" s="183">
        <f t="shared" si="21"/>
        <v>0</v>
      </c>
      <c r="Q186" s="183">
        <v>0</v>
      </c>
      <c r="R186" s="183">
        <f t="shared" si="22"/>
        <v>0</v>
      </c>
      <c r="S186" s="183">
        <v>0</v>
      </c>
      <c r="T186" s="184">
        <f t="shared" si="23"/>
        <v>0</v>
      </c>
      <c r="U186" s="35"/>
      <c r="V186" s="35"/>
      <c r="W186" s="35"/>
      <c r="X186" s="35"/>
      <c r="Y186" s="35"/>
      <c r="Z186" s="35"/>
      <c r="AA186" s="35"/>
      <c r="AB186" s="35"/>
      <c r="AC186" s="35"/>
      <c r="AD186" s="35"/>
      <c r="AE186" s="35"/>
      <c r="AR186" s="185" t="s">
        <v>236</v>
      </c>
      <c r="AT186" s="185" t="s">
        <v>151</v>
      </c>
      <c r="AU186" s="185" t="s">
        <v>89</v>
      </c>
      <c r="AY186" s="18" t="s">
        <v>149</v>
      </c>
      <c r="BE186" s="186">
        <f t="shared" si="24"/>
        <v>0</v>
      </c>
      <c r="BF186" s="186">
        <f t="shared" si="25"/>
        <v>0</v>
      </c>
      <c r="BG186" s="186">
        <f t="shared" si="26"/>
        <v>0</v>
      </c>
      <c r="BH186" s="186">
        <f t="shared" si="27"/>
        <v>0</v>
      </c>
      <c r="BI186" s="186">
        <f t="shared" si="28"/>
        <v>0</v>
      </c>
      <c r="BJ186" s="18" t="s">
        <v>87</v>
      </c>
      <c r="BK186" s="186">
        <f t="shared" si="29"/>
        <v>0</v>
      </c>
      <c r="BL186" s="18" t="s">
        <v>236</v>
      </c>
      <c r="BM186" s="185" t="s">
        <v>1773</v>
      </c>
    </row>
    <row r="187" spans="1:65" s="2" customFormat="1" ht="16.5" customHeight="1">
      <c r="A187" s="35"/>
      <c r="B187" s="36"/>
      <c r="C187" s="174" t="s">
        <v>676</v>
      </c>
      <c r="D187" s="174" t="s">
        <v>151</v>
      </c>
      <c r="E187" s="175" t="s">
        <v>1774</v>
      </c>
      <c r="F187" s="176" t="s">
        <v>1775</v>
      </c>
      <c r="G187" s="177" t="s">
        <v>391</v>
      </c>
      <c r="H187" s="178">
        <v>2</v>
      </c>
      <c r="I187" s="179"/>
      <c r="J187" s="180">
        <f t="shared" si="20"/>
        <v>0</v>
      </c>
      <c r="K187" s="176" t="s">
        <v>31</v>
      </c>
      <c r="L187" s="40"/>
      <c r="M187" s="181" t="s">
        <v>31</v>
      </c>
      <c r="N187" s="182" t="s">
        <v>50</v>
      </c>
      <c r="O187" s="65"/>
      <c r="P187" s="183">
        <f t="shared" si="21"/>
        <v>0</v>
      </c>
      <c r="Q187" s="183">
        <v>0</v>
      </c>
      <c r="R187" s="183">
        <f t="shared" si="22"/>
        <v>0</v>
      </c>
      <c r="S187" s="183">
        <v>0</v>
      </c>
      <c r="T187" s="184">
        <f t="shared" si="23"/>
        <v>0</v>
      </c>
      <c r="U187" s="35"/>
      <c r="V187" s="35"/>
      <c r="W187" s="35"/>
      <c r="X187" s="35"/>
      <c r="Y187" s="35"/>
      <c r="Z187" s="35"/>
      <c r="AA187" s="35"/>
      <c r="AB187" s="35"/>
      <c r="AC187" s="35"/>
      <c r="AD187" s="35"/>
      <c r="AE187" s="35"/>
      <c r="AR187" s="185" t="s">
        <v>236</v>
      </c>
      <c r="AT187" s="185" t="s">
        <v>151</v>
      </c>
      <c r="AU187" s="185" t="s">
        <v>89</v>
      </c>
      <c r="AY187" s="18" t="s">
        <v>149</v>
      </c>
      <c r="BE187" s="186">
        <f t="shared" si="24"/>
        <v>0</v>
      </c>
      <c r="BF187" s="186">
        <f t="shared" si="25"/>
        <v>0</v>
      </c>
      <c r="BG187" s="186">
        <f t="shared" si="26"/>
        <v>0</v>
      </c>
      <c r="BH187" s="186">
        <f t="shared" si="27"/>
        <v>0</v>
      </c>
      <c r="BI187" s="186">
        <f t="shared" si="28"/>
        <v>0</v>
      </c>
      <c r="BJ187" s="18" t="s">
        <v>87</v>
      </c>
      <c r="BK187" s="186">
        <f t="shared" si="29"/>
        <v>0</v>
      </c>
      <c r="BL187" s="18" t="s">
        <v>236</v>
      </c>
      <c r="BM187" s="185" t="s">
        <v>1776</v>
      </c>
    </row>
    <row r="188" spans="1:65" s="2" customFormat="1" ht="16.5" customHeight="1">
      <c r="A188" s="35"/>
      <c r="B188" s="36"/>
      <c r="C188" s="174" t="s">
        <v>680</v>
      </c>
      <c r="D188" s="174" t="s">
        <v>151</v>
      </c>
      <c r="E188" s="175" t="s">
        <v>1777</v>
      </c>
      <c r="F188" s="176" t="s">
        <v>1778</v>
      </c>
      <c r="G188" s="177" t="s">
        <v>391</v>
      </c>
      <c r="H188" s="178">
        <v>2</v>
      </c>
      <c r="I188" s="179"/>
      <c r="J188" s="180">
        <f t="shared" si="20"/>
        <v>0</v>
      </c>
      <c r="K188" s="176" t="s">
        <v>31</v>
      </c>
      <c r="L188" s="40"/>
      <c r="M188" s="181" t="s">
        <v>31</v>
      </c>
      <c r="N188" s="182" t="s">
        <v>50</v>
      </c>
      <c r="O188" s="65"/>
      <c r="P188" s="183">
        <f t="shared" si="21"/>
        <v>0</v>
      </c>
      <c r="Q188" s="183">
        <v>0</v>
      </c>
      <c r="R188" s="183">
        <f t="shared" si="22"/>
        <v>0</v>
      </c>
      <c r="S188" s="183">
        <v>0</v>
      </c>
      <c r="T188" s="184">
        <f t="shared" si="23"/>
        <v>0</v>
      </c>
      <c r="U188" s="35"/>
      <c r="V188" s="35"/>
      <c r="W188" s="35"/>
      <c r="X188" s="35"/>
      <c r="Y188" s="35"/>
      <c r="Z188" s="35"/>
      <c r="AA188" s="35"/>
      <c r="AB188" s="35"/>
      <c r="AC188" s="35"/>
      <c r="AD188" s="35"/>
      <c r="AE188" s="35"/>
      <c r="AR188" s="185" t="s">
        <v>236</v>
      </c>
      <c r="AT188" s="185" t="s">
        <v>151</v>
      </c>
      <c r="AU188" s="185" t="s">
        <v>89</v>
      </c>
      <c r="AY188" s="18" t="s">
        <v>149</v>
      </c>
      <c r="BE188" s="186">
        <f t="shared" si="24"/>
        <v>0</v>
      </c>
      <c r="BF188" s="186">
        <f t="shared" si="25"/>
        <v>0</v>
      </c>
      <c r="BG188" s="186">
        <f t="shared" si="26"/>
        <v>0</v>
      </c>
      <c r="BH188" s="186">
        <f t="shared" si="27"/>
        <v>0</v>
      </c>
      <c r="BI188" s="186">
        <f t="shared" si="28"/>
        <v>0</v>
      </c>
      <c r="BJ188" s="18" t="s">
        <v>87</v>
      </c>
      <c r="BK188" s="186">
        <f t="shared" si="29"/>
        <v>0</v>
      </c>
      <c r="BL188" s="18" t="s">
        <v>236</v>
      </c>
      <c r="BM188" s="185" t="s">
        <v>1779</v>
      </c>
    </row>
    <row r="189" spans="1:65" s="2" customFormat="1" ht="16.5" customHeight="1">
      <c r="A189" s="35"/>
      <c r="B189" s="36"/>
      <c r="C189" s="174" t="s">
        <v>687</v>
      </c>
      <c r="D189" s="174" t="s">
        <v>151</v>
      </c>
      <c r="E189" s="175" t="s">
        <v>1780</v>
      </c>
      <c r="F189" s="176" t="s">
        <v>1781</v>
      </c>
      <c r="G189" s="177" t="s">
        <v>287</v>
      </c>
      <c r="H189" s="178">
        <v>50</v>
      </c>
      <c r="I189" s="179"/>
      <c r="J189" s="180">
        <f t="shared" si="20"/>
        <v>0</v>
      </c>
      <c r="K189" s="176" t="s">
        <v>31</v>
      </c>
      <c r="L189" s="40"/>
      <c r="M189" s="181" t="s">
        <v>31</v>
      </c>
      <c r="N189" s="182" t="s">
        <v>50</v>
      </c>
      <c r="O189" s="65"/>
      <c r="P189" s="183">
        <f t="shared" si="21"/>
        <v>0</v>
      </c>
      <c r="Q189" s="183">
        <v>0</v>
      </c>
      <c r="R189" s="183">
        <f t="shared" si="22"/>
        <v>0</v>
      </c>
      <c r="S189" s="183">
        <v>0</v>
      </c>
      <c r="T189" s="184">
        <f t="shared" si="23"/>
        <v>0</v>
      </c>
      <c r="U189" s="35"/>
      <c r="V189" s="35"/>
      <c r="W189" s="35"/>
      <c r="X189" s="35"/>
      <c r="Y189" s="35"/>
      <c r="Z189" s="35"/>
      <c r="AA189" s="35"/>
      <c r="AB189" s="35"/>
      <c r="AC189" s="35"/>
      <c r="AD189" s="35"/>
      <c r="AE189" s="35"/>
      <c r="AR189" s="185" t="s">
        <v>236</v>
      </c>
      <c r="AT189" s="185" t="s">
        <v>151</v>
      </c>
      <c r="AU189" s="185" t="s">
        <v>89</v>
      </c>
      <c r="AY189" s="18" t="s">
        <v>149</v>
      </c>
      <c r="BE189" s="186">
        <f t="shared" si="24"/>
        <v>0</v>
      </c>
      <c r="BF189" s="186">
        <f t="shared" si="25"/>
        <v>0</v>
      </c>
      <c r="BG189" s="186">
        <f t="shared" si="26"/>
        <v>0</v>
      </c>
      <c r="BH189" s="186">
        <f t="shared" si="27"/>
        <v>0</v>
      </c>
      <c r="BI189" s="186">
        <f t="shared" si="28"/>
        <v>0</v>
      </c>
      <c r="BJ189" s="18" t="s">
        <v>87</v>
      </c>
      <c r="BK189" s="186">
        <f t="shared" si="29"/>
        <v>0</v>
      </c>
      <c r="BL189" s="18" t="s">
        <v>236</v>
      </c>
      <c r="BM189" s="185" t="s">
        <v>1782</v>
      </c>
    </row>
    <row r="190" spans="1:65" s="2" customFormat="1" ht="16.5" customHeight="1">
      <c r="A190" s="35"/>
      <c r="B190" s="36"/>
      <c r="C190" s="174" t="s">
        <v>692</v>
      </c>
      <c r="D190" s="174" t="s">
        <v>151</v>
      </c>
      <c r="E190" s="175" t="s">
        <v>1783</v>
      </c>
      <c r="F190" s="176" t="s">
        <v>1784</v>
      </c>
      <c r="G190" s="177" t="s">
        <v>287</v>
      </c>
      <c r="H190" s="178">
        <v>12</v>
      </c>
      <c r="I190" s="179"/>
      <c r="J190" s="180">
        <f t="shared" si="20"/>
        <v>0</v>
      </c>
      <c r="K190" s="176" t="s">
        <v>31</v>
      </c>
      <c r="L190" s="40"/>
      <c r="M190" s="181" t="s">
        <v>31</v>
      </c>
      <c r="N190" s="182" t="s">
        <v>50</v>
      </c>
      <c r="O190" s="65"/>
      <c r="P190" s="183">
        <f t="shared" si="21"/>
        <v>0</v>
      </c>
      <c r="Q190" s="183">
        <v>0</v>
      </c>
      <c r="R190" s="183">
        <f t="shared" si="22"/>
        <v>0</v>
      </c>
      <c r="S190" s="183">
        <v>0</v>
      </c>
      <c r="T190" s="184">
        <f t="shared" si="23"/>
        <v>0</v>
      </c>
      <c r="U190" s="35"/>
      <c r="V190" s="35"/>
      <c r="W190" s="35"/>
      <c r="X190" s="35"/>
      <c r="Y190" s="35"/>
      <c r="Z190" s="35"/>
      <c r="AA190" s="35"/>
      <c r="AB190" s="35"/>
      <c r="AC190" s="35"/>
      <c r="AD190" s="35"/>
      <c r="AE190" s="35"/>
      <c r="AR190" s="185" t="s">
        <v>236</v>
      </c>
      <c r="AT190" s="185" t="s">
        <v>151</v>
      </c>
      <c r="AU190" s="185" t="s">
        <v>89</v>
      </c>
      <c r="AY190" s="18" t="s">
        <v>149</v>
      </c>
      <c r="BE190" s="186">
        <f t="shared" si="24"/>
        <v>0</v>
      </c>
      <c r="BF190" s="186">
        <f t="shared" si="25"/>
        <v>0</v>
      </c>
      <c r="BG190" s="186">
        <f t="shared" si="26"/>
        <v>0</v>
      </c>
      <c r="BH190" s="186">
        <f t="shared" si="27"/>
        <v>0</v>
      </c>
      <c r="BI190" s="186">
        <f t="shared" si="28"/>
        <v>0</v>
      </c>
      <c r="BJ190" s="18" t="s">
        <v>87</v>
      </c>
      <c r="BK190" s="186">
        <f t="shared" si="29"/>
        <v>0</v>
      </c>
      <c r="BL190" s="18" t="s">
        <v>236</v>
      </c>
      <c r="BM190" s="185" t="s">
        <v>1785</v>
      </c>
    </row>
    <row r="191" spans="1:65" s="2" customFormat="1" ht="16.5" customHeight="1">
      <c r="A191" s="35"/>
      <c r="B191" s="36"/>
      <c r="C191" s="174" t="s">
        <v>696</v>
      </c>
      <c r="D191" s="174" t="s">
        <v>151</v>
      </c>
      <c r="E191" s="175" t="s">
        <v>1786</v>
      </c>
      <c r="F191" s="176" t="s">
        <v>1787</v>
      </c>
      <c r="G191" s="177" t="s">
        <v>391</v>
      </c>
      <c r="H191" s="178">
        <v>4</v>
      </c>
      <c r="I191" s="179"/>
      <c r="J191" s="180">
        <f t="shared" si="20"/>
        <v>0</v>
      </c>
      <c r="K191" s="176" t="s">
        <v>31</v>
      </c>
      <c r="L191" s="40"/>
      <c r="M191" s="181" t="s">
        <v>31</v>
      </c>
      <c r="N191" s="182" t="s">
        <v>50</v>
      </c>
      <c r="O191" s="65"/>
      <c r="P191" s="183">
        <f t="shared" si="21"/>
        <v>0</v>
      </c>
      <c r="Q191" s="183">
        <v>0</v>
      </c>
      <c r="R191" s="183">
        <f t="shared" si="22"/>
        <v>0</v>
      </c>
      <c r="S191" s="183">
        <v>0</v>
      </c>
      <c r="T191" s="184">
        <f t="shared" si="23"/>
        <v>0</v>
      </c>
      <c r="U191" s="35"/>
      <c r="V191" s="35"/>
      <c r="W191" s="35"/>
      <c r="X191" s="35"/>
      <c r="Y191" s="35"/>
      <c r="Z191" s="35"/>
      <c r="AA191" s="35"/>
      <c r="AB191" s="35"/>
      <c r="AC191" s="35"/>
      <c r="AD191" s="35"/>
      <c r="AE191" s="35"/>
      <c r="AR191" s="185" t="s">
        <v>236</v>
      </c>
      <c r="AT191" s="185" t="s">
        <v>151</v>
      </c>
      <c r="AU191" s="185" t="s">
        <v>89</v>
      </c>
      <c r="AY191" s="18" t="s">
        <v>149</v>
      </c>
      <c r="BE191" s="186">
        <f t="shared" si="24"/>
        <v>0</v>
      </c>
      <c r="BF191" s="186">
        <f t="shared" si="25"/>
        <v>0</v>
      </c>
      <c r="BG191" s="186">
        <f t="shared" si="26"/>
        <v>0</v>
      </c>
      <c r="BH191" s="186">
        <f t="shared" si="27"/>
        <v>0</v>
      </c>
      <c r="BI191" s="186">
        <f t="shared" si="28"/>
        <v>0</v>
      </c>
      <c r="BJ191" s="18" t="s">
        <v>87</v>
      </c>
      <c r="BK191" s="186">
        <f t="shared" si="29"/>
        <v>0</v>
      </c>
      <c r="BL191" s="18" t="s">
        <v>236</v>
      </c>
      <c r="BM191" s="185" t="s">
        <v>1788</v>
      </c>
    </row>
    <row r="192" spans="1:65" s="2" customFormat="1" ht="16.5" customHeight="1">
      <c r="A192" s="35"/>
      <c r="B192" s="36"/>
      <c r="C192" s="174" t="s">
        <v>701</v>
      </c>
      <c r="D192" s="174" t="s">
        <v>151</v>
      </c>
      <c r="E192" s="175" t="s">
        <v>1789</v>
      </c>
      <c r="F192" s="176" t="s">
        <v>1790</v>
      </c>
      <c r="G192" s="177" t="s">
        <v>287</v>
      </c>
      <c r="H192" s="178">
        <v>148</v>
      </c>
      <c r="I192" s="179"/>
      <c r="J192" s="180">
        <f t="shared" si="20"/>
        <v>0</v>
      </c>
      <c r="K192" s="176" t="s">
        <v>31</v>
      </c>
      <c r="L192" s="40"/>
      <c r="M192" s="181" t="s">
        <v>31</v>
      </c>
      <c r="N192" s="182" t="s">
        <v>50</v>
      </c>
      <c r="O192" s="65"/>
      <c r="P192" s="183">
        <f t="shared" si="21"/>
        <v>0</v>
      </c>
      <c r="Q192" s="183">
        <v>0</v>
      </c>
      <c r="R192" s="183">
        <f t="shared" si="22"/>
        <v>0</v>
      </c>
      <c r="S192" s="183">
        <v>0</v>
      </c>
      <c r="T192" s="184">
        <f t="shared" si="23"/>
        <v>0</v>
      </c>
      <c r="U192" s="35"/>
      <c r="V192" s="35"/>
      <c r="W192" s="35"/>
      <c r="X192" s="35"/>
      <c r="Y192" s="35"/>
      <c r="Z192" s="35"/>
      <c r="AA192" s="35"/>
      <c r="AB192" s="35"/>
      <c r="AC192" s="35"/>
      <c r="AD192" s="35"/>
      <c r="AE192" s="35"/>
      <c r="AR192" s="185" t="s">
        <v>236</v>
      </c>
      <c r="AT192" s="185" t="s">
        <v>151</v>
      </c>
      <c r="AU192" s="185" t="s">
        <v>89</v>
      </c>
      <c r="AY192" s="18" t="s">
        <v>149</v>
      </c>
      <c r="BE192" s="186">
        <f t="shared" si="24"/>
        <v>0</v>
      </c>
      <c r="BF192" s="186">
        <f t="shared" si="25"/>
        <v>0</v>
      </c>
      <c r="BG192" s="186">
        <f t="shared" si="26"/>
        <v>0</v>
      </c>
      <c r="BH192" s="186">
        <f t="shared" si="27"/>
        <v>0</v>
      </c>
      <c r="BI192" s="186">
        <f t="shared" si="28"/>
        <v>0</v>
      </c>
      <c r="BJ192" s="18" t="s">
        <v>87</v>
      </c>
      <c r="BK192" s="186">
        <f t="shared" si="29"/>
        <v>0</v>
      </c>
      <c r="BL192" s="18" t="s">
        <v>236</v>
      </c>
      <c r="BM192" s="185" t="s">
        <v>1791</v>
      </c>
    </row>
    <row r="193" spans="1:65" s="2" customFormat="1" ht="16.5" customHeight="1">
      <c r="A193" s="35"/>
      <c r="B193" s="36"/>
      <c r="C193" s="174" t="s">
        <v>706</v>
      </c>
      <c r="D193" s="174" t="s">
        <v>151</v>
      </c>
      <c r="E193" s="175" t="s">
        <v>1792</v>
      </c>
      <c r="F193" s="176" t="s">
        <v>1793</v>
      </c>
      <c r="G193" s="177" t="s">
        <v>391</v>
      </c>
      <c r="H193" s="178">
        <v>1</v>
      </c>
      <c r="I193" s="179"/>
      <c r="J193" s="180">
        <f t="shared" si="20"/>
        <v>0</v>
      </c>
      <c r="K193" s="176" t="s">
        <v>31</v>
      </c>
      <c r="L193" s="40"/>
      <c r="M193" s="181" t="s">
        <v>31</v>
      </c>
      <c r="N193" s="182" t="s">
        <v>50</v>
      </c>
      <c r="O193" s="65"/>
      <c r="P193" s="183">
        <f t="shared" si="21"/>
        <v>0</v>
      </c>
      <c r="Q193" s="183">
        <v>0</v>
      </c>
      <c r="R193" s="183">
        <f t="shared" si="22"/>
        <v>0</v>
      </c>
      <c r="S193" s="183">
        <v>0</v>
      </c>
      <c r="T193" s="184">
        <f t="shared" si="23"/>
        <v>0</v>
      </c>
      <c r="U193" s="35"/>
      <c r="V193" s="35"/>
      <c r="W193" s="35"/>
      <c r="X193" s="35"/>
      <c r="Y193" s="35"/>
      <c r="Z193" s="35"/>
      <c r="AA193" s="35"/>
      <c r="AB193" s="35"/>
      <c r="AC193" s="35"/>
      <c r="AD193" s="35"/>
      <c r="AE193" s="35"/>
      <c r="AR193" s="185" t="s">
        <v>236</v>
      </c>
      <c r="AT193" s="185" t="s">
        <v>151</v>
      </c>
      <c r="AU193" s="185" t="s">
        <v>89</v>
      </c>
      <c r="AY193" s="18" t="s">
        <v>149</v>
      </c>
      <c r="BE193" s="186">
        <f t="shared" si="24"/>
        <v>0</v>
      </c>
      <c r="BF193" s="186">
        <f t="shared" si="25"/>
        <v>0</v>
      </c>
      <c r="BG193" s="186">
        <f t="shared" si="26"/>
        <v>0</v>
      </c>
      <c r="BH193" s="186">
        <f t="shared" si="27"/>
        <v>0</v>
      </c>
      <c r="BI193" s="186">
        <f t="shared" si="28"/>
        <v>0</v>
      </c>
      <c r="BJ193" s="18" t="s">
        <v>87</v>
      </c>
      <c r="BK193" s="186">
        <f t="shared" si="29"/>
        <v>0</v>
      </c>
      <c r="BL193" s="18" t="s">
        <v>236</v>
      </c>
      <c r="BM193" s="185" t="s">
        <v>1794</v>
      </c>
    </row>
    <row r="194" spans="1:65" s="2" customFormat="1" ht="16.5" customHeight="1">
      <c r="A194" s="35"/>
      <c r="B194" s="36"/>
      <c r="C194" s="174" t="s">
        <v>710</v>
      </c>
      <c r="D194" s="174" t="s">
        <v>151</v>
      </c>
      <c r="E194" s="175" t="s">
        <v>1795</v>
      </c>
      <c r="F194" s="176" t="s">
        <v>1796</v>
      </c>
      <c r="G194" s="177" t="s">
        <v>391</v>
      </c>
      <c r="H194" s="178">
        <v>4</v>
      </c>
      <c r="I194" s="179"/>
      <c r="J194" s="180">
        <f t="shared" si="20"/>
        <v>0</v>
      </c>
      <c r="K194" s="176" t="s">
        <v>31</v>
      </c>
      <c r="L194" s="40"/>
      <c r="M194" s="181" t="s">
        <v>31</v>
      </c>
      <c r="N194" s="182" t="s">
        <v>50</v>
      </c>
      <c r="O194" s="65"/>
      <c r="P194" s="183">
        <f t="shared" si="21"/>
        <v>0</v>
      </c>
      <c r="Q194" s="183">
        <v>0</v>
      </c>
      <c r="R194" s="183">
        <f t="shared" si="22"/>
        <v>0</v>
      </c>
      <c r="S194" s="183">
        <v>0</v>
      </c>
      <c r="T194" s="184">
        <f t="shared" si="23"/>
        <v>0</v>
      </c>
      <c r="U194" s="35"/>
      <c r="V194" s="35"/>
      <c r="W194" s="35"/>
      <c r="X194" s="35"/>
      <c r="Y194" s="35"/>
      <c r="Z194" s="35"/>
      <c r="AA194" s="35"/>
      <c r="AB194" s="35"/>
      <c r="AC194" s="35"/>
      <c r="AD194" s="35"/>
      <c r="AE194" s="35"/>
      <c r="AR194" s="185" t="s">
        <v>236</v>
      </c>
      <c r="AT194" s="185" t="s">
        <v>151</v>
      </c>
      <c r="AU194" s="185" t="s">
        <v>89</v>
      </c>
      <c r="AY194" s="18" t="s">
        <v>149</v>
      </c>
      <c r="BE194" s="186">
        <f t="shared" si="24"/>
        <v>0</v>
      </c>
      <c r="BF194" s="186">
        <f t="shared" si="25"/>
        <v>0</v>
      </c>
      <c r="BG194" s="186">
        <f t="shared" si="26"/>
        <v>0</v>
      </c>
      <c r="BH194" s="186">
        <f t="shared" si="27"/>
        <v>0</v>
      </c>
      <c r="BI194" s="186">
        <f t="shared" si="28"/>
        <v>0</v>
      </c>
      <c r="BJ194" s="18" t="s">
        <v>87</v>
      </c>
      <c r="BK194" s="186">
        <f t="shared" si="29"/>
        <v>0</v>
      </c>
      <c r="BL194" s="18" t="s">
        <v>236</v>
      </c>
      <c r="BM194" s="185" t="s">
        <v>1797</v>
      </c>
    </row>
    <row r="195" spans="1:65" s="2" customFormat="1" ht="16.5" customHeight="1">
      <c r="A195" s="35"/>
      <c r="B195" s="36"/>
      <c r="C195" s="174" t="s">
        <v>714</v>
      </c>
      <c r="D195" s="174" t="s">
        <v>151</v>
      </c>
      <c r="E195" s="175" t="s">
        <v>1798</v>
      </c>
      <c r="F195" s="176" t="s">
        <v>1799</v>
      </c>
      <c r="G195" s="177" t="s">
        <v>391</v>
      </c>
      <c r="H195" s="178">
        <v>1</v>
      </c>
      <c r="I195" s="179"/>
      <c r="J195" s="180">
        <f t="shared" si="20"/>
        <v>0</v>
      </c>
      <c r="K195" s="176" t="s">
        <v>31</v>
      </c>
      <c r="L195" s="40"/>
      <c r="M195" s="181" t="s">
        <v>31</v>
      </c>
      <c r="N195" s="182" t="s">
        <v>50</v>
      </c>
      <c r="O195" s="65"/>
      <c r="P195" s="183">
        <f t="shared" si="21"/>
        <v>0</v>
      </c>
      <c r="Q195" s="183">
        <v>0</v>
      </c>
      <c r="R195" s="183">
        <f t="shared" si="22"/>
        <v>0</v>
      </c>
      <c r="S195" s="183">
        <v>0</v>
      </c>
      <c r="T195" s="184">
        <f t="shared" si="23"/>
        <v>0</v>
      </c>
      <c r="U195" s="35"/>
      <c r="V195" s="35"/>
      <c r="W195" s="35"/>
      <c r="X195" s="35"/>
      <c r="Y195" s="35"/>
      <c r="Z195" s="35"/>
      <c r="AA195" s="35"/>
      <c r="AB195" s="35"/>
      <c r="AC195" s="35"/>
      <c r="AD195" s="35"/>
      <c r="AE195" s="35"/>
      <c r="AR195" s="185" t="s">
        <v>236</v>
      </c>
      <c r="AT195" s="185" t="s">
        <v>151</v>
      </c>
      <c r="AU195" s="185" t="s">
        <v>89</v>
      </c>
      <c r="AY195" s="18" t="s">
        <v>149</v>
      </c>
      <c r="BE195" s="186">
        <f t="shared" si="24"/>
        <v>0</v>
      </c>
      <c r="BF195" s="186">
        <f t="shared" si="25"/>
        <v>0</v>
      </c>
      <c r="BG195" s="186">
        <f t="shared" si="26"/>
        <v>0</v>
      </c>
      <c r="BH195" s="186">
        <f t="shared" si="27"/>
        <v>0</v>
      </c>
      <c r="BI195" s="186">
        <f t="shared" si="28"/>
        <v>0</v>
      </c>
      <c r="BJ195" s="18" t="s">
        <v>87</v>
      </c>
      <c r="BK195" s="186">
        <f t="shared" si="29"/>
        <v>0</v>
      </c>
      <c r="BL195" s="18" t="s">
        <v>236</v>
      </c>
      <c r="BM195" s="185" t="s">
        <v>1800</v>
      </c>
    </row>
    <row r="196" spans="1:65" s="2" customFormat="1" ht="16.5" customHeight="1">
      <c r="A196" s="35"/>
      <c r="B196" s="36"/>
      <c r="C196" s="174" t="s">
        <v>719</v>
      </c>
      <c r="D196" s="174" t="s">
        <v>151</v>
      </c>
      <c r="E196" s="175" t="s">
        <v>1801</v>
      </c>
      <c r="F196" s="176" t="s">
        <v>1802</v>
      </c>
      <c r="G196" s="177" t="s">
        <v>391</v>
      </c>
      <c r="H196" s="178">
        <v>1</v>
      </c>
      <c r="I196" s="179"/>
      <c r="J196" s="180">
        <f t="shared" si="20"/>
        <v>0</v>
      </c>
      <c r="K196" s="176" t="s">
        <v>31</v>
      </c>
      <c r="L196" s="40"/>
      <c r="M196" s="234" t="s">
        <v>31</v>
      </c>
      <c r="N196" s="235" t="s">
        <v>50</v>
      </c>
      <c r="O196" s="236"/>
      <c r="P196" s="237">
        <f t="shared" si="21"/>
        <v>0</v>
      </c>
      <c r="Q196" s="237">
        <v>0</v>
      </c>
      <c r="R196" s="237">
        <f t="shared" si="22"/>
        <v>0</v>
      </c>
      <c r="S196" s="237">
        <v>0</v>
      </c>
      <c r="T196" s="238">
        <f t="shared" si="23"/>
        <v>0</v>
      </c>
      <c r="U196" s="35"/>
      <c r="V196" s="35"/>
      <c r="W196" s="35"/>
      <c r="X196" s="35"/>
      <c r="Y196" s="35"/>
      <c r="Z196" s="35"/>
      <c r="AA196" s="35"/>
      <c r="AB196" s="35"/>
      <c r="AC196" s="35"/>
      <c r="AD196" s="35"/>
      <c r="AE196" s="35"/>
      <c r="AR196" s="185" t="s">
        <v>236</v>
      </c>
      <c r="AT196" s="185" t="s">
        <v>151</v>
      </c>
      <c r="AU196" s="185" t="s">
        <v>89</v>
      </c>
      <c r="AY196" s="18" t="s">
        <v>149</v>
      </c>
      <c r="BE196" s="186">
        <f t="shared" si="24"/>
        <v>0</v>
      </c>
      <c r="BF196" s="186">
        <f t="shared" si="25"/>
        <v>0</v>
      </c>
      <c r="BG196" s="186">
        <f t="shared" si="26"/>
        <v>0</v>
      </c>
      <c r="BH196" s="186">
        <f t="shared" si="27"/>
        <v>0</v>
      </c>
      <c r="BI196" s="186">
        <f t="shared" si="28"/>
        <v>0</v>
      </c>
      <c r="BJ196" s="18" t="s">
        <v>87</v>
      </c>
      <c r="BK196" s="186">
        <f t="shared" si="29"/>
        <v>0</v>
      </c>
      <c r="BL196" s="18" t="s">
        <v>236</v>
      </c>
      <c r="BM196" s="185" t="s">
        <v>1803</v>
      </c>
    </row>
    <row r="197" spans="1:31" s="2" customFormat="1" ht="6.95" customHeight="1">
      <c r="A197" s="35"/>
      <c r="B197" s="48"/>
      <c r="C197" s="49"/>
      <c r="D197" s="49"/>
      <c r="E197" s="49"/>
      <c r="F197" s="49"/>
      <c r="G197" s="49"/>
      <c r="H197" s="49"/>
      <c r="I197" s="49"/>
      <c r="J197" s="49"/>
      <c r="K197" s="49"/>
      <c r="L197" s="40"/>
      <c r="M197" s="35"/>
      <c r="O197" s="35"/>
      <c r="P197" s="35"/>
      <c r="Q197" s="35"/>
      <c r="R197" s="35"/>
      <c r="S197" s="35"/>
      <c r="T197" s="35"/>
      <c r="U197" s="35"/>
      <c r="V197" s="35"/>
      <c r="W197" s="35"/>
      <c r="X197" s="35"/>
      <c r="Y197" s="35"/>
      <c r="Z197" s="35"/>
      <c r="AA197" s="35"/>
      <c r="AB197" s="35"/>
      <c r="AC197" s="35"/>
      <c r="AD197" s="35"/>
      <c r="AE197" s="35"/>
    </row>
  </sheetData>
  <sheetProtection algorithmName="SHA-512" hashValue="ZtP3RNBJqsnZIBDBgRaWsWDmBmMuE1/giLHTilwQXGGIVVkH5BF4tKQ5bZuimZ6N8YVEc9n9ioWG5LobWOQlHA==" saltValue="1CF2+FxQMmAnRKXOOKcoTyjVFgxiyZ7ZxiJYoPrXCnsQzQxBcVgvdH/knm5ZTn3WIUAga0JPxEVAJbNQtoFXhg==" spinCount="100000" sheet="1" objects="1" scenarios="1" formatColumns="0" formatRows="0" autoFilter="0"/>
  <autoFilter ref="C82:K196"/>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98</v>
      </c>
    </row>
    <row r="3" spans="2:46" s="1" customFormat="1" ht="6.95" customHeight="1">
      <c r="B3" s="102"/>
      <c r="C3" s="103"/>
      <c r="D3" s="103"/>
      <c r="E3" s="103"/>
      <c r="F3" s="103"/>
      <c r="G3" s="103"/>
      <c r="H3" s="103"/>
      <c r="I3" s="103"/>
      <c r="J3" s="103"/>
      <c r="K3" s="103"/>
      <c r="L3" s="21"/>
      <c r="AT3" s="18" t="s">
        <v>89</v>
      </c>
    </row>
    <row r="4" spans="2:46" s="1" customFormat="1" ht="24.95" customHeight="1">
      <c r="B4" s="21"/>
      <c r="D4" s="104" t="s">
        <v>111</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Rekonstrukce autocvičiště na dopravní hřiště a autocviciště ,  Kralovice , II.Etapa</v>
      </c>
      <c r="F7" s="367"/>
      <c r="G7" s="367"/>
      <c r="H7" s="367"/>
      <c r="L7" s="21"/>
    </row>
    <row r="8" spans="1:31" s="2" customFormat="1" ht="12" customHeight="1">
      <c r="A8" s="35"/>
      <c r="B8" s="40"/>
      <c r="C8" s="35"/>
      <c r="D8" s="106" t="s">
        <v>112</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1804</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31</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23</v>
      </c>
      <c r="G12" s="35"/>
      <c r="H12" s="35"/>
      <c r="I12" s="106" t="s">
        <v>24</v>
      </c>
      <c r="J12" s="109" t="str">
        <f>'Rekapitulace stavby'!AN8</f>
        <v>26. 9. 2020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31</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29</v>
      </c>
      <c r="F15" s="35"/>
      <c r="G15" s="35"/>
      <c r="H15" s="35"/>
      <c r="I15" s="106" t="s">
        <v>30</v>
      </c>
      <c r="J15" s="108" t="s">
        <v>31</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32</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34</v>
      </c>
      <c r="E20" s="35"/>
      <c r="F20" s="35"/>
      <c r="G20" s="35"/>
      <c r="H20" s="35"/>
      <c r="I20" s="106" t="s">
        <v>27</v>
      </c>
      <c r="J20" s="108" t="s">
        <v>31</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36</v>
      </c>
      <c r="F21" s="35"/>
      <c r="G21" s="35"/>
      <c r="H21" s="35"/>
      <c r="I21" s="106" t="s">
        <v>30</v>
      </c>
      <c r="J21" s="108" t="s">
        <v>31</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39</v>
      </c>
      <c r="E23" s="35"/>
      <c r="F23" s="35"/>
      <c r="G23" s="35"/>
      <c r="H23" s="35"/>
      <c r="I23" s="106" t="s">
        <v>27</v>
      </c>
      <c r="J23" s="108" t="s">
        <v>40</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41</v>
      </c>
      <c r="F24" s="35"/>
      <c r="G24" s="35"/>
      <c r="H24" s="35"/>
      <c r="I24" s="106" t="s">
        <v>30</v>
      </c>
      <c r="J24" s="108" t="s">
        <v>42</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43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31</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45</v>
      </c>
      <c r="E30" s="35"/>
      <c r="F30" s="35"/>
      <c r="G30" s="35"/>
      <c r="H30" s="35"/>
      <c r="I30" s="35"/>
      <c r="J30" s="115">
        <f>ROUND(J82,2)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47</v>
      </c>
      <c r="G32" s="35"/>
      <c r="H32" s="35"/>
      <c r="I32" s="116" t="s">
        <v>46</v>
      </c>
      <c r="J32" s="116" t="s">
        <v>48</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49</v>
      </c>
      <c r="E33" s="106" t="s">
        <v>50</v>
      </c>
      <c r="F33" s="118">
        <f>ROUND((SUM(BE82:BE176)),2)</f>
        <v>0</v>
      </c>
      <c r="G33" s="35"/>
      <c r="H33" s="35"/>
      <c r="I33" s="119">
        <v>0.21</v>
      </c>
      <c r="J33" s="118">
        <f>ROUND(((SUM(BE82:BE176))*I33),2)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51</v>
      </c>
      <c r="F34" s="118">
        <f>ROUND((SUM(BF82:BF176)),2)</f>
        <v>0</v>
      </c>
      <c r="G34" s="35"/>
      <c r="H34" s="35"/>
      <c r="I34" s="119">
        <v>0.15</v>
      </c>
      <c r="J34" s="118">
        <f>ROUND(((SUM(BF82:BF176))*I34),2)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52</v>
      </c>
      <c r="F35" s="118">
        <f>ROUND((SUM(BG82:BG176)),2)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53</v>
      </c>
      <c r="F36" s="118">
        <f>ROUND((SUM(BH82:BH176)),2)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54</v>
      </c>
      <c r="F37" s="118">
        <f>ROUND((SUM(BI82:BI176)),2)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55</v>
      </c>
      <c r="E39" s="122"/>
      <c r="F39" s="122"/>
      <c r="G39" s="123" t="s">
        <v>56</v>
      </c>
      <c r="H39" s="124" t="s">
        <v>57</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Rekonstrukce autocvičiště na dopravní hřiště a autocviciště ,  Kralovice , II.Etapa</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112</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SK3206 - SO 801 Sadové úpravy</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 xml:space="preserve"> </v>
      </c>
      <c r="G52" s="37"/>
      <c r="H52" s="37"/>
      <c r="I52" s="30" t="s">
        <v>24</v>
      </c>
      <c r="J52" s="60" t="str">
        <f>IF(J12="","",J12)</f>
        <v>26. 9. 2020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7" customHeight="1">
      <c r="A54" s="35"/>
      <c r="B54" s="36"/>
      <c r="C54" s="30" t="s">
        <v>26</v>
      </c>
      <c r="D54" s="37"/>
      <c r="E54" s="37"/>
      <c r="F54" s="28" t="str">
        <f>E15</f>
        <v>Město Kralovice</v>
      </c>
      <c r="G54" s="37"/>
      <c r="H54" s="37"/>
      <c r="I54" s="30" t="s">
        <v>34</v>
      </c>
      <c r="J54" s="33" t="str">
        <f>E21</f>
        <v>Projekční kancelář Ing.Škubalová</v>
      </c>
      <c r="K54" s="37"/>
      <c r="L54" s="107"/>
      <c r="S54" s="35"/>
      <c r="T54" s="35"/>
      <c r="U54" s="35"/>
      <c r="V54" s="35"/>
      <c r="W54" s="35"/>
      <c r="X54" s="35"/>
      <c r="Y54" s="35"/>
      <c r="Z54" s="35"/>
      <c r="AA54" s="35"/>
      <c r="AB54" s="35"/>
      <c r="AC54" s="35"/>
      <c r="AD54" s="35"/>
      <c r="AE54" s="35"/>
    </row>
    <row r="55" spans="1:31" s="2" customFormat="1" ht="15.2" customHeight="1">
      <c r="A55" s="35"/>
      <c r="B55" s="36"/>
      <c r="C55" s="30" t="s">
        <v>32</v>
      </c>
      <c r="D55" s="37"/>
      <c r="E55" s="37"/>
      <c r="F55" s="28" t="str">
        <f>IF(E18="","",E18)</f>
        <v>Vyplň údaj</v>
      </c>
      <c r="G55" s="37"/>
      <c r="H55" s="37"/>
      <c r="I55" s="30" t="s">
        <v>39</v>
      </c>
      <c r="J55" s="33" t="str">
        <f>E24</f>
        <v>Straka</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115</v>
      </c>
      <c r="D57" s="132"/>
      <c r="E57" s="132"/>
      <c r="F57" s="132"/>
      <c r="G57" s="132"/>
      <c r="H57" s="132"/>
      <c r="I57" s="132"/>
      <c r="J57" s="133" t="s">
        <v>116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77</v>
      </c>
      <c r="D59" s="37"/>
      <c r="E59" s="37"/>
      <c r="F59" s="37"/>
      <c r="G59" s="37"/>
      <c r="H59" s="37"/>
      <c r="I59" s="37"/>
      <c r="J59" s="78">
        <f>J82</f>
        <v>0</v>
      </c>
      <c r="K59" s="37"/>
      <c r="L59" s="107"/>
      <c r="S59" s="35"/>
      <c r="T59" s="35"/>
      <c r="U59" s="35"/>
      <c r="V59" s="35"/>
      <c r="W59" s="35"/>
      <c r="X59" s="35"/>
      <c r="Y59" s="35"/>
      <c r="Z59" s="35"/>
      <c r="AA59" s="35"/>
      <c r="AB59" s="35"/>
      <c r="AC59" s="35"/>
      <c r="AD59" s="35"/>
      <c r="AE59" s="35"/>
      <c r="AU59" s="18" t="s">
        <v>117</v>
      </c>
    </row>
    <row r="60" spans="2:12" s="9" customFormat="1" ht="24.95" customHeight="1">
      <c r="B60" s="135"/>
      <c r="C60" s="136"/>
      <c r="D60" s="137" t="s">
        <v>118</v>
      </c>
      <c r="E60" s="138"/>
      <c r="F60" s="138"/>
      <c r="G60" s="138"/>
      <c r="H60" s="138"/>
      <c r="I60" s="138"/>
      <c r="J60" s="139">
        <f>J83</f>
        <v>0</v>
      </c>
      <c r="K60" s="136"/>
      <c r="L60" s="140"/>
    </row>
    <row r="61" spans="2:12" s="10" customFormat="1" ht="19.9" customHeight="1">
      <c r="B61" s="141"/>
      <c r="C61" s="142"/>
      <c r="D61" s="143" t="s">
        <v>119</v>
      </c>
      <c r="E61" s="144"/>
      <c r="F61" s="144"/>
      <c r="G61" s="144"/>
      <c r="H61" s="144"/>
      <c r="I61" s="144"/>
      <c r="J61" s="145">
        <f>J84</f>
        <v>0</v>
      </c>
      <c r="K61" s="142"/>
      <c r="L61" s="146"/>
    </row>
    <row r="62" spans="2:12" s="10" customFormat="1" ht="19.9" customHeight="1">
      <c r="B62" s="141"/>
      <c r="C62" s="142"/>
      <c r="D62" s="143" t="s">
        <v>126</v>
      </c>
      <c r="E62" s="144"/>
      <c r="F62" s="144"/>
      <c r="G62" s="144"/>
      <c r="H62" s="144"/>
      <c r="I62" s="144"/>
      <c r="J62" s="145">
        <f>J175</f>
        <v>0</v>
      </c>
      <c r="K62" s="142"/>
      <c r="L62" s="146"/>
    </row>
    <row r="63" spans="1:31" s="2" customFormat="1" ht="21.75" customHeight="1">
      <c r="A63" s="35"/>
      <c r="B63" s="36"/>
      <c r="C63" s="37"/>
      <c r="D63" s="37"/>
      <c r="E63" s="37"/>
      <c r="F63" s="37"/>
      <c r="G63" s="37"/>
      <c r="H63" s="37"/>
      <c r="I63" s="37"/>
      <c r="J63" s="37"/>
      <c r="K63" s="37"/>
      <c r="L63" s="107"/>
      <c r="S63" s="35"/>
      <c r="T63" s="35"/>
      <c r="U63" s="35"/>
      <c r="V63" s="35"/>
      <c r="W63" s="35"/>
      <c r="X63" s="35"/>
      <c r="Y63" s="35"/>
      <c r="Z63" s="35"/>
      <c r="AA63" s="35"/>
      <c r="AB63" s="35"/>
      <c r="AC63" s="35"/>
      <c r="AD63" s="35"/>
      <c r="AE63" s="35"/>
    </row>
    <row r="64" spans="1:31" s="2" customFormat="1" ht="6.95" customHeight="1">
      <c r="A64" s="35"/>
      <c r="B64" s="48"/>
      <c r="C64" s="49"/>
      <c r="D64" s="49"/>
      <c r="E64" s="49"/>
      <c r="F64" s="49"/>
      <c r="G64" s="49"/>
      <c r="H64" s="49"/>
      <c r="I64" s="49"/>
      <c r="J64" s="49"/>
      <c r="K64" s="49"/>
      <c r="L64" s="107"/>
      <c r="S64" s="35"/>
      <c r="T64" s="35"/>
      <c r="U64" s="35"/>
      <c r="V64" s="35"/>
      <c r="W64" s="35"/>
      <c r="X64" s="35"/>
      <c r="Y64" s="35"/>
      <c r="Z64" s="35"/>
      <c r="AA64" s="35"/>
      <c r="AB64" s="35"/>
      <c r="AC64" s="35"/>
      <c r="AD64" s="35"/>
      <c r="AE64" s="35"/>
    </row>
    <row r="68" spans="1:31" s="2" customFormat="1" ht="6.95" customHeight="1">
      <c r="A68" s="35"/>
      <c r="B68" s="50"/>
      <c r="C68" s="51"/>
      <c r="D68" s="51"/>
      <c r="E68" s="51"/>
      <c r="F68" s="51"/>
      <c r="G68" s="51"/>
      <c r="H68" s="51"/>
      <c r="I68" s="51"/>
      <c r="J68" s="51"/>
      <c r="K68" s="51"/>
      <c r="L68" s="107"/>
      <c r="S68" s="35"/>
      <c r="T68" s="35"/>
      <c r="U68" s="35"/>
      <c r="V68" s="35"/>
      <c r="W68" s="35"/>
      <c r="X68" s="35"/>
      <c r="Y68" s="35"/>
      <c r="Z68" s="35"/>
      <c r="AA68" s="35"/>
      <c r="AB68" s="35"/>
      <c r="AC68" s="35"/>
      <c r="AD68" s="35"/>
      <c r="AE68" s="35"/>
    </row>
    <row r="69" spans="1:31" s="2" customFormat="1" ht="24.95" customHeight="1">
      <c r="A69" s="35"/>
      <c r="B69" s="36"/>
      <c r="C69" s="24" t="s">
        <v>134</v>
      </c>
      <c r="D69" s="37"/>
      <c r="E69" s="37"/>
      <c r="F69" s="37"/>
      <c r="G69" s="37"/>
      <c r="H69" s="37"/>
      <c r="I69" s="37"/>
      <c r="J69" s="37"/>
      <c r="K69" s="37"/>
      <c r="L69" s="107"/>
      <c r="S69" s="35"/>
      <c r="T69" s="35"/>
      <c r="U69" s="35"/>
      <c r="V69" s="35"/>
      <c r="W69" s="35"/>
      <c r="X69" s="35"/>
      <c r="Y69" s="35"/>
      <c r="Z69" s="35"/>
      <c r="AA69" s="35"/>
      <c r="AB69" s="35"/>
      <c r="AC69" s="35"/>
      <c r="AD69" s="35"/>
      <c r="AE69" s="35"/>
    </row>
    <row r="70" spans="1:31" s="2" customFormat="1" ht="6.95" customHeight="1">
      <c r="A70" s="35"/>
      <c r="B70" s="36"/>
      <c r="C70" s="37"/>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12" customHeight="1">
      <c r="A71" s="35"/>
      <c r="B71" s="36"/>
      <c r="C71" s="30" t="s">
        <v>16</v>
      </c>
      <c r="D71" s="37"/>
      <c r="E71" s="37"/>
      <c r="F71" s="37"/>
      <c r="G71" s="37"/>
      <c r="H71" s="37"/>
      <c r="I71" s="37"/>
      <c r="J71" s="37"/>
      <c r="K71" s="37"/>
      <c r="L71" s="107"/>
      <c r="S71" s="35"/>
      <c r="T71" s="35"/>
      <c r="U71" s="35"/>
      <c r="V71" s="35"/>
      <c r="W71" s="35"/>
      <c r="X71" s="35"/>
      <c r="Y71" s="35"/>
      <c r="Z71" s="35"/>
      <c r="AA71" s="35"/>
      <c r="AB71" s="35"/>
      <c r="AC71" s="35"/>
      <c r="AD71" s="35"/>
      <c r="AE71" s="35"/>
    </row>
    <row r="72" spans="1:31" s="2" customFormat="1" ht="16.5" customHeight="1">
      <c r="A72" s="35"/>
      <c r="B72" s="36"/>
      <c r="C72" s="37"/>
      <c r="D72" s="37"/>
      <c r="E72" s="373" t="str">
        <f>E7</f>
        <v>Rekonstrukce autocvičiště na dopravní hřiště a autocviciště ,  Kralovice , II.Etapa</v>
      </c>
      <c r="F72" s="374"/>
      <c r="G72" s="374"/>
      <c r="H72" s="374"/>
      <c r="I72" s="37"/>
      <c r="J72" s="37"/>
      <c r="K72" s="37"/>
      <c r="L72" s="107"/>
      <c r="S72" s="35"/>
      <c r="T72" s="35"/>
      <c r="U72" s="35"/>
      <c r="V72" s="35"/>
      <c r="W72" s="35"/>
      <c r="X72" s="35"/>
      <c r="Y72" s="35"/>
      <c r="Z72" s="35"/>
      <c r="AA72" s="35"/>
      <c r="AB72" s="35"/>
      <c r="AC72" s="35"/>
      <c r="AD72" s="35"/>
      <c r="AE72" s="35"/>
    </row>
    <row r="73" spans="1:31" s="2" customFormat="1" ht="12" customHeight="1">
      <c r="A73" s="35"/>
      <c r="B73" s="36"/>
      <c r="C73" s="30" t="s">
        <v>112</v>
      </c>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16.5" customHeight="1">
      <c r="A74" s="35"/>
      <c r="B74" s="36"/>
      <c r="C74" s="37"/>
      <c r="D74" s="37"/>
      <c r="E74" s="326" t="str">
        <f>E9</f>
        <v>SK3206 - SO 801 Sadové úpravy</v>
      </c>
      <c r="F74" s="375"/>
      <c r="G74" s="375"/>
      <c r="H74" s="375"/>
      <c r="I74" s="37"/>
      <c r="J74" s="37"/>
      <c r="K74" s="37"/>
      <c r="L74" s="107"/>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2" customHeight="1">
      <c r="A76" s="35"/>
      <c r="B76" s="36"/>
      <c r="C76" s="30" t="s">
        <v>22</v>
      </c>
      <c r="D76" s="37"/>
      <c r="E76" s="37"/>
      <c r="F76" s="28" t="str">
        <f>F12</f>
        <v xml:space="preserve"> </v>
      </c>
      <c r="G76" s="37"/>
      <c r="H76" s="37"/>
      <c r="I76" s="30" t="s">
        <v>24</v>
      </c>
      <c r="J76" s="60" t="str">
        <f>IF(J12="","",J12)</f>
        <v>26. 9. 2020</v>
      </c>
      <c r="K76" s="37"/>
      <c r="L76" s="107"/>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25.7" customHeight="1">
      <c r="A78" s="35"/>
      <c r="B78" s="36"/>
      <c r="C78" s="30" t="s">
        <v>26</v>
      </c>
      <c r="D78" s="37"/>
      <c r="E78" s="37"/>
      <c r="F78" s="28" t="str">
        <f>E15</f>
        <v>Město Kralovice</v>
      </c>
      <c r="G78" s="37"/>
      <c r="H78" s="37"/>
      <c r="I78" s="30" t="s">
        <v>34</v>
      </c>
      <c r="J78" s="33" t="str">
        <f>E21</f>
        <v>Projekční kancelář Ing.Škubalová</v>
      </c>
      <c r="K78" s="37"/>
      <c r="L78" s="107"/>
      <c r="S78" s="35"/>
      <c r="T78" s="35"/>
      <c r="U78" s="35"/>
      <c r="V78" s="35"/>
      <c r="W78" s="35"/>
      <c r="X78" s="35"/>
      <c r="Y78" s="35"/>
      <c r="Z78" s="35"/>
      <c r="AA78" s="35"/>
      <c r="AB78" s="35"/>
      <c r="AC78" s="35"/>
      <c r="AD78" s="35"/>
      <c r="AE78" s="35"/>
    </row>
    <row r="79" spans="1:31" s="2" customFormat="1" ht="15.2" customHeight="1">
      <c r="A79" s="35"/>
      <c r="B79" s="36"/>
      <c r="C79" s="30" t="s">
        <v>32</v>
      </c>
      <c r="D79" s="37"/>
      <c r="E79" s="37"/>
      <c r="F79" s="28" t="str">
        <f>IF(E18="","",E18)</f>
        <v>Vyplň údaj</v>
      </c>
      <c r="G79" s="37"/>
      <c r="H79" s="37"/>
      <c r="I79" s="30" t="s">
        <v>39</v>
      </c>
      <c r="J79" s="33" t="str">
        <f>E24</f>
        <v>Straka</v>
      </c>
      <c r="K79" s="37"/>
      <c r="L79" s="107"/>
      <c r="S79" s="35"/>
      <c r="T79" s="35"/>
      <c r="U79" s="35"/>
      <c r="V79" s="35"/>
      <c r="W79" s="35"/>
      <c r="X79" s="35"/>
      <c r="Y79" s="35"/>
      <c r="Z79" s="35"/>
      <c r="AA79" s="35"/>
      <c r="AB79" s="35"/>
      <c r="AC79" s="35"/>
      <c r="AD79" s="35"/>
      <c r="AE79" s="35"/>
    </row>
    <row r="80" spans="1:31" s="2" customFormat="1" ht="10.35" customHeight="1">
      <c r="A80" s="35"/>
      <c r="B80" s="36"/>
      <c r="C80" s="37"/>
      <c r="D80" s="37"/>
      <c r="E80" s="37"/>
      <c r="F80" s="37"/>
      <c r="G80" s="37"/>
      <c r="H80" s="37"/>
      <c r="I80" s="37"/>
      <c r="J80" s="37"/>
      <c r="K80" s="37"/>
      <c r="L80" s="107"/>
      <c r="S80" s="35"/>
      <c r="T80" s="35"/>
      <c r="U80" s="35"/>
      <c r="V80" s="35"/>
      <c r="W80" s="35"/>
      <c r="X80" s="35"/>
      <c r="Y80" s="35"/>
      <c r="Z80" s="35"/>
      <c r="AA80" s="35"/>
      <c r="AB80" s="35"/>
      <c r="AC80" s="35"/>
      <c r="AD80" s="35"/>
      <c r="AE80" s="35"/>
    </row>
    <row r="81" spans="1:31" s="11" customFormat="1" ht="29.25" customHeight="1">
      <c r="A81" s="147"/>
      <c r="B81" s="148"/>
      <c r="C81" s="149" t="s">
        <v>135</v>
      </c>
      <c r="D81" s="150" t="s">
        <v>64</v>
      </c>
      <c r="E81" s="150" t="s">
        <v>60</v>
      </c>
      <c r="F81" s="150" t="s">
        <v>61</v>
      </c>
      <c r="G81" s="150" t="s">
        <v>136</v>
      </c>
      <c r="H81" s="150" t="s">
        <v>137</v>
      </c>
      <c r="I81" s="150" t="s">
        <v>138</v>
      </c>
      <c r="J81" s="150" t="s">
        <v>116</v>
      </c>
      <c r="K81" s="151" t="s">
        <v>139</v>
      </c>
      <c r="L81" s="152"/>
      <c r="M81" s="69" t="s">
        <v>31</v>
      </c>
      <c r="N81" s="70" t="s">
        <v>49</v>
      </c>
      <c r="O81" s="70" t="s">
        <v>140</v>
      </c>
      <c r="P81" s="70" t="s">
        <v>141</v>
      </c>
      <c r="Q81" s="70" t="s">
        <v>142</v>
      </c>
      <c r="R81" s="70" t="s">
        <v>143</v>
      </c>
      <c r="S81" s="70" t="s">
        <v>144</v>
      </c>
      <c r="T81" s="71" t="s">
        <v>145</v>
      </c>
      <c r="U81" s="147"/>
      <c r="V81" s="147"/>
      <c r="W81" s="147"/>
      <c r="X81" s="147"/>
      <c r="Y81" s="147"/>
      <c r="Z81" s="147"/>
      <c r="AA81" s="147"/>
      <c r="AB81" s="147"/>
      <c r="AC81" s="147"/>
      <c r="AD81" s="147"/>
      <c r="AE81" s="147"/>
    </row>
    <row r="82" spans="1:63" s="2" customFormat="1" ht="22.9" customHeight="1">
      <c r="A82" s="35"/>
      <c r="B82" s="36"/>
      <c r="C82" s="76" t="s">
        <v>146</v>
      </c>
      <c r="D82" s="37"/>
      <c r="E82" s="37"/>
      <c r="F82" s="37"/>
      <c r="G82" s="37"/>
      <c r="H82" s="37"/>
      <c r="I82" s="37"/>
      <c r="J82" s="153">
        <f>BK82</f>
        <v>0</v>
      </c>
      <c r="K82" s="37"/>
      <c r="L82" s="40"/>
      <c r="M82" s="72"/>
      <c r="N82" s="154"/>
      <c r="O82" s="73"/>
      <c r="P82" s="155">
        <f>P83</f>
        <v>0</v>
      </c>
      <c r="Q82" s="73"/>
      <c r="R82" s="155">
        <f>R83</f>
        <v>52.08307800000001</v>
      </c>
      <c r="S82" s="73"/>
      <c r="T82" s="156">
        <f>T83</f>
        <v>0</v>
      </c>
      <c r="U82" s="35"/>
      <c r="V82" s="35"/>
      <c r="W82" s="35"/>
      <c r="X82" s="35"/>
      <c r="Y82" s="35"/>
      <c r="Z82" s="35"/>
      <c r="AA82" s="35"/>
      <c r="AB82" s="35"/>
      <c r="AC82" s="35"/>
      <c r="AD82" s="35"/>
      <c r="AE82" s="35"/>
      <c r="AT82" s="18" t="s">
        <v>78</v>
      </c>
      <c r="AU82" s="18" t="s">
        <v>117</v>
      </c>
      <c r="BK82" s="157">
        <f>BK83</f>
        <v>0</v>
      </c>
    </row>
    <row r="83" spans="2:63" s="12" customFormat="1" ht="25.9" customHeight="1">
      <c r="B83" s="158"/>
      <c r="C83" s="159"/>
      <c r="D83" s="160" t="s">
        <v>78</v>
      </c>
      <c r="E83" s="161" t="s">
        <v>147</v>
      </c>
      <c r="F83" s="161" t="s">
        <v>148</v>
      </c>
      <c r="G83" s="159"/>
      <c r="H83" s="159"/>
      <c r="I83" s="162"/>
      <c r="J83" s="163">
        <f>BK83</f>
        <v>0</v>
      </c>
      <c r="K83" s="159"/>
      <c r="L83" s="164"/>
      <c r="M83" s="165"/>
      <c r="N83" s="166"/>
      <c r="O83" s="166"/>
      <c r="P83" s="167">
        <f>P84+P175</f>
        <v>0</v>
      </c>
      <c r="Q83" s="166"/>
      <c r="R83" s="167">
        <f>R84+R175</f>
        <v>52.08307800000001</v>
      </c>
      <c r="S83" s="166"/>
      <c r="T83" s="168">
        <f>T84+T175</f>
        <v>0</v>
      </c>
      <c r="AR83" s="169" t="s">
        <v>87</v>
      </c>
      <c r="AT83" s="170" t="s">
        <v>78</v>
      </c>
      <c r="AU83" s="170" t="s">
        <v>79</v>
      </c>
      <c r="AY83" s="169" t="s">
        <v>149</v>
      </c>
      <c r="BK83" s="171">
        <f>BK84+BK175</f>
        <v>0</v>
      </c>
    </row>
    <row r="84" spans="2:63" s="12" customFormat="1" ht="22.9" customHeight="1">
      <c r="B84" s="158"/>
      <c r="C84" s="159"/>
      <c r="D84" s="160" t="s">
        <v>78</v>
      </c>
      <c r="E84" s="172" t="s">
        <v>87</v>
      </c>
      <c r="F84" s="172" t="s">
        <v>150</v>
      </c>
      <c r="G84" s="159"/>
      <c r="H84" s="159"/>
      <c r="I84" s="162"/>
      <c r="J84" s="173">
        <f>BK84</f>
        <v>0</v>
      </c>
      <c r="K84" s="159"/>
      <c r="L84" s="164"/>
      <c r="M84" s="165"/>
      <c r="N84" s="166"/>
      <c r="O84" s="166"/>
      <c r="P84" s="167">
        <f>SUM(P85:P174)</f>
        <v>0</v>
      </c>
      <c r="Q84" s="166"/>
      <c r="R84" s="167">
        <f>SUM(R85:R174)</f>
        <v>52.08307800000001</v>
      </c>
      <c r="S84" s="166"/>
      <c r="T84" s="168">
        <f>SUM(T85:T174)</f>
        <v>0</v>
      </c>
      <c r="AR84" s="169" t="s">
        <v>87</v>
      </c>
      <c r="AT84" s="170" t="s">
        <v>78</v>
      </c>
      <c r="AU84" s="170" t="s">
        <v>87</v>
      </c>
      <c r="AY84" s="169" t="s">
        <v>149</v>
      </c>
      <c r="BK84" s="171">
        <f>SUM(BK85:BK174)</f>
        <v>0</v>
      </c>
    </row>
    <row r="85" spans="1:65" s="2" customFormat="1" ht="24">
      <c r="A85" s="35"/>
      <c r="B85" s="36"/>
      <c r="C85" s="174" t="s">
        <v>87</v>
      </c>
      <c r="D85" s="174" t="s">
        <v>151</v>
      </c>
      <c r="E85" s="175" t="s">
        <v>1805</v>
      </c>
      <c r="F85" s="176" t="s">
        <v>1806</v>
      </c>
      <c r="G85" s="177" t="s">
        <v>170</v>
      </c>
      <c r="H85" s="178">
        <v>136.05</v>
      </c>
      <c r="I85" s="179"/>
      <c r="J85" s="180">
        <f>ROUND(I85*H85,2)</f>
        <v>0</v>
      </c>
      <c r="K85" s="176" t="s">
        <v>155</v>
      </c>
      <c r="L85" s="40"/>
      <c r="M85" s="181" t="s">
        <v>31</v>
      </c>
      <c r="N85" s="182" t="s">
        <v>50</v>
      </c>
      <c r="O85" s="65"/>
      <c r="P85" s="183">
        <f>O85*H85</f>
        <v>0</v>
      </c>
      <c r="Q85" s="183">
        <v>0</v>
      </c>
      <c r="R85" s="183">
        <f>Q85*H85</f>
        <v>0</v>
      </c>
      <c r="S85" s="183">
        <v>0</v>
      </c>
      <c r="T85" s="184">
        <f>S85*H85</f>
        <v>0</v>
      </c>
      <c r="U85" s="35"/>
      <c r="V85" s="35"/>
      <c r="W85" s="35"/>
      <c r="X85" s="35"/>
      <c r="Y85" s="35"/>
      <c r="Z85" s="35"/>
      <c r="AA85" s="35"/>
      <c r="AB85" s="35"/>
      <c r="AC85" s="35"/>
      <c r="AD85" s="35"/>
      <c r="AE85" s="35"/>
      <c r="AR85" s="185" t="s">
        <v>156</v>
      </c>
      <c r="AT85" s="185" t="s">
        <v>151</v>
      </c>
      <c r="AU85" s="185" t="s">
        <v>89</v>
      </c>
      <c r="AY85" s="18" t="s">
        <v>149</v>
      </c>
      <c r="BE85" s="186">
        <f>IF(N85="základní",J85,0)</f>
        <v>0</v>
      </c>
      <c r="BF85" s="186">
        <f>IF(N85="snížená",J85,0)</f>
        <v>0</v>
      </c>
      <c r="BG85" s="186">
        <f>IF(N85="zákl. přenesená",J85,0)</f>
        <v>0</v>
      </c>
      <c r="BH85" s="186">
        <f>IF(N85="sníž. přenesená",J85,0)</f>
        <v>0</v>
      </c>
      <c r="BI85" s="186">
        <f>IF(N85="nulová",J85,0)</f>
        <v>0</v>
      </c>
      <c r="BJ85" s="18" t="s">
        <v>87</v>
      </c>
      <c r="BK85" s="186">
        <f>ROUND(I85*H85,2)</f>
        <v>0</v>
      </c>
      <c r="BL85" s="18" t="s">
        <v>156</v>
      </c>
      <c r="BM85" s="185" t="s">
        <v>1807</v>
      </c>
    </row>
    <row r="86" spans="1:47" s="2" customFormat="1" ht="214.5">
      <c r="A86" s="35"/>
      <c r="B86" s="36"/>
      <c r="C86" s="37"/>
      <c r="D86" s="187" t="s">
        <v>158</v>
      </c>
      <c r="E86" s="37"/>
      <c r="F86" s="188" t="s">
        <v>172</v>
      </c>
      <c r="G86" s="37"/>
      <c r="H86" s="37"/>
      <c r="I86" s="189"/>
      <c r="J86" s="37"/>
      <c r="K86" s="37"/>
      <c r="L86" s="40"/>
      <c r="M86" s="190"/>
      <c r="N86" s="191"/>
      <c r="O86" s="65"/>
      <c r="P86" s="65"/>
      <c r="Q86" s="65"/>
      <c r="R86" s="65"/>
      <c r="S86" s="65"/>
      <c r="T86" s="66"/>
      <c r="U86" s="35"/>
      <c r="V86" s="35"/>
      <c r="W86" s="35"/>
      <c r="X86" s="35"/>
      <c r="Y86" s="35"/>
      <c r="Z86" s="35"/>
      <c r="AA86" s="35"/>
      <c r="AB86" s="35"/>
      <c r="AC86" s="35"/>
      <c r="AD86" s="35"/>
      <c r="AE86" s="35"/>
      <c r="AT86" s="18" t="s">
        <v>158</v>
      </c>
      <c r="AU86" s="18" t="s">
        <v>89</v>
      </c>
    </row>
    <row r="87" spans="2:51" s="13" customFormat="1" ht="11.25">
      <c r="B87" s="192"/>
      <c r="C87" s="193"/>
      <c r="D87" s="187" t="s">
        <v>160</v>
      </c>
      <c r="E87" s="194" t="s">
        <v>31</v>
      </c>
      <c r="F87" s="195" t="s">
        <v>1808</v>
      </c>
      <c r="G87" s="193"/>
      <c r="H87" s="196">
        <v>136.05</v>
      </c>
      <c r="I87" s="197"/>
      <c r="J87" s="193"/>
      <c r="K87" s="193"/>
      <c r="L87" s="198"/>
      <c r="M87" s="199"/>
      <c r="N87" s="200"/>
      <c r="O87" s="200"/>
      <c r="P87" s="200"/>
      <c r="Q87" s="200"/>
      <c r="R87" s="200"/>
      <c r="S87" s="200"/>
      <c r="T87" s="201"/>
      <c r="AT87" s="202" t="s">
        <v>160</v>
      </c>
      <c r="AU87" s="202" t="s">
        <v>89</v>
      </c>
      <c r="AV87" s="13" t="s">
        <v>89</v>
      </c>
      <c r="AW87" s="13" t="s">
        <v>38</v>
      </c>
      <c r="AX87" s="13" t="s">
        <v>79</v>
      </c>
      <c r="AY87" s="202" t="s">
        <v>149</v>
      </c>
    </row>
    <row r="88" spans="2:51" s="14" customFormat="1" ht="11.25">
      <c r="B88" s="203"/>
      <c r="C88" s="204"/>
      <c r="D88" s="187" t="s">
        <v>160</v>
      </c>
      <c r="E88" s="205" t="s">
        <v>31</v>
      </c>
      <c r="F88" s="206" t="s">
        <v>1809</v>
      </c>
      <c r="G88" s="204"/>
      <c r="H88" s="205" t="s">
        <v>31</v>
      </c>
      <c r="I88" s="207"/>
      <c r="J88" s="204"/>
      <c r="K88" s="204"/>
      <c r="L88" s="208"/>
      <c r="M88" s="209"/>
      <c r="N88" s="210"/>
      <c r="O88" s="210"/>
      <c r="P88" s="210"/>
      <c r="Q88" s="210"/>
      <c r="R88" s="210"/>
      <c r="S88" s="210"/>
      <c r="T88" s="211"/>
      <c r="AT88" s="212" t="s">
        <v>160</v>
      </c>
      <c r="AU88" s="212" t="s">
        <v>89</v>
      </c>
      <c r="AV88" s="14" t="s">
        <v>87</v>
      </c>
      <c r="AW88" s="14" t="s">
        <v>38</v>
      </c>
      <c r="AX88" s="14" t="s">
        <v>79</v>
      </c>
      <c r="AY88" s="212" t="s">
        <v>149</v>
      </c>
    </row>
    <row r="89" spans="2:51" s="15" customFormat="1" ht="11.25">
      <c r="B89" s="213"/>
      <c r="C89" s="214"/>
      <c r="D89" s="187" t="s">
        <v>160</v>
      </c>
      <c r="E89" s="215" t="s">
        <v>31</v>
      </c>
      <c r="F89" s="216" t="s">
        <v>163</v>
      </c>
      <c r="G89" s="214"/>
      <c r="H89" s="217">
        <v>136.05</v>
      </c>
      <c r="I89" s="218"/>
      <c r="J89" s="214"/>
      <c r="K89" s="214"/>
      <c r="L89" s="219"/>
      <c r="M89" s="220"/>
      <c r="N89" s="221"/>
      <c r="O89" s="221"/>
      <c r="P89" s="221"/>
      <c r="Q89" s="221"/>
      <c r="R89" s="221"/>
      <c r="S89" s="221"/>
      <c r="T89" s="222"/>
      <c r="AT89" s="223" t="s">
        <v>160</v>
      </c>
      <c r="AU89" s="223" t="s">
        <v>89</v>
      </c>
      <c r="AV89" s="15" t="s">
        <v>156</v>
      </c>
      <c r="AW89" s="15" t="s">
        <v>38</v>
      </c>
      <c r="AX89" s="15" t="s">
        <v>87</v>
      </c>
      <c r="AY89" s="223" t="s">
        <v>149</v>
      </c>
    </row>
    <row r="90" spans="1:65" s="2" customFormat="1" ht="24">
      <c r="A90" s="35"/>
      <c r="B90" s="36"/>
      <c r="C90" s="174" t="s">
        <v>89</v>
      </c>
      <c r="D90" s="174" t="s">
        <v>151</v>
      </c>
      <c r="E90" s="175" t="s">
        <v>1810</v>
      </c>
      <c r="F90" s="176" t="s">
        <v>1811</v>
      </c>
      <c r="G90" s="177" t="s">
        <v>154</v>
      </c>
      <c r="H90" s="178">
        <v>3781</v>
      </c>
      <c r="I90" s="179"/>
      <c r="J90" s="180">
        <f>ROUND(I90*H90,2)</f>
        <v>0</v>
      </c>
      <c r="K90" s="176" t="s">
        <v>155</v>
      </c>
      <c r="L90" s="40"/>
      <c r="M90" s="181" t="s">
        <v>31</v>
      </c>
      <c r="N90" s="182" t="s">
        <v>50</v>
      </c>
      <c r="O90" s="65"/>
      <c r="P90" s="183">
        <f>O90*H90</f>
        <v>0</v>
      </c>
      <c r="Q90" s="183">
        <v>0</v>
      </c>
      <c r="R90" s="183">
        <f>Q90*H90</f>
        <v>0</v>
      </c>
      <c r="S90" s="183">
        <v>0</v>
      </c>
      <c r="T90" s="184">
        <f>S90*H90</f>
        <v>0</v>
      </c>
      <c r="U90" s="35"/>
      <c r="V90" s="35"/>
      <c r="W90" s="35"/>
      <c r="X90" s="35"/>
      <c r="Y90" s="35"/>
      <c r="Z90" s="35"/>
      <c r="AA90" s="35"/>
      <c r="AB90" s="35"/>
      <c r="AC90" s="35"/>
      <c r="AD90" s="35"/>
      <c r="AE90" s="35"/>
      <c r="AR90" s="185" t="s">
        <v>156</v>
      </c>
      <c r="AT90" s="185" t="s">
        <v>151</v>
      </c>
      <c r="AU90" s="185" t="s">
        <v>89</v>
      </c>
      <c r="AY90" s="18" t="s">
        <v>149</v>
      </c>
      <c r="BE90" s="186">
        <f>IF(N90="základní",J90,0)</f>
        <v>0</v>
      </c>
      <c r="BF90" s="186">
        <f>IF(N90="snížená",J90,0)</f>
        <v>0</v>
      </c>
      <c r="BG90" s="186">
        <f>IF(N90="zákl. přenesená",J90,0)</f>
        <v>0</v>
      </c>
      <c r="BH90" s="186">
        <f>IF(N90="sníž. přenesená",J90,0)</f>
        <v>0</v>
      </c>
      <c r="BI90" s="186">
        <f>IF(N90="nulová",J90,0)</f>
        <v>0</v>
      </c>
      <c r="BJ90" s="18" t="s">
        <v>87</v>
      </c>
      <c r="BK90" s="186">
        <f>ROUND(I90*H90,2)</f>
        <v>0</v>
      </c>
      <c r="BL90" s="18" t="s">
        <v>156</v>
      </c>
      <c r="BM90" s="185" t="s">
        <v>1812</v>
      </c>
    </row>
    <row r="91" spans="1:47" s="2" customFormat="1" ht="107.25">
      <c r="A91" s="35"/>
      <c r="B91" s="36"/>
      <c r="C91" s="37"/>
      <c r="D91" s="187" t="s">
        <v>158</v>
      </c>
      <c r="E91" s="37"/>
      <c r="F91" s="188" t="s">
        <v>272</v>
      </c>
      <c r="G91" s="37"/>
      <c r="H91" s="37"/>
      <c r="I91" s="189"/>
      <c r="J91" s="37"/>
      <c r="K91" s="37"/>
      <c r="L91" s="40"/>
      <c r="M91" s="190"/>
      <c r="N91" s="191"/>
      <c r="O91" s="65"/>
      <c r="P91" s="65"/>
      <c r="Q91" s="65"/>
      <c r="R91" s="65"/>
      <c r="S91" s="65"/>
      <c r="T91" s="66"/>
      <c r="U91" s="35"/>
      <c r="V91" s="35"/>
      <c r="W91" s="35"/>
      <c r="X91" s="35"/>
      <c r="Y91" s="35"/>
      <c r="Z91" s="35"/>
      <c r="AA91" s="35"/>
      <c r="AB91" s="35"/>
      <c r="AC91" s="35"/>
      <c r="AD91" s="35"/>
      <c r="AE91" s="35"/>
      <c r="AT91" s="18" t="s">
        <v>158</v>
      </c>
      <c r="AU91" s="18" t="s">
        <v>89</v>
      </c>
    </row>
    <row r="92" spans="2:51" s="13" customFormat="1" ht="11.25">
      <c r="B92" s="192"/>
      <c r="C92" s="193"/>
      <c r="D92" s="187" t="s">
        <v>160</v>
      </c>
      <c r="E92" s="194" t="s">
        <v>31</v>
      </c>
      <c r="F92" s="195" t="s">
        <v>1813</v>
      </c>
      <c r="G92" s="193"/>
      <c r="H92" s="196">
        <v>3044</v>
      </c>
      <c r="I92" s="197"/>
      <c r="J92" s="193"/>
      <c r="K92" s="193"/>
      <c r="L92" s="198"/>
      <c r="M92" s="199"/>
      <c r="N92" s="200"/>
      <c r="O92" s="200"/>
      <c r="P92" s="200"/>
      <c r="Q92" s="200"/>
      <c r="R92" s="200"/>
      <c r="S92" s="200"/>
      <c r="T92" s="201"/>
      <c r="AT92" s="202" t="s">
        <v>160</v>
      </c>
      <c r="AU92" s="202" t="s">
        <v>89</v>
      </c>
      <c r="AV92" s="13" t="s">
        <v>89</v>
      </c>
      <c r="AW92" s="13" t="s">
        <v>38</v>
      </c>
      <c r="AX92" s="13" t="s">
        <v>79</v>
      </c>
      <c r="AY92" s="202" t="s">
        <v>149</v>
      </c>
    </row>
    <row r="93" spans="2:51" s="14" customFormat="1" ht="11.25">
      <c r="B93" s="203"/>
      <c r="C93" s="204"/>
      <c r="D93" s="187" t="s">
        <v>160</v>
      </c>
      <c r="E93" s="205" t="s">
        <v>31</v>
      </c>
      <c r="F93" s="206" t="s">
        <v>1814</v>
      </c>
      <c r="G93" s="204"/>
      <c r="H93" s="205" t="s">
        <v>31</v>
      </c>
      <c r="I93" s="207"/>
      <c r="J93" s="204"/>
      <c r="K93" s="204"/>
      <c r="L93" s="208"/>
      <c r="M93" s="209"/>
      <c r="N93" s="210"/>
      <c r="O93" s="210"/>
      <c r="P93" s="210"/>
      <c r="Q93" s="210"/>
      <c r="R93" s="210"/>
      <c r="S93" s="210"/>
      <c r="T93" s="211"/>
      <c r="AT93" s="212" t="s">
        <v>160</v>
      </c>
      <c r="AU93" s="212" t="s">
        <v>89</v>
      </c>
      <c r="AV93" s="14" t="s">
        <v>87</v>
      </c>
      <c r="AW93" s="14" t="s">
        <v>38</v>
      </c>
      <c r="AX93" s="14" t="s">
        <v>79</v>
      </c>
      <c r="AY93" s="212" t="s">
        <v>149</v>
      </c>
    </row>
    <row r="94" spans="2:51" s="13" customFormat="1" ht="11.25">
      <c r="B94" s="192"/>
      <c r="C94" s="193"/>
      <c r="D94" s="187" t="s">
        <v>160</v>
      </c>
      <c r="E94" s="194" t="s">
        <v>31</v>
      </c>
      <c r="F94" s="195" t="s">
        <v>1815</v>
      </c>
      <c r="G94" s="193"/>
      <c r="H94" s="196">
        <v>737</v>
      </c>
      <c r="I94" s="197"/>
      <c r="J94" s="193"/>
      <c r="K94" s="193"/>
      <c r="L94" s="198"/>
      <c r="M94" s="199"/>
      <c r="N94" s="200"/>
      <c r="O94" s="200"/>
      <c r="P94" s="200"/>
      <c r="Q94" s="200"/>
      <c r="R94" s="200"/>
      <c r="S94" s="200"/>
      <c r="T94" s="201"/>
      <c r="AT94" s="202" t="s">
        <v>160</v>
      </c>
      <c r="AU94" s="202" t="s">
        <v>89</v>
      </c>
      <c r="AV94" s="13" t="s">
        <v>89</v>
      </c>
      <c r="AW94" s="13" t="s">
        <v>38</v>
      </c>
      <c r="AX94" s="13" t="s">
        <v>79</v>
      </c>
      <c r="AY94" s="202" t="s">
        <v>149</v>
      </c>
    </row>
    <row r="95" spans="2:51" s="14" customFormat="1" ht="11.25">
      <c r="B95" s="203"/>
      <c r="C95" s="204"/>
      <c r="D95" s="187" t="s">
        <v>160</v>
      </c>
      <c r="E95" s="205" t="s">
        <v>31</v>
      </c>
      <c r="F95" s="206" t="s">
        <v>1816</v>
      </c>
      <c r="G95" s="204"/>
      <c r="H95" s="205" t="s">
        <v>31</v>
      </c>
      <c r="I95" s="207"/>
      <c r="J95" s="204"/>
      <c r="K95" s="204"/>
      <c r="L95" s="208"/>
      <c r="M95" s="209"/>
      <c r="N95" s="210"/>
      <c r="O95" s="210"/>
      <c r="P95" s="210"/>
      <c r="Q95" s="210"/>
      <c r="R95" s="210"/>
      <c r="S95" s="210"/>
      <c r="T95" s="211"/>
      <c r="AT95" s="212" t="s">
        <v>160</v>
      </c>
      <c r="AU95" s="212" t="s">
        <v>89</v>
      </c>
      <c r="AV95" s="14" t="s">
        <v>87</v>
      </c>
      <c r="AW95" s="14" t="s">
        <v>38</v>
      </c>
      <c r="AX95" s="14" t="s">
        <v>79</v>
      </c>
      <c r="AY95" s="212" t="s">
        <v>149</v>
      </c>
    </row>
    <row r="96" spans="2:51" s="15" customFormat="1" ht="11.25">
      <c r="B96" s="213"/>
      <c r="C96" s="214"/>
      <c r="D96" s="187" t="s">
        <v>160</v>
      </c>
      <c r="E96" s="215" t="s">
        <v>31</v>
      </c>
      <c r="F96" s="216" t="s">
        <v>163</v>
      </c>
      <c r="G96" s="214"/>
      <c r="H96" s="217">
        <v>3781</v>
      </c>
      <c r="I96" s="218"/>
      <c r="J96" s="214"/>
      <c r="K96" s="214"/>
      <c r="L96" s="219"/>
      <c r="M96" s="220"/>
      <c r="N96" s="221"/>
      <c r="O96" s="221"/>
      <c r="P96" s="221"/>
      <c r="Q96" s="221"/>
      <c r="R96" s="221"/>
      <c r="S96" s="221"/>
      <c r="T96" s="222"/>
      <c r="AT96" s="223" t="s">
        <v>160</v>
      </c>
      <c r="AU96" s="223" t="s">
        <v>89</v>
      </c>
      <c r="AV96" s="15" t="s">
        <v>156</v>
      </c>
      <c r="AW96" s="15" t="s">
        <v>38</v>
      </c>
      <c r="AX96" s="15" t="s">
        <v>87</v>
      </c>
      <c r="AY96" s="223" t="s">
        <v>149</v>
      </c>
    </row>
    <row r="97" spans="1:65" s="2" customFormat="1" ht="24">
      <c r="A97" s="35"/>
      <c r="B97" s="36"/>
      <c r="C97" s="174" t="s">
        <v>167</v>
      </c>
      <c r="D97" s="174" t="s">
        <v>151</v>
      </c>
      <c r="E97" s="175" t="s">
        <v>1817</v>
      </c>
      <c r="F97" s="176" t="s">
        <v>1818</v>
      </c>
      <c r="G97" s="177" t="s">
        <v>154</v>
      </c>
      <c r="H97" s="178">
        <v>3781</v>
      </c>
      <c r="I97" s="179"/>
      <c r="J97" s="180">
        <f>ROUND(I97*H97,2)</f>
        <v>0</v>
      </c>
      <c r="K97" s="176" t="s">
        <v>155</v>
      </c>
      <c r="L97" s="40"/>
      <c r="M97" s="181" t="s">
        <v>31</v>
      </c>
      <c r="N97" s="182" t="s">
        <v>50</v>
      </c>
      <c r="O97" s="65"/>
      <c r="P97" s="183">
        <f>O97*H97</f>
        <v>0</v>
      </c>
      <c r="Q97" s="183">
        <v>0</v>
      </c>
      <c r="R97" s="183">
        <f>Q97*H97</f>
        <v>0</v>
      </c>
      <c r="S97" s="183">
        <v>0</v>
      </c>
      <c r="T97" s="184">
        <f>S97*H97</f>
        <v>0</v>
      </c>
      <c r="U97" s="35"/>
      <c r="V97" s="35"/>
      <c r="W97" s="35"/>
      <c r="X97" s="35"/>
      <c r="Y97" s="35"/>
      <c r="Z97" s="35"/>
      <c r="AA97" s="35"/>
      <c r="AB97" s="35"/>
      <c r="AC97" s="35"/>
      <c r="AD97" s="35"/>
      <c r="AE97" s="35"/>
      <c r="AR97" s="185" t="s">
        <v>156</v>
      </c>
      <c r="AT97" s="185" t="s">
        <v>151</v>
      </c>
      <c r="AU97" s="185" t="s">
        <v>89</v>
      </c>
      <c r="AY97" s="18" t="s">
        <v>149</v>
      </c>
      <c r="BE97" s="186">
        <f>IF(N97="základní",J97,0)</f>
        <v>0</v>
      </c>
      <c r="BF97" s="186">
        <f>IF(N97="snížená",J97,0)</f>
        <v>0</v>
      </c>
      <c r="BG97" s="186">
        <f>IF(N97="zákl. přenesená",J97,0)</f>
        <v>0</v>
      </c>
      <c r="BH97" s="186">
        <f>IF(N97="sníž. přenesená",J97,0)</f>
        <v>0</v>
      </c>
      <c r="BI97" s="186">
        <f>IF(N97="nulová",J97,0)</f>
        <v>0</v>
      </c>
      <c r="BJ97" s="18" t="s">
        <v>87</v>
      </c>
      <c r="BK97" s="186">
        <f>ROUND(I97*H97,2)</f>
        <v>0</v>
      </c>
      <c r="BL97" s="18" t="s">
        <v>156</v>
      </c>
      <c r="BM97" s="185" t="s">
        <v>1819</v>
      </c>
    </row>
    <row r="98" spans="1:47" s="2" customFormat="1" ht="117">
      <c r="A98" s="35"/>
      <c r="B98" s="36"/>
      <c r="C98" s="37"/>
      <c r="D98" s="187" t="s">
        <v>158</v>
      </c>
      <c r="E98" s="37"/>
      <c r="F98" s="188" t="s">
        <v>1820</v>
      </c>
      <c r="G98" s="37"/>
      <c r="H98" s="37"/>
      <c r="I98" s="189"/>
      <c r="J98" s="37"/>
      <c r="K98" s="37"/>
      <c r="L98" s="40"/>
      <c r="M98" s="190"/>
      <c r="N98" s="191"/>
      <c r="O98" s="65"/>
      <c r="P98" s="65"/>
      <c r="Q98" s="65"/>
      <c r="R98" s="65"/>
      <c r="S98" s="65"/>
      <c r="T98" s="66"/>
      <c r="U98" s="35"/>
      <c r="V98" s="35"/>
      <c r="W98" s="35"/>
      <c r="X98" s="35"/>
      <c r="Y98" s="35"/>
      <c r="Z98" s="35"/>
      <c r="AA98" s="35"/>
      <c r="AB98" s="35"/>
      <c r="AC98" s="35"/>
      <c r="AD98" s="35"/>
      <c r="AE98" s="35"/>
      <c r="AT98" s="18" t="s">
        <v>158</v>
      </c>
      <c r="AU98" s="18" t="s">
        <v>89</v>
      </c>
    </row>
    <row r="99" spans="2:51" s="13" customFormat="1" ht="11.25">
      <c r="B99" s="192"/>
      <c r="C99" s="193"/>
      <c r="D99" s="187" t="s">
        <v>160</v>
      </c>
      <c r="E99" s="194" t="s">
        <v>31</v>
      </c>
      <c r="F99" s="195" t="s">
        <v>1821</v>
      </c>
      <c r="G99" s="193"/>
      <c r="H99" s="196">
        <v>3781</v>
      </c>
      <c r="I99" s="197"/>
      <c r="J99" s="193"/>
      <c r="K99" s="193"/>
      <c r="L99" s="198"/>
      <c r="M99" s="199"/>
      <c r="N99" s="200"/>
      <c r="O99" s="200"/>
      <c r="P99" s="200"/>
      <c r="Q99" s="200"/>
      <c r="R99" s="200"/>
      <c r="S99" s="200"/>
      <c r="T99" s="201"/>
      <c r="AT99" s="202" t="s">
        <v>160</v>
      </c>
      <c r="AU99" s="202" t="s">
        <v>89</v>
      </c>
      <c r="AV99" s="13" t="s">
        <v>89</v>
      </c>
      <c r="AW99" s="13" t="s">
        <v>38</v>
      </c>
      <c r="AX99" s="13" t="s">
        <v>79</v>
      </c>
      <c r="AY99" s="202" t="s">
        <v>149</v>
      </c>
    </row>
    <row r="100" spans="2:51" s="14" customFormat="1" ht="11.25">
      <c r="B100" s="203"/>
      <c r="C100" s="204"/>
      <c r="D100" s="187" t="s">
        <v>160</v>
      </c>
      <c r="E100" s="205" t="s">
        <v>31</v>
      </c>
      <c r="F100" s="206" t="s">
        <v>162</v>
      </c>
      <c r="G100" s="204"/>
      <c r="H100" s="205" t="s">
        <v>31</v>
      </c>
      <c r="I100" s="207"/>
      <c r="J100" s="204"/>
      <c r="K100" s="204"/>
      <c r="L100" s="208"/>
      <c r="M100" s="209"/>
      <c r="N100" s="210"/>
      <c r="O100" s="210"/>
      <c r="P100" s="210"/>
      <c r="Q100" s="210"/>
      <c r="R100" s="210"/>
      <c r="S100" s="210"/>
      <c r="T100" s="211"/>
      <c r="AT100" s="212" t="s">
        <v>160</v>
      </c>
      <c r="AU100" s="212" t="s">
        <v>89</v>
      </c>
      <c r="AV100" s="14" t="s">
        <v>87</v>
      </c>
      <c r="AW100" s="14" t="s">
        <v>38</v>
      </c>
      <c r="AX100" s="14" t="s">
        <v>79</v>
      </c>
      <c r="AY100" s="212" t="s">
        <v>149</v>
      </c>
    </row>
    <row r="101" spans="2:51" s="15" customFormat="1" ht="11.25">
      <c r="B101" s="213"/>
      <c r="C101" s="214"/>
      <c r="D101" s="187" t="s">
        <v>160</v>
      </c>
      <c r="E101" s="215" t="s">
        <v>31</v>
      </c>
      <c r="F101" s="216" t="s">
        <v>163</v>
      </c>
      <c r="G101" s="214"/>
      <c r="H101" s="217">
        <v>3781</v>
      </c>
      <c r="I101" s="218"/>
      <c r="J101" s="214"/>
      <c r="K101" s="214"/>
      <c r="L101" s="219"/>
      <c r="M101" s="220"/>
      <c r="N101" s="221"/>
      <c r="O101" s="221"/>
      <c r="P101" s="221"/>
      <c r="Q101" s="221"/>
      <c r="R101" s="221"/>
      <c r="S101" s="221"/>
      <c r="T101" s="222"/>
      <c r="AT101" s="223" t="s">
        <v>160</v>
      </c>
      <c r="AU101" s="223" t="s">
        <v>89</v>
      </c>
      <c r="AV101" s="15" t="s">
        <v>156</v>
      </c>
      <c r="AW101" s="15" t="s">
        <v>38</v>
      </c>
      <c r="AX101" s="15" t="s">
        <v>87</v>
      </c>
      <c r="AY101" s="223" t="s">
        <v>149</v>
      </c>
    </row>
    <row r="102" spans="1:65" s="2" customFormat="1" ht="16.5" customHeight="1">
      <c r="A102" s="35"/>
      <c r="B102" s="36"/>
      <c r="C102" s="224" t="s">
        <v>156</v>
      </c>
      <c r="D102" s="224" t="s">
        <v>237</v>
      </c>
      <c r="E102" s="225" t="s">
        <v>1822</v>
      </c>
      <c r="F102" s="226" t="s">
        <v>1823</v>
      </c>
      <c r="G102" s="227" t="s">
        <v>1173</v>
      </c>
      <c r="H102" s="228">
        <v>56.715</v>
      </c>
      <c r="I102" s="229"/>
      <c r="J102" s="230">
        <f>ROUND(I102*H102,2)</f>
        <v>0</v>
      </c>
      <c r="K102" s="226" t="s">
        <v>155</v>
      </c>
      <c r="L102" s="231"/>
      <c r="M102" s="232" t="s">
        <v>31</v>
      </c>
      <c r="N102" s="233" t="s">
        <v>50</v>
      </c>
      <c r="O102" s="65"/>
      <c r="P102" s="183">
        <f>O102*H102</f>
        <v>0</v>
      </c>
      <c r="Q102" s="183">
        <v>0.001</v>
      </c>
      <c r="R102" s="183">
        <f>Q102*H102</f>
        <v>0.056715</v>
      </c>
      <c r="S102" s="183">
        <v>0</v>
      </c>
      <c r="T102" s="184">
        <f>S102*H102</f>
        <v>0</v>
      </c>
      <c r="U102" s="35"/>
      <c r="V102" s="35"/>
      <c r="W102" s="35"/>
      <c r="X102" s="35"/>
      <c r="Y102" s="35"/>
      <c r="Z102" s="35"/>
      <c r="AA102" s="35"/>
      <c r="AB102" s="35"/>
      <c r="AC102" s="35"/>
      <c r="AD102" s="35"/>
      <c r="AE102" s="35"/>
      <c r="AR102" s="185" t="s">
        <v>198</v>
      </c>
      <c r="AT102" s="185" t="s">
        <v>237</v>
      </c>
      <c r="AU102" s="185" t="s">
        <v>89</v>
      </c>
      <c r="AY102" s="18" t="s">
        <v>149</v>
      </c>
      <c r="BE102" s="186">
        <f>IF(N102="základní",J102,0)</f>
        <v>0</v>
      </c>
      <c r="BF102" s="186">
        <f>IF(N102="snížená",J102,0)</f>
        <v>0</v>
      </c>
      <c r="BG102" s="186">
        <f>IF(N102="zákl. přenesená",J102,0)</f>
        <v>0</v>
      </c>
      <c r="BH102" s="186">
        <f>IF(N102="sníž. přenesená",J102,0)</f>
        <v>0</v>
      </c>
      <c r="BI102" s="186">
        <f>IF(N102="nulová",J102,0)</f>
        <v>0</v>
      </c>
      <c r="BJ102" s="18" t="s">
        <v>87</v>
      </c>
      <c r="BK102" s="186">
        <f>ROUND(I102*H102,2)</f>
        <v>0</v>
      </c>
      <c r="BL102" s="18" t="s">
        <v>156</v>
      </c>
      <c r="BM102" s="185" t="s">
        <v>1824</v>
      </c>
    </row>
    <row r="103" spans="2:51" s="13" customFormat="1" ht="11.25">
      <c r="B103" s="192"/>
      <c r="C103" s="193"/>
      <c r="D103" s="187" t="s">
        <v>160</v>
      </c>
      <c r="E103" s="193"/>
      <c r="F103" s="195" t="s">
        <v>1825</v>
      </c>
      <c r="G103" s="193"/>
      <c r="H103" s="196">
        <v>56.715</v>
      </c>
      <c r="I103" s="197"/>
      <c r="J103" s="193"/>
      <c r="K103" s="193"/>
      <c r="L103" s="198"/>
      <c r="M103" s="199"/>
      <c r="N103" s="200"/>
      <c r="O103" s="200"/>
      <c r="P103" s="200"/>
      <c r="Q103" s="200"/>
      <c r="R103" s="200"/>
      <c r="S103" s="200"/>
      <c r="T103" s="201"/>
      <c r="AT103" s="202" t="s">
        <v>160</v>
      </c>
      <c r="AU103" s="202" t="s">
        <v>89</v>
      </c>
      <c r="AV103" s="13" t="s">
        <v>89</v>
      </c>
      <c r="AW103" s="13" t="s">
        <v>4</v>
      </c>
      <c r="AX103" s="13" t="s">
        <v>87</v>
      </c>
      <c r="AY103" s="202" t="s">
        <v>149</v>
      </c>
    </row>
    <row r="104" spans="1:65" s="2" customFormat="1" ht="16.5" customHeight="1">
      <c r="A104" s="35"/>
      <c r="B104" s="36"/>
      <c r="C104" s="174" t="s">
        <v>176</v>
      </c>
      <c r="D104" s="174" t="s">
        <v>151</v>
      </c>
      <c r="E104" s="175" t="s">
        <v>1826</v>
      </c>
      <c r="F104" s="176" t="s">
        <v>1827</v>
      </c>
      <c r="G104" s="177" t="s">
        <v>154</v>
      </c>
      <c r="H104" s="178">
        <v>3781</v>
      </c>
      <c r="I104" s="179"/>
      <c r="J104" s="180">
        <f>ROUND(I104*H104,2)</f>
        <v>0</v>
      </c>
      <c r="K104" s="176" t="s">
        <v>155</v>
      </c>
      <c r="L104" s="40"/>
      <c r="M104" s="181" t="s">
        <v>31</v>
      </c>
      <c r="N104" s="182" t="s">
        <v>50</v>
      </c>
      <c r="O104" s="65"/>
      <c r="P104" s="183">
        <f>O104*H104</f>
        <v>0</v>
      </c>
      <c r="Q104" s="183">
        <v>0</v>
      </c>
      <c r="R104" s="183">
        <f>Q104*H104</f>
        <v>0</v>
      </c>
      <c r="S104" s="183">
        <v>0</v>
      </c>
      <c r="T104" s="184">
        <f>S104*H104</f>
        <v>0</v>
      </c>
      <c r="U104" s="35"/>
      <c r="V104" s="35"/>
      <c r="W104" s="35"/>
      <c r="X104" s="35"/>
      <c r="Y104" s="35"/>
      <c r="Z104" s="35"/>
      <c r="AA104" s="35"/>
      <c r="AB104" s="35"/>
      <c r="AC104" s="35"/>
      <c r="AD104" s="35"/>
      <c r="AE104" s="35"/>
      <c r="AR104" s="185" t="s">
        <v>156</v>
      </c>
      <c r="AT104" s="185" t="s">
        <v>151</v>
      </c>
      <c r="AU104" s="185" t="s">
        <v>89</v>
      </c>
      <c r="AY104" s="18" t="s">
        <v>149</v>
      </c>
      <c r="BE104" s="186">
        <f>IF(N104="základní",J104,0)</f>
        <v>0</v>
      </c>
      <c r="BF104" s="186">
        <f>IF(N104="snížená",J104,0)</f>
        <v>0</v>
      </c>
      <c r="BG104" s="186">
        <f>IF(N104="zákl. přenesená",J104,0)</f>
        <v>0</v>
      </c>
      <c r="BH104" s="186">
        <f>IF(N104="sníž. přenesená",J104,0)</f>
        <v>0</v>
      </c>
      <c r="BI104" s="186">
        <f>IF(N104="nulová",J104,0)</f>
        <v>0</v>
      </c>
      <c r="BJ104" s="18" t="s">
        <v>87</v>
      </c>
      <c r="BK104" s="186">
        <f>ROUND(I104*H104,2)</f>
        <v>0</v>
      </c>
      <c r="BL104" s="18" t="s">
        <v>156</v>
      </c>
      <c r="BM104" s="185" t="s">
        <v>1828</v>
      </c>
    </row>
    <row r="105" spans="1:47" s="2" customFormat="1" ht="146.25">
      <c r="A105" s="35"/>
      <c r="B105" s="36"/>
      <c r="C105" s="37"/>
      <c r="D105" s="187" t="s">
        <v>158</v>
      </c>
      <c r="E105" s="37"/>
      <c r="F105" s="188" t="s">
        <v>848</v>
      </c>
      <c r="G105" s="37"/>
      <c r="H105" s="37"/>
      <c r="I105" s="189"/>
      <c r="J105" s="37"/>
      <c r="K105" s="37"/>
      <c r="L105" s="40"/>
      <c r="M105" s="190"/>
      <c r="N105" s="191"/>
      <c r="O105" s="65"/>
      <c r="P105" s="65"/>
      <c r="Q105" s="65"/>
      <c r="R105" s="65"/>
      <c r="S105" s="65"/>
      <c r="T105" s="66"/>
      <c r="U105" s="35"/>
      <c r="V105" s="35"/>
      <c r="W105" s="35"/>
      <c r="X105" s="35"/>
      <c r="Y105" s="35"/>
      <c r="Z105" s="35"/>
      <c r="AA105" s="35"/>
      <c r="AB105" s="35"/>
      <c r="AC105" s="35"/>
      <c r="AD105" s="35"/>
      <c r="AE105" s="35"/>
      <c r="AT105" s="18" t="s">
        <v>158</v>
      </c>
      <c r="AU105" s="18" t="s">
        <v>89</v>
      </c>
    </row>
    <row r="106" spans="2:51" s="13" customFormat="1" ht="11.25">
      <c r="B106" s="192"/>
      <c r="C106" s="193"/>
      <c r="D106" s="187" t="s">
        <v>160</v>
      </c>
      <c r="E106" s="194" t="s">
        <v>31</v>
      </c>
      <c r="F106" s="195" t="s">
        <v>1821</v>
      </c>
      <c r="G106" s="193"/>
      <c r="H106" s="196">
        <v>3781</v>
      </c>
      <c r="I106" s="197"/>
      <c r="J106" s="193"/>
      <c r="K106" s="193"/>
      <c r="L106" s="198"/>
      <c r="M106" s="199"/>
      <c r="N106" s="200"/>
      <c r="O106" s="200"/>
      <c r="P106" s="200"/>
      <c r="Q106" s="200"/>
      <c r="R106" s="200"/>
      <c r="S106" s="200"/>
      <c r="T106" s="201"/>
      <c r="AT106" s="202" t="s">
        <v>160</v>
      </c>
      <c r="AU106" s="202" t="s">
        <v>89</v>
      </c>
      <c r="AV106" s="13" t="s">
        <v>89</v>
      </c>
      <c r="AW106" s="13" t="s">
        <v>38</v>
      </c>
      <c r="AX106" s="13" t="s">
        <v>79</v>
      </c>
      <c r="AY106" s="202" t="s">
        <v>149</v>
      </c>
    </row>
    <row r="107" spans="2:51" s="14" customFormat="1" ht="11.25">
      <c r="B107" s="203"/>
      <c r="C107" s="204"/>
      <c r="D107" s="187" t="s">
        <v>160</v>
      </c>
      <c r="E107" s="205" t="s">
        <v>31</v>
      </c>
      <c r="F107" s="206" t="s">
        <v>1829</v>
      </c>
      <c r="G107" s="204"/>
      <c r="H107" s="205" t="s">
        <v>31</v>
      </c>
      <c r="I107" s="207"/>
      <c r="J107" s="204"/>
      <c r="K107" s="204"/>
      <c r="L107" s="208"/>
      <c r="M107" s="209"/>
      <c r="N107" s="210"/>
      <c r="O107" s="210"/>
      <c r="P107" s="210"/>
      <c r="Q107" s="210"/>
      <c r="R107" s="210"/>
      <c r="S107" s="210"/>
      <c r="T107" s="211"/>
      <c r="AT107" s="212" t="s">
        <v>160</v>
      </c>
      <c r="AU107" s="212" t="s">
        <v>89</v>
      </c>
      <c r="AV107" s="14" t="s">
        <v>87</v>
      </c>
      <c r="AW107" s="14" t="s">
        <v>38</v>
      </c>
      <c r="AX107" s="14" t="s">
        <v>79</v>
      </c>
      <c r="AY107" s="212" t="s">
        <v>149</v>
      </c>
    </row>
    <row r="108" spans="2:51" s="15" customFormat="1" ht="11.25">
      <c r="B108" s="213"/>
      <c r="C108" s="214"/>
      <c r="D108" s="187" t="s">
        <v>160</v>
      </c>
      <c r="E108" s="215" t="s">
        <v>31</v>
      </c>
      <c r="F108" s="216" t="s">
        <v>163</v>
      </c>
      <c r="G108" s="214"/>
      <c r="H108" s="217">
        <v>3781</v>
      </c>
      <c r="I108" s="218"/>
      <c r="J108" s="214"/>
      <c r="K108" s="214"/>
      <c r="L108" s="219"/>
      <c r="M108" s="220"/>
      <c r="N108" s="221"/>
      <c r="O108" s="221"/>
      <c r="P108" s="221"/>
      <c r="Q108" s="221"/>
      <c r="R108" s="221"/>
      <c r="S108" s="221"/>
      <c r="T108" s="222"/>
      <c r="AT108" s="223" t="s">
        <v>160</v>
      </c>
      <c r="AU108" s="223" t="s">
        <v>89</v>
      </c>
      <c r="AV108" s="15" t="s">
        <v>156</v>
      </c>
      <c r="AW108" s="15" t="s">
        <v>38</v>
      </c>
      <c r="AX108" s="15" t="s">
        <v>87</v>
      </c>
      <c r="AY108" s="223" t="s">
        <v>149</v>
      </c>
    </row>
    <row r="109" spans="1:65" s="2" customFormat="1" ht="21.75" customHeight="1">
      <c r="A109" s="35"/>
      <c r="B109" s="36"/>
      <c r="C109" s="174" t="s">
        <v>185</v>
      </c>
      <c r="D109" s="174" t="s">
        <v>151</v>
      </c>
      <c r="E109" s="175" t="s">
        <v>1830</v>
      </c>
      <c r="F109" s="176" t="s">
        <v>1831</v>
      </c>
      <c r="G109" s="177" t="s">
        <v>154</v>
      </c>
      <c r="H109" s="178">
        <v>549</v>
      </c>
      <c r="I109" s="179"/>
      <c r="J109" s="180">
        <f>ROUND(I109*H109,2)</f>
        <v>0</v>
      </c>
      <c r="K109" s="176" t="s">
        <v>155</v>
      </c>
      <c r="L109" s="40"/>
      <c r="M109" s="181" t="s">
        <v>31</v>
      </c>
      <c r="N109" s="182" t="s">
        <v>50</v>
      </c>
      <c r="O109" s="65"/>
      <c r="P109" s="183">
        <f>O109*H109</f>
        <v>0</v>
      </c>
      <c r="Q109" s="183">
        <v>0</v>
      </c>
      <c r="R109" s="183">
        <f>Q109*H109</f>
        <v>0</v>
      </c>
      <c r="S109" s="183">
        <v>0</v>
      </c>
      <c r="T109" s="184">
        <f>S109*H109</f>
        <v>0</v>
      </c>
      <c r="U109" s="35"/>
      <c r="V109" s="35"/>
      <c r="W109" s="35"/>
      <c r="X109" s="35"/>
      <c r="Y109" s="35"/>
      <c r="Z109" s="35"/>
      <c r="AA109" s="35"/>
      <c r="AB109" s="35"/>
      <c r="AC109" s="35"/>
      <c r="AD109" s="35"/>
      <c r="AE109" s="35"/>
      <c r="AR109" s="185" t="s">
        <v>156</v>
      </c>
      <c r="AT109" s="185" t="s">
        <v>151</v>
      </c>
      <c r="AU109" s="185" t="s">
        <v>89</v>
      </c>
      <c r="AY109" s="18" t="s">
        <v>149</v>
      </c>
      <c r="BE109" s="186">
        <f>IF(N109="základní",J109,0)</f>
        <v>0</v>
      </c>
      <c r="BF109" s="186">
        <f>IF(N109="snížená",J109,0)</f>
        <v>0</v>
      </c>
      <c r="BG109" s="186">
        <f>IF(N109="zákl. přenesená",J109,0)</f>
        <v>0</v>
      </c>
      <c r="BH109" s="186">
        <f>IF(N109="sníž. přenesená",J109,0)</f>
        <v>0</v>
      </c>
      <c r="BI109" s="186">
        <f>IF(N109="nulová",J109,0)</f>
        <v>0</v>
      </c>
      <c r="BJ109" s="18" t="s">
        <v>87</v>
      </c>
      <c r="BK109" s="186">
        <f>ROUND(I109*H109,2)</f>
        <v>0</v>
      </c>
      <c r="BL109" s="18" t="s">
        <v>156</v>
      </c>
      <c r="BM109" s="185" t="s">
        <v>1832</v>
      </c>
    </row>
    <row r="110" spans="1:47" s="2" customFormat="1" ht="39">
      <c r="A110" s="35"/>
      <c r="B110" s="36"/>
      <c r="C110" s="37"/>
      <c r="D110" s="187" t="s">
        <v>158</v>
      </c>
      <c r="E110" s="37"/>
      <c r="F110" s="188" t="s">
        <v>1833</v>
      </c>
      <c r="G110" s="37"/>
      <c r="H110" s="37"/>
      <c r="I110" s="189"/>
      <c r="J110" s="37"/>
      <c r="K110" s="37"/>
      <c r="L110" s="40"/>
      <c r="M110" s="190"/>
      <c r="N110" s="191"/>
      <c r="O110" s="65"/>
      <c r="P110" s="65"/>
      <c r="Q110" s="65"/>
      <c r="R110" s="65"/>
      <c r="S110" s="65"/>
      <c r="T110" s="66"/>
      <c r="U110" s="35"/>
      <c r="V110" s="35"/>
      <c r="W110" s="35"/>
      <c r="X110" s="35"/>
      <c r="Y110" s="35"/>
      <c r="Z110" s="35"/>
      <c r="AA110" s="35"/>
      <c r="AB110" s="35"/>
      <c r="AC110" s="35"/>
      <c r="AD110" s="35"/>
      <c r="AE110" s="35"/>
      <c r="AT110" s="18" t="s">
        <v>158</v>
      </c>
      <c r="AU110" s="18" t="s">
        <v>89</v>
      </c>
    </row>
    <row r="111" spans="2:51" s="13" customFormat="1" ht="11.25">
      <c r="B111" s="192"/>
      <c r="C111" s="193"/>
      <c r="D111" s="187" t="s">
        <v>160</v>
      </c>
      <c r="E111" s="194" t="s">
        <v>31</v>
      </c>
      <c r="F111" s="195" t="s">
        <v>1834</v>
      </c>
      <c r="G111" s="193"/>
      <c r="H111" s="196">
        <v>549</v>
      </c>
      <c r="I111" s="197"/>
      <c r="J111" s="193"/>
      <c r="K111" s="193"/>
      <c r="L111" s="198"/>
      <c r="M111" s="199"/>
      <c r="N111" s="200"/>
      <c r="O111" s="200"/>
      <c r="P111" s="200"/>
      <c r="Q111" s="200"/>
      <c r="R111" s="200"/>
      <c r="S111" s="200"/>
      <c r="T111" s="201"/>
      <c r="AT111" s="202" t="s">
        <v>160</v>
      </c>
      <c r="AU111" s="202" t="s">
        <v>89</v>
      </c>
      <c r="AV111" s="13" t="s">
        <v>89</v>
      </c>
      <c r="AW111" s="13" t="s">
        <v>38</v>
      </c>
      <c r="AX111" s="13" t="s">
        <v>79</v>
      </c>
      <c r="AY111" s="202" t="s">
        <v>149</v>
      </c>
    </row>
    <row r="112" spans="2:51" s="14" customFormat="1" ht="11.25">
      <c r="B112" s="203"/>
      <c r="C112" s="204"/>
      <c r="D112" s="187" t="s">
        <v>160</v>
      </c>
      <c r="E112" s="205" t="s">
        <v>31</v>
      </c>
      <c r="F112" s="206" t="s">
        <v>1835</v>
      </c>
      <c r="G112" s="204"/>
      <c r="H112" s="205" t="s">
        <v>31</v>
      </c>
      <c r="I112" s="207"/>
      <c r="J112" s="204"/>
      <c r="K112" s="204"/>
      <c r="L112" s="208"/>
      <c r="M112" s="209"/>
      <c r="N112" s="210"/>
      <c r="O112" s="210"/>
      <c r="P112" s="210"/>
      <c r="Q112" s="210"/>
      <c r="R112" s="210"/>
      <c r="S112" s="210"/>
      <c r="T112" s="211"/>
      <c r="AT112" s="212" t="s">
        <v>160</v>
      </c>
      <c r="AU112" s="212" t="s">
        <v>89</v>
      </c>
      <c r="AV112" s="14" t="s">
        <v>87</v>
      </c>
      <c r="AW112" s="14" t="s">
        <v>38</v>
      </c>
      <c r="AX112" s="14" t="s">
        <v>79</v>
      </c>
      <c r="AY112" s="212" t="s">
        <v>149</v>
      </c>
    </row>
    <row r="113" spans="2:51" s="15" customFormat="1" ht="11.25">
      <c r="B113" s="213"/>
      <c r="C113" s="214"/>
      <c r="D113" s="187" t="s">
        <v>160</v>
      </c>
      <c r="E113" s="215" t="s">
        <v>31</v>
      </c>
      <c r="F113" s="216" t="s">
        <v>163</v>
      </c>
      <c r="G113" s="214"/>
      <c r="H113" s="217">
        <v>549</v>
      </c>
      <c r="I113" s="218"/>
      <c r="J113" s="214"/>
      <c r="K113" s="214"/>
      <c r="L113" s="219"/>
      <c r="M113" s="220"/>
      <c r="N113" s="221"/>
      <c r="O113" s="221"/>
      <c r="P113" s="221"/>
      <c r="Q113" s="221"/>
      <c r="R113" s="221"/>
      <c r="S113" s="221"/>
      <c r="T113" s="222"/>
      <c r="AT113" s="223" t="s">
        <v>160</v>
      </c>
      <c r="AU113" s="223" t="s">
        <v>89</v>
      </c>
      <c r="AV113" s="15" t="s">
        <v>156</v>
      </c>
      <c r="AW113" s="15" t="s">
        <v>38</v>
      </c>
      <c r="AX113" s="15" t="s">
        <v>87</v>
      </c>
      <c r="AY113" s="223" t="s">
        <v>149</v>
      </c>
    </row>
    <row r="114" spans="1:65" s="2" customFormat="1" ht="16.5" customHeight="1">
      <c r="A114" s="35"/>
      <c r="B114" s="36"/>
      <c r="C114" s="224" t="s">
        <v>191</v>
      </c>
      <c r="D114" s="224" t="s">
        <v>237</v>
      </c>
      <c r="E114" s="225" t="s">
        <v>1836</v>
      </c>
      <c r="F114" s="226" t="s">
        <v>1837</v>
      </c>
      <c r="G114" s="227" t="s">
        <v>170</v>
      </c>
      <c r="H114" s="228">
        <v>16.47</v>
      </c>
      <c r="I114" s="229"/>
      <c r="J114" s="230">
        <f>ROUND(I114*H114,2)</f>
        <v>0</v>
      </c>
      <c r="K114" s="226" t="s">
        <v>155</v>
      </c>
      <c r="L114" s="231"/>
      <c r="M114" s="232" t="s">
        <v>31</v>
      </c>
      <c r="N114" s="233" t="s">
        <v>50</v>
      </c>
      <c r="O114" s="65"/>
      <c r="P114" s="183">
        <f>O114*H114</f>
        <v>0</v>
      </c>
      <c r="Q114" s="183">
        <v>0.21</v>
      </c>
      <c r="R114" s="183">
        <f>Q114*H114</f>
        <v>3.4586999999999994</v>
      </c>
      <c r="S114" s="183">
        <v>0</v>
      </c>
      <c r="T114" s="184">
        <f>S114*H114</f>
        <v>0</v>
      </c>
      <c r="U114" s="35"/>
      <c r="V114" s="35"/>
      <c r="W114" s="35"/>
      <c r="X114" s="35"/>
      <c r="Y114" s="35"/>
      <c r="Z114" s="35"/>
      <c r="AA114" s="35"/>
      <c r="AB114" s="35"/>
      <c r="AC114" s="35"/>
      <c r="AD114" s="35"/>
      <c r="AE114" s="35"/>
      <c r="AR114" s="185" t="s">
        <v>198</v>
      </c>
      <c r="AT114" s="185" t="s">
        <v>237</v>
      </c>
      <c r="AU114" s="185" t="s">
        <v>89</v>
      </c>
      <c r="AY114" s="18" t="s">
        <v>149</v>
      </c>
      <c r="BE114" s="186">
        <f>IF(N114="základní",J114,0)</f>
        <v>0</v>
      </c>
      <c r="BF114" s="186">
        <f>IF(N114="snížená",J114,0)</f>
        <v>0</v>
      </c>
      <c r="BG114" s="186">
        <f>IF(N114="zákl. přenesená",J114,0)</f>
        <v>0</v>
      </c>
      <c r="BH114" s="186">
        <f>IF(N114="sníž. přenesená",J114,0)</f>
        <v>0</v>
      </c>
      <c r="BI114" s="186">
        <f>IF(N114="nulová",J114,0)</f>
        <v>0</v>
      </c>
      <c r="BJ114" s="18" t="s">
        <v>87</v>
      </c>
      <c r="BK114" s="186">
        <f>ROUND(I114*H114,2)</f>
        <v>0</v>
      </c>
      <c r="BL114" s="18" t="s">
        <v>156</v>
      </c>
      <c r="BM114" s="185" t="s">
        <v>1838</v>
      </c>
    </row>
    <row r="115" spans="2:51" s="13" customFormat="1" ht="11.25">
      <c r="B115" s="192"/>
      <c r="C115" s="193"/>
      <c r="D115" s="187" t="s">
        <v>160</v>
      </c>
      <c r="E115" s="194" t="s">
        <v>31</v>
      </c>
      <c r="F115" s="195" t="s">
        <v>1839</v>
      </c>
      <c r="G115" s="193"/>
      <c r="H115" s="196">
        <v>16.47</v>
      </c>
      <c r="I115" s="197"/>
      <c r="J115" s="193"/>
      <c r="K115" s="193"/>
      <c r="L115" s="198"/>
      <c r="M115" s="199"/>
      <c r="N115" s="200"/>
      <c r="O115" s="200"/>
      <c r="P115" s="200"/>
      <c r="Q115" s="200"/>
      <c r="R115" s="200"/>
      <c r="S115" s="200"/>
      <c r="T115" s="201"/>
      <c r="AT115" s="202" t="s">
        <v>160</v>
      </c>
      <c r="AU115" s="202" t="s">
        <v>89</v>
      </c>
      <c r="AV115" s="13" t="s">
        <v>89</v>
      </c>
      <c r="AW115" s="13" t="s">
        <v>38</v>
      </c>
      <c r="AX115" s="13" t="s">
        <v>79</v>
      </c>
      <c r="AY115" s="202" t="s">
        <v>149</v>
      </c>
    </row>
    <row r="116" spans="2:51" s="15" customFormat="1" ht="11.25">
      <c r="B116" s="213"/>
      <c r="C116" s="214"/>
      <c r="D116" s="187" t="s">
        <v>160</v>
      </c>
      <c r="E116" s="215" t="s">
        <v>31</v>
      </c>
      <c r="F116" s="216" t="s">
        <v>163</v>
      </c>
      <c r="G116" s="214"/>
      <c r="H116" s="217">
        <v>16.47</v>
      </c>
      <c r="I116" s="218"/>
      <c r="J116" s="214"/>
      <c r="K116" s="214"/>
      <c r="L116" s="219"/>
      <c r="M116" s="220"/>
      <c r="N116" s="221"/>
      <c r="O116" s="221"/>
      <c r="P116" s="221"/>
      <c r="Q116" s="221"/>
      <c r="R116" s="221"/>
      <c r="S116" s="221"/>
      <c r="T116" s="222"/>
      <c r="AT116" s="223" t="s">
        <v>160</v>
      </c>
      <c r="AU116" s="223" t="s">
        <v>89</v>
      </c>
      <c r="AV116" s="15" t="s">
        <v>156</v>
      </c>
      <c r="AW116" s="15" t="s">
        <v>38</v>
      </c>
      <c r="AX116" s="15" t="s">
        <v>87</v>
      </c>
      <c r="AY116" s="223" t="s">
        <v>149</v>
      </c>
    </row>
    <row r="117" spans="1:65" s="2" customFormat="1" ht="24">
      <c r="A117" s="35"/>
      <c r="B117" s="36"/>
      <c r="C117" s="174" t="s">
        <v>198</v>
      </c>
      <c r="D117" s="174" t="s">
        <v>151</v>
      </c>
      <c r="E117" s="175" t="s">
        <v>1840</v>
      </c>
      <c r="F117" s="176" t="s">
        <v>1841</v>
      </c>
      <c r="G117" s="177" t="s">
        <v>391</v>
      </c>
      <c r="H117" s="178">
        <v>12</v>
      </c>
      <c r="I117" s="179"/>
      <c r="J117" s="180">
        <f>ROUND(I117*H117,2)</f>
        <v>0</v>
      </c>
      <c r="K117" s="176" t="s">
        <v>155</v>
      </c>
      <c r="L117" s="40"/>
      <c r="M117" s="181" t="s">
        <v>31</v>
      </c>
      <c r="N117" s="182" t="s">
        <v>50</v>
      </c>
      <c r="O117" s="65"/>
      <c r="P117" s="183">
        <f>O117*H117</f>
        <v>0</v>
      </c>
      <c r="Q117" s="183">
        <v>0</v>
      </c>
      <c r="R117" s="183">
        <f>Q117*H117</f>
        <v>0</v>
      </c>
      <c r="S117" s="183">
        <v>0</v>
      </c>
      <c r="T117" s="184">
        <f>S117*H117</f>
        <v>0</v>
      </c>
      <c r="U117" s="35"/>
      <c r="V117" s="35"/>
      <c r="W117" s="35"/>
      <c r="X117" s="35"/>
      <c r="Y117" s="35"/>
      <c r="Z117" s="35"/>
      <c r="AA117" s="35"/>
      <c r="AB117" s="35"/>
      <c r="AC117" s="35"/>
      <c r="AD117" s="35"/>
      <c r="AE117" s="35"/>
      <c r="AR117" s="185" t="s">
        <v>156</v>
      </c>
      <c r="AT117" s="185" t="s">
        <v>151</v>
      </c>
      <c r="AU117" s="185" t="s">
        <v>89</v>
      </c>
      <c r="AY117" s="18" t="s">
        <v>149</v>
      </c>
      <c r="BE117" s="186">
        <f>IF(N117="základní",J117,0)</f>
        <v>0</v>
      </c>
      <c r="BF117" s="186">
        <f>IF(N117="snížená",J117,0)</f>
        <v>0</v>
      </c>
      <c r="BG117" s="186">
        <f>IF(N117="zákl. přenesená",J117,0)</f>
        <v>0</v>
      </c>
      <c r="BH117" s="186">
        <f>IF(N117="sníž. přenesená",J117,0)</f>
        <v>0</v>
      </c>
      <c r="BI117" s="186">
        <f>IF(N117="nulová",J117,0)</f>
        <v>0</v>
      </c>
      <c r="BJ117" s="18" t="s">
        <v>87</v>
      </c>
      <c r="BK117" s="186">
        <f>ROUND(I117*H117,2)</f>
        <v>0</v>
      </c>
      <c r="BL117" s="18" t="s">
        <v>156</v>
      </c>
      <c r="BM117" s="185" t="s">
        <v>1842</v>
      </c>
    </row>
    <row r="118" spans="1:47" s="2" customFormat="1" ht="87.75">
      <c r="A118" s="35"/>
      <c r="B118" s="36"/>
      <c r="C118" s="37"/>
      <c r="D118" s="187" t="s">
        <v>158</v>
      </c>
      <c r="E118" s="37"/>
      <c r="F118" s="188" t="s">
        <v>1843</v>
      </c>
      <c r="G118" s="37"/>
      <c r="H118" s="37"/>
      <c r="I118" s="189"/>
      <c r="J118" s="37"/>
      <c r="K118" s="37"/>
      <c r="L118" s="40"/>
      <c r="M118" s="190"/>
      <c r="N118" s="191"/>
      <c r="O118" s="65"/>
      <c r="P118" s="65"/>
      <c r="Q118" s="65"/>
      <c r="R118" s="65"/>
      <c r="S118" s="65"/>
      <c r="T118" s="66"/>
      <c r="U118" s="35"/>
      <c r="V118" s="35"/>
      <c r="W118" s="35"/>
      <c r="X118" s="35"/>
      <c r="Y118" s="35"/>
      <c r="Z118" s="35"/>
      <c r="AA118" s="35"/>
      <c r="AB118" s="35"/>
      <c r="AC118" s="35"/>
      <c r="AD118" s="35"/>
      <c r="AE118" s="35"/>
      <c r="AT118" s="18" t="s">
        <v>158</v>
      </c>
      <c r="AU118" s="18" t="s">
        <v>89</v>
      </c>
    </row>
    <row r="119" spans="2:51" s="13" customFormat="1" ht="11.25">
      <c r="B119" s="192"/>
      <c r="C119" s="193"/>
      <c r="D119" s="187" t="s">
        <v>160</v>
      </c>
      <c r="E119" s="194" t="s">
        <v>31</v>
      </c>
      <c r="F119" s="195" t="s">
        <v>1844</v>
      </c>
      <c r="G119" s="193"/>
      <c r="H119" s="196">
        <v>12</v>
      </c>
      <c r="I119" s="197"/>
      <c r="J119" s="193"/>
      <c r="K119" s="193"/>
      <c r="L119" s="198"/>
      <c r="M119" s="199"/>
      <c r="N119" s="200"/>
      <c r="O119" s="200"/>
      <c r="P119" s="200"/>
      <c r="Q119" s="200"/>
      <c r="R119" s="200"/>
      <c r="S119" s="200"/>
      <c r="T119" s="201"/>
      <c r="AT119" s="202" t="s">
        <v>160</v>
      </c>
      <c r="AU119" s="202" t="s">
        <v>89</v>
      </c>
      <c r="AV119" s="13" t="s">
        <v>89</v>
      </c>
      <c r="AW119" s="13" t="s">
        <v>38</v>
      </c>
      <c r="AX119" s="13" t="s">
        <v>79</v>
      </c>
      <c r="AY119" s="202" t="s">
        <v>149</v>
      </c>
    </row>
    <row r="120" spans="2:51" s="14" customFormat="1" ht="11.25">
      <c r="B120" s="203"/>
      <c r="C120" s="204"/>
      <c r="D120" s="187" t="s">
        <v>160</v>
      </c>
      <c r="E120" s="205" t="s">
        <v>31</v>
      </c>
      <c r="F120" s="206" t="s">
        <v>1845</v>
      </c>
      <c r="G120" s="204"/>
      <c r="H120" s="205" t="s">
        <v>31</v>
      </c>
      <c r="I120" s="207"/>
      <c r="J120" s="204"/>
      <c r="K120" s="204"/>
      <c r="L120" s="208"/>
      <c r="M120" s="209"/>
      <c r="N120" s="210"/>
      <c r="O120" s="210"/>
      <c r="P120" s="210"/>
      <c r="Q120" s="210"/>
      <c r="R120" s="210"/>
      <c r="S120" s="210"/>
      <c r="T120" s="211"/>
      <c r="AT120" s="212" t="s">
        <v>160</v>
      </c>
      <c r="AU120" s="212" t="s">
        <v>89</v>
      </c>
      <c r="AV120" s="14" t="s">
        <v>87</v>
      </c>
      <c r="AW120" s="14" t="s">
        <v>38</v>
      </c>
      <c r="AX120" s="14" t="s">
        <v>79</v>
      </c>
      <c r="AY120" s="212" t="s">
        <v>149</v>
      </c>
    </row>
    <row r="121" spans="2:51" s="15" customFormat="1" ht="11.25">
      <c r="B121" s="213"/>
      <c r="C121" s="214"/>
      <c r="D121" s="187" t="s">
        <v>160</v>
      </c>
      <c r="E121" s="215" t="s">
        <v>31</v>
      </c>
      <c r="F121" s="216" t="s">
        <v>163</v>
      </c>
      <c r="G121" s="214"/>
      <c r="H121" s="217">
        <v>12</v>
      </c>
      <c r="I121" s="218"/>
      <c r="J121" s="214"/>
      <c r="K121" s="214"/>
      <c r="L121" s="219"/>
      <c r="M121" s="220"/>
      <c r="N121" s="221"/>
      <c r="O121" s="221"/>
      <c r="P121" s="221"/>
      <c r="Q121" s="221"/>
      <c r="R121" s="221"/>
      <c r="S121" s="221"/>
      <c r="T121" s="222"/>
      <c r="AT121" s="223" t="s">
        <v>160</v>
      </c>
      <c r="AU121" s="223" t="s">
        <v>89</v>
      </c>
      <c r="AV121" s="15" t="s">
        <v>156</v>
      </c>
      <c r="AW121" s="15" t="s">
        <v>38</v>
      </c>
      <c r="AX121" s="15" t="s">
        <v>87</v>
      </c>
      <c r="AY121" s="223" t="s">
        <v>149</v>
      </c>
    </row>
    <row r="122" spans="1:65" s="2" customFormat="1" ht="16.5" customHeight="1">
      <c r="A122" s="35"/>
      <c r="B122" s="36"/>
      <c r="C122" s="224" t="s">
        <v>205</v>
      </c>
      <c r="D122" s="224" t="s">
        <v>237</v>
      </c>
      <c r="E122" s="225" t="s">
        <v>1836</v>
      </c>
      <c r="F122" s="226" t="s">
        <v>1837</v>
      </c>
      <c r="G122" s="227" t="s">
        <v>170</v>
      </c>
      <c r="H122" s="228">
        <v>3.6</v>
      </c>
      <c r="I122" s="229"/>
      <c r="J122" s="230">
        <f>ROUND(I122*H122,2)</f>
        <v>0</v>
      </c>
      <c r="K122" s="226" t="s">
        <v>155</v>
      </c>
      <c r="L122" s="231"/>
      <c r="M122" s="232" t="s">
        <v>31</v>
      </c>
      <c r="N122" s="233" t="s">
        <v>50</v>
      </c>
      <c r="O122" s="65"/>
      <c r="P122" s="183">
        <f>O122*H122</f>
        <v>0</v>
      </c>
      <c r="Q122" s="183">
        <v>0.21</v>
      </c>
      <c r="R122" s="183">
        <f>Q122*H122</f>
        <v>0.756</v>
      </c>
      <c r="S122" s="183">
        <v>0</v>
      </c>
      <c r="T122" s="184">
        <f>S122*H122</f>
        <v>0</v>
      </c>
      <c r="U122" s="35"/>
      <c r="V122" s="35"/>
      <c r="W122" s="35"/>
      <c r="X122" s="35"/>
      <c r="Y122" s="35"/>
      <c r="Z122" s="35"/>
      <c r="AA122" s="35"/>
      <c r="AB122" s="35"/>
      <c r="AC122" s="35"/>
      <c r="AD122" s="35"/>
      <c r="AE122" s="35"/>
      <c r="AR122" s="185" t="s">
        <v>198</v>
      </c>
      <c r="AT122" s="185" t="s">
        <v>237</v>
      </c>
      <c r="AU122" s="185" t="s">
        <v>89</v>
      </c>
      <c r="AY122" s="18" t="s">
        <v>149</v>
      </c>
      <c r="BE122" s="186">
        <f>IF(N122="základní",J122,0)</f>
        <v>0</v>
      </c>
      <c r="BF122" s="186">
        <f>IF(N122="snížená",J122,0)</f>
        <v>0</v>
      </c>
      <c r="BG122" s="186">
        <f>IF(N122="zákl. přenesená",J122,0)</f>
        <v>0</v>
      </c>
      <c r="BH122" s="186">
        <f>IF(N122="sníž. přenesená",J122,0)</f>
        <v>0</v>
      </c>
      <c r="BI122" s="186">
        <f>IF(N122="nulová",J122,0)</f>
        <v>0</v>
      </c>
      <c r="BJ122" s="18" t="s">
        <v>87</v>
      </c>
      <c r="BK122" s="186">
        <f>ROUND(I122*H122,2)</f>
        <v>0</v>
      </c>
      <c r="BL122" s="18" t="s">
        <v>156</v>
      </c>
      <c r="BM122" s="185" t="s">
        <v>1846</v>
      </c>
    </row>
    <row r="123" spans="2:51" s="13" customFormat="1" ht="11.25">
      <c r="B123" s="192"/>
      <c r="C123" s="193"/>
      <c r="D123" s="187" t="s">
        <v>160</v>
      </c>
      <c r="E123" s="194" t="s">
        <v>31</v>
      </c>
      <c r="F123" s="195" t="s">
        <v>1847</v>
      </c>
      <c r="G123" s="193"/>
      <c r="H123" s="196">
        <v>3.6</v>
      </c>
      <c r="I123" s="197"/>
      <c r="J123" s="193"/>
      <c r="K123" s="193"/>
      <c r="L123" s="198"/>
      <c r="M123" s="199"/>
      <c r="N123" s="200"/>
      <c r="O123" s="200"/>
      <c r="P123" s="200"/>
      <c r="Q123" s="200"/>
      <c r="R123" s="200"/>
      <c r="S123" s="200"/>
      <c r="T123" s="201"/>
      <c r="AT123" s="202" t="s">
        <v>160</v>
      </c>
      <c r="AU123" s="202" t="s">
        <v>89</v>
      </c>
      <c r="AV123" s="13" t="s">
        <v>89</v>
      </c>
      <c r="AW123" s="13" t="s">
        <v>38</v>
      </c>
      <c r="AX123" s="13" t="s">
        <v>79</v>
      </c>
      <c r="AY123" s="202" t="s">
        <v>149</v>
      </c>
    </row>
    <row r="124" spans="2:51" s="15" customFormat="1" ht="11.25">
      <c r="B124" s="213"/>
      <c r="C124" s="214"/>
      <c r="D124" s="187" t="s">
        <v>160</v>
      </c>
      <c r="E124" s="215" t="s">
        <v>31</v>
      </c>
      <c r="F124" s="216" t="s">
        <v>163</v>
      </c>
      <c r="G124" s="214"/>
      <c r="H124" s="217">
        <v>3.6</v>
      </c>
      <c r="I124" s="218"/>
      <c r="J124" s="214"/>
      <c r="K124" s="214"/>
      <c r="L124" s="219"/>
      <c r="M124" s="220"/>
      <c r="N124" s="221"/>
      <c r="O124" s="221"/>
      <c r="P124" s="221"/>
      <c r="Q124" s="221"/>
      <c r="R124" s="221"/>
      <c r="S124" s="221"/>
      <c r="T124" s="222"/>
      <c r="AT124" s="223" t="s">
        <v>160</v>
      </c>
      <c r="AU124" s="223" t="s">
        <v>89</v>
      </c>
      <c r="AV124" s="15" t="s">
        <v>156</v>
      </c>
      <c r="AW124" s="15" t="s">
        <v>38</v>
      </c>
      <c r="AX124" s="15" t="s">
        <v>87</v>
      </c>
      <c r="AY124" s="223" t="s">
        <v>149</v>
      </c>
    </row>
    <row r="125" spans="1:65" s="2" customFormat="1" ht="16.5" customHeight="1">
      <c r="A125" s="35"/>
      <c r="B125" s="36"/>
      <c r="C125" s="174" t="s">
        <v>209</v>
      </c>
      <c r="D125" s="174" t="s">
        <v>151</v>
      </c>
      <c r="E125" s="175" t="s">
        <v>1848</v>
      </c>
      <c r="F125" s="176" t="s">
        <v>1849</v>
      </c>
      <c r="G125" s="177" t="s">
        <v>154</v>
      </c>
      <c r="H125" s="178">
        <v>3781</v>
      </c>
      <c r="I125" s="179"/>
      <c r="J125" s="180">
        <f>ROUND(I125*H125,2)</f>
        <v>0</v>
      </c>
      <c r="K125" s="176" t="s">
        <v>155</v>
      </c>
      <c r="L125" s="40"/>
      <c r="M125" s="181" t="s">
        <v>31</v>
      </c>
      <c r="N125" s="182" t="s">
        <v>50</v>
      </c>
      <c r="O125" s="65"/>
      <c r="P125" s="183">
        <f>O125*H125</f>
        <v>0</v>
      </c>
      <c r="Q125" s="183">
        <v>0</v>
      </c>
      <c r="R125" s="183">
        <f>Q125*H125</f>
        <v>0</v>
      </c>
      <c r="S125" s="183">
        <v>0</v>
      </c>
      <c r="T125" s="184">
        <f>S125*H125</f>
        <v>0</v>
      </c>
      <c r="U125" s="35"/>
      <c r="V125" s="35"/>
      <c r="W125" s="35"/>
      <c r="X125" s="35"/>
      <c r="Y125" s="35"/>
      <c r="Z125" s="35"/>
      <c r="AA125" s="35"/>
      <c r="AB125" s="35"/>
      <c r="AC125" s="35"/>
      <c r="AD125" s="35"/>
      <c r="AE125" s="35"/>
      <c r="AR125" s="185" t="s">
        <v>156</v>
      </c>
      <c r="AT125" s="185" t="s">
        <v>151</v>
      </c>
      <c r="AU125" s="185" t="s">
        <v>89</v>
      </c>
      <c r="AY125" s="18" t="s">
        <v>149</v>
      </c>
      <c r="BE125" s="186">
        <f>IF(N125="základní",J125,0)</f>
        <v>0</v>
      </c>
      <c r="BF125" s="186">
        <f>IF(N125="snížená",J125,0)</f>
        <v>0</v>
      </c>
      <c r="BG125" s="186">
        <f>IF(N125="zákl. přenesená",J125,0)</f>
        <v>0</v>
      </c>
      <c r="BH125" s="186">
        <f>IF(N125="sníž. přenesená",J125,0)</f>
        <v>0</v>
      </c>
      <c r="BI125" s="186">
        <f>IF(N125="nulová",J125,0)</f>
        <v>0</v>
      </c>
      <c r="BJ125" s="18" t="s">
        <v>87</v>
      </c>
      <c r="BK125" s="186">
        <f>ROUND(I125*H125,2)</f>
        <v>0</v>
      </c>
      <c r="BL125" s="18" t="s">
        <v>156</v>
      </c>
      <c r="BM125" s="185" t="s">
        <v>1850</v>
      </c>
    </row>
    <row r="126" spans="1:47" s="2" customFormat="1" ht="39">
      <c r="A126" s="35"/>
      <c r="B126" s="36"/>
      <c r="C126" s="37"/>
      <c r="D126" s="187" t="s">
        <v>158</v>
      </c>
      <c r="E126" s="37"/>
      <c r="F126" s="188" t="s">
        <v>1851</v>
      </c>
      <c r="G126" s="37"/>
      <c r="H126" s="37"/>
      <c r="I126" s="189"/>
      <c r="J126" s="37"/>
      <c r="K126" s="37"/>
      <c r="L126" s="40"/>
      <c r="M126" s="190"/>
      <c r="N126" s="191"/>
      <c r="O126" s="65"/>
      <c r="P126" s="65"/>
      <c r="Q126" s="65"/>
      <c r="R126" s="65"/>
      <c r="S126" s="65"/>
      <c r="T126" s="66"/>
      <c r="U126" s="35"/>
      <c r="V126" s="35"/>
      <c r="W126" s="35"/>
      <c r="X126" s="35"/>
      <c r="Y126" s="35"/>
      <c r="Z126" s="35"/>
      <c r="AA126" s="35"/>
      <c r="AB126" s="35"/>
      <c r="AC126" s="35"/>
      <c r="AD126" s="35"/>
      <c r="AE126" s="35"/>
      <c r="AT126" s="18" t="s">
        <v>158</v>
      </c>
      <c r="AU126" s="18" t="s">
        <v>89</v>
      </c>
    </row>
    <row r="127" spans="2:51" s="13" customFormat="1" ht="11.25">
      <c r="B127" s="192"/>
      <c r="C127" s="193"/>
      <c r="D127" s="187" t="s">
        <v>160</v>
      </c>
      <c r="E127" s="194" t="s">
        <v>31</v>
      </c>
      <c r="F127" s="195" t="s">
        <v>1821</v>
      </c>
      <c r="G127" s="193"/>
      <c r="H127" s="196">
        <v>3781</v>
      </c>
      <c r="I127" s="197"/>
      <c r="J127" s="193"/>
      <c r="K127" s="193"/>
      <c r="L127" s="198"/>
      <c r="M127" s="199"/>
      <c r="N127" s="200"/>
      <c r="O127" s="200"/>
      <c r="P127" s="200"/>
      <c r="Q127" s="200"/>
      <c r="R127" s="200"/>
      <c r="S127" s="200"/>
      <c r="T127" s="201"/>
      <c r="AT127" s="202" t="s">
        <v>160</v>
      </c>
      <c r="AU127" s="202" t="s">
        <v>89</v>
      </c>
      <c r="AV127" s="13" t="s">
        <v>89</v>
      </c>
      <c r="AW127" s="13" t="s">
        <v>38</v>
      </c>
      <c r="AX127" s="13" t="s">
        <v>79</v>
      </c>
      <c r="AY127" s="202" t="s">
        <v>149</v>
      </c>
    </row>
    <row r="128" spans="2:51" s="14" customFormat="1" ht="11.25">
      <c r="B128" s="203"/>
      <c r="C128" s="204"/>
      <c r="D128" s="187" t="s">
        <v>160</v>
      </c>
      <c r="E128" s="205" t="s">
        <v>31</v>
      </c>
      <c r="F128" s="206" t="s">
        <v>162</v>
      </c>
      <c r="G128" s="204"/>
      <c r="H128" s="205" t="s">
        <v>31</v>
      </c>
      <c r="I128" s="207"/>
      <c r="J128" s="204"/>
      <c r="K128" s="204"/>
      <c r="L128" s="208"/>
      <c r="M128" s="209"/>
      <c r="N128" s="210"/>
      <c r="O128" s="210"/>
      <c r="P128" s="210"/>
      <c r="Q128" s="210"/>
      <c r="R128" s="210"/>
      <c r="S128" s="210"/>
      <c r="T128" s="211"/>
      <c r="AT128" s="212" t="s">
        <v>160</v>
      </c>
      <c r="AU128" s="212" t="s">
        <v>89</v>
      </c>
      <c r="AV128" s="14" t="s">
        <v>87</v>
      </c>
      <c r="AW128" s="14" t="s">
        <v>38</v>
      </c>
      <c r="AX128" s="14" t="s">
        <v>79</v>
      </c>
      <c r="AY128" s="212" t="s">
        <v>149</v>
      </c>
    </row>
    <row r="129" spans="2:51" s="15" customFormat="1" ht="11.25">
      <c r="B129" s="213"/>
      <c r="C129" s="214"/>
      <c r="D129" s="187" t="s">
        <v>160</v>
      </c>
      <c r="E129" s="215" t="s">
        <v>31</v>
      </c>
      <c r="F129" s="216" t="s">
        <v>163</v>
      </c>
      <c r="G129" s="214"/>
      <c r="H129" s="217">
        <v>3781</v>
      </c>
      <c r="I129" s="218"/>
      <c r="J129" s="214"/>
      <c r="K129" s="214"/>
      <c r="L129" s="219"/>
      <c r="M129" s="220"/>
      <c r="N129" s="221"/>
      <c r="O129" s="221"/>
      <c r="P129" s="221"/>
      <c r="Q129" s="221"/>
      <c r="R129" s="221"/>
      <c r="S129" s="221"/>
      <c r="T129" s="222"/>
      <c r="AT129" s="223" t="s">
        <v>160</v>
      </c>
      <c r="AU129" s="223" t="s">
        <v>89</v>
      </c>
      <c r="AV129" s="15" t="s">
        <v>156</v>
      </c>
      <c r="AW129" s="15" t="s">
        <v>38</v>
      </c>
      <c r="AX129" s="15" t="s">
        <v>87</v>
      </c>
      <c r="AY129" s="223" t="s">
        <v>149</v>
      </c>
    </row>
    <row r="130" spans="1:65" s="2" customFormat="1" ht="24">
      <c r="A130" s="35"/>
      <c r="B130" s="36"/>
      <c r="C130" s="174" t="s">
        <v>214</v>
      </c>
      <c r="D130" s="174" t="s">
        <v>151</v>
      </c>
      <c r="E130" s="175" t="s">
        <v>1852</v>
      </c>
      <c r="F130" s="176" t="s">
        <v>1853</v>
      </c>
      <c r="G130" s="177" t="s">
        <v>391</v>
      </c>
      <c r="H130" s="178">
        <v>12</v>
      </c>
      <c r="I130" s="179"/>
      <c r="J130" s="180">
        <f>ROUND(I130*H130,2)</f>
        <v>0</v>
      </c>
      <c r="K130" s="176" t="s">
        <v>155</v>
      </c>
      <c r="L130" s="40"/>
      <c r="M130" s="181" t="s">
        <v>31</v>
      </c>
      <c r="N130" s="182" t="s">
        <v>50</v>
      </c>
      <c r="O130" s="65"/>
      <c r="P130" s="183">
        <f>O130*H130</f>
        <v>0</v>
      </c>
      <c r="Q130" s="183">
        <v>0</v>
      </c>
      <c r="R130" s="183">
        <f>Q130*H130</f>
        <v>0</v>
      </c>
      <c r="S130" s="183">
        <v>0</v>
      </c>
      <c r="T130" s="184">
        <f>S130*H130</f>
        <v>0</v>
      </c>
      <c r="U130" s="35"/>
      <c r="V130" s="35"/>
      <c r="W130" s="35"/>
      <c r="X130" s="35"/>
      <c r="Y130" s="35"/>
      <c r="Z130" s="35"/>
      <c r="AA130" s="35"/>
      <c r="AB130" s="35"/>
      <c r="AC130" s="35"/>
      <c r="AD130" s="35"/>
      <c r="AE130" s="35"/>
      <c r="AR130" s="185" t="s">
        <v>156</v>
      </c>
      <c r="AT130" s="185" t="s">
        <v>151</v>
      </c>
      <c r="AU130" s="185" t="s">
        <v>89</v>
      </c>
      <c r="AY130" s="18" t="s">
        <v>149</v>
      </c>
      <c r="BE130" s="186">
        <f>IF(N130="základní",J130,0)</f>
        <v>0</v>
      </c>
      <c r="BF130" s="186">
        <f>IF(N130="snížená",J130,0)</f>
        <v>0</v>
      </c>
      <c r="BG130" s="186">
        <f>IF(N130="zákl. přenesená",J130,0)</f>
        <v>0</v>
      </c>
      <c r="BH130" s="186">
        <f>IF(N130="sníž. přenesená",J130,0)</f>
        <v>0</v>
      </c>
      <c r="BI130" s="186">
        <f>IF(N130="nulová",J130,0)</f>
        <v>0</v>
      </c>
      <c r="BJ130" s="18" t="s">
        <v>87</v>
      </c>
      <c r="BK130" s="186">
        <f>ROUND(I130*H130,2)</f>
        <v>0</v>
      </c>
      <c r="BL130" s="18" t="s">
        <v>156</v>
      </c>
      <c r="BM130" s="185" t="s">
        <v>1854</v>
      </c>
    </row>
    <row r="131" spans="1:47" s="2" customFormat="1" ht="58.5">
      <c r="A131" s="35"/>
      <c r="B131" s="36"/>
      <c r="C131" s="37"/>
      <c r="D131" s="187" t="s">
        <v>158</v>
      </c>
      <c r="E131" s="37"/>
      <c r="F131" s="188" t="s">
        <v>1855</v>
      </c>
      <c r="G131" s="37"/>
      <c r="H131" s="37"/>
      <c r="I131" s="189"/>
      <c r="J131" s="37"/>
      <c r="K131" s="37"/>
      <c r="L131" s="40"/>
      <c r="M131" s="190"/>
      <c r="N131" s="191"/>
      <c r="O131" s="65"/>
      <c r="P131" s="65"/>
      <c r="Q131" s="65"/>
      <c r="R131" s="65"/>
      <c r="S131" s="65"/>
      <c r="T131" s="66"/>
      <c r="U131" s="35"/>
      <c r="V131" s="35"/>
      <c r="W131" s="35"/>
      <c r="X131" s="35"/>
      <c r="Y131" s="35"/>
      <c r="Z131" s="35"/>
      <c r="AA131" s="35"/>
      <c r="AB131" s="35"/>
      <c r="AC131" s="35"/>
      <c r="AD131" s="35"/>
      <c r="AE131" s="35"/>
      <c r="AT131" s="18" t="s">
        <v>158</v>
      </c>
      <c r="AU131" s="18" t="s">
        <v>89</v>
      </c>
    </row>
    <row r="132" spans="2:51" s="13" customFormat="1" ht="11.25">
      <c r="B132" s="192"/>
      <c r="C132" s="193"/>
      <c r="D132" s="187" t="s">
        <v>160</v>
      </c>
      <c r="E132" s="194" t="s">
        <v>31</v>
      </c>
      <c r="F132" s="195" t="s">
        <v>216</v>
      </c>
      <c r="G132" s="193"/>
      <c r="H132" s="196">
        <v>12</v>
      </c>
      <c r="I132" s="197"/>
      <c r="J132" s="193"/>
      <c r="K132" s="193"/>
      <c r="L132" s="198"/>
      <c r="M132" s="199"/>
      <c r="N132" s="200"/>
      <c r="O132" s="200"/>
      <c r="P132" s="200"/>
      <c r="Q132" s="200"/>
      <c r="R132" s="200"/>
      <c r="S132" s="200"/>
      <c r="T132" s="201"/>
      <c r="AT132" s="202" t="s">
        <v>160</v>
      </c>
      <c r="AU132" s="202" t="s">
        <v>89</v>
      </c>
      <c r="AV132" s="13" t="s">
        <v>89</v>
      </c>
      <c r="AW132" s="13" t="s">
        <v>38</v>
      </c>
      <c r="AX132" s="13" t="s">
        <v>79</v>
      </c>
      <c r="AY132" s="202" t="s">
        <v>149</v>
      </c>
    </row>
    <row r="133" spans="2:51" s="14" customFormat="1" ht="11.25">
      <c r="B133" s="203"/>
      <c r="C133" s="204"/>
      <c r="D133" s="187" t="s">
        <v>160</v>
      </c>
      <c r="E133" s="205" t="s">
        <v>31</v>
      </c>
      <c r="F133" s="206" t="s">
        <v>162</v>
      </c>
      <c r="G133" s="204"/>
      <c r="H133" s="205" t="s">
        <v>31</v>
      </c>
      <c r="I133" s="207"/>
      <c r="J133" s="204"/>
      <c r="K133" s="204"/>
      <c r="L133" s="208"/>
      <c r="M133" s="209"/>
      <c r="N133" s="210"/>
      <c r="O133" s="210"/>
      <c r="P133" s="210"/>
      <c r="Q133" s="210"/>
      <c r="R133" s="210"/>
      <c r="S133" s="210"/>
      <c r="T133" s="211"/>
      <c r="AT133" s="212" t="s">
        <v>160</v>
      </c>
      <c r="AU133" s="212" t="s">
        <v>89</v>
      </c>
      <c r="AV133" s="14" t="s">
        <v>87</v>
      </c>
      <c r="AW133" s="14" t="s">
        <v>38</v>
      </c>
      <c r="AX133" s="14" t="s">
        <v>79</v>
      </c>
      <c r="AY133" s="212" t="s">
        <v>149</v>
      </c>
    </row>
    <row r="134" spans="2:51" s="15" customFormat="1" ht="11.25">
      <c r="B134" s="213"/>
      <c r="C134" s="214"/>
      <c r="D134" s="187" t="s">
        <v>160</v>
      </c>
      <c r="E134" s="215" t="s">
        <v>31</v>
      </c>
      <c r="F134" s="216" t="s">
        <v>163</v>
      </c>
      <c r="G134" s="214"/>
      <c r="H134" s="217">
        <v>12</v>
      </c>
      <c r="I134" s="218"/>
      <c r="J134" s="214"/>
      <c r="K134" s="214"/>
      <c r="L134" s="219"/>
      <c r="M134" s="220"/>
      <c r="N134" s="221"/>
      <c r="O134" s="221"/>
      <c r="P134" s="221"/>
      <c r="Q134" s="221"/>
      <c r="R134" s="221"/>
      <c r="S134" s="221"/>
      <c r="T134" s="222"/>
      <c r="AT134" s="223" t="s">
        <v>160</v>
      </c>
      <c r="AU134" s="223" t="s">
        <v>89</v>
      </c>
      <c r="AV134" s="15" t="s">
        <v>156</v>
      </c>
      <c r="AW134" s="15" t="s">
        <v>38</v>
      </c>
      <c r="AX134" s="15" t="s">
        <v>87</v>
      </c>
      <c r="AY134" s="223" t="s">
        <v>149</v>
      </c>
    </row>
    <row r="135" spans="1:65" s="2" customFormat="1" ht="16.5" customHeight="1">
      <c r="A135" s="35"/>
      <c r="B135" s="36"/>
      <c r="C135" s="224" t="s">
        <v>216</v>
      </c>
      <c r="D135" s="224" t="s">
        <v>237</v>
      </c>
      <c r="E135" s="225" t="s">
        <v>1856</v>
      </c>
      <c r="F135" s="226" t="s">
        <v>1857</v>
      </c>
      <c r="G135" s="227" t="s">
        <v>391</v>
      </c>
      <c r="H135" s="228">
        <v>12</v>
      </c>
      <c r="I135" s="229"/>
      <c r="J135" s="230">
        <f>ROUND(I135*H135,2)</f>
        <v>0</v>
      </c>
      <c r="K135" s="226" t="s">
        <v>31</v>
      </c>
      <c r="L135" s="231"/>
      <c r="M135" s="232" t="s">
        <v>31</v>
      </c>
      <c r="N135" s="233" t="s">
        <v>50</v>
      </c>
      <c r="O135" s="65"/>
      <c r="P135" s="183">
        <f>O135*H135</f>
        <v>0</v>
      </c>
      <c r="Q135" s="183">
        <v>0.063</v>
      </c>
      <c r="R135" s="183">
        <f>Q135*H135</f>
        <v>0.756</v>
      </c>
      <c r="S135" s="183">
        <v>0</v>
      </c>
      <c r="T135" s="184">
        <f>S135*H135</f>
        <v>0</v>
      </c>
      <c r="U135" s="35"/>
      <c r="V135" s="35"/>
      <c r="W135" s="35"/>
      <c r="X135" s="35"/>
      <c r="Y135" s="35"/>
      <c r="Z135" s="35"/>
      <c r="AA135" s="35"/>
      <c r="AB135" s="35"/>
      <c r="AC135" s="35"/>
      <c r="AD135" s="35"/>
      <c r="AE135" s="35"/>
      <c r="AR135" s="185" t="s">
        <v>198</v>
      </c>
      <c r="AT135" s="185" t="s">
        <v>237</v>
      </c>
      <c r="AU135" s="185" t="s">
        <v>89</v>
      </c>
      <c r="AY135" s="18" t="s">
        <v>149</v>
      </c>
      <c r="BE135" s="186">
        <f>IF(N135="základní",J135,0)</f>
        <v>0</v>
      </c>
      <c r="BF135" s="186">
        <f>IF(N135="snížená",J135,0)</f>
        <v>0</v>
      </c>
      <c r="BG135" s="186">
        <f>IF(N135="zákl. přenesená",J135,0)</f>
        <v>0</v>
      </c>
      <c r="BH135" s="186">
        <f>IF(N135="sníž. přenesená",J135,0)</f>
        <v>0</v>
      </c>
      <c r="BI135" s="186">
        <f>IF(N135="nulová",J135,0)</f>
        <v>0</v>
      </c>
      <c r="BJ135" s="18" t="s">
        <v>87</v>
      </c>
      <c r="BK135" s="186">
        <f>ROUND(I135*H135,2)</f>
        <v>0</v>
      </c>
      <c r="BL135" s="18" t="s">
        <v>156</v>
      </c>
      <c r="BM135" s="185" t="s">
        <v>1858</v>
      </c>
    </row>
    <row r="136" spans="1:65" s="2" customFormat="1" ht="16.5" customHeight="1">
      <c r="A136" s="35"/>
      <c r="B136" s="36"/>
      <c r="C136" s="174" t="s">
        <v>222</v>
      </c>
      <c r="D136" s="174" t="s">
        <v>151</v>
      </c>
      <c r="E136" s="175" t="s">
        <v>1859</v>
      </c>
      <c r="F136" s="176" t="s">
        <v>1860</v>
      </c>
      <c r="G136" s="177" t="s">
        <v>391</v>
      </c>
      <c r="H136" s="178">
        <v>12</v>
      </c>
      <c r="I136" s="179"/>
      <c r="J136" s="180">
        <f>ROUND(I136*H136,2)</f>
        <v>0</v>
      </c>
      <c r="K136" s="176" t="s">
        <v>155</v>
      </c>
      <c r="L136" s="40"/>
      <c r="M136" s="181" t="s">
        <v>31</v>
      </c>
      <c r="N136" s="182" t="s">
        <v>50</v>
      </c>
      <c r="O136" s="65"/>
      <c r="P136" s="183">
        <f>O136*H136</f>
        <v>0</v>
      </c>
      <c r="Q136" s="183">
        <v>6E-05</v>
      </c>
      <c r="R136" s="183">
        <f>Q136*H136</f>
        <v>0.00072</v>
      </c>
      <c r="S136" s="183">
        <v>0</v>
      </c>
      <c r="T136" s="184">
        <f>S136*H136</f>
        <v>0</v>
      </c>
      <c r="U136" s="35"/>
      <c r="V136" s="35"/>
      <c r="W136" s="35"/>
      <c r="X136" s="35"/>
      <c r="Y136" s="35"/>
      <c r="Z136" s="35"/>
      <c r="AA136" s="35"/>
      <c r="AB136" s="35"/>
      <c r="AC136" s="35"/>
      <c r="AD136" s="35"/>
      <c r="AE136" s="35"/>
      <c r="AR136" s="185" t="s">
        <v>156</v>
      </c>
      <c r="AT136" s="185" t="s">
        <v>151</v>
      </c>
      <c r="AU136" s="185" t="s">
        <v>89</v>
      </c>
      <c r="AY136" s="18" t="s">
        <v>149</v>
      </c>
      <c r="BE136" s="186">
        <f>IF(N136="základní",J136,0)</f>
        <v>0</v>
      </c>
      <c r="BF136" s="186">
        <f>IF(N136="snížená",J136,0)</f>
        <v>0</v>
      </c>
      <c r="BG136" s="186">
        <f>IF(N136="zákl. přenesená",J136,0)</f>
        <v>0</v>
      </c>
      <c r="BH136" s="186">
        <f>IF(N136="sníž. přenesená",J136,0)</f>
        <v>0</v>
      </c>
      <c r="BI136" s="186">
        <f>IF(N136="nulová",J136,0)</f>
        <v>0</v>
      </c>
      <c r="BJ136" s="18" t="s">
        <v>87</v>
      </c>
      <c r="BK136" s="186">
        <f>ROUND(I136*H136,2)</f>
        <v>0</v>
      </c>
      <c r="BL136" s="18" t="s">
        <v>156</v>
      </c>
      <c r="BM136" s="185" t="s">
        <v>1861</v>
      </c>
    </row>
    <row r="137" spans="1:47" s="2" customFormat="1" ht="48.75">
      <c r="A137" s="35"/>
      <c r="B137" s="36"/>
      <c r="C137" s="37"/>
      <c r="D137" s="187" t="s">
        <v>158</v>
      </c>
      <c r="E137" s="37"/>
      <c r="F137" s="188" t="s">
        <v>1862</v>
      </c>
      <c r="G137" s="37"/>
      <c r="H137" s="37"/>
      <c r="I137" s="189"/>
      <c r="J137" s="37"/>
      <c r="K137" s="37"/>
      <c r="L137" s="40"/>
      <c r="M137" s="190"/>
      <c r="N137" s="191"/>
      <c r="O137" s="65"/>
      <c r="P137" s="65"/>
      <c r="Q137" s="65"/>
      <c r="R137" s="65"/>
      <c r="S137" s="65"/>
      <c r="T137" s="66"/>
      <c r="U137" s="35"/>
      <c r="V137" s="35"/>
      <c r="W137" s="35"/>
      <c r="X137" s="35"/>
      <c r="Y137" s="35"/>
      <c r="Z137" s="35"/>
      <c r="AA137" s="35"/>
      <c r="AB137" s="35"/>
      <c r="AC137" s="35"/>
      <c r="AD137" s="35"/>
      <c r="AE137" s="35"/>
      <c r="AT137" s="18" t="s">
        <v>158</v>
      </c>
      <c r="AU137" s="18" t="s">
        <v>89</v>
      </c>
    </row>
    <row r="138" spans="1:65" s="2" customFormat="1" ht="16.5" customHeight="1">
      <c r="A138" s="35"/>
      <c r="B138" s="36"/>
      <c r="C138" s="224" t="s">
        <v>224</v>
      </c>
      <c r="D138" s="224" t="s">
        <v>237</v>
      </c>
      <c r="E138" s="225" t="s">
        <v>1863</v>
      </c>
      <c r="F138" s="226" t="s">
        <v>1864</v>
      </c>
      <c r="G138" s="227" t="s">
        <v>391</v>
      </c>
      <c r="H138" s="228">
        <v>36</v>
      </c>
      <c r="I138" s="229"/>
      <c r="J138" s="230">
        <f>ROUND(I138*H138,2)</f>
        <v>0</v>
      </c>
      <c r="K138" s="226" t="s">
        <v>31</v>
      </c>
      <c r="L138" s="231"/>
      <c r="M138" s="232" t="s">
        <v>31</v>
      </c>
      <c r="N138" s="233" t="s">
        <v>50</v>
      </c>
      <c r="O138" s="65"/>
      <c r="P138" s="183">
        <f>O138*H138</f>
        <v>0</v>
      </c>
      <c r="Q138" s="183">
        <v>0.65</v>
      </c>
      <c r="R138" s="183">
        <f>Q138*H138</f>
        <v>23.400000000000002</v>
      </c>
      <c r="S138" s="183">
        <v>0</v>
      </c>
      <c r="T138" s="184">
        <f>S138*H138</f>
        <v>0</v>
      </c>
      <c r="U138" s="35"/>
      <c r="V138" s="35"/>
      <c r="W138" s="35"/>
      <c r="X138" s="35"/>
      <c r="Y138" s="35"/>
      <c r="Z138" s="35"/>
      <c r="AA138" s="35"/>
      <c r="AB138" s="35"/>
      <c r="AC138" s="35"/>
      <c r="AD138" s="35"/>
      <c r="AE138" s="35"/>
      <c r="AR138" s="185" t="s">
        <v>198</v>
      </c>
      <c r="AT138" s="185" t="s">
        <v>237</v>
      </c>
      <c r="AU138" s="185" t="s">
        <v>89</v>
      </c>
      <c r="AY138" s="18" t="s">
        <v>149</v>
      </c>
      <c r="BE138" s="186">
        <f>IF(N138="základní",J138,0)</f>
        <v>0</v>
      </c>
      <c r="BF138" s="186">
        <f>IF(N138="snížená",J138,0)</f>
        <v>0</v>
      </c>
      <c r="BG138" s="186">
        <f>IF(N138="zákl. přenesená",J138,0)</f>
        <v>0</v>
      </c>
      <c r="BH138" s="186">
        <f>IF(N138="sníž. přenesená",J138,0)</f>
        <v>0</v>
      </c>
      <c r="BI138" s="186">
        <f>IF(N138="nulová",J138,0)</f>
        <v>0</v>
      </c>
      <c r="BJ138" s="18" t="s">
        <v>87</v>
      </c>
      <c r="BK138" s="186">
        <f>ROUND(I138*H138,2)</f>
        <v>0</v>
      </c>
      <c r="BL138" s="18" t="s">
        <v>156</v>
      </c>
      <c r="BM138" s="185" t="s">
        <v>1865</v>
      </c>
    </row>
    <row r="139" spans="2:51" s="13" customFormat="1" ht="11.25">
      <c r="B139" s="192"/>
      <c r="C139" s="193"/>
      <c r="D139" s="187" t="s">
        <v>160</v>
      </c>
      <c r="E139" s="193"/>
      <c r="F139" s="195" t="s">
        <v>1866</v>
      </c>
      <c r="G139" s="193"/>
      <c r="H139" s="196">
        <v>36</v>
      </c>
      <c r="I139" s="197"/>
      <c r="J139" s="193"/>
      <c r="K139" s="193"/>
      <c r="L139" s="198"/>
      <c r="M139" s="199"/>
      <c r="N139" s="200"/>
      <c r="O139" s="200"/>
      <c r="P139" s="200"/>
      <c r="Q139" s="200"/>
      <c r="R139" s="200"/>
      <c r="S139" s="200"/>
      <c r="T139" s="201"/>
      <c r="AT139" s="202" t="s">
        <v>160</v>
      </c>
      <c r="AU139" s="202" t="s">
        <v>89</v>
      </c>
      <c r="AV139" s="13" t="s">
        <v>89</v>
      </c>
      <c r="AW139" s="13" t="s">
        <v>4</v>
      </c>
      <c r="AX139" s="13" t="s">
        <v>87</v>
      </c>
      <c r="AY139" s="202" t="s">
        <v>149</v>
      </c>
    </row>
    <row r="140" spans="1:65" s="2" customFormat="1" ht="16.5" customHeight="1">
      <c r="A140" s="35"/>
      <c r="B140" s="36"/>
      <c r="C140" s="224" t="s">
        <v>8</v>
      </c>
      <c r="D140" s="224" t="s">
        <v>237</v>
      </c>
      <c r="E140" s="225" t="s">
        <v>1867</v>
      </c>
      <c r="F140" s="226" t="s">
        <v>1868</v>
      </c>
      <c r="G140" s="227" t="s">
        <v>170</v>
      </c>
      <c r="H140" s="228">
        <v>36</v>
      </c>
      <c r="I140" s="229"/>
      <c r="J140" s="230">
        <f>ROUND(I140*H140,2)</f>
        <v>0</v>
      </c>
      <c r="K140" s="226" t="s">
        <v>31</v>
      </c>
      <c r="L140" s="231"/>
      <c r="M140" s="232" t="s">
        <v>31</v>
      </c>
      <c r="N140" s="233" t="s">
        <v>50</v>
      </c>
      <c r="O140" s="65"/>
      <c r="P140" s="183">
        <f>O140*H140</f>
        <v>0</v>
      </c>
      <c r="Q140" s="183">
        <v>0.65</v>
      </c>
      <c r="R140" s="183">
        <f>Q140*H140</f>
        <v>23.400000000000002</v>
      </c>
      <c r="S140" s="183">
        <v>0</v>
      </c>
      <c r="T140" s="184">
        <f>S140*H140</f>
        <v>0</v>
      </c>
      <c r="U140" s="35"/>
      <c r="V140" s="35"/>
      <c r="W140" s="35"/>
      <c r="X140" s="35"/>
      <c r="Y140" s="35"/>
      <c r="Z140" s="35"/>
      <c r="AA140" s="35"/>
      <c r="AB140" s="35"/>
      <c r="AC140" s="35"/>
      <c r="AD140" s="35"/>
      <c r="AE140" s="35"/>
      <c r="AR140" s="185" t="s">
        <v>198</v>
      </c>
      <c r="AT140" s="185" t="s">
        <v>237</v>
      </c>
      <c r="AU140" s="185" t="s">
        <v>89</v>
      </c>
      <c r="AY140" s="18" t="s">
        <v>149</v>
      </c>
      <c r="BE140" s="186">
        <f>IF(N140="základní",J140,0)</f>
        <v>0</v>
      </c>
      <c r="BF140" s="186">
        <f>IF(N140="snížená",J140,0)</f>
        <v>0</v>
      </c>
      <c r="BG140" s="186">
        <f>IF(N140="zákl. přenesená",J140,0)</f>
        <v>0</v>
      </c>
      <c r="BH140" s="186">
        <f>IF(N140="sníž. přenesená",J140,0)</f>
        <v>0</v>
      </c>
      <c r="BI140" s="186">
        <f>IF(N140="nulová",J140,0)</f>
        <v>0</v>
      </c>
      <c r="BJ140" s="18" t="s">
        <v>87</v>
      </c>
      <c r="BK140" s="186">
        <f>ROUND(I140*H140,2)</f>
        <v>0</v>
      </c>
      <c r="BL140" s="18" t="s">
        <v>156</v>
      </c>
      <c r="BM140" s="185" t="s">
        <v>1869</v>
      </c>
    </row>
    <row r="141" spans="2:51" s="13" customFormat="1" ht="11.25">
      <c r="B141" s="192"/>
      <c r="C141" s="193"/>
      <c r="D141" s="187" t="s">
        <v>160</v>
      </c>
      <c r="E141" s="193"/>
      <c r="F141" s="195" t="s">
        <v>1866</v>
      </c>
      <c r="G141" s="193"/>
      <c r="H141" s="196">
        <v>36</v>
      </c>
      <c r="I141" s="197"/>
      <c r="J141" s="193"/>
      <c r="K141" s="193"/>
      <c r="L141" s="198"/>
      <c r="M141" s="199"/>
      <c r="N141" s="200"/>
      <c r="O141" s="200"/>
      <c r="P141" s="200"/>
      <c r="Q141" s="200"/>
      <c r="R141" s="200"/>
      <c r="S141" s="200"/>
      <c r="T141" s="201"/>
      <c r="AT141" s="202" t="s">
        <v>160</v>
      </c>
      <c r="AU141" s="202" t="s">
        <v>89</v>
      </c>
      <c r="AV141" s="13" t="s">
        <v>89</v>
      </c>
      <c r="AW141" s="13" t="s">
        <v>4</v>
      </c>
      <c r="AX141" s="13" t="s">
        <v>87</v>
      </c>
      <c r="AY141" s="202" t="s">
        <v>149</v>
      </c>
    </row>
    <row r="142" spans="1:65" s="2" customFormat="1" ht="16.5" customHeight="1">
      <c r="A142" s="35"/>
      <c r="B142" s="36"/>
      <c r="C142" s="174" t="s">
        <v>236</v>
      </c>
      <c r="D142" s="174" t="s">
        <v>151</v>
      </c>
      <c r="E142" s="175" t="s">
        <v>1870</v>
      </c>
      <c r="F142" s="176" t="s">
        <v>1871</v>
      </c>
      <c r="G142" s="177" t="s">
        <v>154</v>
      </c>
      <c r="H142" s="178">
        <v>12</v>
      </c>
      <c r="I142" s="179"/>
      <c r="J142" s="180">
        <f>ROUND(I142*H142,2)</f>
        <v>0</v>
      </c>
      <c r="K142" s="176" t="s">
        <v>155</v>
      </c>
      <c r="L142" s="40"/>
      <c r="M142" s="181" t="s">
        <v>31</v>
      </c>
      <c r="N142" s="182" t="s">
        <v>50</v>
      </c>
      <c r="O142" s="65"/>
      <c r="P142" s="183">
        <f>O142*H142</f>
        <v>0</v>
      </c>
      <c r="Q142" s="183">
        <v>3E-05</v>
      </c>
      <c r="R142" s="183">
        <f>Q142*H142</f>
        <v>0.00036</v>
      </c>
      <c r="S142" s="183">
        <v>0</v>
      </c>
      <c r="T142" s="184">
        <f>S142*H142</f>
        <v>0</v>
      </c>
      <c r="U142" s="35"/>
      <c r="V142" s="35"/>
      <c r="W142" s="35"/>
      <c r="X142" s="35"/>
      <c r="Y142" s="35"/>
      <c r="Z142" s="35"/>
      <c r="AA142" s="35"/>
      <c r="AB142" s="35"/>
      <c r="AC142" s="35"/>
      <c r="AD142" s="35"/>
      <c r="AE142" s="35"/>
      <c r="AR142" s="185" t="s">
        <v>156</v>
      </c>
      <c r="AT142" s="185" t="s">
        <v>151</v>
      </c>
      <c r="AU142" s="185" t="s">
        <v>89</v>
      </c>
      <c r="AY142" s="18" t="s">
        <v>149</v>
      </c>
      <c r="BE142" s="186">
        <f>IF(N142="základní",J142,0)</f>
        <v>0</v>
      </c>
      <c r="BF142" s="186">
        <f>IF(N142="snížená",J142,0)</f>
        <v>0</v>
      </c>
      <c r="BG142" s="186">
        <f>IF(N142="zákl. přenesená",J142,0)</f>
        <v>0</v>
      </c>
      <c r="BH142" s="186">
        <f>IF(N142="sníž. přenesená",J142,0)</f>
        <v>0</v>
      </c>
      <c r="BI142" s="186">
        <f>IF(N142="nulová",J142,0)</f>
        <v>0</v>
      </c>
      <c r="BJ142" s="18" t="s">
        <v>87</v>
      </c>
      <c r="BK142" s="186">
        <f>ROUND(I142*H142,2)</f>
        <v>0</v>
      </c>
      <c r="BL142" s="18" t="s">
        <v>156</v>
      </c>
      <c r="BM142" s="185" t="s">
        <v>1872</v>
      </c>
    </row>
    <row r="143" spans="1:47" s="2" customFormat="1" ht="29.25">
      <c r="A143" s="35"/>
      <c r="B143" s="36"/>
      <c r="C143" s="37"/>
      <c r="D143" s="187" t="s">
        <v>158</v>
      </c>
      <c r="E143" s="37"/>
      <c r="F143" s="188" t="s">
        <v>1873</v>
      </c>
      <c r="G143" s="37"/>
      <c r="H143" s="37"/>
      <c r="I143" s="189"/>
      <c r="J143" s="37"/>
      <c r="K143" s="37"/>
      <c r="L143" s="40"/>
      <c r="M143" s="190"/>
      <c r="N143" s="191"/>
      <c r="O143" s="65"/>
      <c r="P143" s="65"/>
      <c r="Q143" s="65"/>
      <c r="R143" s="65"/>
      <c r="S143" s="65"/>
      <c r="T143" s="66"/>
      <c r="U143" s="35"/>
      <c r="V143" s="35"/>
      <c r="W143" s="35"/>
      <c r="X143" s="35"/>
      <c r="Y143" s="35"/>
      <c r="Z143" s="35"/>
      <c r="AA143" s="35"/>
      <c r="AB143" s="35"/>
      <c r="AC143" s="35"/>
      <c r="AD143" s="35"/>
      <c r="AE143" s="35"/>
      <c r="AT143" s="18" t="s">
        <v>158</v>
      </c>
      <c r="AU143" s="18" t="s">
        <v>89</v>
      </c>
    </row>
    <row r="144" spans="2:51" s="13" customFormat="1" ht="11.25">
      <c r="B144" s="192"/>
      <c r="C144" s="193"/>
      <c r="D144" s="187" t="s">
        <v>160</v>
      </c>
      <c r="E144" s="194" t="s">
        <v>31</v>
      </c>
      <c r="F144" s="195" t="s">
        <v>216</v>
      </c>
      <c r="G144" s="193"/>
      <c r="H144" s="196">
        <v>12</v>
      </c>
      <c r="I144" s="197"/>
      <c r="J144" s="193"/>
      <c r="K144" s="193"/>
      <c r="L144" s="198"/>
      <c r="M144" s="199"/>
      <c r="N144" s="200"/>
      <c r="O144" s="200"/>
      <c r="P144" s="200"/>
      <c r="Q144" s="200"/>
      <c r="R144" s="200"/>
      <c r="S144" s="200"/>
      <c r="T144" s="201"/>
      <c r="AT144" s="202" t="s">
        <v>160</v>
      </c>
      <c r="AU144" s="202" t="s">
        <v>89</v>
      </c>
      <c r="AV144" s="13" t="s">
        <v>89</v>
      </c>
      <c r="AW144" s="13" t="s">
        <v>38</v>
      </c>
      <c r="AX144" s="13" t="s">
        <v>79</v>
      </c>
      <c r="AY144" s="202" t="s">
        <v>149</v>
      </c>
    </row>
    <row r="145" spans="2:51" s="15" customFormat="1" ht="11.25">
      <c r="B145" s="213"/>
      <c r="C145" s="214"/>
      <c r="D145" s="187" t="s">
        <v>160</v>
      </c>
      <c r="E145" s="215" t="s">
        <v>31</v>
      </c>
      <c r="F145" s="216" t="s">
        <v>163</v>
      </c>
      <c r="G145" s="214"/>
      <c r="H145" s="217">
        <v>12</v>
      </c>
      <c r="I145" s="218"/>
      <c r="J145" s="214"/>
      <c r="K145" s="214"/>
      <c r="L145" s="219"/>
      <c r="M145" s="220"/>
      <c r="N145" s="221"/>
      <c r="O145" s="221"/>
      <c r="P145" s="221"/>
      <c r="Q145" s="221"/>
      <c r="R145" s="221"/>
      <c r="S145" s="221"/>
      <c r="T145" s="222"/>
      <c r="AT145" s="223" t="s">
        <v>160</v>
      </c>
      <c r="AU145" s="223" t="s">
        <v>89</v>
      </c>
      <c r="AV145" s="15" t="s">
        <v>156</v>
      </c>
      <c r="AW145" s="15" t="s">
        <v>38</v>
      </c>
      <c r="AX145" s="15" t="s">
        <v>87</v>
      </c>
      <c r="AY145" s="223" t="s">
        <v>149</v>
      </c>
    </row>
    <row r="146" spans="1:65" s="2" customFormat="1" ht="16.5" customHeight="1">
      <c r="A146" s="35"/>
      <c r="B146" s="36"/>
      <c r="C146" s="224" t="s">
        <v>243</v>
      </c>
      <c r="D146" s="224" t="s">
        <v>237</v>
      </c>
      <c r="E146" s="225" t="s">
        <v>1874</v>
      </c>
      <c r="F146" s="226" t="s">
        <v>1875</v>
      </c>
      <c r="G146" s="227" t="s">
        <v>154</v>
      </c>
      <c r="H146" s="228">
        <v>12</v>
      </c>
      <c r="I146" s="229"/>
      <c r="J146" s="230">
        <f>ROUND(I146*H146,2)</f>
        <v>0</v>
      </c>
      <c r="K146" s="226" t="s">
        <v>31</v>
      </c>
      <c r="L146" s="231"/>
      <c r="M146" s="232" t="s">
        <v>31</v>
      </c>
      <c r="N146" s="233" t="s">
        <v>50</v>
      </c>
      <c r="O146" s="65"/>
      <c r="P146" s="183">
        <f>O146*H146</f>
        <v>0</v>
      </c>
      <c r="Q146" s="183">
        <v>0.0004</v>
      </c>
      <c r="R146" s="183">
        <f>Q146*H146</f>
        <v>0.0048000000000000004</v>
      </c>
      <c r="S146" s="183">
        <v>0</v>
      </c>
      <c r="T146" s="184">
        <f>S146*H146</f>
        <v>0</v>
      </c>
      <c r="U146" s="35"/>
      <c r="V146" s="35"/>
      <c r="W146" s="35"/>
      <c r="X146" s="35"/>
      <c r="Y146" s="35"/>
      <c r="Z146" s="35"/>
      <c r="AA146" s="35"/>
      <c r="AB146" s="35"/>
      <c r="AC146" s="35"/>
      <c r="AD146" s="35"/>
      <c r="AE146" s="35"/>
      <c r="AR146" s="185" t="s">
        <v>198</v>
      </c>
      <c r="AT146" s="185" t="s">
        <v>237</v>
      </c>
      <c r="AU146" s="185" t="s">
        <v>89</v>
      </c>
      <c r="AY146" s="18" t="s">
        <v>149</v>
      </c>
      <c r="BE146" s="186">
        <f>IF(N146="základní",J146,0)</f>
        <v>0</v>
      </c>
      <c r="BF146" s="186">
        <f>IF(N146="snížená",J146,0)</f>
        <v>0</v>
      </c>
      <c r="BG146" s="186">
        <f>IF(N146="zákl. přenesená",J146,0)</f>
        <v>0</v>
      </c>
      <c r="BH146" s="186">
        <f>IF(N146="sníž. přenesená",J146,0)</f>
        <v>0</v>
      </c>
      <c r="BI146" s="186">
        <f>IF(N146="nulová",J146,0)</f>
        <v>0</v>
      </c>
      <c r="BJ146" s="18" t="s">
        <v>87</v>
      </c>
      <c r="BK146" s="186">
        <f>ROUND(I146*H146,2)</f>
        <v>0</v>
      </c>
      <c r="BL146" s="18" t="s">
        <v>156</v>
      </c>
      <c r="BM146" s="185" t="s">
        <v>1876</v>
      </c>
    </row>
    <row r="147" spans="1:65" s="2" customFormat="1" ht="16.5" customHeight="1">
      <c r="A147" s="35"/>
      <c r="B147" s="36"/>
      <c r="C147" s="174" t="s">
        <v>248</v>
      </c>
      <c r="D147" s="174" t="s">
        <v>151</v>
      </c>
      <c r="E147" s="175" t="s">
        <v>1877</v>
      </c>
      <c r="F147" s="176" t="s">
        <v>1878</v>
      </c>
      <c r="G147" s="177" t="s">
        <v>391</v>
      </c>
      <c r="H147" s="178">
        <v>12</v>
      </c>
      <c r="I147" s="179"/>
      <c r="J147" s="180">
        <f>ROUND(I147*H147,2)</f>
        <v>0</v>
      </c>
      <c r="K147" s="176" t="s">
        <v>155</v>
      </c>
      <c r="L147" s="40"/>
      <c r="M147" s="181" t="s">
        <v>31</v>
      </c>
      <c r="N147" s="182" t="s">
        <v>50</v>
      </c>
      <c r="O147" s="65"/>
      <c r="P147" s="183">
        <f>O147*H147</f>
        <v>0</v>
      </c>
      <c r="Q147" s="183">
        <v>0</v>
      </c>
      <c r="R147" s="183">
        <f>Q147*H147</f>
        <v>0</v>
      </c>
      <c r="S147" s="183">
        <v>0</v>
      </c>
      <c r="T147" s="184">
        <f>S147*H147</f>
        <v>0</v>
      </c>
      <c r="U147" s="35"/>
      <c r="V147" s="35"/>
      <c r="W147" s="35"/>
      <c r="X147" s="35"/>
      <c r="Y147" s="35"/>
      <c r="Z147" s="35"/>
      <c r="AA147" s="35"/>
      <c r="AB147" s="35"/>
      <c r="AC147" s="35"/>
      <c r="AD147" s="35"/>
      <c r="AE147" s="35"/>
      <c r="AR147" s="185" t="s">
        <v>156</v>
      </c>
      <c r="AT147" s="185" t="s">
        <v>151</v>
      </c>
      <c r="AU147" s="185" t="s">
        <v>89</v>
      </c>
      <c r="AY147" s="18" t="s">
        <v>149</v>
      </c>
      <c r="BE147" s="186">
        <f>IF(N147="základní",J147,0)</f>
        <v>0</v>
      </c>
      <c r="BF147" s="186">
        <f>IF(N147="snížená",J147,0)</f>
        <v>0</v>
      </c>
      <c r="BG147" s="186">
        <f>IF(N147="zákl. přenesená",J147,0)</f>
        <v>0</v>
      </c>
      <c r="BH147" s="186">
        <f>IF(N147="sníž. přenesená",J147,0)</f>
        <v>0</v>
      </c>
      <c r="BI147" s="186">
        <f>IF(N147="nulová",J147,0)</f>
        <v>0</v>
      </c>
      <c r="BJ147" s="18" t="s">
        <v>87</v>
      </c>
      <c r="BK147" s="186">
        <f>ROUND(I147*H147,2)</f>
        <v>0</v>
      </c>
      <c r="BL147" s="18" t="s">
        <v>156</v>
      </c>
      <c r="BM147" s="185" t="s">
        <v>1879</v>
      </c>
    </row>
    <row r="148" spans="1:47" s="2" customFormat="1" ht="156">
      <c r="A148" s="35"/>
      <c r="B148" s="36"/>
      <c r="C148" s="37"/>
      <c r="D148" s="187" t="s">
        <v>158</v>
      </c>
      <c r="E148" s="37"/>
      <c r="F148" s="188" t="s">
        <v>1880</v>
      </c>
      <c r="G148" s="37"/>
      <c r="H148" s="37"/>
      <c r="I148" s="189"/>
      <c r="J148" s="37"/>
      <c r="K148" s="37"/>
      <c r="L148" s="40"/>
      <c r="M148" s="190"/>
      <c r="N148" s="191"/>
      <c r="O148" s="65"/>
      <c r="P148" s="65"/>
      <c r="Q148" s="65"/>
      <c r="R148" s="65"/>
      <c r="S148" s="65"/>
      <c r="T148" s="66"/>
      <c r="U148" s="35"/>
      <c r="V148" s="35"/>
      <c r="W148" s="35"/>
      <c r="X148" s="35"/>
      <c r="Y148" s="35"/>
      <c r="Z148" s="35"/>
      <c r="AA148" s="35"/>
      <c r="AB148" s="35"/>
      <c r="AC148" s="35"/>
      <c r="AD148" s="35"/>
      <c r="AE148" s="35"/>
      <c r="AT148" s="18" t="s">
        <v>158</v>
      </c>
      <c r="AU148" s="18" t="s">
        <v>89</v>
      </c>
    </row>
    <row r="149" spans="1:65" s="2" customFormat="1" ht="16.5" customHeight="1">
      <c r="A149" s="35"/>
      <c r="B149" s="36"/>
      <c r="C149" s="174" t="s">
        <v>258</v>
      </c>
      <c r="D149" s="174" t="s">
        <v>151</v>
      </c>
      <c r="E149" s="175" t="s">
        <v>1877</v>
      </c>
      <c r="F149" s="176" t="s">
        <v>1878</v>
      </c>
      <c r="G149" s="177" t="s">
        <v>391</v>
      </c>
      <c r="H149" s="178">
        <v>36</v>
      </c>
      <c r="I149" s="179"/>
      <c r="J149" s="180">
        <f>ROUND(I149*H149,2)</f>
        <v>0</v>
      </c>
      <c r="K149" s="176" t="s">
        <v>155</v>
      </c>
      <c r="L149" s="40"/>
      <c r="M149" s="181" t="s">
        <v>31</v>
      </c>
      <c r="N149" s="182" t="s">
        <v>50</v>
      </c>
      <c r="O149" s="65"/>
      <c r="P149" s="183">
        <f>O149*H149</f>
        <v>0</v>
      </c>
      <c r="Q149" s="183">
        <v>0</v>
      </c>
      <c r="R149" s="183">
        <f>Q149*H149</f>
        <v>0</v>
      </c>
      <c r="S149" s="183">
        <v>0</v>
      </c>
      <c r="T149" s="184">
        <f>S149*H149</f>
        <v>0</v>
      </c>
      <c r="U149" s="35"/>
      <c r="V149" s="35"/>
      <c r="W149" s="35"/>
      <c r="X149" s="35"/>
      <c r="Y149" s="35"/>
      <c r="Z149" s="35"/>
      <c r="AA149" s="35"/>
      <c r="AB149" s="35"/>
      <c r="AC149" s="35"/>
      <c r="AD149" s="35"/>
      <c r="AE149" s="35"/>
      <c r="AR149" s="185" t="s">
        <v>156</v>
      </c>
      <c r="AT149" s="185" t="s">
        <v>151</v>
      </c>
      <c r="AU149" s="185" t="s">
        <v>89</v>
      </c>
      <c r="AY149" s="18" t="s">
        <v>149</v>
      </c>
      <c r="BE149" s="186">
        <f>IF(N149="základní",J149,0)</f>
        <v>0</v>
      </c>
      <c r="BF149" s="186">
        <f>IF(N149="snížená",J149,0)</f>
        <v>0</v>
      </c>
      <c r="BG149" s="186">
        <f>IF(N149="zákl. přenesená",J149,0)</f>
        <v>0</v>
      </c>
      <c r="BH149" s="186">
        <f>IF(N149="sníž. přenesená",J149,0)</f>
        <v>0</v>
      </c>
      <c r="BI149" s="186">
        <f>IF(N149="nulová",J149,0)</f>
        <v>0</v>
      </c>
      <c r="BJ149" s="18" t="s">
        <v>87</v>
      </c>
      <c r="BK149" s="186">
        <f>ROUND(I149*H149,2)</f>
        <v>0</v>
      </c>
      <c r="BL149" s="18" t="s">
        <v>156</v>
      </c>
      <c r="BM149" s="185" t="s">
        <v>1881</v>
      </c>
    </row>
    <row r="150" spans="1:47" s="2" customFormat="1" ht="156">
      <c r="A150" s="35"/>
      <c r="B150" s="36"/>
      <c r="C150" s="37"/>
      <c r="D150" s="187" t="s">
        <v>158</v>
      </c>
      <c r="E150" s="37"/>
      <c r="F150" s="188" t="s">
        <v>1880</v>
      </c>
      <c r="G150" s="37"/>
      <c r="H150" s="37"/>
      <c r="I150" s="189"/>
      <c r="J150" s="37"/>
      <c r="K150" s="37"/>
      <c r="L150" s="40"/>
      <c r="M150" s="190"/>
      <c r="N150" s="191"/>
      <c r="O150" s="65"/>
      <c r="P150" s="65"/>
      <c r="Q150" s="65"/>
      <c r="R150" s="65"/>
      <c r="S150" s="65"/>
      <c r="T150" s="66"/>
      <c r="U150" s="35"/>
      <c r="V150" s="35"/>
      <c r="W150" s="35"/>
      <c r="X150" s="35"/>
      <c r="Y150" s="35"/>
      <c r="Z150" s="35"/>
      <c r="AA150" s="35"/>
      <c r="AB150" s="35"/>
      <c r="AC150" s="35"/>
      <c r="AD150" s="35"/>
      <c r="AE150" s="35"/>
      <c r="AT150" s="18" t="s">
        <v>158</v>
      </c>
      <c r="AU150" s="18" t="s">
        <v>89</v>
      </c>
    </row>
    <row r="151" spans="2:51" s="13" customFormat="1" ht="11.25">
      <c r="B151" s="192"/>
      <c r="C151" s="193"/>
      <c r="D151" s="187" t="s">
        <v>160</v>
      </c>
      <c r="E151" s="194" t="s">
        <v>31</v>
      </c>
      <c r="F151" s="195" t="s">
        <v>1882</v>
      </c>
      <c r="G151" s="193"/>
      <c r="H151" s="196">
        <v>36</v>
      </c>
      <c r="I151" s="197"/>
      <c r="J151" s="193"/>
      <c r="K151" s="193"/>
      <c r="L151" s="198"/>
      <c r="M151" s="199"/>
      <c r="N151" s="200"/>
      <c r="O151" s="200"/>
      <c r="P151" s="200"/>
      <c r="Q151" s="200"/>
      <c r="R151" s="200"/>
      <c r="S151" s="200"/>
      <c r="T151" s="201"/>
      <c r="AT151" s="202" t="s">
        <v>160</v>
      </c>
      <c r="AU151" s="202" t="s">
        <v>89</v>
      </c>
      <c r="AV151" s="13" t="s">
        <v>89</v>
      </c>
      <c r="AW151" s="13" t="s">
        <v>38</v>
      </c>
      <c r="AX151" s="13" t="s">
        <v>79</v>
      </c>
      <c r="AY151" s="202" t="s">
        <v>149</v>
      </c>
    </row>
    <row r="152" spans="2:51" s="14" customFormat="1" ht="11.25">
      <c r="B152" s="203"/>
      <c r="C152" s="204"/>
      <c r="D152" s="187" t="s">
        <v>160</v>
      </c>
      <c r="E152" s="205" t="s">
        <v>31</v>
      </c>
      <c r="F152" s="206" t="s">
        <v>1883</v>
      </c>
      <c r="G152" s="204"/>
      <c r="H152" s="205" t="s">
        <v>31</v>
      </c>
      <c r="I152" s="207"/>
      <c r="J152" s="204"/>
      <c r="K152" s="204"/>
      <c r="L152" s="208"/>
      <c r="M152" s="209"/>
      <c r="N152" s="210"/>
      <c r="O152" s="210"/>
      <c r="P152" s="210"/>
      <c r="Q152" s="210"/>
      <c r="R152" s="210"/>
      <c r="S152" s="210"/>
      <c r="T152" s="211"/>
      <c r="AT152" s="212" t="s">
        <v>160</v>
      </c>
      <c r="AU152" s="212" t="s">
        <v>89</v>
      </c>
      <c r="AV152" s="14" t="s">
        <v>87</v>
      </c>
      <c r="AW152" s="14" t="s">
        <v>38</v>
      </c>
      <c r="AX152" s="14" t="s">
        <v>79</v>
      </c>
      <c r="AY152" s="212" t="s">
        <v>149</v>
      </c>
    </row>
    <row r="153" spans="2:51" s="15" customFormat="1" ht="11.25">
      <c r="B153" s="213"/>
      <c r="C153" s="214"/>
      <c r="D153" s="187" t="s">
        <v>160</v>
      </c>
      <c r="E153" s="215" t="s">
        <v>31</v>
      </c>
      <c r="F153" s="216" t="s">
        <v>163</v>
      </c>
      <c r="G153" s="214"/>
      <c r="H153" s="217">
        <v>36</v>
      </c>
      <c r="I153" s="218"/>
      <c r="J153" s="214"/>
      <c r="K153" s="214"/>
      <c r="L153" s="219"/>
      <c r="M153" s="220"/>
      <c r="N153" s="221"/>
      <c r="O153" s="221"/>
      <c r="P153" s="221"/>
      <c r="Q153" s="221"/>
      <c r="R153" s="221"/>
      <c r="S153" s="221"/>
      <c r="T153" s="222"/>
      <c r="AT153" s="223" t="s">
        <v>160</v>
      </c>
      <c r="AU153" s="223" t="s">
        <v>89</v>
      </c>
      <c r="AV153" s="15" t="s">
        <v>156</v>
      </c>
      <c r="AW153" s="15" t="s">
        <v>38</v>
      </c>
      <c r="AX153" s="15" t="s">
        <v>87</v>
      </c>
      <c r="AY153" s="223" t="s">
        <v>149</v>
      </c>
    </row>
    <row r="154" spans="1:65" s="2" customFormat="1" ht="24">
      <c r="A154" s="35"/>
      <c r="B154" s="36"/>
      <c r="C154" s="174" t="s">
        <v>263</v>
      </c>
      <c r="D154" s="174" t="s">
        <v>151</v>
      </c>
      <c r="E154" s="175" t="s">
        <v>1884</v>
      </c>
      <c r="F154" s="176" t="s">
        <v>1885</v>
      </c>
      <c r="G154" s="177" t="s">
        <v>154</v>
      </c>
      <c r="H154" s="178">
        <v>3781</v>
      </c>
      <c r="I154" s="179"/>
      <c r="J154" s="180">
        <f>ROUND(I154*H154,2)</f>
        <v>0</v>
      </c>
      <c r="K154" s="176" t="s">
        <v>155</v>
      </c>
      <c r="L154" s="40"/>
      <c r="M154" s="181" t="s">
        <v>31</v>
      </c>
      <c r="N154" s="182" t="s">
        <v>50</v>
      </c>
      <c r="O154" s="65"/>
      <c r="P154" s="183">
        <f>O154*H154</f>
        <v>0</v>
      </c>
      <c r="Q154" s="183">
        <v>0</v>
      </c>
      <c r="R154" s="183">
        <f>Q154*H154</f>
        <v>0</v>
      </c>
      <c r="S154" s="183">
        <v>0</v>
      </c>
      <c r="T154" s="184">
        <f>S154*H154</f>
        <v>0</v>
      </c>
      <c r="U154" s="35"/>
      <c r="V154" s="35"/>
      <c r="W154" s="35"/>
      <c r="X154" s="35"/>
      <c r="Y154" s="35"/>
      <c r="Z154" s="35"/>
      <c r="AA154" s="35"/>
      <c r="AB154" s="35"/>
      <c r="AC154" s="35"/>
      <c r="AD154" s="35"/>
      <c r="AE154" s="35"/>
      <c r="AR154" s="185" t="s">
        <v>156</v>
      </c>
      <c r="AT154" s="185" t="s">
        <v>151</v>
      </c>
      <c r="AU154" s="185" t="s">
        <v>89</v>
      </c>
      <c r="AY154" s="18" t="s">
        <v>149</v>
      </c>
      <c r="BE154" s="186">
        <f>IF(N154="základní",J154,0)</f>
        <v>0</v>
      </c>
      <c r="BF154" s="186">
        <f>IF(N154="snížená",J154,0)</f>
        <v>0</v>
      </c>
      <c r="BG154" s="186">
        <f>IF(N154="zákl. přenesená",J154,0)</f>
        <v>0</v>
      </c>
      <c r="BH154" s="186">
        <f>IF(N154="sníž. přenesená",J154,0)</f>
        <v>0</v>
      </c>
      <c r="BI154" s="186">
        <f>IF(N154="nulová",J154,0)</f>
        <v>0</v>
      </c>
      <c r="BJ154" s="18" t="s">
        <v>87</v>
      </c>
      <c r="BK154" s="186">
        <f>ROUND(I154*H154,2)</f>
        <v>0</v>
      </c>
      <c r="BL154" s="18" t="s">
        <v>156</v>
      </c>
      <c r="BM154" s="185" t="s">
        <v>1886</v>
      </c>
    </row>
    <row r="155" spans="1:47" s="2" customFormat="1" ht="126.75">
      <c r="A155" s="35"/>
      <c r="B155" s="36"/>
      <c r="C155" s="37"/>
      <c r="D155" s="187" t="s">
        <v>158</v>
      </c>
      <c r="E155" s="37"/>
      <c r="F155" s="188" t="s">
        <v>1887</v>
      </c>
      <c r="G155" s="37"/>
      <c r="H155" s="37"/>
      <c r="I155" s="189"/>
      <c r="J155" s="37"/>
      <c r="K155" s="37"/>
      <c r="L155" s="40"/>
      <c r="M155" s="190"/>
      <c r="N155" s="191"/>
      <c r="O155" s="65"/>
      <c r="P155" s="65"/>
      <c r="Q155" s="65"/>
      <c r="R155" s="65"/>
      <c r="S155" s="65"/>
      <c r="T155" s="66"/>
      <c r="U155" s="35"/>
      <c r="V155" s="35"/>
      <c r="W155" s="35"/>
      <c r="X155" s="35"/>
      <c r="Y155" s="35"/>
      <c r="Z155" s="35"/>
      <c r="AA155" s="35"/>
      <c r="AB155" s="35"/>
      <c r="AC155" s="35"/>
      <c r="AD155" s="35"/>
      <c r="AE155" s="35"/>
      <c r="AT155" s="18" t="s">
        <v>158</v>
      </c>
      <c r="AU155" s="18" t="s">
        <v>89</v>
      </c>
    </row>
    <row r="156" spans="2:51" s="13" customFormat="1" ht="11.25">
      <c r="B156" s="192"/>
      <c r="C156" s="193"/>
      <c r="D156" s="187" t="s">
        <v>160</v>
      </c>
      <c r="E156" s="194" t="s">
        <v>31</v>
      </c>
      <c r="F156" s="195" t="s">
        <v>1821</v>
      </c>
      <c r="G156" s="193"/>
      <c r="H156" s="196">
        <v>3781</v>
      </c>
      <c r="I156" s="197"/>
      <c r="J156" s="193"/>
      <c r="K156" s="193"/>
      <c r="L156" s="198"/>
      <c r="M156" s="199"/>
      <c r="N156" s="200"/>
      <c r="O156" s="200"/>
      <c r="P156" s="200"/>
      <c r="Q156" s="200"/>
      <c r="R156" s="200"/>
      <c r="S156" s="200"/>
      <c r="T156" s="201"/>
      <c r="AT156" s="202" t="s">
        <v>160</v>
      </c>
      <c r="AU156" s="202" t="s">
        <v>89</v>
      </c>
      <c r="AV156" s="13" t="s">
        <v>89</v>
      </c>
      <c r="AW156" s="13" t="s">
        <v>38</v>
      </c>
      <c r="AX156" s="13" t="s">
        <v>79</v>
      </c>
      <c r="AY156" s="202" t="s">
        <v>149</v>
      </c>
    </row>
    <row r="157" spans="2:51" s="15" customFormat="1" ht="11.25">
      <c r="B157" s="213"/>
      <c r="C157" s="214"/>
      <c r="D157" s="187" t="s">
        <v>160</v>
      </c>
      <c r="E157" s="215" t="s">
        <v>31</v>
      </c>
      <c r="F157" s="216" t="s">
        <v>163</v>
      </c>
      <c r="G157" s="214"/>
      <c r="H157" s="217">
        <v>3781</v>
      </c>
      <c r="I157" s="218"/>
      <c r="J157" s="214"/>
      <c r="K157" s="214"/>
      <c r="L157" s="219"/>
      <c r="M157" s="220"/>
      <c r="N157" s="221"/>
      <c r="O157" s="221"/>
      <c r="P157" s="221"/>
      <c r="Q157" s="221"/>
      <c r="R157" s="221"/>
      <c r="S157" s="221"/>
      <c r="T157" s="222"/>
      <c r="AT157" s="223" t="s">
        <v>160</v>
      </c>
      <c r="AU157" s="223" t="s">
        <v>89</v>
      </c>
      <c r="AV157" s="15" t="s">
        <v>156</v>
      </c>
      <c r="AW157" s="15" t="s">
        <v>38</v>
      </c>
      <c r="AX157" s="15" t="s">
        <v>87</v>
      </c>
      <c r="AY157" s="223" t="s">
        <v>149</v>
      </c>
    </row>
    <row r="158" spans="1:65" s="2" customFormat="1" ht="16.5" customHeight="1">
      <c r="A158" s="35"/>
      <c r="B158" s="36"/>
      <c r="C158" s="224" t="s">
        <v>7</v>
      </c>
      <c r="D158" s="224" t="s">
        <v>237</v>
      </c>
      <c r="E158" s="225" t="s">
        <v>1888</v>
      </c>
      <c r="F158" s="226" t="s">
        <v>1889</v>
      </c>
      <c r="G158" s="227" t="s">
        <v>1890</v>
      </c>
      <c r="H158" s="228">
        <v>2.583</v>
      </c>
      <c r="I158" s="229"/>
      <c r="J158" s="230">
        <f>ROUND(I158*H158,2)</f>
        <v>0</v>
      </c>
      <c r="K158" s="226" t="s">
        <v>155</v>
      </c>
      <c r="L158" s="231"/>
      <c r="M158" s="232" t="s">
        <v>31</v>
      </c>
      <c r="N158" s="233" t="s">
        <v>50</v>
      </c>
      <c r="O158" s="65"/>
      <c r="P158" s="183">
        <f>O158*H158</f>
        <v>0</v>
      </c>
      <c r="Q158" s="183">
        <v>0.001</v>
      </c>
      <c r="R158" s="183">
        <f>Q158*H158</f>
        <v>0.0025830000000000002</v>
      </c>
      <c r="S158" s="183">
        <v>0</v>
      </c>
      <c r="T158" s="184">
        <f>S158*H158</f>
        <v>0</v>
      </c>
      <c r="U158" s="35"/>
      <c r="V158" s="35"/>
      <c r="W158" s="35"/>
      <c r="X158" s="35"/>
      <c r="Y158" s="35"/>
      <c r="Z158" s="35"/>
      <c r="AA158" s="35"/>
      <c r="AB158" s="35"/>
      <c r="AC158" s="35"/>
      <c r="AD158" s="35"/>
      <c r="AE158" s="35"/>
      <c r="AR158" s="185" t="s">
        <v>198</v>
      </c>
      <c r="AT158" s="185" t="s">
        <v>237</v>
      </c>
      <c r="AU158" s="185" t="s">
        <v>89</v>
      </c>
      <c r="AY158" s="18" t="s">
        <v>149</v>
      </c>
      <c r="BE158" s="186">
        <f>IF(N158="základní",J158,0)</f>
        <v>0</v>
      </c>
      <c r="BF158" s="186">
        <f>IF(N158="snížená",J158,0)</f>
        <v>0</v>
      </c>
      <c r="BG158" s="186">
        <f>IF(N158="zákl. přenesená",J158,0)</f>
        <v>0</v>
      </c>
      <c r="BH158" s="186">
        <f>IF(N158="sníž. přenesená",J158,0)</f>
        <v>0</v>
      </c>
      <c r="BI158" s="186">
        <f>IF(N158="nulová",J158,0)</f>
        <v>0</v>
      </c>
      <c r="BJ158" s="18" t="s">
        <v>87</v>
      </c>
      <c r="BK158" s="186">
        <f>ROUND(I158*H158,2)</f>
        <v>0</v>
      </c>
      <c r="BL158" s="18" t="s">
        <v>156</v>
      </c>
      <c r="BM158" s="185" t="s">
        <v>1891</v>
      </c>
    </row>
    <row r="159" spans="1:65" s="2" customFormat="1" ht="16.5" customHeight="1">
      <c r="A159" s="35"/>
      <c r="B159" s="36"/>
      <c r="C159" s="174" t="s">
        <v>268</v>
      </c>
      <c r="D159" s="174" t="s">
        <v>151</v>
      </c>
      <c r="E159" s="175" t="s">
        <v>1892</v>
      </c>
      <c r="F159" s="176" t="s">
        <v>1893</v>
      </c>
      <c r="G159" s="177" t="s">
        <v>154</v>
      </c>
      <c r="H159" s="178">
        <v>12</v>
      </c>
      <c r="I159" s="179"/>
      <c r="J159" s="180">
        <f>ROUND(I159*H159,2)</f>
        <v>0</v>
      </c>
      <c r="K159" s="176" t="s">
        <v>155</v>
      </c>
      <c r="L159" s="40"/>
      <c r="M159" s="181" t="s">
        <v>31</v>
      </c>
      <c r="N159" s="182" t="s">
        <v>50</v>
      </c>
      <c r="O159" s="65"/>
      <c r="P159" s="183">
        <f>O159*H159</f>
        <v>0</v>
      </c>
      <c r="Q159" s="183">
        <v>0</v>
      </c>
      <c r="R159" s="183">
        <f>Q159*H159</f>
        <v>0</v>
      </c>
      <c r="S159" s="183">
        <v>0</v>
      </c>
      <c r="T159" s="184">
        <f>S159*H159</f>
        <v>0</v>
      </c>
      <c r="U159" s="35"/>
      <c r="V159" s="35"/>
      <c r="W159" s="35"/>
      <c r="X159" s="35"/>
      <c r="Y159" s="35"/>
      <c r="Z159" s="35"/>
      <c r="AA159" s="35"/>
      <c r="AB159" s="35"/>
      <c r="AC159" s="35"/>
      <c r="AD159" s="35"/>
      <c r="AE159" s="35"/>
      <c r="AR159" s="185" t="s">
        <v>156</v>
      </c>
      <c r="AT159" s="185" t="s">
        <v>151</v>
      </c>
      <c r="AU159" s="185" t="s">
        <v>89</v>
      </c>
      <c r="AY159" s="18" t="s">
        <v>149</v>
      </c>
      <c r="BE159" s="186">
        <f>IF(N159="základní",J159,0)</f>
        <v>0</v>
      </c>
      <c r="BF159" s="186">
        <f>IF(N159="snížená",J159,0)</f>
        <v>0</v>
      </c>
      <c r="BG159" s="186">
        <f>IF(N159="zákl. přenesená",J159,0)</f>
        <v>0</v>
      </c>
      <c r="BH159" s="186">
        <f>IF(N159="sníž. přenesená",J159,0)</f>
        <v>0</v>
      </c>
      <c r="BI159" s="186">
        <f>IF(N159="nulová",J159,0)</f>
        <v>0</v>
      </c>
      <c r="BJ159" s="18" t="s">
        <v>87</v>
      </c>
      <c r="BK159" s="186">
        <f>ROUND(I159*H159,2)</f>
        <v>0</v>
      </c>
      <c r="BL159" s="18" t="s">
        <v>156</v>
      </c>
      <c r="BM159" s="185" t="s">
        <v>1894</v>
      </c>
    </row>
    <row r="160" spans="1:47" s="2" customFormat="1" ht="97.5">
      <c r="A160" s="35"/>
      <c r="B160" s="36"/>
      <c r="C160" s="37"/>
      <c r="D160" s="187" t="s">
        <v>158</v>
      </c>
      <c r="E160" s="37"/>
      <c r="F160" s="188" t="s">
        <v>1895</v>
      </c>
      <c r="G160" s="37"/>
      <c r="H160" s="37"/>
      <c r="I160" s="189"/>
      <c r="J160" s="37"/>
      <c r="K160" s="37"/>
      <c r="L160" s="40"/>
      <c r="M160" s="190"/>
      <c r="N160" s="191"/>
      <c r="O160" s="65"/>
      <c r="P160" s="65"/>
      <c r="Q160" s="65"/>
      <c r="R160" s="65"/>
      <c r="S160" s="65"/>
      <c r="T160" s="66"/>
      <c r="U160" s="35"/>
      <c r="V160" s="35"/>
      <c r="W160" s="35"/>
      <c r="X160" s="35"/>
      <c r="Y160" s="35"/>
      <c r="Z160" s="35"/>
      <c r="AA160" s="35"/>
      <c r="AB160" s="35"/>
      <c r="AC160" s="35"/>
      <c r="AD160" s="35"/>
      <c r="AE160" s="35"/>
      <c r="AT160" s="18" t="s">
        <v>158</v>
      </c>
      <c r="AU160" s="18" t="s">
        <v>89</v>
      </c>
    </row>
    <row r="161" spans="2:51" s="13" customFormat="1" ht="11.25">
      <c r="B161" s="192"/>
      <c r="C161" s="193"/>
      <c r="D161" s="187" t="s">
        <v>160</v>
      </c>
      <c r="E161" s="194" t="s">
        <v>31</v>
      </c>
      <c r="F161" s="195" t="s">
        <v>216</v>
      </c>
      <c r="G161" s="193"/>
      <c r="H161" s="196">
        <v>12</v>
      </c>
      <c r="I161" s="197"/>
      <c r="J161" s="193"/>
      <c r="K161" s="193"/>
      <c r="L161" s="198"/>
      <c r="M161" s="199"/>
      <c r="N161" s="200"/>
      <c r="O161" s="200"/>
      <c r="P161" s="200"/>
      <c r="Q161" s="200"/>
      <c r="R161" s="200"/>
      <c r="S161" s="200"/>
      <c r="T161" s="201"/>
      <c r="AT161" s="202" t="s">
        <v>160</v>
      </c>
      <c r="AU161" s="202" t="s">
        <v>89</v>
      </c>
      <c r="AV161" s="13" t="s">
        <v>89</v>
      </c>
      <c r="AW161" s="13" t="s">
        <v>38</v>
      </c>
      <c r="AX161" s="13" t="s">
        <v>79</v>
      </c>
      <c r="AY161" s="202" t="s">
        <v>149</v>
      </c>
    </row>
    <row r="162" spans="2:51" s="15" customFormat="1" ht="11.25">
      <c r="B162" s="213"/>
      <c r="C162" s="214"/>
      <c r="D162" s="187" t="s">
        <v>160</v>
      </c>
      <c r="E162" s="215" t="s">
        <v>31</v>
      </c>
      <c r="F162" s="216" t="s">
        <v>163</v>
      </c>
      <c r="G162" s="214"/>
      <c r="H162" s="217">
        <v>12</v>
      </c>
      <c r="I162" s="218"/>
      <c r="J162" s="214"/>
      <c r="K162" s="214"/>
      <c r="L162" s="219"/>
      <c r="M162" s="220"/>
      <c r="N162" s="221"/>
      <c r="O162" s="221"/>
      <c r="P162" s="221"/>
      <c r="Q162" s="221"/>
      <c r="R162" s="221"/>
      <c r="S162" s="221"/>
      <c r="T162" s="222"/>
      <c r="AT162" s="223" t="s">
        <v>160</v>
      </c>
      <c r="AU162" s="223" t="s">
        <v>89</v>
      </c>
      <c r="AV162" s="15" t="s">
        <v>156</v>
      </c>
      <c r="AW162" s="15" t="s">
        <v>38</v>
      </c>
      <c r="AX162" s="15" t="s">
        <v>87</v>
      </c>
      <c r="AY162" s="223" t="s">
        <v>149</v>
      </c>
    </row>
    <row r="163" spans="1:65" s="2" customFormat="1" ht="16.5" customHeight="1">
      <c r="A163" s="35"/>
      <c r="B163" s="36"/>
      <c r="C163" s="224" t="s">
        <v>274</v>
      </c>
      <c r="D163" s="224" t="s">
        <v>237</v>
      </c>
      <c r="E163" s="225" t="s">
        <v>1896</v>
      </c>
      <c r="F163" s="226" t="s">
        <v>1897</v>
      </c>
      <c r="G163" s="227" t="s">
        <v>170</v>
      </c>
      <c r="H163" s="228">
        <v>1.236</v>
      </c>
      <c r="I163" s="229"/>
      <c r="J163" s="230">
        <f>ROUND(I163*H163,2)</f>
        <v>0</v>
      </c>
      <c r="K163" s="226" t="s">
        <v>155</v>
      </c>
      <c r="L163" s="231"/>
      <c r="M163" s="232" t="s">
        <v>31</v>
      </c>
      <c r="N163" s="233" t="s">
        <v>50</v>
      </c>
      <c r="O163" s="65"/>
      <c r="P163" s="183">
        <f>O163*H163</f>
        <v>0</v>
      </c>
      <c r="Q163" s="183">
        <v>0.2</v>
      </c>
      <c r="R163" s="183">
        <f>Q163*H163</f>
        <v>0.2472</v>
      </c>
      <c r="S163" s="183">
        <v>0</v>
      </c>
      <c r="T163" s="184">
        <f>S163*H163</f>
        <v>0</v>
      </c>
      <c r="U163" s="35"/>
      <c r="V163" s="35"/>
      <c r="W163" s="35"/>
      <c r="X163" s="35"/>
      <c r="Y163" s="35"/>
      <c r="Z163" s="35"/>
      <c r="AA163" s="35"/>
      <c r="AB163" s="35"/>
      <c r="AC163" s="35"/>
      <c r="AD163" s="35"/>
      <c r="AE163" s="35"/>
      <c r="AR163" s="185" t="s">
        <v>198</v>
      </c>
      <c r="AT163" s="185" t="s">
        <v>237</v>
      </c>
      <c r="AU163" s="185" t="s">
        <v>89</v>
      </c>
      <c r="AY163" s="18" t="s">
        <v>149</v>
      </c>
      <c r="BE163" s="186">
        <f>IF(N163="základní",J163,0)</f>
        <v>0</v>
      </c>
      <c r="BF163" s="186">
        <f>IF(N163="snížená",J163,0)</f>
        <v>0</v>
      </c>
      <c r="BG163" s="186">
        <f>IF(N163="zákl. přenesená",J163,0)</f>
        <v>0</v>
      </c>
      <c r="BH163" s="186">
        <f>IF(N163="sníž. přenesená",J163,0)</f>
        <v>0</v>
      </c>
      <c r="BI163" s="186">
        <f>IF(N163="nulová",J163,0)</f>
        <v>0</v>
      </c>
      <c r="BJ163" s="18" t="s">
        <v>87</v>
      </c>
      <c r="BK163" s="186">
        <f>ROUND(I163*H163,2)</f>
        <v>0</v>
      </c>
      <c r="BL163" s="18" t="s">
        <v>156</v>
      </c>
      <c r="BM163" s="185" t="s">
        <v>1898</v>
      </c>
    </row>
    <row r="164" spans="2:51" s="13" customFormat="1" ht="11.25">
      <c r="B164" s="192"/>
      <c r="C164" s="193"/>
      <c r="D164" s="187" t="s">
        <v>160</v>
      </c>
      <c r="E164" s="193"/>
      <c r="F164" s="195" t="s">
        <v>1899</v>
      </c>
      <c r="G164" s="193"/>
      <c r="H164" s="196">
        <v>1.236</v>
      </c>
      <c r="I164" s="197"/>
      <c r="J164" s="193"/>
      <c r="K164" s="193"/>
      <c r="L164" s="198"/>
      <c r="M164" s="199"/>
      <c r="N164" s="200"/>
      <c r="O164" s="200"/>
      <c r="P164" s="200"/>
      <c r="Q164" s="200"/>
      <c r="R164" s="200"/>
      <c r="S164" s="200"/>
      <c r="T164" s="201"/>
      <c r="AT164" s="202" t="s">
        <v>160</v>
      </c>
      <c r="AU164" s="202" t="s">
        <v>89</v>
      </c>
      <c r="AV164" s="13" t="s">
        <v>89</v>
      </c>
      <c r="AW164" s="13" t="s">
        <v>4</v>
      </c>
      <c r="AX164" s="13" t="s">
        <v>87</v>
      </c>
      <c r="AY164" s="202" t="s">
        <v>149</v>
      </c>
    </row>
    <row r="165" spans="1:65" s="2" customFormat="1" ht="16.5" customHeight="1">
      <c r="A165" s="35"/>
      <c r="B165" s="36"/>
      <c r="C165" s="174" t="s">
        <v>279</v>
      </c>
      <c r="D165" s="174" t="s">
        <v>151</v>
      </c>
      <c r="E165" s="175" t="s">
        <v>1900</v>
      </c>
      <c r="F165" s="176" t="s">
        <v>1901</v>
      </c>
      <c r="G165" s="177" t="s">
        <v>154</v>
      </c>
      <c r="H165" s="178">
        <v>3781</v>
      </c>
      <c r="I165" s="179"/>
      <c r="J165" s="180">
        <f>ROUND(I165*H165,2)</f>
        <v>0</v>
      </c>
      <c r="K165" s="176" t="s">
        <v>155</v>
      </c>
      <c r="L165" s="40"/>
      <c r="M165" s="181" t="s">
        <v>31</v>
      </c>
      <c r="N165" s="182" t="s">
        <v>50</v>
      </c>
      <c r="O165" s="65"/>
      <c r="P165" s="183">
        <f>O165*H165</f>
        <v>0</v>
      </c>
      <c r="Q165" s="183">
        <v>0</v>
      </c>
      <c r="R165" s="183">
        <f>Q165*H165</f>
        <v>0</v>
      </c>
      <c r="S165" s="183">
        <v>0</v>
      </c>
      <c r="T165" s="184">
        <f>S165*H165</f>
        <v>0</v>
      </c>
      <c r="U165" s="35"/>
      <c r="V165" s="35"/>
      <c r="W165" s="35"/>
      <c r="X165" s="35"/>
      <c r="Y165" s="35"/>
      <c r="Z165" s="35"/>
      <c r="AA165" s="35"/>
      <c r="AB165" s="35"/>
      <c r="AC165" s="35"/>
      <c r="AD165" s="35"/>
      <c r="AE165" s="35"/>
      <c r="AR165" s="185" t="s">
        <v>156</v>
      </c>
      <c r="AT165" s="185" t="s">
        <v>151</v>
      </c>
      <c r="AU165" s="185" t="s">
        <v>89</v>
      </c>
      <c r="AY165" s="18" t="s">
        <v>149</v>
      </c>
      <c r="BE165" s="186">
        <f>IF(N165="základní",J165,0)</f>
        <v>0</v>
      </c>
      <c r="BF165" s="186">
        <f>IF(N165="snížená",J165,0)</f>
        <v>0</v>
      </c>
      <c r="BG165" s="186">
        <f>IF(N165="zákl. přenesená",J165,0)</f>
        <v>0</v>
      </c>
      <c r="BH165" s="186">
        <f>IF(N165="sníž. přenesená",J165,0)</f>
        <v>0</v>
      </c>
      <c r="BI165" s="186">
        <f>IF(N165="nulová",J165,0)</f>
        <v>0</v>
      </c>
      <c r="BJ165" s="18" t="s">
        <v>87</v>
      </c>
      <c r="BK165" s="186">
        <f>ROUND(I165*H165,2)</f>
        <v>0</v>
      </c>
      <c r="BL165" s="18" t="s">
        <v>156</v>
      </c>
      <c r="BM165" s="185" t="s">
        <v>1902</v>
      </c>
    </row>
    <row r="166" spans="1:47" s="2" customFormat="1" ht="126.75">
      <c r="A166" s="35"/>
      <c r="B166" s="36"/>
      <c r="C166" s="37"/>
      <c r="D166" s="187" t="s">
        <v>158</v>
      </c>
      <c r="E166" s="37"/>
      <c r="F166" s="188" t="s">
        <v>1903</v>
      </c>
      <c r="G166" s="37"/>
      <c r="H166" s="37"/>
      <c r="I166" s="189"/>
      <c r="J166" s="37"/>
      <c r="K166" s="37"/>
      <c r="L166" s="40"/>
      <c r="M166" s="190"/>
      <c r="N166" s="191"/>
      <c r="O166" s="65"/>
      <c r="P166" s="65"/>
      <c r="Q166" s="65"/>
      <c r="R166" s="65"/>
      <c r="S166" s="65"/>
      <c r="T166" s="66"/>
      <c r="U166" s="35"/>
      <c r="V166" s="35"/>
      <c r="W166" s="35"/>
      <c r="X166" s="35"/>
      <c r="Y166" s="35"/>
      <c r="Z166" s="35"/>
      <c r="AA166" s="35"/>
      <c r="AB166" s="35"/>
      <c r="AC166" s="35"/>
      <c r="AD166" s="35"/>
      <c r="AE166" s="35"/>
      <c r="AT166" s="18" t="s">
        <v>158</v>
      </c>
      <c r="AU166" s="18" t="s">
        <v>89</v>
      </c>
    </row>
    <row r="167" spans="2:51" s="13" customFormat="1" ht="11.25">
      <c r="B167" s="192"/>
      <c r="C167" s="193"/>
      <c r="D167" s="187" t="s">
        <v>160</v>
      </c>
      <c r="E167" s="194" t="s">
        <v>31</v>
      </c>
      <c r="F167" s="195" t="s">
        <v>1821</v>
      </c>
      <c r="G167" s="193"/>
      <c r="H167" s="196">
        <v>3781</v>
      </c>
      <c r="I167" s="197"/>
      <c r="J167" s="193"/>
      <c r="K167" s="193"/>
      <c r="L167" s="198"/>
      <c r="M167" s="199"/>
      <c r="N167" s="200"/>
      <c r="O167" s="200"/>
      <c r="P167" s="200"/>
      <c r="Q167" s="200"/>
      <c r="R167" s="200"/>
      <c r="S167" s="200"/>
      <c r="T167" s="201"/>
      <c r="AT167" s="202" t="s">
        <v>160</v>
      </c>
      <c r="AU167" s="202" t="s">
        <v>89</v>
      </c>
      <c r="AV167" s="13" t="s">
        <v>89</v>
      </c>
      <c r="AW167" s="13" t="s">
        <v>38</v>
      </c>
      <c r="AX167" s="13" t="s">
        <v>79</v>
      </c>
      <c r="AY167" s="202" t="s">
        <v>149</v>
      </c>
    </row>
    <row r="168" spans="2:51" s="15" customFormat="1" ht="11.25">
      <c r="B168" s="213"/>
      <c r="C168" s="214"/>
      <c r="D168" s="187" t="s">
        <v>160</v>
      </c>
      <c r="E168" s="215" t="s">
        <v>31</v>
      </c>
      <c r="F168" s="216" t="s">
        <v>163</v>
      </c>
      <c r="G168" s="214"/>
      <c r="H168" s="217">
        <v>3781</v>
      </c>
      <c r="I168" s="218"/>
      <c r="J168" s="214"/>
      <c r="K168" s="214"/>
      <c r="L168" s="219"/>
      <c r="M168" s="220"/>
      <c r="N168" s="221"/>
      <c r="O168" s="221"/>
      <c r="P168" s="221"/>
      <c r="Q168" s="221"/>
      <c r="R168" s="221"/>
      <c r="S168" s="221"/>
      <c r="T168" s="222"/>
      <c r="AT168" s="223" t="s">
        <v>160</v>
      </c>
      <c r="AU168" s="223" t="s">
        <v>89</v>
      </c>
      <c r="AV168" s="15" t="s">
        <v>156</v>
      </c>
      <c r="AW168" s="15" t="s">
        <v>38</v>
      </c>
      <c r="AX168" s="15" t="s">
        <v>87</v>
      </c>
      <c r="AY168" s="223" t="s">
        <v>149</v>
      </c>
    </row>
    <row r="169" spans="1:65" s="2" customFormat="1" ht="16.5" customHeight="1">
      <c r="A169" s="35"/>
      <c r="B169" s="36"/>
      <c r="C169" s="174" t="s">
        <v>284</v>
      </c>
      <c r="D169" s="174" t="s">
        <v>151</v>
      </c>
      <c r="E169" s="175" t="s">
        <v>1904</v>
      </c>
      <c r="F169" s="176" t="s">
        <v>1905</v>
      </c>
      <c r="G169" s="177" t="s">
        <v>170</v>
      </c>
      <c r="H169" s="178">
        <v>2.4</v>
      </c>
      <c r="I169" s="179"/>
      <c r="J169" s="180">
        <f>ROUND(I169*H169,2)</f>
        <v>0</v>
      </c>
      <c r="K169" s="176" t="s">
        <v>155</v>
      </c>
      <c r="L169" s="40"/>
      <c r="M169" s="181" t="s">
        <v>31</v>
      </c>
      <c r="N169" s="182" t="s">
        <v>50</v>
      </c>
      <c r="O169" s="65"/>
      <c r="P169" s="183">
        <f>O169*H169</f>
        <v>0</v>
      </c>
      <c r="Q169" s="183">
        <v>0</v>
      </c>
      <c r="R169" s="183">
        <f>Q169*H169</f>
        <v>0</v>
      </c>
      <c r="S169" s="183">
        <v>0</v>
      </c>
      <c r="T169" s="184">
        <f>S169*H169</f>
        <v>0</v>
      </c>
      <c r="U169" s="35"/>
      <c r="V169" s="35"/>
      <c r="W169" s="35"/>
      <c r="X169" s="35"/>
      <c r="Y169" s="35"/>
      <c r="Z169" s="35"/>
      <c r="AA169" s="35"/>
      <c r="AB169" s="35"/>
      <c r="AC169" s="35"/>
      <c r="AD169" s="35"/>
      <c r="AE169" s="35"/>
      <c r="AR169" s="185" t="s">
        <v>156</v>
      </c>
      <c r="AT169" s="185" t="s">
        <v>151</v>
      </c>
      <c r="AU169" s="185" t="s">
        <v>89</v>
      </c>
      <c r="AY169" s="18" t="s">
        <v>149</v>
      </c>
      <c r="BE169" s="186">
        <f>IF(N169="základní",J169,0)</f>
        <v>0</v>
      </c>
      <c r="BF169" s="186">
        <f>IF(N169="snížená",J169,0)</f>
        <v>0</v>
      </c>
      <c r="BG169" s="186">
        <f>IF(N169="zákl. přenesená",J169,0)</f>
        <v>0</v>
      </c>
      <c r="BH169" s="186">
        <f>IF(N169="sníž. přenesená",J169,0)</f>
        <v>0</v>
      </c>
      <c r="BI169" s="186">
        <f>IF(N169="nulová",J169,0)</f>
        <v>0</v>
      </c>
      <c r="BJ169" s="18" t="s">
        <v>87</v>
      </c>
      <c r="BK169" s="186">
        <f>ROUND(I169*H169,2)</f>
        <v>0</v>
      </c>
      <c r="BL169" s="18" t="s">
        <v>156</v>
      </c>
      <c r="BM169" s="185" t="s">
        <v>1906</v>
      </c>
    </row>
    <row r="170" spans="2:51" s="13" customFormat="1" ht="11.25">
      <c r="B170" s="192"/>
      <c r="C170" s="193"/>
      <c r="D170" s="187" t="s">
        <v>160</v>
      </c>
      <c r="E170" s="194" t="s">
        <v>31</v>
      </c>
      <c r="F170" s="195" t="s">
        <v>1907</v>
      </c>
      <c r="G170" s="193"/>
      <c r="H170" s="196">
        <v>2.4</v>
      </c>
      <c r="I170" s="197"/>
      <c r="J170" s="193"/>
      <c r="K170" s="193"/>
      <c r="L170" s="198"/>
      <c r="M170" s="199"/>
      <c r="N170" s="200"/>
      <c r="O170" s="200"/>
      <c r="P170" s="200"/>
      <c r="Q170" s="200"/>
      <c r="R170" s="200"/>
      <c r="S170" s="200"/>
      <c r="T170" s="201"/>
      <c r="AT170" s="202" t="s">
        <v>160</v>
      </c>
      <c r="AU170" s="202" t="s">
        <v>89</v>
      </c>
      <c r="AV170" s="13" t="s">
        <v>89</v>
      </c>
      <c r="AW170" s="13" t="s">
        <v>38</v>
      </c>
      <c r="AX170" s="13" t="s">
        <v>79</v>
      </c>
      <c r="AY170" s="202" t="s">
        <v>149</v>
      </c>
    </row>
    <row r="171" spans="2:51" s="15" customFormat="1" ht="11.25">
      <c r="B171" s="213"/>
      <c r="C171" s="214"/>
      <c r="D171" s="187" t="s">
        <v>160</v>
      </c>
      <c r="E171" s="215" t="s">
        <v>31</v>
      </c>
      <c r="F171" s="216" t="s">
        <v>163</v>
      </c>
      <c r="G171" s="214"/>
      <c r="H171" s="217">
        <v>2.4</v>
      </c>
      <c r="I171" s="218"/>
      <c r="J171" s="214"/>
      <c r="K171" s="214"/>
      <c r="L171" s="219"/>
      <c r="M171" s="220"/>
      <c r="N171" s="221"/>
      <c r="O171" s="221"/>
      <c r="P171" s="221"/>
      <c r="Q171" s="221"/>
      <c r="R171" s="221"/>
      <c r="S171" s="221"/>
      <c r="T171" s="222"/>
      <c r="AT171" s="223" t="s">
        <v>160</v>
      </c>
      <c r="AU171" s="223" t="s">
        <v>89</v>
      </c>
      <c r="AV171" s="15" t="s">
        <v>156</v>
      </c>
      <c r="AW171" s="15" t="s">
        <v>38</v>
      </c>
      <c r="AX171" s="15" t="s">
        <v>87</v>
      </c>
      <c r="AY171" s="223" t="s">
        <v>149</v>
      </c>
    </row>
    <row r="172" spans="1:65" s="2" customFormat="1" ht="16.5" customHeight="1">
      <c r="A172" s="35"/>
      <c r="B172" s="36"/>
      <c r="C172" s="174" t="s">
        <v>292</v>
      </c>
      <c r="D172" s="174" t="s">
        <v>151</v>
      </c>
      <c r="E172" s="175" t="s">
        <v>1908</v>
      </c>
      <c r="F172" s="176" t="s">
        <v>1909</v>
      </c>
      <c r="G172" s="177" t="s">
        <v>170</v>
      </c>
      <c r="H172" s="178">
        <v>2.4</v>
      </c>
      <c r="I172" s="179"/>
      <c r="J172" s="180">
        <f>ROUND(I172*H172,2)</f>
        <v>0</v>
      </c>
      <c r="K172" s="176" t="s">
        <v>155</v>
      </c>
      <c r="L172" s="40"/>
      <c r="M172" s="181" t="s">
        <v>31</v>
      </c>
      <c r="N172" s="182" t="s">
        <v>50</v>
      </c>
      <c r="O172" s="65"/>
      <c r="P172" s="183">
        <f>O172*H172</f>
        <v>0</v>
      </c>
      <c r="Q172" s="183">
        <v>0</v>
      </c>
      <c r="R172" s="183">
        <f>Q172*H172</f>
        <v>0</v>
      </c>
      <c r="S172" s="183">
        <v>0</v>
      </c>
      <c r="T172" s="184">
        <f>S172*H172</f>
        <v>0</v>
      </c>
      <c r="U172" s="35"/>
      <c r="V172" s="35"/>
      <c r="W172" s="35"/>
      <c r="X172" s="35"/>
      <c r="Y172" s="35"/>
      <c r="Z172" s="35"/>
      <c r="AA172" s="35"/>
      <c r="AB172" s="35"/>
      <c r="AC172" s="35"/>
      <c r="AD172" s="35"/>
      <c r="AE172" s="35"/>
      <c r="AR172" s="185" t="s">
        <v>156</v>
      </c>
      <c r="AT172" s="185" t="s">
        <v>151</v>
      </c>
      <c r="AU172" s="185" t="s">
        <v>89</v>
      </c>
      <c r="AY172" s="18" t="s">
        <v>149</v>
      </c>
      <c r="BE172" s="186">
        <f>IF(N172="základní",J172,0)</f>
        <v>0</v>
      </c>
      <c r="BF172" s="186">
        <f>IF(N172="snížená",J172,0)</f>
        <v>0</v>
      </c>
      <c r="BG172" s="186">
        <f>IF(N172="zákl. přenesená",J172,0)</f>
        <v>0</v>
      </c>
      <c r="BH172" s="186">
        <f>IF(N172="sníž. přenesená",J172,0)</f>
        <v>0</v>
      </c>
      <c r="BI172" s="186">
        <f>IF(N172="nulová",J172,0)</f>
        <v>0</v>
      </c>
      <c r="BJ172" s="18" t="s">
        <v>87</v>
      </c>
      <c r="BK172" s="186">
        <f>ROUND(I172*H172,2)</f>
        <v>0</v>
      </c>
      <c r="BL172" s="18" t="s">
        <v>156</v>
      </c>
      <c r="BM172" s="185" t="s">
        <v>1910</v>
      </c>
    </row>
    <row r="173" spans="1:47" s="2" customFormat="1" ht="48.75">
      <c r="A173" s="35"/>
      <c r="B173" s="36"/>
      <c r="C173" s="37"/>
      <c r="D173" s="187" t="s">
        <v>158</v>
      </c>
      <c r="E173" s="37"/>
      <c r="F173" s="188" t="s">
        <v>1911</v>
      </c>
      <c r="G173" s="37"/>
      <c r="H173" s="37"/>
      <c r="I173" s="189"/>
      <c r="J173" s="37"/>
      <c r="K173" s="37"/>
      <c r="L173" s="40"/>
      <c r="M173" s="190"/>
      <c r="N173" s="191"/>
      <c r="O173" s="65"/>
      <c r="P173" s="65"/>
      <c r="Q173" s="65"/>
      <c r="R173" s="65"/>
      <c r="S173" s="65"/>
      <c r="T173" s="66"/>
      <c r="U173" s="35"/>
      <c r="V173" s="35"/>
      <c r="W173" s="35"/>
      <c r="X173" s="35"/>
      <c r="Y173" s="35"/>
      <c r="Z173" s="35"/>
      <c r="AA173" s="35"/>
      <c r="AB173" s="35"/>
      <c r="AC173" s="35"/>
      <c r="AD173" s="35"/>
      <c r="AE173" s="35"/>
      <c r="AT173" s="18" t="s">
        <v>158</v>
      </c>
      <c r="AU173" s="18" t="s">
        <v>89</v>
      </c>
    </row>
    <row r="174" spans="1:65" s="2" customFormat="1" ht="16.5" customHeight="1">
      <c r="A174" s="35"/>
      <c r="B174" s="36"/>
      <c r="C174" s="224" t="s">
        <v>299</v>
      </c>
      <c r="D174" s="224" t="s">
        <v>237</v>
      </c>
      <c r="E174" s="225" t="s">
        <v>1912</v>
      </c>
      <c r="F174" s="226" t="s">
        <v>1913</v>
      </c>
      <c r="G174" s="227" t="s">
        <v>170</v>
      </c>
      <c r="H174" s="228">
        <v>2.4</v>
      </c>
      <c r="I174" s="229"/>
      <c r="J174" s="230">
        <f>ROUND(I174*H174,2)</f>
        <v>0</v>
      </c>
      <c r="K174" s="226" t="s">
        <v>155</v>
      </c>
      <c r="L174" s="231"/>
      <c r="M174" s="232" t="s">
        <v>31</v>
      </c>
      <c r="N174" s="233" t="s">
        <v>50</v>
      </c>
      <c r="O174" s="65"/>
      <c r="P174" s="183">
        <f>O174*H174</f>
        <v>0</v>
      </c>
      <c r="Q174" s="183">
        <v>0</v>
      </c>
      <c r="R174" s="183">
        <f>Q174*H174</f>
        <v>0</v>
      </c>
      <c r="S174" s="183">
        <v>0</v>
      </c>
      <c r="T174" s="184">
        <f>S174*H174</f>
        <v>0</v>
      </c>
      <c r="U174" s="35"/>
      <c r="V174" s="35"/>
      <c r="W174" s="35"/>
      <c r="X174" s="35"/>
      <c r="Y174" s="35"/>
      <c r="Z174" s="35"/>
      <c r="AA174" s="35"/>
      <c r="AB174" s="35"/>
      <c r="AC174" s="35"/>
      <c r="AD174" s="35"/>
      <c r="AE174" s="35"/>
      <c r="AR174" s="185" t="s">
        <v>198</v>
      </c>
      <c r="AT174" s="185" t="s">
        <v>237</v>
      </c>
      <c r="AU174" s="185" t="s">
        <v>89</v>
      </c>
      <c r="AY174" s="18" t="s">
        <v>149</v>
      </c>
      <c r="BE174" s="186">
        <f>IF(N174="základní",J174,0)</f>
        <v>0</v>
      </c>
      <c r="BF174" s="186">
        <f>IF(N174="snížená",J174,0)</f>
        <v>0</v>
      </c>
      <c r="BG174" s="186">
        <f>IF(N174="zákl. přenesená",J174,0)</f>
        <v>0</v>
      </c>
      <c r="BH174" s="186">
        <f>IF(N174="sníž. přenesená",J174,0)</f>
        <v>0</v>
      </c>
      <c r="BI174" s="186">
        <f>IF(N174="nulová",J174,0)</f>
        <v>0</v>
      </c>
      <c r="BJ174" s="18" t="s">
        <v>87</v>
      </c>
      <c r="BK174" s="186">
        <f>ROUND(I174*H174,2)</f>
        <v>0</v>
      </c>
      <c r="BL174" s="18" t="s">
        <v>156</v>
      </c>
      <c r="BM174" s="185" t="s">
        <v>1914</v>
      </c>
    </row>
    <row r="175" spans="2:63" s="12" customFormat="1" ht="22.9" customHeight="1">
      <c r="B175" s="158"/>
      <c r="C175" s="159"/>
      <c r="D175" s="160" t="s">
        <v>78</v>
      </c>
      <c r="E175" s="172" t="s">
        <v>510</v>
      </c>
      <c r="F175" s="172" t="s">
        <v>511</v>
      </c>
      <c r="G175" s="159"/>
      <c r="H175" s="159"/>
      <c r="I175" s="162"/>
      <c r="J175" s="173">
        <f>BK175</f>
        <v>0</v>
      </c>
      <c r="K175" s="159"/>
      <c r="L175" s="164"/>
      <c r="M175" s="165"/>
      <c r="N175" s="166"/>
      <c r="O175" s="166"/>
      <c r="P175" s="167">
        <f>P176</f>
        <v>0</v>
      </c>
      <c r="Q175" s="166"/>
      <c r="R175" s="167">
        <f>R176</f>
        <v>0</v>
      </c>
      <c r="S175" s="166"/>
      <c r="T175" s="168">
        <f>T176</f>
        <v>0</v>
      </c>
      <c r="AR175" s="169" t="s">
        <v>87</v>
      </c>
      <c r="AT175" s="170" t="s">
        <v>78</v>
      </c>
      <c r="AU175" s="170" t="s">
        <v>87</v>
      </c>
      <c r="AY175" s="169" t="s">
        <v>149</v>
      </c>
      <c r="BK175" s="171">
        <f>BK176</f>
        <v>0</v>
      </c>
    </row>
    <row r="176" spans="1:65" s="2" customFormat="1" ht="16.5" customHeight="1">
      <c r="A176" s="35"/>
      <c r="B176" s="36"/>
      <c r="C176" s="174" t="s">
        <v>306</v>
      </c>
      <c r="D176" s="174" t="s">
        <v>151</v>
      </c>
      <c r="E176" s="175" t="s">
        <v>1915</v>
      </c>
      <c r="F176" s="176" t="s">
        <v>1916</v>
      </c>
      <c r="G176" s="177" t="s">
        <v>240</v>
      </c>
      <c r="H176" s="178">
        <v>52.083</v>
      </c>
      <c r="I176" s="179"/>
      <c r="J176" s="180">
        <f>ROUND(I176*H176,2)</f>
        <v>0</v>
      </c>
      <c r="K176" s="176" t="s">
        <v>155</v>
      </c>
      <c r="L176" s="40"/>
      <c r="M176" s="234" t="s">
        <v>31</v>
      </c>
      <c r="N176" s="235" t="s">
        <v>50</v>
      </c>
      <c r="O176" s="236"/>
      <c r="P176" s="237">
        <f>O176*H176</f>
        <v>0</v>
      </c>
      <c r="Q176" s="237">
        <v>0</v>
      </c>
      <c r="R176" s="237">
        <f>Q176*H176</f>
        <v>0</v>
      </c>
      <c r="S176" s="237">
        <v>0</v>
      </c>
      <c r="T176" s="238">
        <f>S176*H176</f>
        <v>0</v>
      </c>
      <c r="U176" s="35"/>
      <c r="V176" s="35"/>
      <c r="W176" s="35"/>
      <c r="X176" s="35"/>
      <c r="Y176" s="35"/>
      <c r="Z176" s="35"/>
      <c r="AA176" s="35"/>
      <c r="AB176" s="35"/>
      <c r="AC176" s="35"/>
      <c r="AD176" s="35"/>
      <c r="AE176" s="35"/>
      <c r="AR176" s="185" t="s">
        <v>156</v>
      </c>
      <c r="AT176" s="185" t="s">
        <v>151</v>
      </c>
      <c r="AU176" s="185" t="s">
        <v>89</v>
      </c>
      <c r="AY176" s="18" t="s">
        <v>149</v>
      </c>
      <c r="BE176" s="186">
        <f>IF(N176="základní",J176,0)</f>
        <v>0</v>
      </c>
      <c r="BF176" s="186">
        <f>IF(N176="snížená",J176,0)</f>
        <v>0</v>
      </c>
      <c r="BG176" s="186">
        <f>IF(N176="zákl. přenesená",J176,0)</f>
        <v>0</v>
      </c>
      <c r="BH176" s="186">
        <f>IF(N176="sníž. přenesená",J176,0)</f>
        <v>0</v>
      </c>
      <c r="BI176" s="186">
        <f>IF(N176="nulová",J176,0)</f>
        <v>0</v>
      </c>
      <c r="BJ176" s="18" t="s">
        <v>87</v>
      </c>
      <c r="BK176" s="186">
        <f>ROUND(I176*H176,2)</f>
        <v>0</v>
      </c>
      <c r="BL176" s="18" t="s">
        <v>156</v>
      </c>
      <c r="BM176" s="185" t="s">
        <v>1917</v>
      </c>
    </row>
    <row r="177" spans="1:31" s="2" customFormat="1" ht="6.95" customHeight="1">
      <c r="A177" s="35"/>
      <c r="B177" s="48"/>
      <c r="C177" s="49"/>
      <c r="D177" s="49"/>
      <c r="E177" s="49"/>
      <c r="F177" s="49"/>
      <c r="G177" s="49"/>
      <c r="H177" s="49"/>
      <c r="I177" s="49"/>
      <c r="J177" s="49"/>
      <c r="K177" s="49"/>
      <c r="L177" s="40"/>
      <c r="M177" s="35"/>
      <c r="O177" s="35"/>
      <c r="P177" s="35"/>
      <c r="Q177" s="35"/>
      <c r="R177" s="35"/>
      <c r="S177" s="35"/>
      <c r="T177" s="35"/>
      <c r="U177" s="35"/>
      <c r="V177" s="35"/>
      <c r="W177" s="35"/>
      <c r="X177" s="35"/>
      <c r="Y177" s="35"/>
      <c r="Z177" s="35"/>
      <c r="AA177" s="35"/>
      <c r="AB177" s="35"/>
      <c r="AC177" s="35"/>
      <c r="AD177" s="35"/>
      <c r="AE177" s="35"/>
    </row>
  </sheetData>
  <sheetProtection algorithmName="SHA-512" hashValue="28S0ZDDKfOPv1V5WtvM1VMBBGoZL8hVaLzW0nn0T8JHu23JjN595aZOgbS+1HOMjBg/SKzX1NMd/fiRdbSdplg==" saltValue="FBpGYe8/s08ZfcKd/QWS2gkZ3sz1NVdIPz0VLK+HqRM/XYArDk9UJCRxQ0y/MZRkfbbkrn8sPxPUSQmtaVNrBg==" spinCount="100000" sheet="1" objects="1" scenarios="1" formatColumns="0" formatRows="0" autoFilter="0"/>
  <autoFilter ref="C81:K176"/>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101</v>
      </c>
    </row>
    <row r="3" spans="2:46" s="1" customFormat="1" ht="6.95" customHeight="1">
      <c r="B3" s="102"/>
      <c r="C3" s="103"/>
      <c r="D3" s="103"/>
      <c r="E3" s="103"/>
      <c r="F3" s="103"/>
      <c r="G3" s="103"/>
      <c r="H3" s="103"/>
      <c r="I3" s="103"/>
      <c r="J3" s="103"/>
      <c r="K3" s="103"/>
      <c r="L3" s="21"/>
      <c r="AT3" s="18" t="s">
        <v>89</v>
      </c>
    </row>
    <row r="4" spans="2:46" s="1" customFormat="1" ht="24.95" customHeight="1">
      <c r="B4" s="21"/>
      <c r="D4" s="104" t="s">
        <v>111</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Rekonstrukce autocvičiště na dopravní hřiště a autocviciště ,  Kralovice , II.Etapa</v>
      </c>
      <c r="F7" s="367"/>
      <c r="G7" s="367"/>
      <c r="H7" s="367"/>
      <c r="L7" s="21"/>
    </row>
    <row r="8" spans="1:31" s="2" customFormat="1" ht="12" customHeight="1">
      <c r="A8" s="35"/>
      <c r="B8" s="40"/>
      <c r="C8" s="35"/>
      <c r="D8" s="106" t="s">
        <v>112</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1918</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31</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23</v>
      </c>
      <c r="G12" s="35"/>
      <c r="H12" s="35"/>
      <c r="I12" s="106" t="s">
        <v>24</v>
      </c>
      <c r="J12" s="109" t="str">
        <f>'Rekapitulace stavby'!AN8</f>
        <v>26. 9. 2020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31</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29</v>
      </c>
      <c r="F15" s="35"/>
      <c r="G15" s="35"/>
      <c r="H15" s="35"/>
      <c r="I15" s="106" t="s">
        <v>30</v>
      </c>
      <c r="J15" s="108" t="s">
        <v>31</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32</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34</v>
      </c>
      <c r="E20" s="35"/>
      <c r="F20" s="35"/>
      <c r="G20" s="35"/>
      <c r="H20" s="35"/>
      <c r="I20" s="106" t="s">
        <v>27</v>
      </c>
      <c r="J20" s="108" t="s">
        <v>31</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36</v>
      </c>
      <c r="F21" s="35"/>
      <c r="G21" s="35"/>
      <c r="H21" s="35"/>
      <c r="I21" s="106" t="s">
        <v>30</v>
      </c>
      <c r="J21" s="108" t="s">
        <v>31</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39</v>
      </c>
      <c r="E23" s="35"/>
      <c r="F23" s="35"/>
      <c r="G23" s="35"/>
      <c r="H23" s="35"/>
      <c r="I23" s="106" t="s">
        <v>27</v>
      </c>
      <c r="J23" s="108" t="s">
        <v>40</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41</v>
      </c>
      <c r="F24" s="35"/>
      <c r="G24" s="35"/>
      <c r="H24" s="35"/>
      <c r="I24" s="106" t="s">
        <v>30</v>
      </c>
      <c r="J24" s="108" t="s">
        <v>42</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43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31</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45</v>
      </c>
      <c r="E30" s="35"/>
      <c r="F30" s="35"/>
      <c r="G30" s="35"/>
      <c r="H30" s="35"/>
      <c r="I30" s="35"/>
      <c r="J30" s="115">
        <f>ROUND(J86,2)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47</v>
      </c>
      <c r="G32" s="35"/>
      <c r="H32" s="35"/>
      <c r="I32" s="116" t="s">
        <v>46</v>
      </c>
      <c r="J32" s="116" t="s">
        <v>48</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49</v>
      </c>
      <c r="E33" s="106" t="s">
        <v>50</v>
      </c>
      <c r="F33" s="118">
        <f>ROUND((SUM(BE86:BE248)),2)</f>
        <v>0</v>
      </c>
      <c r="G33" s="35"/>
      <c r="H33" s="35"/>
      <c r="I33" s="119">
        <v>0.21</v>
      </c>
      <c r="J33" s="118">
        <f>ROUND(((SUM(BE86:BE248))*I33),2)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51</v>
      </c>
      <c r="F34" s="118">
        <f>ROUND((SUM(BF86:BF248)),2)</f>
        <v>0</v>
      </c>
      <c r="G34" s="35"/>
      <c r="H34" s="35"/>
      <c r="I34" s="119">
        <v>0.15</v>
      </c>
      <c r="J34" s="118">
        <f>ROUND(((SUM(BF86:BF248))*I34),2)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52</v>
      </c>
      <c r="F35" s="118">
        <f>ROUND((SUM(BG86:BG248)),2)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53</v>
      </c>
      <c r="F36" s="118">
        <f>ROUND((SUM(BH86:BH248)),2)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54</v>
      </c>
      <c r="F37" s="118">
        <f>ROUND((SUM(BI86:BI248)),2)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55</v>
      </c>
      <c r="E39" s="122"/>
      <c r="F39" s="122"/>
      <c r="G39" s="123" t="s">
        <v>56</v>
      </c>
      <c r="H39" s="124" t="s">
        <v>57</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Rekonstrukce autocvičiště na dopravní hřiště a autocviciště ,  Kralovice , II.Etapa</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112</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SK3207 - So 901 Oplocení</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 xml:space="preserve"> </v>
      </c>
      <c r="G52" s="37"/>
      <c r="H52" s="37"/>
      <c r="I52" s="30" t="s">
        <v>24</v>
      </c>
      <c r="J52" s="60" t="str">
        <f>IF(J12="","",J12)</f>
        <v>26. 9. 2020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7" customHeight="1">
      <c r="A54" s="35"/>
      <c r="B54" s="36"/>
      <c r="C54" s="30" t="s">
        <v>26</v>
      </c>
      <c r="D54" s="37"/>
      <c r="E54" s="37"/>
      <c r="F54" s="28" t="str">
        <f>E15</f>
        <v>Město Kralovice</v>
      </c>
      <c r="G54" s="37"/>
      <c r="H54" s="37"/>
      <c r="I54" s="30" t="s">
        <v>34</v>
      </c>
      <c r="J54" s="33" t="str">
        <f>E21</f>
        <v>Projekční kancelář Ing.Škubalová</v>
      </c>
      <c r="K54" s="37"/>
      <c r="L54" s="107"/>
      <c r="S54" s="35"/>
      <c r="T54" s="35"/>
      <c r="U54" s="35"/>
      <c r="V54" s="35"/>
      <c r="W54" s="35"/>
      <c r="X54" s="35"/>
      <c r="Y54" s="35"/>
      <c r="Z54" s="35"/>
      <c r="AA54" s="35"/>
      <c r="AB54" s="35"/>
      <c r="AC54" s="35"/>
      <c r="AD54" s="35"/>
      <c r="AE54" s="35"/>
    </row>
    <row r="55" spans="1:31" s="2" customFormat="1" ht="15.2" customHeight="1">
      <c r="A55" s="35"/>
      <c r="B55" s="36"/>
      <c r="C55" s="30" t="s">
        <v>32</v>
      </c>
      <c r="D55" s="37"/>
      <c r="E55" s="37"/>
      <c r="F55" s="28" t="str">
        <f>IF(E18="","",E18)</f>
        <v>Vyplň údaj</v>
      </c>
      <c r="G55" s="37"/>
      <c r="H55" s="37"/>
      <c r="I55" s="30" t="s">
        <v>39</v>
      </c>
      <c r="J55" s="33" t="str">
        <f>E24</f>
        <v>Straka</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115</v>
      </c>
      <c r="D57" s="132"/>
      <c r="E57" s="132"/>
      <c r="F57" s="132"/>
      <c r="G57" s="132"/>
      <c r="H57" s="132"/>
      <c r="I57" s="132"/>
      <c r="J57" s="133" t="s">
        <v>116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77</v>
      </c>
      <c r="D59" s="37"/>
      <c r="E59" s="37"/>
      <c r="F59" s="37"/>
      <c r="G59" s="37"/>
      <c r="H59" s="37"/>
      <c r="I59" s="37"/>
      <c r="J59" s="78">
        <f>J86</f>
        <v>0</v>
      </c>
      <c r="K59" s="37"/>
      <c r="L59" s="107"/>
      <c r="S59" s="35"/>
      <c r="T59" s="35"/>
      <c r="U59" s="35"/>
      <c r="V59" s="35"/>
      <c r="W59" s="35"/>
      <c r="X59" s="35"/>
      <c r="Y59" s="35"/>
      <c r="Z59" s="35"/>
      <c r="AA59" s="35"/>
      <c r="AB59" s="35"/>
      <c r="AC59" s="35"/>
      <c r="AD59" s="35"/>
      <c r="AE59" s="35"/>
      <c r="AU59" s="18" t="s">
        <v>117</v>
      </c>
    </row>
    <row r="60" spans="2:12" s="9" customFormat="1" ht="24.95" customHeight="1">
      <c r="B60" s="135"/>
      <c r="C60" s="136"/>
      <c r="D60" s="137" t="s">
        <v>118</v>
      </c>
      <c r="E60" s="138"/>
      <c r="F60" s="138"/>
      <c r="G60" s="138"/>
      <c r="H60" s="138"/>
      <c r="I60" s="138"/>
      <c r="J60" s="139">
        <f>J87</f>
        <v>0</v>
      </c>
      <c r="K60" s="136"/>
      <c r="L60" s="140"/>
    </row>
    <row r="61" spans="2:12" s="10" customFormat="1" ht="19.9" customHeight="1">
      <c r="B61" s="141"/>
      <c r="C61" s="142"/>
      <c r="D61" s="143" t="s">
        <v>119</v>
      </c>
      <c r="E61" s="144"/>
      <c r="F61" s="144"/>
      <c r="G61" s="144"/>
      <c r="H61" s="144"/>
      <c r="I61" s="144"/>
      <c r="J61" s="145">
        <f>J88</f>
        <v>0</v>
      </c>
      <c r="K61" s="142"/>
      <c r="L61" s="146"/>
    </row>
    <row r="62" spans="2:12" s="10" customFormat="1" ht="19.9" customHeight="1">
      <c r="B62" s="141"/>
      <c r="C62" s="142"/>
      <c r="D62" s="143" t="s">
        <v>120</v>
      </c>
      <c r="E62" s="144"/>
      <c r="F62" s="144"/>
      <c r="G62" s="144"/>
      <c r="H62" s="144"/>
      <c r="I62" s="144"/>
      <c r="J62" s="145">
        <f>J142</f>
        <v>0</v>
      </c>
      <c r="K62" s="142"/>
      <c r="L62" s="146"/>
    </row>
    <row r="63" spans="2:12" s="10" customFormat="1" ht="19.9" customHeight="1">
      <c r="B63" s="141"/>
      <c r="C63" s="142"/>
      <c r="D63" s="143" t="s">
        <v>768</v>
      </c>
      <c r="E63" s="144"/>
      <c r="F63" s="144"/>
      <c r="G63" s="144"/>
      <c r="H63" s="144"/>
      <c r="I63" s="144"/>
      <c r="J63" s="145">
        <f>J147</f>
        <v>0</v>
      </c>
      <c r="K63" s="142"/>
      <c r="L63" s="146"/>
    </row>
    <row r="64" spans="2:12" s="10" customFormat="1" ht="19.9" customHeight="1">
      <c r="B64" s="141"/>
      <c r="C64" s="142"/>
      <c r="D64" s="143" t="s">
        <v>124</v>
      </c>
      <c r="E64" s="144"/>
      <c r="F64" s="144"/>
      <c r="G64" s="144"/>
      <c r="H64" s="144"/>
      <c r="I64" s="144"/>
      <c r="J64" s="145">
        <f>J184</f>
        <v>0</v>
      </c>
      <c r="K64" s="142"/>
      <c r="L64" s="146"/>
    </row>
    <row r="65" spans="2:12" s="10" customFormat="1" ht="19.9" customHeight="1">
      <c r="B65" s="141"/>
      <c r="C65" s="142"/>
      <c r="D65" s="143" t="s">
        <v>125</v>
      </c>
      <c r="E65" s="144"/>
      <c r="F65" s="144"/>
      <c r="G65" s="144"/>
      <c r="H65" s="144"/>
      <c r="I65" s="144"/>
      <c r="J65" s="145">
        <f>J204</f>
        <v>0</v>
      </c>
      <c r="K65" s="142"/>
      <c r="L65" s="146"/>
    </row>
    <row r="66" spans="2:12" s="10" customFormat="1" ht="19.9" customHeight="1">
      <c r="B66" s="141"/>
      <c r="C66" s="142"/>
      <c r="D66" s="143" t="s">
        <v>126</v>
      </c>
      <c r="E66" s="144"/>
      <c r="F66" s="144"/>
      <c r="G66" s="144"/>
      <c r="H66" s="144"/>
      <c r="I66" s="144"/>
      <c r="J66" s="145">
        <f>J246</f>
        <v>0</v>
      </c>
      <c r="K66" s="142"/>
      <c r="L66" s="146"/>
    </row>
    <row r="67" spans="1:31" s="2" customFormat="1" ht="21.75" customHeight="1">
      <c r="A67" s="35"/>
      <c r="B67" s="36"/>
      <c r="C67" s="37"/>
      <c r="D67" s="37"/>
      <c r="E67" s="37"/>
      <c r="F67" s="37"/>
      <c r="G67" s="37"/>
      <c r="H67" s="37"/>
      <c r="I67" s="37"/>
      <c r="J67" s="37"/>
      <c r="K67" s="37"/>
      <c r="L67" s="107"/>
      <c r="S67" s="35"/>
      <c r="T67" s="35"/>
      <c r="U67" s="35"/>
      <c r="V67" s="35"/>
      <c r="W67" s="35"/>
      <c r="X67" s="35"/>
      <c r="Y67" s="35"/>
      <c r="Z67" s="35"/>
      <c r="AA67" s="35"/>
      <c r="AB67" s="35"/>
      <c r="AC67" s="35"/>
      <c r="AD67" s="35"/>
      <c r="AE67" s="35"/>
    </row>
    <row r="68" spans="1:31" s="2" customFormat="1" ht="6.95" customHeight="1">
      <c r="A68" s="35"/>
      <c r="B68" s="48"/>
      <c r="C68" s="49"/>
      <c r="D68" s="49"/>
      <c r="E68" s="49"/>
      <c r="F68" s="49"/>
      <c r="G68" s="49"/>
      <c r="H68" s="49"/>
      <c r="I68" s="49"/>
      <c r="J68" s="49"/>
      <c r="K68" s="49"/>
      <c r="L68" s="107"/>
      <c r="S68" s="35"/>
      <c r="T68" s="35"/>
      <c r="U68" s="35"/>
      <c r="V68" s="35"/>
      <c r="W68" s="35"/>
      <c r="X68" s="35"/>
      <c r="Y68" s="35"/>
      <c r="Z68" s="35"/>
      <c r="AA68" s="35"/>
      <c r="AB68" s="35"/>
      <c r="AC68" s="35"/>
      <c r="AD68" s="35"/>
      <c r="AE68" s="35"/>
    </row>
    <row r="72" spans="1:31" s="2" customFormat="1" ht="6.95" customHeight="1">
      <c r="A72" s="35"/>
      <c r="B72" s="50"/>
      <c r="C72" s="51"/>
      <c r="D72" s="51"/>
      <c r="E72" s="51"/>
      <c r="F72" s="51"/>
      <c r="G72" s="51"/>
      <c r="H72" s="51"/>
      <c r="I72" s="51"/>
      <c r="J72" s="51"/>
      <c r="K72" s="51"/>
      <c r="L72" s="107"/>
      <c r="S72" s="35"/>
      <c r="T72" s="35"/>
      <c r="U72" s="35"/>
      <c r="V72" s="35"/>
      <c r="W72" s="35"/>
      <c r="X72" s="35"/>
      <c r="Y72" s="35"/>
      <c r="Z72" s="35"/>
      <c r="AA72" s="35"/>
      <c r="AB72" s="35"/>
      <c r="AC72" s="35"/>
      <c r="AD72" s="35"/>
      <c r="AE72" s="35"/>
    </row>
    <row r="73" spans="1:31" s="2" customFormat="1" ht="24.95" customHeight="1">
      <c r="A73" s="35"/>
      <c r="B73" s="36"/>
      <c r="C73" s="24" t="s">
        <v>134</v>
      </c>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16</v>
      </c>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6.5" customHeight="1">
      <c r="A76" s="35"/>
      <c r="B76" s="36"/>
      <c r="C76" s="37"/>
      <c r="D76" s="37"/>
      <c r="E76" s="373" t="str">
        <f>E7</f>
        <v>Rekonstrukce autocvičiště na dopravní hřiště a autocviciště ,  Kralovice , II.Etapa</v>
      </c>
      <c r="F76" s="374"/>
      <c r="G76" s="374"/>
      <c r="H76" s="374"/>
      <c r="I76" s="37"/>
      <c r="J76" s="37"/>
      <c r="K76" s="37"/>
      <c r="L76" s="107"/>
      <c r="S76" s="35"/>
      <c r="T76" s="35"/>
      <c r="U76" s="35"/>
      <c r="V76" s="35"/>
      <c r="W76" s="35"/>
      <c r="X76" s="35"/>
      <c r="Y76" s="35"/>
      <c r="Z76" s="35"/>
      <c r="AA76" s="35"/>
      <c r="AB76" s="35"/>
      <c r="AC76" s="35"/>
      <c r="AD76" s="35"/>
      <c r="AE76" s="35"/>
    </row>
    <row r="77" spans="1:31" s="2" customFormat="1" ht="12" customHeight="1">
      <c r="A77" s="35"/>
      <c r="B77" s="36"/>
      <c r="C77" s="30" t="s">
        <v>112</v>
      </c>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16.5" customHeight="1">
      <c r="A78" s="35"/>
      <c r="B78" s="36"/>
      <c r="C78" s="37"/>
      <c r="D78" s="37"/>
      <c r="E78" s="326" t="str">
        <f>E9</f>
        <v>SK3207 - So 901 Oplocení</v>
      </c>
      <c r="F78" s="375"/>
      <c r="G78" s="375"/>
      <c r="H78" s="375"/>
      <c r="I78" s="37"/>
      <c r="J78" s="37"/>
      <c r="K78" s="37"/>
      <c r="L78" s="10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12" customHeight="1">
      <c r="A80" s="35"/>
      <c r="B80" s="36"/>
      <c r="C80" s="30" t="s">
        <v>22</v>
      </c>
      <c r="D80" s="37"/>
      <c r="E80" s="37"/>
      <c r="F80" s="28" t="str">
        <f>F12</f>
        <v xml:space="preserve"> </v>
      </c>
      <c r="G80" s="37"/>
      <c r="H80" s="37"/>
      <c r="I80" s="30" t="s">
        <v>24</v>
      </c>
      <c r="J80" s="60" t="str">
        <f>IF(J12="","",J12)</f>
        <v>26. 9. 2020</v>
      </c>
      <c r="K80" s="37"/>
      <c r="L80" s="107"/>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2" customFormat="1" ht="25.7" customHeight="1">
      <c r="A82" s="35"/>
      <c r="B82" s="36"/>
      <c r="C82" s="30" t="s">
        <v>26</v>
      </c>
      <c r="D82" s="37"/>
      <c r="E82" s="37"/>
      <c r="F82" s="28" t="str">
        <f>E15</f>
        <v>Město Kralovice</v>
      </c>
      <c r="G82" s="37"/>
      <c r="H82" s="37"/>
      <c r="I82" s="30" t="s">
        <v>34</v>
      </c>
      <c r="J82" s="33" t="str">
        <f>E21</f>
        <v>Projekční kancelář Ing.Škubalová</v>
      </c>
      <c r="K82" s="37"/>
      <c r="L82" s="107"/>
      <c r="S82" s="35"/>
      <c r="T82" s="35"/>
      <c r="U82" s="35"/>
      <c r="V82" s="35"/>
      <c r="W82" s="35"/>
      <c r="X82" s="35"/>
      <c r="Y82" s="35"/>
      <c r="Z82" s="35"/>
      <c r="AA82" s="35"/>
      <c r="AB82" s="35"/>
      <c r="AC82" s="35"/>
      <c r="AD82" s="35"/>
      <c r="AE82" s="35"/>
    </row>
    <row r="83" spans="1:31" s="2" customFormat="1" ht="15.2" customHeight="1">
      <c r="A83" s="35"/>
      <c r="B83" s="36"/>
      <c r="C83" s="30" t="s">
        <v>32</v>
      </c>
      <c r="D83" s="37"/>
      <c r="E83" s="37"/>
      <c r="F83" s="28" t="str">
        <f>IF(E18="","",E18)</f>
        <v>Vyplň údaj</v>
      </c>
      <c r="G83" s="37"/>
      <c r="H83" s="37"/>
      <c r="I83" s="30" t="s">
        <v>39</v>
      </c>
      <c r="J83" s="33" t="str">
        <f>E24</f>
        <v>Straka</v>
      </c>
      <c r="K83" s="37"/>
      <c r="L83" s="107"/>
      <c r="S83" s="35"/>
      <c r="T83" s="35"/>
      <c r="U83" s="35"/>
      <c r="V83" s="35"/>
      <c r="W83" s="35"/>
      <c r="X83" s="35"/>
      <c r="Y83" s="35"/>
      <c r="Z83" s="35"/>
      <c r="AA83" s="35"/>
      <c r="AB83" s="35"/>
      <c r="AC83" s="35"/>
      <c r="AD83" s="35"/>
      <c r="AE83" s="35"/>
    </row>
    <row r="84" spans="1:31" s="2" customFormat="1" ht="10.35" customHeight="1">
      <c r="A84" s="35"/>
      <c r="B84" s="36"/>
      <c r="C84" s="37"/>
      <c r="D84" s="37"/>
      <c r="E84" s="37"/>
      <c r="F84" s="37"/>
      <c r="G84" s="37"/>
      <c r="H84" s="37"/>
      <c r="I84" s="37"/>
      <c r="J84" s="37"/>
      <c r="K84" s="37"/>
      <c r="L84" s="107"/>
      <c r="S84" s="35"/>
      <c r="T84" s="35"/>
      <c r="U84" s="35"/>
      <c r="V84" s="35"/>
      <c r="W84" s="35"/>
      <c r="X84" s="35"/>
      <c r="Y84" s="35"/>
      <c r="Z84" s="35"/>
      <c r="AA84" s="35"/>
      <c r="AB84" s="35"/>
      <c r="AC84" s="35"/>
      <c r="AD84" s="35"/>
      <c r="AE84" s="35"/>
    </row>
    <row r="85" spans="1:31" s="11" customFormat="1" ht="29.25" customHeight="1">
      <c r="A85" s="147"/>
      <c r="B85" s="148"/>
      <c r="C85" s="149" t="s">
        <v>135</v>
      </c>
      <c r="D85" s="150" t="s">
        <v>64</v>
      </c>
      <c r="E85" s="150" t="s">
        <v>60</v>
      </c>
      <c r="F85" s="150" t="s">
        <v>61</v>
      </c>
      <c r="G85" s="150" t="s">
        <v>136</v>
      </c>
      <c r="H85" s="150" t="s">
        <v>137</v>
      </c>
      <c r="I85" s="150" t="s">
        <v>138</v>
      </c>
      <c r="J85" s="150" t="s">
        <v>116</v>
      </c>
      <c r="K85" s="151" t="s">
        <v>139</v>
      </c>
      <c r="L85" s="152"/>
      <c r="M85" s="69" t="s">
        <v>31</v>
      </c>
      <c r="N85" s="70" t="s">
        <v>49</v>
      </c>
      <c r="O85" s="70" t="s">
        <v>140</v>
      </c>
      <c r="P85" s="70" t="s">
        <v>141</v>
      </c>
      <c r="Q85" s="70" t="s">
        <v>142</v>
      </c>
      <c r="R85" s="70" t="s">
        <v>143</v>
      </c>
      <c r="S85" s="70" t="s">
        <v>144</v>
      </c>
      <c r="T85" s="71" t="s">
        <v>145</v>
      </c>
      <c r="U85" s="147"/>
      <c r="V85" s="147"/>
      <c r="W85" s="147"/>
      <c r="X85" s="147"/>
      <c r="Y85" s="147"/>
      <c r="Z85" s="147"/>
      <c r="AA85" s="147"/>
      <c r="AB85" s="147"/>
      <c r="AC85" s="147"/>
      <c r="AD85" s="147"/>
      <c r="AE85" s="147"/>
    </row>
    <row r="86" spans="1:63" s="2" customFormat="1" ht="22.9" customHeight="1">
      <c r="A86" s="35"/>
      <c r="B86" s="36"/>
      <c r="C86" s="76" t="s">
        <v>146</v>
      </c>
      <c r="D86" s="37"/>
      <c r="E86" s="37"/>
      <c r="F86" s="37"/>
      <c r="G86" s="37"/>
      <c r="H86" s="37"/>
      <c r="I86" s="37"/>
      <c r="J86" s="153">
        <f>BK86</f>
        <v>0</v>
      </c>
      <c r="K86" s="37"/>
      <c r="L86" s="40"/>
      <c r="M86" s="72"/>
      <c r="N86" s="154"/>
      <c r="O86" s="73"/>
      <c r="P86" s="155">
        <f>P87</f>
        <v>0</v>
      </c>
      <c r="Q86" s="73"/>
      <c r="R86" s="155">
        <f>R87</f>
        <v>43.854935499999996</v>
      </c>
      <c r="S86" s="73"/>
      <c r="T86" s="156">
        <f>T87</f>
        <v>130.08202</v>
      </c>
      <c r="U86" s="35"/>
      <c r="V86" s="35"/>
      <c r="W86" s="35"/>
      <c r="X86" s="35"/>
      <c r="Y86" s="35"/>
      <c r="Z86" s="35"/>
      <c r="AA86" s="35"/>
      <c r="AB86" s="35"/>
      <c r="AC86" s="35"/>
      <c r="AD86" s="35"/>
      <c r="AE86" s="35"/>
      <c r="AT86" s="18" t="s">
        <v>78</v>
      </c>
      <c r="AU86" s="18" t="s">
        <v>117</v>
      </c>
      <c r="BK86" s="157">
        <f>BK87</f>
        <v>0</v>
      </c>
    </row>
    <row r="87" spans="2:63" s="12" customFormat="1" ht="25.9" customHeight="1">
      <c r="B87" s="158"/>
      <c r="C87" s="159"/>
      <c r="D87" s="160" t="s">
        <v>78</v>
      </c>
      <c r="E87" s="161" t="s">
        <v>147</v>
      </c>
      <c r="F87" s="161" t="s">
        <v>148</v>
      </c>
      <c r="G87" s="159"/>
      <c r="H87" s="159"/>
      <c r="I87" s="162"/>
      <c r="J87" s="163">
        <f>BK87</f>
        <v>0</v>
      </c>
      <c r="K87" s="159"/>
      <c r="L87" s="164"/>
      <c r="M87" s="165"/>
      <c r="N87" s="166"/>
      <c r="O87" s="166"/>
      <c r="P87" s="167">
        <f>P88+P142+P147+P184+P204+P246</f>
        <v>0</v>
      </c>
      <c r="Q87" s="166"/>
      <c r="R87" s="167">
        <f>R88+R142+R147+R184+R204+R246</f>
        <v>43.854935499999996</v>
      </c>
      <c r="S87" s="166"/>
      <c r="T87" s="168">
        <f>T88+T142+T147+T184+T204+T246</f>
        <v>130.08202</v>
      </c>
      <c r="AR87" s="169" t="s">
        <v>87</v>
      </c>
      <c r="AT87" s="170" t="s">
        <v>78</v>
      </c>
      <c r="AU87" s="170" t="s">
        <v>79</v>
      </c>
      <c r="AY87" s="169" t="s">
        <v>149</v>
      </c>
      <c r="BK87" s="171">
        <f>BK88+BK142+BK147+BK184+BK204+BK246</f>
        <v>0</v>
      </c>
    </row>
    <row r="88" spans="2:63" s="12" customFormat="1" ht="22.9" customHeight="1">
      <c r="B88" s="158"/>
      <c r="C88" s="159"/>
      <c r="D88" s="160" t="s">
        <v>78</v>
      </c>
      <c r="E88" s="172" t="s">
        <v>87</v>
      </c>
      <c r="F88" s="172" t="s">
        <v>150</v>
      </c>
      <c r="G88" s="159"/>
      <c r="H88" s="159"/>
      <c r="I88" s="162"/>
      <c r="J88" s="173">
        <f>BK88</f>
        <v>0</v>
      </c>
      <c r="K88" s="159"/>
      <c r="L88" s="164"/>
      <c r="M88" s="165"/>
      <c r="N88" s="166"/>
      <c r="O88" s="166"/>
      <c r="P88" s="167">
        <f>SUM(P89:P141)</f>
        <v>0</v>
      </c>
      <c r="Q88" s="166"/>
      <c r="R88" s="167">
        <f>SUM(R89:R141)</f>
        <v>0.004665</v>
      </c>
      <c r="S88" s="166"/>
      <c r="T88" s="168">
        <f>SUM(T89:T141)</f>
        <v>9.5625</v>
      </c>
      <c r="AR88" s="169" t="s">
        <v>87</v>
      </c>
      <c r="AT88" s="170" t="s">
        <v>78</v>
      </c>
      <c r="AU88" s="170" t="s">
        <v>87</v>
      </c>
      <c r="AY88" s="169" t="s">
        <v>149</v>
      </c>
      <c r="BK88" s="171">
        <f>SUM(BK89:BK141)</f>
        <v>0</v>
      </c>
    </row>
    <row r="89" spans="1:65" s="2" customFormat="1" ht="48">
      <c r="A89" s="35"/>
      <c r="B89" s="36"/>
      <c r="C89" s="174" t="s">
        <v>87</v>
      </c>
      <c r="D89" s="174" t="s">
        <v>151</v>
      </c>
      <c r="E89" s="175" t="s">
        <v>1919</v>
      </c>
      <c r="F89" s="176" t="s">
        <v>1920</v>
      </c>
      <c r="G89" s="177" t="s">
        <v>154</v>
      </c>
      <c r="H89" s="178">
        <v>22.5</v>
      </c>
      <c r="I89" s="179"/>
      <c r="J89" s="180">
        <f>ROUND(I89*H89,2)</f>
        <v>0</v>
      </c>
      <c r="K89" s="176" t="s">
        <v>155</v>
      </c>
      <c r="L89" s="40"/>
      <c r="M89" s="181" t="s">
        <v>31</v>
      </c>
      <c r="N89" s="182" t="s">
        <v>50</v>
      </c>
      <c r="O89" s="65"/>
      <c r="P89" s="183">
        <f>O89*H89</f>
        <v>0</v>
      </c>
      <c r="Q89" s="183">
        <v>0</v>
      </c>
      <c r="R89" s="183">
        <f>Q89*H89</f>
        <v>0</v>
      </c>
      <c r="S89" s="183">
        <v>0.425</v>
      </c>
      <c r="T89" s="184">
        <f>S89*H89</f>
        <v>9.5625</v>
      </c>
      <c r="U89" s="35"/>
      <c r="V89" s="35"/>
      <c r="W89" s="35"/>
      <c r="X89" s="35"/>
      <c r="Y89" s="35"/>
      <c r="Z89" s="35"/>
      <c r="AA89" s="35"/>
      <c r="AB89" s="35"/>
      <c r="AC89" s="35"/>
      <c r="AD89" s="35"/>
      <c r="AE89" s="35"/>
      <c r="AR89" s="185" t="s">
        <v>156</v>
      </c>
      <c r="AT89" s="185" t="s">
        <v>151</v>
      </c>
      <c r="AU89" s="185" t="s">
        <v>89</v>
      </c>
      <c r="AY89" s="18" t="s">
        <v>149</v>
      </c>
      <c r="BE89" s="186">
        <f>IF(N89="základní",J89,0)</f>
        <v>0</v>
      </c>
      <c r="BF89" s="186">
        <f>IF(N89="snížená",J89,0)</f>
        <v>0</v>
      </c>
      <c r="BG89" s="186">
        <f>IF(N89="zákl. přenesená",J89,0)</f>
        <v>0</v>
      </c>
      <c r="BH89" s="186">
        <f>IF(N89="sníž. přenesená",J89,0)</f>
        <v>0</v>
      </c>
      <c r="BI89" s="186">
        <f>IF(N89="nulová",J89,0)</f>
        <v>0</v>
      </c>
      <c r="BJ89" s="18" t="s">
        <v>87</v>
      </c>
      <c r="BK89" s="186">
        <f>ROUND(I89*H89,2)</f>
        <v>0</v>
      </c>
      <c r="BL89" s="18" t="s">
        <v>156</v>
      </c>
      <c r="BM89" s="185" t="s">
        <v>1921</v>
      </c>
    </row>
    <row r="90" spans="1:47" s="2" customFormat="1" ht="165.75">
      <c r="A90" s="35"/>
      <c r="B90" s="36"/>
      <c r="C90" s="37"/>
      <c r="D90" s="187" t="s">
        <v>158</v>
      </c>
      <c r="E90" s="37"/>
      <c r="F90" s="188" t="s">
        <v>1922</v>
      </c>
      <c r="G90" s="37"/>
      <c r="H90" s="37"/>
      <c r="I90" s="189"/>
      <c r="J90" s="37"/>
      <c r="K90" s="37"/>
      <c r="L90" s="40"/>
      <c r="M90" s="190"/>
      <c r="N90" s="191"/>
      <c r="O90" s="65"/>
      <c r="P90" s="65"/>
      <c r="Q90" s="65"/>
      <c r="R90" s="65"/>
      <c r="S90" s="65"/>
      <c r="T90" s="66"/>
      <c r="U90" s="35"/>
      <c r="V90" s="35"/>
      <c r="W90" s="35"/>
      <c r="X90" s="35"/>
      <c r="Y90" s="35"/>
      <c r="Z90" s="35"/>
      <c r="AA90" s="35"/>
      <c r="AB90" s="35"/>
      <c r="AC90" s="35"/>
      <c r="AD90" s="35"/>
      <c r="AE90" s="35"/>
      <c r="AT90" s="18" t="s">
        <v>158</v>
      </c>
      <c r="AU90" s="18" t="s">
        <v>89</v>
      </c>
    </row>
    <row r="91" spans="2:51" s="13" customFormat="1" ht="11.25">
      <c r="B91" s="192"/>
      <c r="C91" s="193"/>
      <c r="D91" s="187" t="s">
        <v>160</v>
      </c>
      <c r="E91" s="194" t="s">
        <v>31</v>
      </c>
      <c r="F91" s="195" t="s">
        <v>1923</v>
      </c>
      <c r="G91" s="193"/>
      <c r="H91" s="196">
        <v>22.5</v>
      </c>
      <c r="I91" s="197"/>
      <c r="J91" s="193"/>
      <c r="K91" s="193"/>
      <c r="L91" s="198"/>
      <c r="M91" s="199"/>
      <c r="N91" s="200"/>
      <c r="O91" s="200"/>
      <c r="P91" s="200"/>
      <c r="Q91" s="200"/>
      <c r="R91" s="200"/>
      <c r="S91" s="200"/>
      <c r="T91" s="201"/>
      <c r="AT91" s="202" t="s">
        <v>160</v>
      </c>
      <c r="AU91" s="202" t="s">
        <v>89</v>
      </c>
      <c r="AV91" s="13" t="s">
        <v>89</v>
      </c>
      <c r="AW91" s="13" t="s">
        <v>38</v>
      </c>
      <c r="AX91" s="13" t="s">
        <v>79</v>
      </c>
      <c r="AY91" s="202" t="s">
        <v>149</v>
      </c>
    </row>
    <row r="92" spans="2:51" s="14" customFormat="1" ht="11.25">
      <c r="B92" s="203"/>
      <c r="C92" s="204"/>
      <c r="D92" s="187" t="s">
        <v>160</v>
      </c>
      <c r="E92" s="205" t="s">
        <v>31</v>
      </c>
      <c r="F92" s="206" t="s">
        <v>162</v>
      </c>
      <c r="G92" s="204"/>
      <c r="H92" s="205" t="s">
        <v>31</v>
      </c>
      <c r="I92" s="207"/>
      <c r="J92" s="204"/>
      <c r="K92" s="204"/>
      <c r="L92" s="208"/>
      <c r="M92" s="209"/>
      <c r="N92" s="210"/>
      <c r="O92" s="210"/>
      <c r="P92" s="210"/>
      <c r="Q92" s="210"/>
      <c r="R92" s="210"/>
      <c r="S92" s="210"/>
      <c r="T92" s="211"/>
      <c r="AT92" s="212" t="s">
        <v>160</v>
      </c>
      <c r="AU92" s="212" t="s">
        <v>89</v>
      </c>
      <c r="AV92" s="14" t="s">
        <v>87</v>
      </c>
      <c r="AW92" s="14" t="s">
        <v>38</v>
      </c>
      <c r="AX92" s="14" t="s">
        <v>79</v>
      </c>
      <c r="AY92" s="212" t="s">
        <v>149</v>
      </c>
    </row>
    <row r="93" spans="2:51" s="15" customFormat="1" ht="11.25">
      <c r="B93" s="213"/>
      <c r="C93" s="214"/>
      <c r="D93" s="187" t="s">
        <v>160</v>
      </c>
      <c r="E93" s="215" t="s">
        <v>31</v>
      </c>
      <c r="F93" s="216" t="s">
        <v>163</v>
      </c>
      <c r="G93" s="214"/>
      <c r="H93" s="217">
        <v>22.5</v>
      </c>
      <c r="I93" s="218"/>
      <c r="J93" s="214"/>
      <c r="K93" s="214"/>
      <c r="L93" s="219"/>
      <c r="M93" s="220"/>
      <c r="N93" s="221"/>
      <c r="O93" s="221"/>
      <c r="P93" s="221"/>
      <c r="Q93" s="221"/>
      <c r="R93" s="221"/>
      <c r="S93" s="221"/>
      <c r="T93" s="222"/>
      <c r="AT93" s="223" t="s">
        <v>160</v>
      </c>
      <c r="AU93" s="223" t="s">
        <v>89</v>
      </c>
      <c r="AV93" s="15" t="s">
        <v>156</v>
      </c>
      <c r="AW93" s="15" t="s">
        <v>38</v>
      </c>
      <c r="AX93" s="15" t="s">
        <v>87</v>
      </c>
      <c r="AY93" s="223" t="s">
        <v>149</v>
      </c>
    </row>
    <row r="94" spans="1:65" s="2" customFormat="1" ht="24">
      <c r="A94" s="35"/>
      <c r="B94" s="36"/>
      <c r="C94" s="174" t="s">
        <v>89</v>
      </c>
      <c r="D94" s="174" t="s">
        <v>151</v>
      </c>
      <c r="E94" s="175" t="s">
        <v>1924</v>
      </c>
      <c r="F94" s="176" t="s">
        <v>1925</v>
      </c>
      <c r="G94" s="177" t="s">
        <v>170</v>
      </c>
      <c r="H94" s="178">
        <v>75</v>
      </c>
      <c r="I94" s="179"/>
      <c r="J94" s="180">
        <f>ROUND(I94*H94,2)</f>
        <v>0</v>
      </c>
      <c r="K94" s="176" t="s">
        <v>155</v>
      </c>
      <c r="L94" s="40"/>
      <c r="M94" s="181" t="s">
        <v>31</v>
      </c>
      <c r="N94" s="182" t="s">
        <v>50</v>
      </c>
      <c r="O94" s="65"/>
      <c r="P94" s="183">
        <f>O94*H94</f>
        <v>0</v>
      </c>
      <c r="Q94" s="183">
        <v>0</v>
      </c>
      <c r="R94" s="183">
        <f>Q94*H94</f>
        <v>0</v>
      </c>
      <c r="S94" s="183">
        <v>0</v>
      </c>
      <c r="T94" s="184">
        <f>S94*H94</f>
        <v>0</v>
      </c>
      <c r="U94" s="35"/>
      <c r="V94" s="35"/>
      <c r="W94" s="35"/>
      <c r="X94" s="35"/>
      <c r="Y94" s="35"/>
      <c r="Z94" s="35"/>
      <c r="AA94" s="35"/>
      <c r="AB94" s="35"/>
      <c r="AC94" s="35"/>
      <c r="AD94" s="35"/>
      <c r="AE94" s="35"/>
      <c r="AR94" s="185" t="s">
        <v>156</v>
      </c>
      <c r="AT94" s="185" t="s">
        <v>151</v>
      </c>
      <c r="AU94" s="185" t="s">
        <v>89</v>
      </c>
      <c r="AY94" s="18" t="s">
        <v>149</v>
      </c>
      <c r="BE94" s="186">
        <f>IF(N94="základní",J94,0)</f>
        <v>0</v>
      </c>
      <c r="BF94" s="186">
        <f>IF(N94="snížená",J94,0)</f>
        <v>0</v>
      </c>
      <c r="BG94" s="186">
        <f>IF(N94="zákl. přenesená",J94,0)</f>
        <v>0</v>
      </c>
      <c r="BH94" s="186">
        <f>IF(N94="sníž. přenesená",J94,0)</f>
        <v>0</v>
      </c>
      <c r="BI94" s="186">
        <f>IF(N94="nulová",J94,0)</f>
        <v>0</v>
      </c>
      <c r="BJ94" s="18" t="s">
        <v>87</v>
      </c>
      <c r="BK94" s="186">
        <f>ROUND(I94*H94,2)</f>
        <v>0</v>
      </c>
      <c r="BL94" s="18" t="s">
        <v>156</v>
      </c>
      <c r="BM94" s="185" t="s">
        <v>1926</v>
      </c>
    </row>
    <row r="95" spans="1:47" s="2" customFormat="1" ht="97.5">
      <c r="A95" s="35"/>
      <c r="B95" s="36"/>
      <c r="C95" s="37"/>
      <c r="D95" s="187" t="s">
        <v>158</v>
      </c>
      <c r="E95" s="37"/>
      <c r="F95" s="188" t="s">
        <v>1927</v>
      </c>
      <c r="G95" s="37"/>
      <c r="H95" s="37"/>
      <c r="I95" s="189"/>
      <c r="J95" s="37"/>
      <c r="K95" s="37"/>
      <c r="L95" s="40"/>
      <c r="M95" s="190"/>
      <c r="N95" s="191"/>
      <c r="O95" s="65"/>
      <c r="P95" s="65"/>
      <c r="Q95" s="65"/>
      <c r="R95" s="65"/>
      <c r="S95" s="65"/>
      <c r="T95" s="66"/>
      <c r="U95" s="35"/>
      <c r="V95" s="35"/>
      <c r="W95" s="35"/>
      <c r="X95" s="35"/>
      <c r="Y95" s="35"/>
      <c r="Z95" s="35"/>
      <c r="AA95" s="35"/>
      <c r="AB95" s="35"/>
      <c r="AC95" s="35"/>
      <c r="AD95" s="35"/>
      <c r="AE95" s="35"/>
      <c r="AT95" s="18" t="s">
        <v>158</v>
      </c>
      <c r="AU95" s="18" t="s">
        <v>89</v>
      </c>
    </row>
    <row r="96" spans="1:65" s="2" customFormat="1" ht="16.5" customHeight="1">
      <c r="A96" s="35"/>
      <c r="B96" s="36"/>
      <c r="C96" s="174" t="s">
        <v>167</v>
      </c>
      <c r="D96" s="174" t="s">
        <v>151</v>
      </c>
      <c r="E96" s="175" t="s">
        <v>1928</v>
      </c>
      <c r="F96" s="176" t="s">
        <v>1929</v>
      </c>
      <c r="G96" s="177" t="s">
        <v>287</v>
      </c>
      <c r="H96" s="178">
        <v>89.6</v>
      </c>
      <c r="I96" s="179"/>
      <c r="J96" s="180">
        <f>ROUND(I96*H96,2)</f>
        <v>0</v>
      </c>
      <c r="K96" s="176" t="s">
        <v>155</v>
      </c>
      <c r="L96" s="40"/>
      <c r="M96" s="181" t="s">
        <v>31</v>
      </c>
      <c r="N96" s="182" t="s">
        <v>50</v>
      </c>
      <c r="O96" s="65"/>
      <c r="P96" s="183">
        <f>O96*H96</f>
        <v>0</v>
      </c>
      <c r="Q96" s="183">
        <v>0</v>
      </c>
      <c r="R96" s="183">
        <f>Q96*H96</f>
        <v>0</v>
      </c>
      <c r="S96" s="183">
        <v>0</v>
      </c>
      <c r="T96" s="184">
        <f>S96*H96</f>
        <v>0</v>
      </c>
      <c r="U96" s="35"/>
      <c r="V96" s="35"/>
      <c r="W96" s="35"/>
      <c r="X96" s="35"/>
      <c r="Y96" s="35"/>
      <c r="Z96" s="35"/>
      <c r="AA96" s="35"/>
      <c r="AB96" s="35"/>
      <c r="AC96" s="35"/>
      <c r="AD96" s="35"/>
      <c r="AE96" s="35"/>
      <c r="AR96" s="185" t="s">
        <v>156</v>
      </c>
      <c r="AT96" s="185" t="s">
        <v>151</v>
      </c>
      <c r="AU96" s="185" t="s">
        <v>89</v>
      </c>
      <c r="AY96" s="18" t="s">
        <v>149</v>
      </c>
      <c r="BE96" s="186">
        <f>IF(N96="základní",J96,0)</f>
        <v>0</v>
      </c>
      <c r="BF96" s="186">
        <f>IF(N96="snížená",J96,0)</f>
        <v>0</v>
      </c>
      <c r="BG96" s="186">
        <f>IF(N96="zákl. přenesená",J96,0)</f>
        <v>0</v>
      </c>
      <c r="BH96" s="186">
        <f>IF(N96="sníž. přenesená",J96,0)</f>
        <v>0</v>
      </c>
      <c r="BI96" s="186">
        <f>IF(N96="nulová",J96,0)</f>
        <v>0</v>
      </c>
      <c r="BJ96" s="18" t="s">
        <v>87</v>
      </c>
      <c r="BK96" s="186">
        <f>ROUND(I96*H96,2)</f>
        <v>0</v>
      </c>
      <c r="BL96" s="18" t="s">
        <v>156</v>
      </c>
      <c r="BM96" s="185" t="s">
        <v>1930</v>
      </c>
    </row>
    <row r="97" spans="1:47" s="2" customFormat="1" ht="39">
      <c r="A97" s="35"/>
      <c r="B97" s="36"/>
      <c r="C97" s="37"/>
      <c r="D97" s="187" t="s">
        <v>158</v>
      </c>
      <c r="E97" s="37"/>
      <c r="F97" s="188" t="s">
        <v>1931</v>
      </c>
      <c r="G97" s="37"/>
      <c r="H97" s="37"/>
      <c r="I97" s="189"/>
      <c r="J97" s="37"/>
      <c r="K97" s="37"/>
      <c r="L97" s="40"/>
      <c r="M97" s="190"/>
      <c r="N97" s="191"/>
      <c r="O97" s="65"/>
      <c r="P97" s="65"/>
      <c r="Q97" s="65"/>
      <c r="R97" s="65"/>
      <c r="S97" s="65"/>
      <c r="T97" s="66"/>
      <c r="U97" s="35"/>
      <c r="V97" s="35"/>
      <c r="W97" s="35"/>
      <c r="X97" s="35"/>
      <c r="Y97" s="35"/>
      <c r="Z97" s="35"/>
      <c r="AA97" s="35"/>
      <c r="AB97" s="35"/>
      <c r="AC97" s="35"/>
      <c r="AD97" s="35"/>
      <c r="AE97" s="35"/>
      <c r="AT97" s="18" t="s">
        <v>158</v>
      </c>
      <c r="AU97" s="18" t="s">
        <v>89</v>
      </c>
    </row>
    <row r="98" spans="2:51" s="13" customFormat="1" ht="11.25">
      <c r="B98" s="192"/>
      <c r="C98" s="193"/>
      <c r="D98" s="187" t="s">
        <v>160</v>
      </c>
      <c r="E98" s="194" t="s">
        <v>31</v>
      </c>
      <c r="F98" s="195" t="s">
        <v>1932</v>
      </c>
      <c r="G98" s="193"/>
      <c r="H98" s="196">
        <v>89.6</v>
      </c>
      <c r="I98" s="197"/>
      <c r="J98" s="193"/>
      <c r="K98" s="193"/>
      <c r="L98" s="198"/>
      <c r="M98" s="199"/>
      <c r="N98" s="200"/>
      <c r="O98" s="200"/>
      <c r="P98" s="200"/>
      <c r="Q98" s="200"/>
      <c r="R98" s="200"/>
      <c r="S98" s="200"/>
      <c r="T98" s="201"/>
      <c r="AT98" s="202" t="s">
        <v>160</v>
      </c>
      <c r="AU98" s="202" t="s">
        <v>89</v>
      </c>
      <c r="AV98" s="13" t="s">
        <v>89</v>
      </c>
      <c r="AW98" s="13" t="s">
        <v>38</v>
      </c>
      <c r="AX98" s="13" t="s">
        <v>79</v>
      </c>
      <c r="AY98" s="202" t="s">
        <v>149</v>
      </c>
    </row>
    <row r="99" spans="2:51" s="15" customFormat="1" ht="11.25">
      <c r="B99" s="213"/>
      <c r="C99" s="214"/>
      <c r="D99" s="187" t="s">
        <v>160</v>
      </c>
      <c r="E99" s="215" t="s">
        <v>31</v>
      </c>
      <c r="F99" s="216" t="s">
        <v>163</v>
      </c>
      <c r="G99" s="214"/>
      <c r="H99" s="217">
        <v>89.6</v>
      </c>
      <c r="I99" s="218"/>
      <c r="J99" s="214"/>
      <c r="K99" s="214"/>
      <c r="L99" s="219"/>
      <c r="M99" s="220"/>
      <c r="N99" s="221"/>
      <c r="O99" s="221"/>
      <c r="P99" s="221"/>
      <c r="Q99" s="221"/>
      <c r="R99" s="221"/>
      <c r="S99" s="221"/>
      <c r="T99" s="222"/>
      <c r="AT99" s="223" t="s">
        <v>160</v>
      </c>
      <c r="AU99" s="223" t="s">
        <v>89</v>
      </c>
      <c r="AV99" s="15" t="s">
        <v>156</v>
      </c>
      <c r="AW99" s="15" t="s">
        <v>38</v>
      </c>
      <c r="AX99" s="15" t="s">
        <v>87</v>
      </c>
      <c r="AY99" s="223" t="s">
        <v>149</v>
      </c>
    </row>
    <row r="100" spans="1:65" s="2" customFormat="1" ht="33" customHeight="1">
      <c r="A100" s="35"/>
      <c r="B100" s="36"/>
      <c r="C100" s="174" t="s">
        <v>156</v>
      </c>
      <c r="D100" s="174" t="s">
        <v>151</v>
      </c>
      <c r="E100" s="175" t="s">
        <v>210</v>
      </c>
      <c r="F100" s="176" t="s">
        <v>211</v>
      </c>
      <c r="G100" s="177" t="s">
        <v>170</v>
      </c>
      <c r="H100" s="178">
        <v>6.33</v>
      </c>
      <c r="I100" s="179"/>
      <c r="J100" s="180">
        <f>ROUND(I100*H100,2)</f>
        <v>0</v>
      </c>
      <c r="K100" s="176" t="s">
        <v>155</v>
      </c>
      <c r="L100" s="40"/>
      <c r="M100" s="181" t="s">
        <v>31</v>
      </c>
      <c r="N100" s="182" t="s">
        <v>50</v>
      </c>
      <c r="O100" s="65"/>
      <c r="P100" s="183">
        <f>O100*H100</f>
        <v>0</v>
      </c>
      <c r="Q100" s="183">
        <v>0</v>
      </c>
      <c r="R100" s="183">
        <f>Q100*H100</f>
        <v>0</v>
      </c>
      <c r="S100" s="183">
        <v>0</v>
      </c>
      <c r="T100" s="184">
        <f>S100*H100</f>
        <v>0</v>
      </c>
      <c r="U100" s="35"/>
      <c r="V100" s="35"/>
      <c r="W100" s="35"/>
      <c r="X100" s="35"/>
      <c r="Y100" s="35"/>
      <c r="Z100" s="35"/>
      <c r="AA100" s="35"/>
      <c r="AB100" s="35"/>
      <c r="AC100" s="35"/>
      <c r="AD100" s="35"/>
      <c r="AE100" s="35"/>
      <c r="AR100" s="185" t="s">
        <v>156</v>
      </c>
      <c r="AT100" s="185" t="s">
        <v>151</v>
      </c>
      <c r="AU100" s="185" t="s">
        <v>89</v>
      </c>
      <c r="AY100" s="18" t="s">
        <v>149</v>
      </c>
      <c r="BE100" s="186">
        <f>IF(N100="základní",J100,0)</f>
        <v>0</v>
      </c>
      <c r="BF100" s="186">
        <f>IF(N100="snížená",J100,0)</f>
        <v>0</v>
      </c>
      <c r="BG100" s="186">
        <f>IF(N100="zákl. přenesená",J100,0)</f>
        <v>0</v>
      </c>
      <c r="BH100" s="186">
        <f>IF(N100="sníž. přenesená",J100,0)</f>
        <v>0</v>
      </c>
      <c r="BI100" s="186">
        <f>IF(N100="nulová",J100,0)</f>
        <v>0</v>
      </c>
      <c r="BJ100" s="18" t="s">
        <v>87</v>
      </c>
      <c r="BK100" s="186">
        <f>ROUND(I100*H100,2)</f>
        <v>0</v>
      </c>
      <c r="BL100" s="18" t="s">
        <v>156</v>
      </c>
      <c r="BM100" s="185" t="s">
        <v>1933</v>
      </c>
    </row>
    <row r="101" spans="1:47" s="2" customFormat="1" ht="165.75">
      <c r="A101" s="35"/>
      <c r="B101" s="36"/>
      <c r="C101" s="37"/>
      <c r="D101" s="187" t="s">
        <v>158</v>
      </c>
      <c r="E101" s="37"/>
      <c r="F101" s="188" t="s">
        <v>213</v>
      </c>
      <c r="G101" s="37"/>
      <c r="H101" s="37"/>
      <c r="I101" s="189"/>
      <c r="J101" s="37"/>
      <c r="K101" s="37"/>
      <c r="L101" s="40"/>
      <c r="M101" s="190"/>
      <c r="N101" s="191"/>
      <c r="O101" s="65"/>
      <c r="P101" s="65"/>
      <c r="Q101" s="65"/>
      <c r="R101" s="65"/>
      <c r="S101" s="65"/>
      <c r="T101" s="66"/>
      <c r="U101" s="35"/>
      <c r="V101" s="35"/>
      <c r="W101" s="35"/>
      <c r="X101" s="35"/>
      <c r="Y101" s="35"/>
      <c r="Z101" s="35"/>
      <c r="AA101" s="35"/>
      <c r="AB101" s="35"/>
      <c r="AC101" s="35"/>
      <c r="AD101" s="35"/>
      <c r="AE101" s="35"/>
      <c r="AT101" s="18" t="s">
        <v>158</v>
      </c>
      <c r="AU101" s="18" t="s">
        <v>89</v>
      </c>
    </row>
    <row r="102" spans="2:51" s="13" customFormat="1" ht="11.25">
      <c r="B102" s="192"/>
      <c r="C102" s="193"/>
      <c r="D102" s="187" t="s">
        <v>160</v>
      </c>
      <c r="E102" s="194" t="s">
        <v>31</v>
      </c>
      <c r="F102" s="195" t="s">
        <v>1934</v>
      </c>
      <c r="G102" s="193"/>
      <c r="H102" s="196">
        <v>6.33</v>
      </c>
      <c r="I102" s="197"/>
      <c r="J102" s="193"/>
      <c r="K102" s="193"/>
      <c r="L102" s="198"/>
      <c r="M102" s="199"/>
      <c r="N102" s="200"/>
      <c r="O102" s="200"/>
      <c r="P102" s="200"/>
      <c r="Q102" s="200"/>
      <c r="R102" s="200"/>
      <c r="S102" s="200"/>
      <c r="T102" s="201"/>
      <c r="AT102" s="202" t="s">
        <v>160</v>
      </c>
      <c r="AU102" s="202" t="s">
        <v>89</v>
      </c>
      <c r="AV102" s="13" t="s">
        <v>89</v>
      </c>
      <c r="AW102" s="13" t="s">
        <v>38</v>
      </c>
      <c r="AX102" s="13" t="s">
        <v>79</v>
      </c>
      <c r="AY102" s="202" t="s">
        <v>149</v>
      </c>
    </row>
    <row r="103" spans="2:51" s="15" customFormat="1" ht="11.25">
      <c r="B103" s="213"/>
      <c r="C103" s="214"/>
      <c r="D103" s="187" t="s">
        <v>160</v>
      </c>
      <c r="E103" s="215" t="s">
        <v>31</v>
      </c>
      <c r="F103" s="216" t="s">
        <v>163</v>
      </c>
      <c r="G103" s="214"/>
      <c r="H103" s="217">
        <v>6.33</v>
      </c>
      <c r="I103" s="218"/>
      <c r="J103" s="214"/>
      <c r="K103" s="214"/>
      <c r="L103" s="219"/>
      <c r="M103" s="220"/>
      <c r="N103" s="221"/>
      <c r="O103" s="221"/>
      <c r="P103" s="221"/>
      <c r="Q103" s="221"/>
      <c r="R103" s="221"/>
      <c r="S103" s="221"/>
      <c r="T103" s="222"/>
      <c r="AT103" s="223" t="s">
        <v>160</v>
      </c>
      <c r="AU103" s="223" t="s">
        <v>89</v>
      </c>
      <c r="AV103" s="15" t="s">
        <v>156</v>
      </c>
      <c r="AW103" s="15" t="s">
        <v>38</v>
      </c>
      <c r="AX103" s="15" t="s">
        <v>87</v>
      </c>
      <c r="AY103" s="223" t="s">
        <v>149</v>
      </c>
    </row>
    <row r="104" spans="1:65" s="2" customFormat="1" ht="33" customHeight="1">
      <c r="A104" s="35"/>
      <c r="B104" s="36"/>
      <c r="C104" s="174" t="s">
        <v>176</v>
      </c>
      <c r="D104" s="174" t="s">
        <v>151</v>
      </c>
      <c r="E104" s="175" t="s">
        <v>817</v>
      </c>
      <c r="F104" s="176" t="s">
        <v>818</v>
      </c>
      <c r="G104" s="177" t="s">
        <v>170</v>
      </c>
      <c r="H104" s="178">
        <v>75</v>
      </c>
      <c r="I104" s="179"/>
      <c r="J104" s="180">
        <f>ROUND(I104*H104,2)</f>
        <v>0</v>
      </c>
      <c r="K104" s="176" t="s">
        <v>155</v>
      </c>
      <c r="L104" s="40"/>
      <c r="M104" s="181" t="s">
        <v>31</v>
      </c>
      <c r="N104" s="182" t="s">
        <v>50</v>
      </c>
      <c r="O104" s="65"/>
      <c r="P104" s="183">
        <f>O104*H104</f>
        <v>0</v>
      </c>
      <c r="Q104" s="183">
        <v>0</v>
      </c>
      <c r="R104" s="183">
        <f>Q104*H104</f>
        <v>0</v>
      </c>
      <c r="S104" s="183">
        <v>0</v>
      </c>
      <c r="T104" s="184">
        <f>S104*H104</f>
        <v>0</v>
      </c>
      <c r="U104" s="35"/>
      <c r="V104" s="35"/>
      <c r="W104" s="35"/>
      <c r="X104" s="35"/>
      <c r="Y104" s="35"/>
      <c r="Z104" s="35"/>
      <c r="AA104" s="35"/>
      <c r="AB104" s="35"/>
      <c r="AC104" s="35"/>
      <c r="AD104" s="35"/>
      <c r="AE104" s="35"/>
      <c r="AR104" s="185" t="s">
        <v>156</v>
      </c>
      <c r="AT104" s="185" t="s">
        <v>151</v>
      </c>
      <c r="AU104" s="185" t="s">
        <v>89</v>
      </c>
      <c r="AY104" s="18" t="s">
        <v>149</v>
      </c>
      <c r="BE104" s="186">
        <f>IF(N104="základní",J104,0)</f>
        <v>0</v>
      </c>
      <c r="BF104" s="186">
        <f>IF(N104="snížená",J104,0)</f>
        <v>0</v>
      </c>
      <c r="BG104" s="186">
        <f>IF(N104="zákl. přenesená",J104,0)</f>
        <v>0</v>
      </c>
      <c r="BH104" s="186">
        <f>IF(N104="sníž. přenesená",J104,0)</f>
        <v>0</v>
      </c>
      <c r="BI104" s="186">
        <f>IF(N104="nulová",J104,0)</f>
        <v>0</v>
      </c>
      <c r="BJ104" s="18" t="s">
        <v>87</v>
      </c>
      <c r="BK104" s="186">
        <f>ROUND(I104*H104,2)</f>
        <v>0</v>
      </c>
      <c r="BL104" s="18" t="s">
        <v>156</v>
      </c>
      <c r="BM104" s="185" t="s">
        <v>1935</v>
      </c>
    </row>
    <row r="105" spans="1:47" s="2" customFormat="1" ht="165.75">
      <c r="A105" s="35"/>
      <c r="B105" s="36"/>
      <c r="C105" s="37"/>
      <c r="D105" s="187" t="s">
        <v>158</v>
      </c>
      <c r="E105" s="37"/>
      <c r="F105" s="188" t="s">
        <v>213</v>
      </c>
      <c r="G105" s="37"/>
      <c r="H105" s="37"/>
      <c r="I105" s="189"/>
      <c r="J105" s="37"/>
      <c r="K105" s="37"/>
      <c r="L105" s="40"/>
      <c r="M105" s="190"/>
      <c r="N105" s="191"/>
      <c r="O105" s="65"/>
      <c r="P105" s="65"/>
      <c r="Q105" s="65"/>
      <c r="R105" s="65"/>
      <c r="S105" s="65"/>
      <c r="T105" s="66"/>
      <c r="U105" s="35"/>
      <c r="V105" s="35"/>
      <c r="W105" s="35"/>
      <c r="X105" s="35"/>
      <c r="Y105" s="35"/>
      <c r="Z105" s="35"/>
      <c r="AA105" s="35"/>
      <c r="AB105" s="35"/>
      <c r="AC105" s="35"/>
      <c r="AD105" s="35"/>
      <c r="AE105" s="35"/>
      <c r="AT105" s="18" t="s">
        <v>158</v>
      </c>
      <c r="AU105" s="18" t="s">
        <v>89</v>
      </c>
    </row>
    <row r="106" spans="2:51" s="13" customFormat="1" ht="11.25">
      <c r="B106" s="192"/>
      <c r="C106" s="193"/>
      <c r="D106" s="187" t="s">
        <v>160</v>
      </c>
      <c r="E106" s="194" t="s">
        <v>31</v>
      </c>
      <c r="F106" s="195" t="s">
        <v>556</v>
      </c>
      <c r="G106" s="193"/>
      <c r="H106" s="196">
        <v>75</v>
      </c>
      <c r="I106" s="197"/>
      <c r="J106" s="193"/>
      <c r="K106" s="193"/>
      <c r="L106" s="198"/>
      <c r="M106" s="199"/>
      <c r="N106" s="200"/>
      <c r="O106" s="200"/>
      <c r="P106" s="200"/>
      <c r="Q106" s="200"/>
      <c r="R106" s="200"/>
      <c r="S106" s="200"/>
      <c r="T106" s="201"/>
      <c r="AT106" s="202" t="s">
        <v>160</v>
      </c>
      <c r="AU106" s="202" t="s">
        <v>89</v>
      </c>
      <c r="AV106" s="13" t="s">
        <v>89</v>
      </c>
      <c r="AW106" s="13" t="s">
        <v>38</v>
      </c>
      <c r="AX106" s="13" t="s">
        <v>79</v>
      </c>
      <c r="AY106" s="202" t="s">
        <v>149</v>
      </c>
    </row>
    <row r="107" spans="2:51" s="15" customFormat="1" ht="11.25">
      <c r="B107" s="213"/>
      <c r="C107" s="214"/>
      <c r="D107" s="187" t="s">
        <v>160</v>
      </c>
      <c r="E107" s="215" t="s">
        <v>31</v>
      </c>
      <c r="F107" s="216" t="s">
        <v>163</v>
      </c>
      <c r="G107" s="214"/>
      <c r="H107" s="217">
        <v>75</v>
      </c>
      <c r="I107" s="218"/>
      <c r="J107" s="214"/>
      <c r="K107" s="214"/>
      <c r="L107" s="219"/>
      <c r="M107" s="220"/>
      <c r="N107" s="221"/>
      <c r="O107" s="221"/>
      <c r="P107" s="221"/>
      <c r="Q107" s="221"/>
      <c r="R107" s="221"/>
      <c r="S107" s="221"/>
      <c r="T107" s="222"/>
      <c r="AT107" s="223" t="s">
        <v>160</v>
      </c>
      <c r="AU107" s="223" t="s">
        <v>89</v>
      </c>
      <c r="AV107" s="15" t="s">
        <v>156</v>
      </c>
      <c r="AW107" s="15" t="s">
        <v>38</v>
      </c>
      <c r="AX107" s="15" t="s">
        <v>87</v>
      </c>
      <c r="AY107" s="223" t="s">
        <v>149</v>
      </c>
    </row>
    <row r="108" spans="1:65" s="2" customFormat="1" ht="24">
      <c r="A108" s="35"/>
      <c r="B108" s="36"/>
      <c r="C108" s="174" t="s">
        <v>185</v>
      </c>
      <c r="D108" s="174" t="s">
        <v>151</v>
      </c>
      <c r="E108" s="175" t="s">
        <v>1936</v>
      </c>
      <c r="F108" s="176" t="s">
        <v>1937</v>
      </c>
      <c r="G108" s="177" t="s">
        <v>170</v>
      </c>
      <c r="H108" s="178">
        <v>6.33</v>
      </c>
      <c r="I108" s="179"/>
      <c r="J108" s="180">
        <f>ROUND(I108*H108,2)</f>
        <v>0</v>
      </c>
      <c r="K108" s="176" t="s">
        <v>155</v>
      </c>
      <c r="L108" s="40"/>
      <c r="M108" s="181" t="s">
        <v>31</v>
      </c>
      <c r="N108" s="182" t="s">
        <v>50</v>
      </c>
      <c r="O108" s="65"/>
      <c r="P108" s="183">
        <f>O108*H108</f>
        <v>0</v>
      </c>
      <c r="Q108" s="183">
        <v>0</v>
      </c>
      <c r="R108" s="183">
        <f>Q108*H108</f>
        <v>0</v>
      </c>
      <c r="S108" s="183">
        <v>0</v>
      </c>
      <c r="T108" s="184">
        <f>S108*H108</f>
        <v>0</v>
      </c>
      <c r="U108" s="35"/>
      <c r="V108" s="35"/>
      <c r="W108" s="35"/>
      <c r="X108" s="35"/>
      <c r="Y108" s="35"/>
      <c r="Z108" s="35"/>
      <c r="AA108" s="35"/>
      <c r="AB108" s="35"/>
      <c r="AC108" s="35"/>
      <c r="AD108" s="35"/>
      <c r="AE108" s="35"/>
      <c r="AR108" s="185" t="s">
        <v>156</v>
      </c>
      <c r="AT108" s="185" t="s">
        <v>151</v>
      </c>
      <c r="AU108" s="185" t="s">
        <v>89</v>
      </c>
      <c r="AY108" s="18" t="s">
        <v>149</v>
      </c>
      <c r="BE108" s="186">
        <f>IF(N108="základní",J108,0)</f>
        <v>0</v>
      </c>
      <c r="BF108" s="186">
        <f>IF(N108="snížená",J108,0)</f>
        <v>0</v>
      </c>
      <c r="BG108" s="186">
        <f>IF(N108="zákl. přenesená",J108,0)</f>
        <v>0</v>
      </c>
      <c r="BH108" s="186">
        <f>IF(N108="sníž. přenesená",J108,0)</f>
        <v>0</v>
      </c>
      <c r="BI108" s="186">
        <f>IF(N108="nulová",J108,0)</f>
        <v>0</v>
      </c>
      <c r="BJ108" s="18" t="s">
        <v>87</v>
      </c>
      <c r="BK108" s="186">
        <f>ROUND(I108*H108,2)</f>
        <v>0</v>
      </c>
      <c r="BL108" s="18" t="s">
        <v>156</v>
      </c>
      <c r="BM108" s="185" t="s">
        <v>1938</v>
      </c>
    </row>
    <row r="109" spans="1:47" s="2" customFormat="1" ht="126.75">
      <c r="A109" s="35"/>
      <c r="B109" s="36"/>
      <c r="C109" s="37"/>
      <c r="D109" s="187" t="s">
        <v>158</v>
      </c>
      <c r="E109" s="37"/>
      <c r="F109" s="188" t="s">
        <v>220</v>
      </c>
      <c r="G109" s="37"/>
      <c r="H109" s="37"/>
      <c r="I109" s="189"/>
      <c r="J109" s="37"/>
      <c r="K109" s="37"/>
      <c r="L109" s="40"/>
      <c r="M109" s="190"/>
      <c r="N109" s="191"/>
      <c r="O109" s="65"/>
      <c r="P109" s="65"/>
      <c r="Q109" s="65"/>
      <c r="R109" s="65"/>
      <c r="S109" s="65"/>
      <c r="T109" s="66"/>
      <c r="U109" s="35"/>
      <c r="V109" s="35"/>
      <c r="W109" s="35"/>
      <c r="X109" s="35"/>
      <c r="Y109" s="35"/>
      <c r="Z109" s="35"/>
      <c r="AA109" s="35"/>
      <c r="AB109" s="35"/>
      <c r="AC109" s="35"/>
      <c r="AD109" s="35"/>
      <c r="AE109" s="35"/>
      <c r="AT109" s="18" t="s">
        <v>158</v>
      </c>
      <c r="AU109" s="18" t="s">
        <v>89</v>
      </c>
    </row>
    <row r="110" spans="2:51" s="13" customFormat="1" ht="11.25">
      <c r="B110" s="192"/>
      <c r="C110" s="193"/>
      <c r="D110" s="187" t="s">
        <v>160</v>
      </c>
      <c r="E110" s="194" t="s">
        <v>31</v>
      </c>
      <c r="F110" s="195" t="s">
        <v>1934</v>
      </c>
      <c r="G110" s="193"/>
      <c r="H110" s="196">
        <v>6.33</v>
      </c>
      <c r="I110" s="197"/>
      <c r="J110" s="193"/>
      <c r="K110" s="193"/>
      <c r="L110" s="198"/>
      <c r="M110" s="199"/>
      <c r="N110" s="200"/>
      <c r="O110" s="200"/>
      <c r="P110" s="200"/>
      <c r="Q110" s="200"/>
      <c r="R110" s="200"/>
      <c r="S110" s="200"/>
      <c r="T110" s="201"/>
      <c r="AT110" s="202" t="s">
        <v>160</v>
      </c>
      <c r="AU110" s="202" t="s">
        <v>89</v>
      </c>
      <c r="AV110" s="13" t="s">
        <v>89</v>
      </c>
      <c r="AW110" s="13" t="s">
        <v>38</v>
      </c>
      <c r="AX110" s="13" t="s">
        <v>79</v>
      </c>
      <c r="AY110" s="202" t="s">
        <v>149</v>
      </c>
    </row>
    <row r="111" spans="2:51" s="15" customFormat="1" ht="11.25">
      <c r="B111" s="213"/>
      <c r="C111" s="214"/>
      <c r="D111" s="187" t="s">
        <v>160</v>
      </c>
      <c r="E111" s="215" t="s">
        <v>31</v>
      </c>
      <c r="F111" s="216" t="s">
        <v>163</v>
      </c>
      <c r="G111" s="214"/>
      <c r="H111" s="217">
        <v>6.33</v>
      </c>
      <c r="I111" s="218"/>
      <c r="J111" s="214"/>
      <c r="K111" s="214"/>
      <c r="L111" s="219"/>
      <c r="M111" s="220"/>
      <c r="N111" s="221"/>
      <c r="O111" s="221"/>
      <c r="P111" s="221"/>
      <c r="Q111" s="221"/>
      <c r="R111" s="221"/>
      <c r="S111" s="221"/>
      <c r="T111" s="222"/>
      <c r="AT111" s="223" t="s">
        <v>160</v>
      </c>
      <c r="AU111" s="223" t="s">
        <v>89</v>
      </c>
      <c r="AV111" s="15" t="s">
        <v>156</v>
      </c>
      <c r="AW111" s="15" t="s">
        <v>38</v>
      </c>
      <c r="AX111" s="15" t="s">
        <v>87</v>
      </c>
      <c r="AY111" s="223" t="s">
        <v>149</v>
      </c>
    </row>
    <row r="112" spans="1:65" s="2" customFormat="1" ht="36">
      <c r="A112" s="35"/>
      <c r="B112" s="36"/>
      <c r="C112" s="174" t="s">
        <v>191</v>
      </c>
      <c r="D112" s="174" t="s">
        <v>151</v>
      </c>
      <c r="E112" s="175" t="s">
        <v>225</v>
      </c>
      <c r="F112" s="176" t="s">
        <v>226</v>
      </c>
      <c r="G112" s="177" t="s">
        <v>170</v>
      </c>
      <c r="H112" s="178">
        <v>6.33</v>
      </c>
      <c r="I112" s="179"/>
      <c r="J112" s="180">
        <f>ROUND(I112*H112,2)</f>
        <v>0</v>
      </c>
      <c r="K112" s="176" t="s">
        <v>155</v>
      </c>
      <c r="L112" s="40"/>
      <c r="M112" s="181" t="s">
        <v>31</v>
      </c>
      <c r="N112" s="182" t="s">
        <v>50</v>
      </c>
      <c r="O112" s="65"/>
      <c r="P112" s="183">
        <f>O112*H112</f>
        <v>0</v>
      </c>
      <c r="Q112" s="183">
        <v>0</v>
      </c>
      <c r="R112" s="183">
        <f>Q112*H112</f>
        <v>0</v>
      </c>
      <c r="S112" s="183">
        <v>0</v>
      </c>
      <c r="T112" s="184">
        <f>S112*H112</f>
        <v>0</v>
      </c>
      <c r="U112" s="35"/>
      <c r="V112" s="35"/>
      <c r="W112" s="35"/>
      <c r="X112" s="35"/>
      <c r="Y112" s="35"/>
      <c r="Z112" s="35"/>
      <c r="AA112" s="35"/>
      <c r="AB112" s="35"/>
      <c r="AC112" s="35"/>
      <c r="AD112" s="35"/>
      <c r="AE112" s="35"/>
      <c r="AR112" s="185" t="s">
        <v>156</v>
      </c>
      <c r="AT112" s="185" t="s">
        <v>151</v>
      </c>
      <c r="AU112" s="185" t="s">
        <v>89</v>
      </c>
      <c r="AY112" s="18" t="s">
        <v>149</v>
      </c>
      <c r="BE112" s="186">
        <f>IF(N112="základní",J112,0)</f>
        <v>0</v>
      </c>
      <c r="BF112" s="186">
        <f>IF(N112="snížená",J112,0)</f>
        <v>0</v>
      </c>
      <c r="BG112" s="186">
        <f>IF(N112="zákl. přenesená",J112,0)</f>
        <v>0</v>
      </c>
      <c r="BH112" s="186">
        <f>IF(N112="sníž. přenesená",J112,0)</f>
        <v>0</v>
      </c>
      <c r="BI112" s="186">
        <f>IF(N112="nulová",J112,0)</f>
        <v>0</v>
      </c>
      <c r="BJ112" s="18" t="s">
        <v>87</v>
      </c>
      <c r="BK112" s="186">
        <f>ROUND(I112*H112,2)</f>
        <v>0</v>
      </c>
      <c r="BL112" s="18" t="s">
        <v>156</v>
      </c>
      <c r="BM112" s="185" t="s">
        <v>1939</v>
      </c>
    </row>
    <row r="113" spans="1:47" s="2" customFormat="1" ht="390">
      <c r="A113" s="35"/>
      <c r="B113" s="36"/>
      <c r="C113" s="37"/>
      <c r="D113" s="187" t="s">
        <v>158</v>
      </c>
      <c r="E113" s="37"/>
      <c r="F113" s="188" t="s">
        <v>228</v>
      </c>
      <c r="G113" s="37"/>
      <c r="H113" s="37"/>
      <c r="I113" s="189"/>
      <c r="J113" s="37"/>
      <c r="K113" s="37"/>
      <c r="L113" s="40"/>
      <c r="M113" s="190"/>
      <c r="N113" s="191"/>
      <c r="O113" s="65"/>
      <c r="P113" s="65"/>
      <c r="Q113" s="65"/>
      <c r="R113" s="65"/>
      <c r="S113" s="65"/>
      <c r="T113" s="66"/>
      <c r="U113" s="35"/>
      <c r="V113" s="35"/>
      <c r="W113" s="35"/>
      <c r="X113" s="35"/>
      <c r="Y113" s="35"/>
      <c r="Z113" s="35"/>
      <c r="AA113" s="35"/>
      <c r="AB113" s="35"/>
      <c r="AC113" s="35"/>
      <c r="AD113" s="35"/>
      <c r="AE113" s="35"/>
      <c r="AT113" s="18" t="s">
        <v>158</v>
      </c>
      <c r="AU113" s="18" t="s">
        <v>89</v>
      </c>
    </row>
    <row r="114" spans="1:65" s="2" customFormat="1" ht="16.5" customHeight="1">
      <c r="A114" s="35"/>
      <c r="B114" s="36"/>
      <c r="C114" s="174" t="s">
        <v>198</v>
      </c>
      <c r="D114" s="174" t="s">
        <v>151</v>
      </c>
      <c r="E114" s="175" t="s">
        <v>830</v>
      </c>
      <c r="F114" s="176" t="s">
        <v>831</v>
      </c>
      <c r="G114" s="177" t="s">
        <v>240</v>
      </c>
      <c r="H114" s="178">
        <v>135</v>
      </c>
      <c r="I114" s="179"/>
      <c r="J114" s="180">
        <f>ROUND(I114*H114,2)</f>
        <v>0</v>
      </c>
      <c r="K114" s="176" t="s">
        <v>155</v>
      </c>
      <c r="L114" s="40"/>
      <c r="M114" s="181" t="s">
        <v>31</v>
      </c>
      <c r="N114" s="182" t="s">
        <v>50</v>
      </c>
      <c r="O114" s="65"/>
      <c r="P114" s="183">
        <f>O114*H114</f>
        <v>0</v>
      </c>
      <c r="Q114" s="183">
        <v>0</v>
      </c>
      <c r="R114" s="183">
        <f>Q114*H114</f>
        <v>0</v>
      </c>
      <c r="S114" s="183">
        <v>0</v>
      </c>
      <c r="T114" s="184">
        <f>S114*H114</f>
        <v>0</v>
      </c>
      <c r="U114" s="35"/>
      <c r="V114" s="35"/>
      <c r="W114" s="35"/>
      <c r="X114" s="35"/>
      <c r="Y114" s="35"/>
      <c r="Z114" s="35"/>
      <c r="AA114" s="35"/>
      <c r="AB114" s="35"/>
      <c r="AC114" s="35"/>
      <c r="AD114" s="35"/>
      <c r="AE114" s="35"/>
      <c r="AR114" s="185" t="s">
        <v>156</v>
      </c>
      <c r="AT114" s="185" t="s">
        <v>151</v>
      </c>
      <c r="AU114" s="185" t="s">
        <v>89</v>
      </c>
      <c r="AY114" s="18" t="s">
        <v>149</v>
      </c>
      <c r="BE114" s="186">
        <f>IF(N114="základní",J114,0)</f>
        <v>0</v>
      </c>
      <c r="BF114" s="186">
        <f>IF(N114="snížená",J114,0)</f>
        <v>0</v>
      </c>
      <c r="BG114" s="186">
        <f>IF(N114="zákl. přenesená",J114,0)</f>
        <v>0</v>
      </c>
      <c r="BH114" s="186">
        <f>IF(N114="sníž. přenesená",J114,0)</f>
        <v>0</v>
      </c>
      <c r="BI114" s="186">
        <f>IF(N114="nulová",J114,0)</f>
        <v>0</v>
      </c>
      <c r="BJ114" s="18" t="s">
        <v>87</v>
      </c>
      <c r="BK114" s="186">
        <f>ROUND(I114*H114,2)</f>
        <v>0</v>
      </c>
      <c r="BL114" s="18" t="s">
        <v>156</v>
      </c>
      <c r="BM114" s="185" t="s">
        <v>1940</v>
      </c>
    </row>
    <row r="115" spans="1:47" s="2" customFormat="1" ht="273">
      <c r="A115" s="35"/>
      <c r="B115" s="36"/>
      <c r="C115" s="37"/>
      <c r="D115" s="187" t="s">
        <v>158</v>
      </c>
      <c r="E115" s="37"/>
      <c r="F115" s="188" t="s">
        <v>828</v>
      </c>
      <c r="G115" s="37"/>
      <c r="H115" s="37"/>
      <c r="I115" s="189"/>
      <c r="J115" s="37"/>
      <c r="K115" s="37"/>
      <c r="L115" s="40"/>
      <c r="M115" s="190"/>
      <c r="N115" s="191"/>
      <c r="O115" s="65"/>
      <c r="P115" s="65"/>
      <c r="Q115" s="65"/>
      <c r="R115" s="65"/>
      <c r="S115" s="65"/>
      <c r="T115" s="66"/>
      <c r="U115" s="35"/>
      <c r="V115" s="35"/>
      <c r="W115" s="35"/>
      <c r="X115" s="35"/>
      <c r="Y115" s="35"/>
      <c r="Z115" s="35"/>
      <c r="AA115" s="35"/>
      <c r="AB115" s="35"/>
      <c r="AC115" s="35"/>
      <c r="AD115" s="35"/>
      <c r="AE115" s="35"/>
      <c r="AT115" s="18" t="s">
        <v>158</v>
      </c>
      <c r="AU115" s="18" t="s">
        <v>89</v>
      </c>
    </row>
    <row r="116" spans="2:51" s="13" customFormat="1" ht="11.25">
      <c r="B116" s="192"/>
      <c r="C116" s="193"/>
      <c r="D116" s="187" t="s">
        <v>160</v>
      </c>
      <c r="E116" s="194" t="s">
        <v>31</v>
      </c>
      <c r="F116" s="195" t="s">
        <v>1941</v>
      </c>
      <c r="G116" s="193"/>
      <c r="H116" s="196">
        <v>135</v>
      </c>
      <c r="I116" s="197"/>
      <c r="J116" s="193"/>
      <c r="K116" s="193"/>
      <c r="L116" s="198"/>
      <c r="M116" s="199"/>
      <c r="N116" s="200"/>
      <c r="O116" s="200"/>
      <c r="P116" s="200"/>
      <c r="Q116" s="200"/>
      <c r="R116" s="200"/>
      <c r="S116" s="200"/>
      <c r="T116" s="201"/>
      <c r="AT116" s="202" t="s">
        <v>160</v>
      </c>
      <c r="AU116" s="202" t="s">
        <v>89</v>
      </c>
      <c r="AV116" s="13" t="s">
        <v>89</v>
      </c>
      <c r="AW116" s="13" t="s">
        <v>38</v>
      </c>
      <c r="AX116" s="13" t="s">
        <v>79</v>
      </c>
      <c r="AY116" s="202" t="s">
        <v>149</v>
      </c>
    </row>
    <row r="117" spans="2:51" s="15" customFormat="1" ht="11.25">
      <c r="B117" s="213"/>
      <c r="C117" s="214"/>
      <c r="D117" s="187" t="s">
        <v>160</v>
      </c>
      <c r="E117" s="215" t="s">
        <v>31</v>
      </c>
      <c r="F117" s="216" t="s">
        <v>163</v>
      </c>
      <c r="G117" s="214"/>
      <c r="H117" s="217">
        <v>135</v>
      </c>
      <c r="I117" s="218"/>
      <c r="J117" s="214"/>
      <c r="K117" s="214"/>
      <c r="L117" s="219"/>
      <c r="M117" s="220"/>
      <c r="N117" s="221"/>
      <c r="O117" s="221"/>
      <c r="P117" s="221"/>
      <c r="Q117" s="221"/>
      <c r="R117" s="221"/>
      <c r="S117" s="221"/>
      <c r="T117" s="222"/>
      <c r="AT117" s="223" t="s">
        <v>160</v>
      </c>
      <c r="AU117" s="223" t="s">
        <v>89</v>
      </c>
      <c r="AV117" s="15" t="s">
        <v>156</v>
      </c>
      <c r="AW117" s="15" t="s">
        <v>38</v>
      </c>
      <c r="AX117" s="15" t="s">
        <v>87</v>
      </c>
      <c r="AY117" s="223" t="s">
        <v>149</v>
      </c>
    </row>
    <row r="118" spans="1:65" s="2" customFormat="1" ht="24">
      <c r="A118" s="35"/>
      <c r="B118" s="36"/>
      <c r="C118" s="174" t="s">
        <v>205</v>
      </c>
      <c r="D118" s="174" t="s">
        <v>151</v>
      </c>
      <c r="E118" s="175" t="s">
        <v>231</v>
      </c>
      <c r="F118" s="176" t="s">
        <v>232</v>
      </c>
      <c r="G118" s="177" t="s">
        <v>170</v>
      </c>
      <c r="H118" s="178">
        <v>21.4</v>
      </c>
      <c r="I118" s="179"/>
      <c r="J118" s="180">
        <f>ROUND(I118*H118,2)</f>
        <v>0</v>
      </c>
      <c r="K118" s="176" t="s">
        <v>155</v>
      </c>
      <c r="L118" s="40"/>
      <c r="M118" s="181" t="s">
        <v>31</v>
      </c>
      <c r="N118" s="182" t="s">
        <v>50</v>
      </c>
      <c r="O118" s="65"/>
      <c r="P118" s="183">
        <f>O118*H118</f>
        <v>0</v>
      </c>
      <c r="Q118" s="183">
        <v>0</v>
      </c>
      <c r="R118" s="183">
        <f>Q118*H118</f>
        <v>0</v>
      </c>
      <c r="S118" s="183">
        <v>0</v>
      </c>
      <c r="T118" s="184">
        <f>S118*H118</f>
        <v>0</v>
      </c>
      <c r="U118" s="35"/>
      <c r="V118" s="35"/>
      <c r="W118" s="35"/>
      <c r="X118" s="35"/>
      <c r="Y118" s="35"/>
      <c r="Z118" s="35"/>
      <c r="AA118" s="35"/>
      <c r="AB118" s="35"/>
      <c r="AC118" s="35"/>
      <c r="AD118" s="35"/>
      <c r="AE118" s="35"/>
      <c r="AR118" s="185" t="s">
        <v>156</v>
      </c>
      <c r="AT118" s="185" t="s">
        <v>151</v>
      </c>
      <c r="AU118" s="185" t="s">
        <v>89</v>
      </c>
      <c r="AY118" s="18" t="s">
        <v>149</v>
      </c>
      <c r="BE118" s="186">
        <f>IF(N118="základní",J118,0)</f>
        <v>0</v>
      </c>
      <c r="BF118" s="186">
        <f>IF(N118="snížená",J118,0)</f>
        <v>0</v>
      </c>
      <c r="BG118" s="186">
        <f>IF(N118="zákl. přenesená",J118,0)</f>
        <v>0</v>
      </c>
      <c r="BH118" s="186">
        <f>IF(N118="sníž. přenesená",J118,0)</f>
        <v>0</v>
      </c>
      <c r="BI118" s="186">
        <f>IF(N118="nulová",J118,0)</f>
        <v>0</v>
      </c>
      <c r="BJ118" s="18" t="s">
        <v>87</v>
      </c>
      <c r="BK118" s="186">
        <f>ROUND(I118*H118,2)</f>
        <v>0</v>
      </c>
      <c r="BL118" s="18" t="s">
        <v>156</v>
      </c>
      <c r="BM118" s="185" t="s">
        <v>1942</v>
      </c>
    </row>
    <row r="119" spans="1:47" s="2" customFormat="1" ht="399.75">
      <c r="A119" s="35"/>
      <c r="B119" s="36"/>
      <c r="C119" s="37"/>
      <c r="D119" s="187" t="s">
        <v>158</v>
      </c>
      <c r="E119" s="37"/>
      <c r="F119" s="188" t="s">
        <v>234</v>
      </c>
      <c r="G119" s="37"/>
      <c r="H119" s="37"/>
      <c r="I119" s="189"/>
      <c r="J119" s="37"/>
      <c r="K119" s="37"/>
      <c r="L119" s="40"/>
      <c r="M119" s="190"/>
      <c r="N119" s="191"/>
      <c r="O119" s="65"/>
      <c r="P119" s="65"/>
      <c r="Q119" s="65"/>
      <c r="R119" s="65"/>
      <c r="S119" s="65"/>
      <c r="T119" s="66"/>
      <c r="U119" s="35"/>
      <c r="V119" s="35"/>
      <c r="W119" s="35"/>
      <c r="X119" s="35"/>
      <c r="Y119" s="35"/>
      <c r="Z119" s="35"/>
      <c r="AA119" s="35"/>
      <c r="AB119" s="35"/>
      <c r="AC119" s="35"/>
      <c r="AD119" s="35"/>
      <c r="AE119" s="35"/>
      <c r="AT119" s="18" t="s">
        <v>158</v>
      </c>
      <c r="AU119" s="18" t="s">
        <v>89</v>
      </c>
    </row>
    <row r="120" spans="2:51" s="13" customFormat="1" ht="11.25">
      <c r="B120" s="192"/>
      <c r="C120" s="193"/>
      <c r="D120" s="187" t="s">
        <v>160</v>
      </c>
      <c r="E120" s="194" t="s">
        <v>31</v>
      </c>
      <c r="F120" s="195" t="s">
        <v>1943</v>
      </c>
      <c r="G120" s="193"/>
      <c r="H120" s="196">
        <v>21.4</v>
      </c>
      <c r="I120" s="197"/>
      <c r="J120" s="193"/>
      <c r="K120" s="193"/>
      <c r="L120" s="198"/>
      <c r="M120" s="199"/>
      <c r="N120" s="200"/>
      <c r="O120" s="200"/>
      <c r="P120" s="200"/>
      <c r="Q120" s="200"/>
      <c r="R120" s="200"/>
      <c r="S120" s="200"/>
      <c r="T120" s="201"/>
      <c r="AT120" s="202" t="s">
        <v>160</v>
      </c>
      <c r="AU120" s="202" t="s">
        <v>89</v>
      </c>
      <c r="AV120" s="13" t="s">
        <v>89</v>
      </c>
      <c r="AW120" s="13" t="s">
        <v>38</v>
      </c>
      <c r="AX120" s="13" t="s">
        <v>79</v>
      </c>
      <c r="AY120" s="202" t="s">
        <v>149</v>
      </c>
    </row>
    <row r="121" spans="2:51" s="14" customFormat="1" ht="11.25">
      <c r="B121" s="203"/>
      <c r="C121" s="204"/>
      <c r="D121" s="187" t="s">
        <v>160</v>
      </c>
      <c r="E121" s="205" t="s">
        <v>31</v>
      </c>
      <c r="F121" s="206" t="s">
        <v>1944</v>
      </c>
      <c r="G121" s="204"/>
      <c r="H121" s="205" t="s">
        <v>31</v>
      </c>
      <c r="I121" s="207"/>
      <c r="J121" s="204"/>
      <c r="K121" s="204"/>
      <c r="L121" s="208"/>
      <c r="M121" s="209"/>
      <c r="N121" s="210"/>
      <c r="O121" s="210"/>
      <c r="P121" s="210"/>
      <c r="Q121" s="210"/>
      <c r="R121" s="210"/>
      <c r="S121" s="210"/>
      <c r="T121" s="211"/>
      <c r="AT121" s="212" t="s">
        <v>160</v>
      </c>
      <c r="AU121" s="212" t="s">
        <v>89</v>
      </c>
      <c r="AV121" s="14" t="s">
        <v>87</v>
      </c>
      <c r="AW121" s="14" t="s">
        <v>38</v>
      </c>
      <c r="AX121" s="14" t="s">
        <v>79</v>
      </c>
      <c r="AY121" s="212" t="s">
        <v>149</v>
      </c>
    </row>
    <row r="122" spans="2:51" s="15" customFormat="1" ht="11.25">
      <c r="B122" s="213"/>
      <c r="C122" s="214"/>
      <c r="D122" s="187" t="s">
        <v>160</v>
      </c>
      <c r="E122" s="215" t="s">
        <v>31</v>
      </c>
      <c r="F122" s="216" t="s">
        <v>163</v>
      </c>
      <c r="G122" s="214"/>
      <c r="H122" s="217">
        <v>21.4</v>
      </c>
      <c r="I122" s="218"/>
      <c r="J122" s="214"/>
      <c r="K122" s="214"/>
      <c r="L122" s="219"/>
      <c r="M122" s="220"/>
      <c r="N122" s="221"/>
      <c r="O122" s="221"/>
      <c r="P122" s="221"/>
      <c r="Q122" s="221"/>
      <c r="R122" s="221"/>
      <c r="S122" s="221"/>
      <c r="T122" s="222"/>
      <c r="AT122" s="223" t="s">
        <v>160</v>
      </c>
      <c r="AU122" s="223" t="s">
        <v>89</v>
      </c>
      <c r="AV122" s="15" t="s">
        <v>156</v>
      </c>
      <c r="AW122" s="15" t="s">
        <v>38</v>
      </c>
      <c r="AX122" s="15" t="s">
        <v>87</v>
      </c>
      <c r="AY122" s="223" t="s">
        <v>149</v>
      </c>
    </row>
    <row r="123" spans="1:65" s="2" customFormat="1" ht="33" customHeight="1">
      <c r="A123" s="35"/>
      <c r="B123" s="36"/>
      <c r="C123" s="174" t="s">
        <v>209</v>
      </c>
      <c r="D123" s="174" t="s">
        <v>151</v>
      </c>
      <c r="E123" s="175" t="s">
        <v>1945</v>
      </c>
      <c r="F123" s="176" t="s">
        <v>1946</v>
      </c>
      <c r="G123" s="177" t="s">
        <v>154</v>
      </c>
      <c r="H123" s="178">
        <v>311</v>
      </c>
      <c r="I123" s="179"/>
      <c r="J123" s="180">
        <f>ROUND(I123*H123,2)</f>
        <v>0</v>
      </c>
      <c r="K123" s="176" t="s">
        <v>155</v>
      </c>
      <c r="L123" s="40"/>
      <c r="M123" s="181" t="s">
        <v>31</v>
      </c>
      <c r="N123" s="182" t="s">
        <v>50</v>
      </c>
      <c r="O123" s="65"/>
      <c r="P123" s="183">
        <f>O123*H123</f>
        <v>0</v>
      </c>
      <c r="Q123" s="183">
        <v>0</v>
      </c>
      <c r="R123" s="183">
        <f>Q123*H123</f>
        <v>0</v>
      </c>
      <c r="S123" s="183">
        <v>0</v>
      </c>
      <c r="T123" s="184">
        <f>S123*H123</f>
        <v>0</v>
      </c>
      <c r="U123" s="35"/>
      <c r="V123" s="35"/>
      <c r="W123" s="35"/>
      <c r="X123" s="35"/>
      <c r="Y123" s="35"/>
      <c r="Z123" s="35"/>
      <c r="AA123" s="35"/>
      <c r="AB123" s="35"/>
      <c r="AC123" s="35"/>
      <c r="AD123" s="35"/>
      <c r="AE123" s="35"/>
      <c r="AR123" s="185" t="s">
        <v>156</v>
      </c>
      <c r="AT123" s="185" t="s">
        <v>151</v>
      </c>
      <c r="AU123" s="185" t="s">
        <v>89</v>
      </c>
      <c r="AY123" s="18" t="s">
        <v>149</v>
      </c>
      <c r="BE123" s="186">
        <f>IF(N123="základní",J123,0)</f>
        <v>0</v>
      </c>
      <c r="BF123" s="186">
        <f>IF(N123="snížená",J123,0)</f>
        <v>0</v>
      </c>
      <c r="BG123" s="186">
        <f>IF(N123="zákl. přenesená",J123,0)</f>
        <v>0</v>
      </c>
      <c r="BH123" s="186">
        <f>IF(N123="sníž. přenesená",J123,0)</f>
        <v>0</v>
      </c>
      <c r="BI123" s="186">
        <f>IF(N123="nulová",J123,0)</f>
        <v>0</v>
      </c>
      <c r="BJ123" s="18" t="s">
        <v>87</v>
      </c>
      <c r="BK123" s="186">
        <f>ROUND(I123*H123,2)</f>
        <v>0</v>
      </c>
      <c r="BL123" s="18" t="s">
        <v>156</v>
      </c>
      <c r="BM123" s="185" t="s">
        <v>1947</v>
      </c>
    </row>
    <row r="124" spans="1:47" s="2" customFormat="1" ht="78">
      <c r="A124" s="35"/>
      <c r="B124" s="36"/>
      <c r="C124" s="37"/>
      <c r="D124" s="187" t="s">
        <v>158</v>
      </c>
      <c r="E124" s="37"/>
      <c r="F124" s="188" t="s">
        <v>1948</v>
      </c>
      <c r="G124" s="37"/>
      <c r="H124" s="37"/>
      <c r="I124" s="189"/>
      <c r="J124" s="37"/>
      <c r="K124" s="37"/>
      <c r="L124" s="40"/>
      <c r="M124" s="190"/>
      <c r="N124" s="191"/>
      <c r="O124" s="65"/>
      <c r="P124" s="65"/>
      <c r="Q124" s="65"/>
      <c r="R124" s="65"/>
      <c r="S124" s="65"/>
      <c r="T124" s="66"/>
      <c r="U124" s="35"/>
      <c r="V124" s="35"/>
      <c r="W124" s="35"/>
      <c r="X124" s="35"/>
      <c r="Y124" s="35"/>
      <c r="Z124" s="35"/>
      <c r="AA124" s="35"/>
      <c r="AB124" s="35"/>
      <c r="AC124" s="35"/>
      <c r="AD124" s="35"/>
      <c r="AE124" s="35"/>
      <c r="AT124" s="18" t="s">
        <v>158</v>
      </c>
      <c r="AU124" s="18" t="s">
        <v>89</v>
      </c>
    </row>
    <row r="125" spans="2:51" s="13" customFormat="1" ht="11.25">
      <c r="B125" s="192"/>
      <c r="C125" s="193"/>
      <c r="D125" s="187" t="s">
        <v>160</v>
      </c>
      <c r="E125" s="194" t="s">
        <v>31</v>
      </c>
      <c r="F125" s="195" t="s">
        <v>1949</v>
      </c>
      <c r="G125" s="193"/>
      <c r="H125" s="196">
        <v>311</v>
      </c>
      <c r="I125" s="197"/>
      <c r="J125" s="193"/>
      <c r="K125" s="193"/>
      <c r="L125" s="198"/>
      <c r="M125" s="199"/>
      <c r="N125" s="200"/>
      <c r="O125" s="200"/>
      <c r="P125" s="200"/>
      <c r="Q125" s="200"/>
      <c r="R125" s="200"/>
      <c r="S125" s="200"/>
      <c r="T125" s="201"/>
      <c r="AT125" s="202" t="s">
        <v>160</v>
      </c>
      <c r="AU125" s="202" t="s">
        <v>89</v>
      </c>
      <c r="AV125" s="13" t="s">
        <v>89</v>
      </c>
      <c r="AW125" s="13" t="s">
        <v>38</v>
      </c>
      <c r="AX125" s="13" t="s">
        <v>79</v>
      </c>
      <c r="AY125" s="202" t="s">
        <v>149</v>
      </c>
    </row>
    <row r="126" spans="2:51" s="14" customFormat="1" ht="11.25">
      <c r="B126" s="203"/>
      <c r="C126" s="204"/>
      <c r="D126" s="187" t="s">
        <v>160</v>
      </c>
      <c r="E126" s="205" t="s">
        <v>31</v>
      </c>
      <c r="F126" s="206" t="s">
        <v>1950</v>
      </c>
      <c r="G126" s="204"/>
      <c r="H126" s="205" t="s">
        <v>31</v>
      </c>
      <c r="I126" s="207"/>
      <c r="J126" s="204"/>
      <c r="K126" s="204"/>
      <c r="L126" s="208"/>
      <c r="M126" s="209"/>
      <c r="N126" s="210"/>
      <c r="O126" s="210"/>
      <c r="P126" s="210"/>
      <c r="Q126" s="210"/>
      <c r="R126" s="210"/>
      <c r="S126" s="210"/>
      <c r="T126" s="211"/>
      <c r="AT126" s="212" t="s">
        <v>160</v>
      </c>
      <c r="AU126" s="212" t="s">
        <v>89</v>
      </c>
      <c r="AV126" s="14" t="s">
        <v>87</v>
      </c>
      <c r="AW126" s="14" t="s">
        <v>38</v>
      </c>
      <c r="AX126" s="14" t="s">
        <v>79</v>
      </c>
      <c r="AY126" s="212" t="s">
        <v>149</v>
      </c>
    </row>
    <row r="127" spans="2:51" s="15" customFormat="1" ht="11.25">
      <c r="B127" s="213"/>
      <c r="C127" s="214"/>
      <c r="D127" s="187" t="s">
        <v>160</v>
      </c>
      <c r="E127" s="215" t="s">
        <v>31</v>
      </c>
      <c r="F127" s="216" t="s">
        <v>163</v>
      </c>
      <c r="G127" s="214"/>
      <c r="H127" s="217">
        <v>311</v>
      </c>
      <c r="I127" s="218"/>
      <c r="J127" s="214"/>
      <c r="K127" s="214"/>
      <c r="L127" s="219"/>
      <c r="M127" s="220"/>
      <c r="N127" s="221"/>
      <c r="O127" s="221"/>
      <c r="P127" s="221"/>
      <c r="Q127" s="221"/>
      <c r="R127" s="221"/>
      <c r="S127" s="221"/>
      <c r="T127" s="222"/>
      <c r="AT127" s="223" t="s">
        <v>160</v>
      </c>
      <c r="AU127" s="223" t="s">
        <v>89</v>
      </c>
      <c r="AV127" s="15" t="s">
        <v>156</v>
      </c>
      <c r="AW127" s="15" t="s">
        <v>38</v>
      </c>
      <c r="AX127" s="15" t="s">
        <v>87</v>
      </c>
      <c r="AY127" s="223" t="s">
        <v>149</v>
      </c>
    </row>
    <row r="128" spans="1:65" s="2" customFormat="1" ht="24">
      <c r="A128" s="35"/>
      <c r="B128" s="36"/>
      <c r="C128" s="174" t="s">
        <v>214</v>
      </c>
      <c r="D128" s="174" t="s">
        <v>151</v>
      </c>
      <c r="E128" s="175" t="s">
        <v>269</v>
      </c>
      <c r="F128" s="176" t="s">
        <v>1951</v>
      </c>
      <c r="G128" s="177" t="s">
        <v>154</v>
      </c>
      <c r="H128" s="178">
        <v>311</v>
      </c>
      <c r="I128" s="179"/>
      <c r="J128" s="180">
        <f>ROUND(I128*H128,2)</f>
        <v>0</v>
      </c>
      <c r="K128" s="176" t="s">
        <v>155</v>
      </c>
      <c r="L128" s="40"/>
      <c r="M128" s="181" t="s">
        <v>31</v>
      </c>
      <c r="N128" s="182" t="s">
        <v>50</v>
      </c>
      <c r="O128" s="65"/>
      <c r="P128" s="183">
        <f>O128*H128</f>
        <v>0</v>
      </c>
      <c r="Q128" s="183">
        <v>0</v>
      </c>
      <c r="R128" s="183">
        <f>Q128*H128</f>
        <v>0</v>
      </c>
      <c r="S128" s="183">
        <v>0</v>
      </c>
      <c r="T128" s="184">
        <f>S128*H128</f>
        <v>0</v>
      </c>
      <c r="U128" s="35"/>
      <c r="V128" s="35"/>
      <c r="W128" s="35"/>
      <c r="X128" s="35"/>
      <c r="Y128" s="35"/>
      <c r="Z128" s="35"/>
      <c r="AA128" s="35"/>
      <c r="AB128" s="35"/>
      <c r="AC128" s="35"/>
      <c r="AD128" s="35"/>
      <c r="AE128" s="35"/>
      <c r="AR128" s="185" t="s">
        <v>156</v>
      </c>
      <c r="AT128" s="185" t="s">
        <v>151</v>
      </c>
      <c r="AU128" s="185" t="s">
        <v>89</v>
      </c>
      <c r="AY128" s="18" t="s">
        <v>149</v>
      </c>
      <c r="BE128" s="186">
        <f>IF(N128="základní",J128,0)</f>
        <v>0</v>
      </c>
      <c r="BF128" s="186">
        <f>IF(N128="snížená",J128,0)</f>
        <v>0</v>
      </c>
      <c r="BG128" s="186">
        <f>IF(N128="zákl. přenesená",J128,0)</f>
        <v>0</v>
      </c>
      <c r="BH128" s="186">
        <f>IF(N128="sníž. přenesená",J128,0)</f>
        <v>0</v>
      </c>
      <c r="BI128" s="186">
        <f>IF(N128="nulová",J128,0)</f>
        <v>0</v>
      </c>
      <c r="BJ128" s="18" t="s">
        <v>87</v>
      </c>
      <c r="BK128" s="186">
        <f>ROUND(I128*H128,2)</f>
        <v>0</v>
      </c>
      <c r="BL128" s="18" t="s">
        <v>156</v>
      </c>
      <c r="BM128" s="185" t="s">
        <v>1952</v>
      </c>
    </row>
    <row r="129" spans="1:47" s="2" customFormat="1" ht="107.25">
      <c r="A129" s="35"/>
      <c r="B129" s="36"/>
      <c r="C129" s="37"/>
      <c r="D129" s="187" t="s">
        <v>158</v>
      </c>
      <c r="E129" s="37"/>
      <c r="F129" s="188" t="s">
        <v>272</v>
      </c>
      <c r="G129" s="37"/>
      <c r="H129" s="37"/>
      <c r="I129" s="189"/>
      <c r="J129" s="37"/>
      <c r="K129" s="37"/>
      <c r="L129" s="40"/>
      <c r="M129" s="190"/>
      <c r="N129" s="191"/>
      <c r="O129" s="65"/>
      <c r="P129" s="65"/>
      <c r="Q129" s="65"/>
      <c r="R129" s="65"/>
      <c r="S129" s="65"/>
      <c r="T129" s="66"/>
      <c r="U129" s="35"/>
      <c r="V129" s="35"/>
      <c r="W129" s="35"/>
      <c r="X129" s="35"/>
      <c r="Y129" s="35"/>
      <c r="Z129" s="35"/>
      <c r="AA129" s="35"/>
      <c r="AB129" s="35"/>
      <c r="AC129" s="35"/>
      <c r="AD129" s="35"/>
      <c r="AE129" s="35"/>
      <c r="AT129" s="18" t="s">
        <v>158</v>
      </c>
      <c r="AU129" s="18" t="s">
        <v>89</v>
      </c>
    </row>
    <row r="130" spans="2:51" s="13" customFormat="1" ht="11.25">
      <c r="B130" s="192"/>
      <c r="C130" s="193"/>
      <c r="D130" s="187" t="s">
        <v>160</v>
      </c>
      <c r="E130" s="194" t="s">
        <v>31</v>
      </c>
      <c r="F130" s="195" t="s">
        <v>1953</v>
      </c>
      <c r="G130" s="193"/>
      <c r="H130" s="196">
        <v>311</v>
      </c>
      <c r="I130" s="197"/>
      <c r="J130" s="193"/>
      <c r="K130" s="193"/>
      <c r="L130" s="198"/>
      <c r="M130" s="199"/>
      <c r="N130" s="200"/>
      <c r="O130" s="200"/>
      <c r="P130" s="200"/>
      <c r="Q130" s="200"/>
      <c r="R130" s="200"/>
      <c r="S130" s="200"/>
      <c r="T130" s="201"/>
      <c r="AT130" s="202" t="s">
        <v>160</v>
      </c>
      <c r="AU130" s="202" t="s">
        <v>89</v>
      </c>
      <c r="AV130" s="13" t="s">
        <v>89</v>
      </c>
      <c r="AW130" s="13" t="s">
        <v>38</v>
      </c>
      <c r="AX130" s="13" t="s">
        <v>79</v>
      </c>
      <c r="AY130" s="202" t="s">
        <v>149</v>
      </c>
    </row>
    <row r="131" spans="2:51" s="14" customFormat="1" ht="11.25">
      <c r="B131" s="203"/>
      <c r="C131" s="204"/>
      <c r="D131" s="187" t="s">
        <v>160</v>
      </c>
      <c r="E131" s="205" t="s">
        <v>31</v>
      </c>
      <c r="F131" s="206" t="s">
        <v>162</v>
      </c>
      <c r="G131" s="204"/>
      <c r="H131" s="205" t="s">
        <v>31</v>
      </c>
      <c r="I131" s="207"/>
      <c r="J131" s="204"/>
      <c r="K131" s="204"/>
      <c r="L131" s="208"/>
      <c r="M131" s="209"/>
      <c r="N131" s="210"/>
      <c r="O131" s="210"/>
      <c r="P131" s="210"/>
      <c r="Q131" s="210"/>
      <c r="R131" s="210"/>
      <c r="S131" s="210"/>
      <c r="T131" s="211"/>
      <c r="AT131" s="212" t="s">
        <v>160</v>
      </c>
      <c r="AU131" s="212" t="s">
        <v>89</v>
      </c>
      <c r="AV131" s="14" t="s">
        <v>87</v>
      </c>
      <c r="AW131" s="14" t="s">
        <v>38</v>
      </c>
      <c r="AX131" s="14" t="s">
        <v>79</v>
      </c>
      <c r="AY131" s="212" t="s">
        <v>149</v>
      </c>
    </row>
    <row r="132" spans="2:51" s="15" customFormat="1" ht="11.25">
      <c r="B132" s="213"/>
      <c r="C132" s="214"/>
      <c r="D132" s="187" t="s">
        <v>160</v>
      </c>
      <c r="E132" s="215" t="s">
        <v>31</v>
      </c>
      <c r="F132" s="216" t="s">
        <v>163</v>
      </c>
      <c r="G132" s="214"/>
      <c r="H132" s="217">
        <v>311</v>
      </c>
      <c r="I132" s="218"/>
      <c r="J132" s="214"/>
      <c r="K132" s="214"/>
      <c r="L132" s="219"/>
      <c r="M132" s="220"/>
      <c r="N132" s="221"/>
      <c r="O132" s="221"/>
      <c r="P132" s="221"/>
      <c r="Q132" s="221"/>
      <c r="R132" s="221"/>
      <c r="S132" s="221"/>
      <c r="T132" s="222"/>
      <c r="AT132" s="223" t="s">
        <v>160</v>
      </c>
      <c r="AU132" s="223" t="s">
        <v>89</v>
      </c>
      <c r="AV132" s="15" t="s">
        <v>156</v>
      </c>
      <c r="AW132" s="15" t="s">
        <v>38</v>
      </c>
      <c r="AX132" s="15" t="s">
        <v>87</v>
      </c>
      <c r="AY132" s="223" t="s">
        <v>149</v>
      </c>
    </row>
    <row r="133" spans="1:65" s="2" customFormat="1" ht="24">
      <c r="A133" s="35"/>
      <c r="B133" s="36"/>
      <c r="C133" s="174" t="s">
        <v>216</v>
      </c>
      <c r="D133" s="174" t="s">
        <v>151</v>
      </c>
      <c r="E133" s="175" t="s">
        <v>1954</v>
      </c>
      <c r="F133" s="176" t="s">
        <v>1955</v>
      </c>
      <c r="G133" s="177" t="s">
        <v>154</v>
      </c>
      <c r="H133" s="178">
        <v>311</v>
      </c>
      <c r="I133" s="179"/>
      <c r="J133" s="180">
        <f>ROUND(I133*H133,2)</f>
        <v>0</v>
      </c>
      <c r="K133" s="176" t="s">
        <v>155</v>
      </c>
      <c r="L133" s="40"/>
      <c r="M133" s="181" t="s">
        <v>31</v>
      </c>
      <c r="N133" s="182" t="s">
        <v>50</v>
      </c>
      <c r="O133" s="65"/>
      <c r="P133" s="183">
        <f>O133*H133</f>
        <v>0</v>
      </c>
      <c r="Q133" s="183">
        <v>0</v>
      </c>
      <c r="R133" s="183">
        <f>Q133*H133</f>
        <v>0</v>
      </c>
      <c r="S133" s="183">
        <v>0</v>
      </c>
      <c r="T133" s="184">
        <f>S133*H133</f>
        <v>0</v>
      </c>
      <c r="U133" s="35"/>
      <c r="V133" s="35"/>
      <c r="W133" s="35"/>
      <c r="X133" s="35"/>
      <c r="Y133" s="35"/>
      <c r="Z133" s="35"/>
      <c r="AA133" s="35"/>
      <c r="AB133" s="35"/>
      <c r="AC133" s="35"/>
      <c r="AD133" s="35"/>
      <c r="AE133" s="35"/>
      <c r="AR133" s="185" t="s">
        <v>156</v>
      </c>
      <c r="AT133" s="185" t="s">
        <v>151</v>
      </c>
      <c r="AU133" s="185" t="s">
        <v>89</v>
      </c>
      <c r="AY133" s="18" t="s">
        <v>149</v>
      </c>
      <c r="BE133" s="186">
        <f>IF(N133="základní",J133,0)</f>
        <v>0</v>
      </c>
      <c r="BF133" s="186">
        <f>IF(N133="snížená",J133,0)</f>
        <v>0</v>
      </c>
      <c r="BG133" s="186">
        <f>IF(N133="zákl. přenesená",J133,0)</f>
        <v>0</v>
      </c>
      <c r="BH133" s="186">
        <f>IF(N133="sníž. přenesená",J133,0)</f>
        <v>0</v>
      </c>
      <c r="BI133" s="186">
        <f>IF(N133="nulová",J133,0)</f>
        <v>0</v>
      </c>
      <c r="BJ133" s="18" t="s">
        <v>87</v>
      </c>
      <c r="BK133" s="186">
        <f>ROUND(I133*H133,2)</f>
        <v>0</v>
      </c>
      <c r="BL133" s="18" t="s">
        <v>156</v>
      </c>
      <c r="BM133" s="185" t="s">
        <v>1956</v>
      </c>
    </row>
    <row r="134" spans="1:47" s="2" customFormat="1" ht="117">
      <c r="A134" s="35"/>
      <c r="B134" s="36"/>
      <c r="C134" s="37"/>
      <c r="D134" s="187" t="s">
        <v>158</v>
      </c>
      <c r="E134" s="37"/>
      <c r="F134" s="188" t="s">
        <v>1820</v>
      </c>
      <c r="G134" s="37"/>
      <c r="H134" s="37"/>
      <c r="I134" s="189"/>
      <c r="J134" s="37"/>
      <c r="K134" s="37"/>
      <c r="L134" s="40"/>
      <c r="M134" s="190"/>
      <c r="N134" s="191"/>
      <c r="O134" s="65"/>
      <c r="P134" s="65"/>
      <c r="Q134" s="65"/>
      <c r="R134" s="65"/>
      <c r="S134" s="65"/>
      <c r="T134" s="66"/>
      <c r="U134" s="35"/>
      <c r="V134" s="35"/>
      <c r="W134" s="35"/>
      <c r="X134" s="35"/>
      <c r="Y134" s="35"/>
      <c r="Z134" s="35"/>
      <c r="AA134" s="35"/>
      <c r="AB134" s="35"/>
      <c r="AC134" s="35"/>
      <c r="AD134" s="35"/>
      <c r="AE134" s="35"/>
      <c r="AT134" s="18" t="s">
        <v>158</v>
      </c>
      <c r="AU134" s="18" t="s">
        <v>89</v>
      </c>
    </row>
    <row r="135" spans="2:51" s="13" customFormat="1" ht="11.25">
      <c r="B135" s="192"/>
      <c r="C135" s="193"/>
      <c r="D135" s="187" t="s">
        <v>160</v>
      </c>
      <c r="E135" s="194" t="s">
        <v>31</v>
      </c>
      <c r="F135" s="195" t="s">
        <v>1953</v>
      </c>
      <c r="G135" s="193"/>
      <c r="H135" s="196">
        <v>311</v>
      </c>
      <c r="I135" s="197"/>
      <c r="J135" s="193"/>
      <c r="K135" s="193"/>
      <c r="L135" s="198"/>
      <c r="M135" s="199"/>
      <c r="N135" s="200"/>
      <c r="O135" s="200"/>
      <c r="P135" s="200"/>
      <c r="Q135" s="200"/>
      <c r="R135" s="200"/>
      <c r="S135" s="200"/>
      <c r="T135" s="201"/>
      <c r="AT135" s="202" t="s">
        <v>160</v>
      </c>
      <c r="AU135" s="202" t="s">
        <v>89</v>
      </c>
      <c r="AV135" s="13" t="s">
        <v>89</v>
      </c>
      <c r="AW135" s="13" t="s">
        <v>38</v>
      </c>
      <c r="AX135" s="13" t="s">
        <v>79</v>
      </c>
      <c r="AY135" s="202" t="s">
        <v>149</v>
      </c>
    </row>
    <row r="136" spans="2:51" s="14" customFormat="1" ht="11.25">
      <c r="B136" s="203"/>
      <c r="C136" s="204"/>
      <c r="D136" s="187" t="s">
        <v>160</v>
      </c>
      <c r="E136" s="205" t="s">
        <v>31</v>
      </c>
      <c r="F136" s="206" t="s">
        <v>162</v>
      </c>
      <c r="G136" s="204"/>
      <c r="H136" s="205" t="s">
        <v>31</v>
      </c>
      <c r="I136" s="207"/>
      <c r="J136" s="204"/>
      <c r="K136" s="204"/>
      <c r="L136" s="208"/>
      <c r="M136" s="209"/>
      <c r="N136" s="210"/>
      <c r="O136" s="210"/>
      <c r="P136" s="210"/>
      <c r="Q136" s="210"/>
      <c r="R136" s="210"/>
      <c r="S136" s="210"/>
      <c r="T136" s="211"/>
      <c r="AT136" s="212" t="s">
        <v>160</v>
      </c>
      <c r="AU136" s="212" t="s">
        <v>89</v>
      </c>
      <c r="AV136" s="14" t="s">
        <v>87</v>
      </c>
      <c r="AW136" s="14" t="s">
        <v>38</v>
      </c>
      <c r="AX136" s="14" t="s">
        <v>79</v>
      </c>
      <c r="AY136" s="212" t="s">
        <v>149</v>
      </c>
    </row>
    <row r="137" spans="2:51" s="15" customFormat="1" ht="11.25">
      <c r="B137" s="213"/>
      <c r="C137" s="214"/>
      <c r="D137" s="187" t="s">
        <v>160</v>
      </c>
      <c r="E137" s="215" t="s">
        <v>31</v>
      </c>
      <c r="F137" s="216" t="s">
        <v>163</v>
      </c>
      <c r="G137" s="214"/>
      <c r="H137" s="217">
        <v>311</v>
      </c>
      <c r="I137" s="218"/>
      <c r="J137" s="214"/>
      <c r="K137" s="214"/>
      <c r="L137" s="219"/>
      <c r="M137" s="220"/>
      <c r="N137" s="221"/>
      <c r="O137" s="221"/>
      <c r="P137" s="221"/>
      <c r="Q137" s="221"/>
      <c r="R137" s="221"/>
      <c r="S137" s="221"/>
      <c r="T137" s="222"/>
      <c r="AT137" s="223" t="s">
        <v>160</v>
      </c>
      <c r="AU137" s="223" t="s">
        <v>89</v>
      </c>
      <c r="AV137" s="15" t="s">
        <v>156</v>
      </c>
      <c r="AW137" s="15" t="s">
        <v>38</v>
      </c>
      <c r="AX137" s="15" t="s">
        <v>87</v>
      </c>
      <c r="AY137" s="223" t="s">
        <v>149</v>
      </c>
    </row>
    <row r="138" spans="1:65" s="2" customFormat="1" ht="16.5" customHeight="1">
      <c r="A138" s="35"/>
      <c r="B138" s="36"/>
      <c r="C138" s="224" t="s">
        <v>222</v>
      </c>
      <c r="D138" s="224" t="s">
        <v>237</v>
      </c>
      <c r="E138" s="225" t="s">
        <v>1822</v>
      </c>
      <c r="F138" s="226" t="s">
        <v>1823</v>
      </c>
      <c r="G138" s="227" t="s">
        <v>1173</v>
      </c>
      <c r="H138" s="228">
        <v>4.665</v>
      </c>
      <c r="I138" s="229"/>
      <c r="J138" s="230">
        <f>ROUND(I138*H138,2)</f>
        <v>0</v>
      </c>
      <c r="K138" s="226" t="s">
        <v>155</v>
      </c>
      <c r="L138" s="231"/>
      <c r="M138" s="232" t="s">
        <v>31</v>
      </c>
      <c r="N138" s="233" t="s">
        <v>50</v>
      </c>
      <c r="O138" s="65"/>
      <c r="P138" s="183">
        <f>O138*H138</f>
        <v>0</v>
      </c>
      <c r="Q138" s="183">
        <v>0.001</v>
      </c>
      <c r="R138" s="183">
        <f>Q138*H138</f>
        <v>0.004665</v>
      </c>
      <c r="S138" s="183">
        <v>0</v>
      </c>
      <c r="T138" s="184">
        <f>S138*H138</f>
        <v>0</v>
      </c>
      <c r="U138" s="35"/>
      <c r="V138" s="35"/>
      <c r="W138" s="35"/>
      <c r="X138" s="35"/>
      <c r="Y138" s="35"/>
      <c r="Z138" s="35"/>
      <c r="AA138" s="35"/>
      <c r="AB138" s="35"/>
      <c r="AC138" s="35"/>
      <c r="AD138" s="35"/>
      <c r="AE138" s="35"/>
      <c r="AR138" s="185" t="s">
        <v>198</v>
      </c>
      <c r="AT138" s="185" t="s">
        <v>237</v>
      </c>
      <c r="AU138" s="185" t="s">
        <v>89</v>
      </c>
      <c r="AY138" s="18" t="s">
        <v>149</v>
      </c>
      <c r="BE138" s="186">
        <f>IF(N138="základní",J138,0)</f>
        <v>0</v>
      </c>
      <c r="BF138" s="186">
        <f>IF(N138="snížená",J138,0)</f>
        <v>0</v>
      </c>
      <c r="BG138" s="186">
        <f>IF(N138="zákl. přenesená",J138,0)</f>
        <v>0</v>
      </c>
      <c r="BH138" s="186">
        <f>IF(N138="sníž. přenesená",J138,0)</f>
        <v>0</v>
      </c>
      <c r="BI138" s="186">
        <f>IF(N138="nulová",J138,0)</f>
        <v>0</v>
      </c>
      <c r="BJ138" s="18" t="s">
        <v>87</v>
      </c>
      <c r="BK138" s="186">
        <f>ROUND(I138*H138,2)</f>
        <v>0</v>
      </c>
      <c r="BL138" s="18" t="s">
        <v>156</v>
      </c>
      <c r="BM138" s="185" t="s">
        <v>1957</v>
      </c>
    </row>
    <row r="139" spans="2:51" s="13" customFormat="1" ht="11.25">
      <c r="B139" s="192"/>
      <c r="C139" s="193"/>
      <c r="D139" s="187" t="s">
        <v>160</v>
      </c>
      <c r="E139" s="193"/>
      <c r="F139" s="195" t="s">
        <v>1958</v>
      </c>
      <c r="G139" s="193"/>
      <c r="H139" s="196">
        <v>4.665</v>
      </c>
      <c r="I139" s="197"/>
      <c r="J139" s="193"/>
      <c r="K139" s="193"/>
      <c r="L139" s="198"/>
      <c r="M139" s="199"/>
      <c r="N139" s="200"/>
      <c r="O139" s="200"/>
      <c r="P139" s="200"/>
      <c r="Q139" s="200"/>
      <c r="R139" s="200"/>
      <c r="S139" s="200"/>
      <c r="T139" s="201"/>
      <c r="AT139" s="202" t="s">
        <v>160</v>
      </c>
      <c r="AU139" s="202" t="s">
        <v>89</v>
      </c>
      <c r="AV139" s="13" t="s">
        <v>89</v>
      </c>
      <c r="AW139" s="13" t="s">
        <v>4</v>
      </c>
      <c r="AX139" s="13" t="s">
        <v>87</v>
      </c>
      <c r="AY139" s="202" t="s">
        <v>149</v>
      </c>
    </row>
    <row r="140" spans="1:65" s="2" customFormat="1" ht="16.5" customHeight="1">
      <c r="A140" s="35"/>
      <c r="B140" s="36"/>
      <c r="C140" s="174" t="s">
        <v>224</v>
      </c>
      <c r="D140" s="174" t="s">
        <v>151</v>
      </c>
      <c r="E140" s="175" t="s">
        <v>1826</v>
      </c>
      <c r="F140" s="176" t="s">
        <v>1827</v>
      </c>
      <c r="G140" s="177" t="s">
        <v>154</v>
      </c>
      <c r="H140" s="178">
        <v>145</v>
      </c>
      <c r="I140" s="179"/>
      <c r="J140" s="180">
        <f>ROUND(I140*H140,2)</f>
        <v>0</v>
      </c>
      <c r="K140" s="176" t="s">
        <v>155</v>
      </c>
      <c r="L140" s="40"/>
      <c r="M140" s="181" t="s">
        <v>31</v>
      </c>
      <c r="N140" s="182" t="s">
        <v>50</v>
      </c>
      <c r="O140" s="65"/>
      <c r="P140" s="183">
        <f>O140*H140</f>
        <v>0</v>
      </c>
      <c r="Q140" s="183">
        <v>0</v>
      </c>
      <c r="R140" s="183">
        <f>Q140*H140</f>
        <v>0</v>
      </c>
      <c r="S140" s="183">
        <v>0</v>
      </c>
      <c r="T140" s="184">
        <f>S140*H140</f>
        <v>0</v>
      </c>
      <c r="U140" s="35"/>
      <c r="V140" s="35"/>
      <c r="W140" s="35"/>
      <c r="X140" s="35"/>
      <c r="Y140" s="35"/>
      <c r="Z140" s="35"/>
      <c r="AA140" s="35"/>
      <c r="AB140" s="35"/>
      <c r="AC140" s="35"/>
      <c r="AD140" s="35"/>
      <c r="AE140" s="35"/>
      <c r="AR140" s="185" t="s">
        <v>156</v>
      </c>
      <c r="AT140" s="185" t="s">
        <v>151</v>
      </c>
      <c r="AU140" s="185" t="s">
        <v>89</v>
      </c>
      <c r="AY140" s="18" t="s">
        <v>149</v>
      </c>
      <c r="BE140" s="186">
        <f>IF(N140="základní",J140,0)</f>
        <v>0</v>
      </c>
      <c r="BF140" s="186">
        <f>IF(N140="snížená",J140,0)</f>
        <v>0</v>
      </c>
      <c r="BG140" s="186">
        <f>IF(N140="zákl. přenesená",J140,0)</f>
        <v>0</v>
      </c>
      <c r="BH140" s="186">
        <f>IF(N140="sníž. přenesená",J140,0)</f>
        <v>0</v>
      </c>
      <c r="BI140" s="186">
        <f>IF(N140="nulová",J140,0)</f>
        <v>0</v>
      </c>
      <c r="BJ140" s="18" t="s">
        <v>87</v>
      </c>
      <c r="BK140" s="186">
        <f>ROUND(I140*H140,2)</f>
        <v>0</v>
      </c>
      <c r="BL140" s="18" t="s">
        <v>156</v>
      </c>
      <c r="BM140" s="185" t="s">
        <v>1959</v>
      </c>
    </row>
    <row r="141" spans="1:47" s="2" customFormat="1" ht="146.25">
      <c r="A141" s="35"/>
      <c r="B141" s="36"/>
      <c r="C141" s="37"/>
      <c r="D141" s="187" t="s">
        <v>158</v>
      </c>
      <c r="E141" s="37"/>
      <c r="F141" s="188" t="s">
        <v>848</v>
      </c>
      <c r="G141" s="37"/>
      <c r="H141" s="37"/>
      <c r="I141" s="189"/>
      <c r="J141" s="37"/>
      <c r="K141" s="37"/>
      <c r="L141" s="40"/>
      <c r="M141" s="190"/>
      <c r="N141" s="191"/>
      <c r="O141" s="65"/>
      <c r="P141" s="65"/>
      <c r="Q141" s="65"/>
      <c r="R141" s="65"/>
      <c r="S141" s="65"/>
      <c r="T141" s="66"/>
      <c r="U141" s="35"/>
      <c r="V141" s="35"/>
      <c r="W141" s="35"/>
      <c r="X141" s="35"/>
      <c r="Y141" s="35"/>
      <c r="Z141" s="35"/>
      <c r="AA141" s="35"/>
      <c r="AB141" s="35"/>
      <c r="AC141" s="35"/>
      <c r="AD141" s="35"/>
      <c r="AE141" s="35"/>
      <c r="AT141" s="18" t="s">
        <v>158</v>
      </c>
      <c r="AU141" s="18" t="s">
        <v>89</v>
      </c>
    </row>
    <row r="142" spans="2:63" s="12" customFormat="1" ht="22.9" customHeight="1">
      <c r="B142" s="158"/>
      <c r="C142" s="159"/>
      <c r="D142" s="160" t="s">
        <v>78</v>
      </c>
      <c r="E142" s="172" t="s">
        <v>89</v>
      </c>
      <c r="F142" s="172" t="s">
        <v>273</v>
      </c>
      <c r="G142" s="159"/>
      <c r="H142" s="159"/>
      <c r="I142" s="162"/>
      <c r="J142" s="173">
        <f>BK142</f>
        <v>0</v>
      </c>
      <c r="K142" s="159"/>
      <c r="L142" s="164"/>
      <c r="M142" s="165"/>
      <c r="N142" s="166"/>
      <c r="O142" s="166"/>
      <c r="P142" s="167">
        <f>SUM(P143:P146)</f>
        <v>0</v>
      </c>
      <c r="Q142" s="166"/>
      <c r="R142" s="167">
        <f>SUM(R143:R146)</f>
        <v>12.635503999999997</v>
      </c>
      <c r="S142" s="166"/>
      <c r="T142" s="168">
        <f>SUM(T143:T146)</f>
        <v>0</v>
      </c>
      <c r="AR142" s="169" t="s">
        <v>87</v>
      </c>
      <c r="AT142" s="170" t="s">
        <v>78</v>
      </c>
      <c r="AU142" s="170" t="s">
        <v>87</v>
      </c>
      <c r="AY142" s="169" t="s">
        <v>149</v>
      </c>
      <c r="BK142" s="171">
        <f>SUM(BK143:BK146)</f>
        <v>0</v>
      </c>
    </row>
    <row r="143" spans="1:65" s="2" customFormat="1" ht="16.5" customHeight="1">
      <c r="A143" s="35"/>
      <c r="B143" s="36"/>
      <c r="C143" s="174" t="s">
        <v>8</v>
      </c>
      <c r="D143" s="174" t="s">
        <v>151</v>
      </c>
      <c r="E143" s="175" t="s">
        <v>1960</v>
      </c>
      <c r="F143" s="176" t="s">
        <v>1961</v>
      </c>
      <c r="G143" s="177" t="s">
        <v>170</v>
      </c>
      <c r="H143" s="178">
        <v>5.6</v>
      </c>
      <c r="I143" s="179"/>
      <c r="J143" s="180">
        <f>ROUND(I143*H143,2)</f>
        <v>0</v>
      </c>
      <c r="K143" s="176" t="s">
        <v>155</v>
      </c>
      <c r="L143" s="40"/>
      <c r="M143" s="181" t="s">
        <v>31</v>
      </c>
      <c r="N143" s="182" t="s">
        <v>50</v>
      </c>
      <c r="O143" s="65"/>
      <c r="P143" s="183">
        <f>O143*H143</f>
        <v>0</v>
      </c>
      <c r="Q143" s="183">
        <v>2.25634</v>
      </c>
      <c r="R143" s="183">
        <f>Q143*H143</f>
        <v>12.635503999999997</v>
      </c>
      <c r="S143" s="183">
        <v>0</v>
      </c>
      <c r="T143" s="184">
        <f>S143*H143</f>
        <v>0</v>
      </c>
      <c r="U143" s="35"/>
      <c r="V143" s="35"/>
      <c r="W143" s="35"/>
      <c r="X143" s="35"/>
      <c r="Y143" s="35"/>
      <c r="Z143" s="35"/>
      <c r="AA143" s="35"/>
      <c r="AB143" s="35"/>
      <c r="AC143" s="35"/>
      <c r="AD143" s="35"/>
      <c r="AE143" s="35"/>
      <c r="AR143" s="185" t="s">
        <v>156</v>
      </c>
      <c r="AT143" s="185" t="s">
        <v>151</v>
      </c>
      <c r="AU143" s="185" t="s">
        <v>89</v>
      </c>
      <c r="AY143" s="18" t="s">
        <v>149</v>
      </c>
      <c r="BE143" s="186">
        <f>IF(N143="základní",J143,0)</f>
        <v>0</v>
      </c>
      <c r="BF143" s="186">
        <f>IF(N143="snížená",J143,0)</f>
        <v>0</v>
      </c>
      <c r="BG143" s="186">
        <f>IF(N143="zákl. přenesená",J143,0)</f>
        <v>0</v>
      </c>
      <c r="BH143" s="186">
        <f>IF(N143="sníž. přenesená",J143,0)</f>
        <v>0</v>
      </c>
      <c r="BI143" s="186">
        <f>IF(N143="nulová",J143,0)</f>
        <v>0</v>
      </c>
      <c r="BJ143" s="18" t="s">
        <v>87</v>
      </c>
      <c r="BK143" s="186">
        <f>ROUND(I143*H143,2)</f>
        <v>0</v>
      </c>
      <c r="BL143" s="18" t="s">
        <v>156</v>
      </c>
      <c r="BM143" s="185" t="s">
        <v>1962</v>
      </c>
    </row>
    <row r="144" spans="1:47" s="2" customFormat="1" ht="78">
      <c r="A144" s="35"/>
      <c r="B144" s="36"/>
      <c r="C144" s="37"/>
      <c r="D144" s="187" t="s">
        <v>158</v>
      </c>
      <c r="E144" s="37"/>
      <c r="F144" s="188" t="s">
        <v>881</v>
      </c>
      <c r="G144" s="37"/>
      <c r="H144" s="37"/>
      <c r="I144" s="189"/>
      <c r="J144" s="37"/>
      <c r="K144" s="37"/>
      <c r="L144" s="40"/>
      <c r="M144" s="190"/>
      <c r="N144" s="191"/>
      <c r="O144" s="65"/>
      <c r="P144" s="65"/>
      <c r="Q144" s="65"/>
      <c r="R144" s="65"/>
      <c r="S144" s="65"/>
      <c r="T144" s="66"/>
      <c r="U144" s="35"/>
      <c r="V144" s="35"/>
      <c r="W144" s="35"/>
      <c r="X144" s="35"/>
      <c r="Y144" s="35"/>
      <c r="Z144" s="35"/>
      <c r="AA144" s="35"/>
      <c r="AB144" s="35"/>
      <c r="AC144" s="35"/>
      <c r="AD144" s="35"/>
      <c r="AE144" s="35"/>
      <c r="AT144" s="18" t="s">
        <v>158</v>
      </c>
      <c r="AU144" s="18" t="s">
        <v>89</v>
      </c>
    </row>
    <row r="145" spans="2:51" s="13" customFormat="1" ht="11.25">
      <c r="B145" s="192"/>
      <c r="C145" s="193"/>
      <c r="D145" s="187" t="s">
        <v>160</v>
      </c>
      <c r="E145" s="194" t="s">
        <v>31</v>
      </c>
      <c r="F145" s="195" t="s">
        <v>1963</v>
      </c>
      <c r="G145" s="193"/>
      <c r="H145" s="196">
        <v>5.6</v>
      </c>
      <c r="I145" s="197"/>
      <c r="J145" s="193"/>
      <c r="K145" s="193"/>
      <c r="L145" s="198"/>
      <c r="M145" s="199"/>
      <c r="N145" s="200"/>
      <c r="O145" s="200"/>
      <c r="P145" s="200"/>
      <c r="Q145" s="200"/>
      <c r="R145" s="200"/>
      <c r="S145" s="200"/>
      <c r="T145" s="201"/>
      <c r="AT145" s="202" t="s">
        <v>160</v>
      </c>
      <c r="AU145" s="202" t="s">
        <v>89</v>
      </c>
      <c r="AV145" s="13" t="s">
        <v>89</v>
      </c>
      <c r="AW145" s="13" t="s">
        <v>38</v>
      </c>
      <c r="AX145" s="13" t="s">
        <v>79</v>
      </c>
      <c r="AY145" s="202" t="s">
        <v>149</v>
      </c>
    </row>
    <row r="146" spans="2:51" s="15" customFormat="1" ht="11.25">
      <c r="B146" s="213"/>
      <c r="C146" s="214"/>
      <c r="D146" s="187" t="s">
        <v>160</v>
      </c>
      <c r="E146" s="215" t="s">
        <v>31</v>
      </c>
      <c r="F146" s="216" t="s">
        <v>163</v>
      </c>
      <c r="G146" s="214"/>
      <c r="H146" s="217">
        <v>5.6</v>
      </c>
      <c r="I146" s="218"/>
      <c r="J146" s="214"/>
      <c r="K146" s="214"/>
      <c r="L146" s="219"/>
      <c r="M146" s="220"/>
      <c r="N146" s="221"/>
      <c r="O146" s="221"/>
      <c r="P146" s="221"/>
      <c r="Q146" s="221"/>
      <c r="R146" s="221"/>
      <c r="S146" s="221"/>
      <c r="T146" s="222"/>
      <c r="AT146" s="223" t="s">
        <v>160</v>
      </c>
      <c r="AU146" s="223" t="s">
        <v>89</v>
      </c>
      <c r="AV146" s="15" t="s">
        <v>156</v>
      </c>
      <c r="AW146" s="15" t="s">
        <v>38</v>
      </c>
      <c r="AX146" s="15" t="s">
        <v>87</v>
      </c>
      <c r="AY146" s="223" t="s">
        <v>149</v>
      </c>
    </row>
    <row r="147" spans="2:63" s="12" customFormat="1" ht="22.9" customHeight="1">
      <c r="B147" s="158"/>
      <c r="C147" s="159"/>
      <c r="D147" s="160" t="s">
        <v>78</v>
      </c>
      <c r="E147" s="172" t="s">
        <v>167</v>
      </c>
      <c r="F147" s="172" t="s">
        <v>900</v>
      </c>
      <c r="G147" s="159"/>
      <c r="H147" s="159"/>
      <c r="I147" s="162"/>
      <c r="J147" s="173">
        <f>BK147</f>
        <v>0</v>
      </c>
      <c r="K147" s="159"/>
      <c r="L147" s="164"/>
      <c r="M147" s="165"/>
      <c r="N147" s="166"/>
      <c r="O147" s="166"/>
      <c r="P147" s="167">
        <f>SUM(P148:P183)</f>
        <v>0</v>
      </c>
      <c r="Q147" s="166"/>
      <c r="R147" s="167">
        <f>SUM(R148:R183)</f>
        <v>31.2147665</v>
      </c>
      <c r="S147" s="166"/>
      <c r="T147" s="168">
        <f>SUM(T148:T183)</f>
        <v>0</v>
      </c>
      <c r="AR147" s="169" t="s">
        <v>87</v>
      </c>
      <c r="AT147" s="170" t="s">
        <v>78</v>
      </c>
      <c r="AU147" s="170" t="s">
        <v>87</v>
      </c>
      <c r="AY147" s="169" t="s">
        <v>149</v>
      </c>
      <c r="BK147" s="171">
        <f>SUM(BK148:BK183)</f>
        <v>0</v>
      </c>
    </row>
    <row r="148" spans="1:65" s="2" customFormat="1" ht="24">
      <c r="A148" s="35"/>
      <c r="B148" s="36"/>
      <c r="C148" s="174" t="s">
        <v>236</v>
      </c>
      <c r="D148" s="174" t="s">
        <v>151</v>
      </c>
      <c r="E148" s="175" t="s">
        <v>1964</v>
      </c>
      <c r="F148" s="176" t="s">
        <v>1965</v>
      </c>
      <c r="G148" s="177" t="s">
        <v>391</v>
      </c>
      <c r="H148" s="178">
        <v>112</v>
      </c>
      <c r="I148" s="179"/>
      <c r="J148" s="180">
        <f>ROUND(I148*H148,2)</f>
        <v>0</v>
      </c>
      <c r="K148" s="176" t="s">
        <v>155</v>
      </c>
      <c r="L148" s="40"/>
      <c r="M148" s="181" t="s">
        <v>31</v>
      </c>
      <c r="N148" s="182" t="s">
        <v>50</v>
      </c>
      <c r="O148" s="65"/>
      <c r="P148" s="183">
        <f>O148*H148</f>
        <v>0</v>
      </c>
      <c r="Q148" s="183">
        <v>0.17489</v>
      </c>
      <c r="R148" s="183">
        <f>Q148*H148</f>
        <v>19.58768</v>
      </c>
      <c r="S148" s="183">
        <v>0</v>
      </c>
      <c r="T148" s="184">
        <f>S148*H148</f>
        <v>0</v>
      </c>
      <c r="U148" s="35"/>
      <c r="V148" s="35"/>
      <c r="W148" s="35"/>
      <c r="X148" s="35"/>
      <c r="Y148" s="35"/>
      <c r="Z148" s="35"/>
      <c r="AA148" s="35"/>
      <c r="AB148" s="35"/>
      <c r="AC148" s="35"/>
      <c r="AD148" s="35"/>
      <c r="AE148" s="35"/>
      <c r="AR148" s="185" t="s">
        <v>156</v>
      </c>
      <c r="AT148" s="185" t="s">
        <v>151</v>
      </c>
      <c r="AU148" s="185" t="s">
        <v>89</v>
      </c>
      <c r="AY148" s="18" t="s">
        <v>149</v>
      </c>
      <c r="BE148" s="186">
        <f>IF(N148="základní",J148,0)</f>
        <v>0</v>
      </c>
      <c r="BF148" s="186">
        <f>IF(N148="snížená",J148,0)</f>
        <v>0</v>
      </c>
      <c r="BG148" s="186">
        <f>IF(N148="zákl. přenesená",J148,0)</f>
        <v>0</v>
      </c>
      <c r="BH148" s="186">
        <f>IF(N148="sníž. přenesená",J148,0)</f>
        <v>0</v>
      </c>
      <c r="BI148" s="186">
        <f>IF(N148="nulová",J148,0)</f>
        <v>0</v>
      </c>
      <c r="BJ148" s="18" t="s">
        <v>87</v>
      </c>
      <c r="BK148" s="186">
        <f>ROUND(I148*H148,2)</f>
        <v>0</v>
      </c>
      <c r="BL148" s="18" t="s">
        <v>156</v>
      </c>
      <c r="BM148" s="185" t="s">
        <v>1966</v>
      </c>
    </row>
    <row r="149" spans="1:47" s="2" customFormat="1" ht="68.25">
      <c r="A149" s="35"/>
      <c r="B149" s="36"/>
      <c r="C149" s="37"/>
      <c r="D149" s="187" t="s">
        <v>158</v>
      </c>
      <c r="E149" s="37"/>
      <c r="F149" s="188" t="s">
        <v>1967</v>
      </c>
      <c r="G149" s="37"/>
      <c r="H149" s="37"/>
      <c r="I149" s="189"/>
      <c r="J149" s="37"/>
      <c r="K149" s="37"/>
      <c r="L149" s="40"/>
      <c r="M149" s="190"/>
      <c r="N149" s="191"/>
      <c r="O149" s="65"/>
      <c r="P149" s="65"/>
      <c r="Q149" s="65"/>
      <c r="R149" s="65"/>
      <c r="S149" s="65"/>
      <c r="T149" s="66"/>
      <c r="U149" s="35"/>
      <c r="V149" s="35"/>
      <c r="W149" s="35"/>
      <c r="X149" s="35"/>
      <c r="Y149" s="35"/>
      <c r="Z149" s="35"/>
      <c r="AA149" s="35"/>
      <c r="AB149" s="35"/>
      <c r="AC149" s="35"/>
      <c r="AD149" s="35"/>
      <c r="AE149" s="35"/>
      <c r="AT149" s="18" t="s">
        <v>158</v>
      </c>
      <c r="AU149" s="18" t="s">
        <v>89</v>
      </c>
    </row>
    <row r="150" spans="1:65" s="2" customFormat="1" ht="16.5" customHeight="1">
      <c r="A150" s="35"/>
      <c r="B150" s="36"/>
      <c r="C150" s="224" t="s">
        <v>243</v>
      </c>
      <c r="D150" s="224" t="s">
        <v>237</v>
      </c>
      <c r="E150" s="225" t="s">
        <v>1968</v>
      </c>
      <c r="F150" s="226" t="s">
        <v>1969</v>
      </c>
      <c r="G150" s="227" t="s">
        <v>391</v>
      </c>
      <c r="H150" s="228">
        <v>112</v>
      </c>
      <c r="I150" s="229"/>
      <c r="J150" s="230">
        <f>ROUND(I150*H150,2)</f>
        <v>0</v>
      </c>
      <c r="K150" s="226" t="s">
        <v>155</v>
      </c>
      <c r="L150" s="231"/>
      <c r="M150" s="232" t="s">
        <v>31</v>
      </c>
      <c r="N150" s="233" t="s">
        <v>50</v>
      </c>
      <c r="O150" s="65"/>
      <c r="P150" s="183">
        <f>O150*H150</f>
        <v>0</v>
      </c>
      <c r="Q150" s="183">
        <v>0.0037</v>
      </c>
      <c r="R150" s="183">
        <f>Q150*H150</f>
        <v>0.4144</v>
      </c>
      <c r="S150" s="183">
        <v>0</v>
      </c>
      <c r="T150" s="184">
        <f>S150*H150</f>
        <v>0</v>
      </c>
      <c r="U150" s="35"/>
      <c r="V150" s="35"/>
      <c r="W150" s="35"/>
      <c r="X150" s="35"/>
      <c r="Y150" s="35"/>
      <c r="Z150" s="35"/>
      <c r="AA150" s="35"/>
      <c r="AB150" s="35"/>
      <c r="AC150" s="35"/>
      <c r="AD150" s="35"/>
      <c r="AE150" s="35"/>
      <c r="AR150" s="185" t="s">
        <v>198</v>
      </c>
      <c r="AT150" s="185" t="s">
        <v>237</v>
      </c>
      <c r="AU150" s="185" t="s">
        <v>89</v>
      </c>
      <c r="AY150" s="18" t="s">
        <v>149</v>
      </c>
      <c r="BE150" s="186">
        <f>IF(N150="základní",J150,0)</f>
        <v>0</v>
      </c>
      <c r="BF150" s="186">
        <f>IF(N150="snížená",J150,0)</f>
        <v>0</v>
      </c>
      <c r="BG150" s="186">
        <f>IF(N150="zákl. přenesená",J150,0)</f>
        <v>0</v>
      </c>
      <c r="BH150" s="186">
        <f>IF(N150="sníž. přenesená",J150,0)</f>
        <v>0</v>
      </c>
      <c r="BI150" s="186">
        <f>IF(N150="nulová",J150,0)</f>
        <v>0</v>
      </c>
      <c r="BJ150" s="18" t="s">
        <v>87</v>
      </c>
      <c r="BK150" s="186">
        <f>ROUND(I150*H150,2)</f>
        <v>0</v>
      </c>
      <c r="BL150" s="18" t="s">
        <v>156</v>
      </c>
      <c r="BM150" s="185" t="s">
        <v>1970</v>
      </c>
    </row>
    <row r="151" spans="1:65" s="2" customFormat="1" ht="16.5" customHeight="1">
      <c r="A151" s="35"/>
      <c r="B151" s="36"/>
      <c r="C151" s="224" t="s">
        <v>248</v>
      </c>
      <c r="D151" s="224" t="s">
        <v>237</v>
      </c>
      <c r="E151" s="225" t="s">
        <v>1971</v>
      </c>
      <c r="F151" s="226" t="s">
        <v>1972</v>
      </c>
      <c r="G151" s="227" t="s">
        <v>391</v>
      </c>
      <c r="H151" s="228">
        <v>25</v>
      </c>
      <c r="I151" s="229"/>
      <c r="J151" s="230">
        <f>ROUND(I151*H151,2)</f>
        <v>0</v>
      </c>
      <c r="K151" s="226" t="s">
        <v>155</v>
      </c>
      <c r="L151" s="231"/>
      <c r="M151" s="232" t="s">
        <v>31</v>
      </c>
      <c r="N151" s="233" t="s">
        <v>50</v>
      </c>
      <c r="O151" s="65"/>
      <c r="P151" s="183">
        <f>O151*H151</f>
        <v>0</v>
      </c>
      <c r="Q151" s="183">
        <v>0.004</v>
      </c>
      <c r="R151" s="183">
        <f>Q151*H151</f>
        <v>0.1</v>
      </c>
      <c r="S151" s="183">
        <v>0</v>
      </c>
      <c r="T151" s="184">
        <f>S151*H151</f>
        <v>0</v>
      </c>
      <c r="U151" s="35"/>
      <c r="V151" s="35"/>
      <c r="W151" s="35"/>
      <c r="X151" s="35"/>
      <c r="Y151" s="35"/>
      <c r="Z151" s="35"/>
      <c r="AA151" s="35"/>
      <c r="AB151" s="35"/>
      <c r="AC151" s="35"/>
      <c r="AD151" s="35"/>
      <c r="AE151" s="35"/>
      <c r="AR151" s="185" t="s">
        <v>198</v>
      </c>
      <c r="AT151" s="185" t="s">
        <v>237</v>
      </c>
      <c r="AU151" s="185" t="s">
        <v>89</v>
      </c>
      <c r="AY151" s="18" t="s">
        <v>149</v>
      </c>
      <c r="BE151" s="186">
        <f>IF(N151="základní",J151,0)</f>
        <v>0</v>
      </c>
      <c r="BF151" s="186">
        <f>IF(N151="snížená",J151,0)</f>
        <v>0</v>
      </c>
      <c r="BG151" s="186">
        <f>IF(N151="zákl. přenesená",J151,0)</f>
        <v>0</v>
      </c>
      <c r="BH151" s="186">
        <f>IF(N151="sníž. přenesená",J151,0)</f>
        <v>0</v>
      </c>
      <c r="BI151" s="186">
        <f>IF(N151="nulová",J151,0)</f>
        <v>0</v>
      </c>
      <c r="BJ151" s="18" t="s">
        <v>87</v>
      </c>
      <c r="BK151" s="186">
        <f>ROUND(I151*H151,2)</f>
        <v>0</v>
      </c>
      <c r="BL151" s="18" t="s">
        <v>156</v>
      </c>
      <c r="BM151" s="185" t="s">
        <v>1973</v>
      </c>
    </row>
    <row r="152" spans="1:65" s="2" customFormat="1" ht="16.5" customHeight="1">
      <c r="A152" s="35"/>
      <c r="B152" s="36"/>
      <c r="C152" s="224" t="s">
        <v>258</v>
      </c>
      <c r="D152" s="224" t="s">
        <v>237</v>
      </c>
      <c r="E152" s="225" t="s">
        <v>1974</v>
      </c>
      <c r="F152" s="226" t="s">
        <v>1975</v>
      </c>
      <c r="G152" s="227" t="s">
        <v>391</v>
      </c>
      <c r="H152" s="228">
        <v>112</v>
      </c>
      <c r="I152" s="229"/>
      <c r="J152" s="230">
        <f>ROUND(I152*H152,2)</f>
        <v>0</v>
      </c>
      <c r="K152" s="226" t="s">
        <v>155</v>
      </c>
      <c r="L152" s="231"/>
      <c r="M152" s="232" t="s">
        <v>31</v>
      </c>
      <c r="N152" s="233" t="s">
        <v>50</v>
      </c>
      <c r="O152" s="65"/>
      <c r="P152" s="183">
        <f>O152*H152</f>
        <v>0</v>
      </c>
      <c r="Q152" s="183">
        <v>1E-05</v>
      </c>
      <c r="R152" s="183">
        <f>Q152*H152</f>
        <v>0.0011200000000000001</v>
      </c>
      <c r="S152" s="183">
        <v>0</v>
      </c>
      <c r="T152" s="184">
        <f>S152*H152</f>
        <v>0</v>
      </c>
      <c r="U152" s="35"/>
      <c r="V152" s="35"/>
      <c r="W152" s="35"/>
      <c r="X152" s="35"/>
      <c r="Y152" s="35"/>
      <c r="Z152" s="35"/>
      <c r="AA152" s="35"/>
      <c r="AB152" s="35"/>
      <c r="AC152" s="35"/>
      <c r="AD152" s="35"/>
      <c r="AE152" s="35"/>
      <c r="AR152" s="185" t="s">
        <v>198</v>
      </c>
      <c r="AT152" s="185" t="s">
        <v>237</v>
      </c>
      <c r="AU152" s="185" t="s">
        <v>89</v>
      </c>
      <c r="AY152" s="18" t="s">
        <v>149</v>
      </c>
      <c r="BE152" s="186">
        <f>IF(N152="základní",J152,0)</f>
        <v>0</v>
      </c>
      <c r="BF152" s="186">
        <f>IF(N152="snížená",J152,0)</f>
        <v>0</v>
      </c>
      <c r="BG152" s="186">
        <f>IF(N152="zákl. přenesená",J152,0)</f>
        <v>0</v>
      </c>
      <c r="BH152" s="186">
        <f>IF(N152="sníž. přenesená",J152,0)</f>
        <v>0</v>
      </c>
      <c r="BI152" s="186">
        <f>IF(N152="nulová",J152,0)</f>
        <v>0</v>
      </c>
      <c r="BJ152" s="18" t="s">
        <v>87</v>
      </c>
      <c r="BK152" s="186">
        <f>ROUND(I152*H152,2)</f>
        <v>0</v>
      </c>
      <c r="BL152" s="18" t="s">
        <v>156</v>
      </c>
      <c r="BM152" s="185" t="s">
        <v>1976</v>
      </c>
    </row>
    <row r="153" spans="1:65" s="2" customFormat="1" ht="16.5" customHeight="1">
      <c r="A153" s="35"/>
      <c r="B153" s="36"/>
      <c r="C153" s="174" t="s">
        <v>263</v>
      </c>
      <c r="D153" s="174" t="s">
        <v>151</v>
      </c>
      <c r="E153" s="175" t="s">
        <v>1977</v>
      </c>
      <c r="F153" s="176" t="s">
        <v>1978</v>
      </c>
      <c r="G153" s="177" t="s">
        <v>391</v>
      </c>
      <c r="H153" s="178">
        <v>3</v>
      </c>
      <c r="I153" s="179"/>
      <c r="J153" s="180">
        <f>ROUND(I153*H153,2)</f>
        <v>0</v>
      </c>
      <c r="K153" s="176" t="s">
        <v>155</v>
      </c>
      <c r="L153" s="40"/>
      <c r="M153" s="181" t="s">
        <v>31</v>
      </c>
      <c r="N153" s="182" t="s">
        <v>50</v>
      </c>
      <c r="O153" s="65"/>
      <c r="P153" s="183">
        <f>O153*H153</f>
        <v>0</v>
      </c>
      <c r="Q153" s="183">
        <v>0</v>
      </c>
      <c r="R153" s="183">
        <f>Q153*H153</f>
        <v>0</v>
      </c>
      <c r="S153" s="183">
        <v>0</v>
      </c>
      <c r="T153" s="184">
        <f>S153*H153</f>
        <v>0</v>
      </c>
      <c r="U153" s="35"/>
      <c r="V153" s="35"/>
      <c r="W153" s="35"/>
      <c r="X153" s="35"/>
      <c r="Y153" s="35"/>
      <c r="Z153" s="35"/>
      <c r="AA153" s="35"/>
      <c r="AB153" s="35"/>
      <c r="AC153" s="35"/>
      <c r="AD153" s="35"/>
      <c r="AE153" s="35"/>
      <c r="AR153" s="185" t="s">
        <v>156</v>
      </c>
      <c r="AT153" s="185" t="s">
        <v>151</v>
      </c>
      <c r="AU153" s="185" t="s">
        <v>89</v>
      </c>
      <c r="AY153" s="18" t="s">
        <v>149</v>
      </c>
      <c r="BE153" s="186">
        <f>IF(N153="základní",J153,0)</f>
        <v>0</v>
      </c>
      <c r="BF153" s="186">
        <f>IF(N153="snížená",J153,0)</f>
        <v>0</v>
      </c>
      <c r="BG153" s="186">
        <f>IF(N153="zákl. přenesená",J153,0)</f>
        <v>0</v>
      </c>
      <c r="BH153" s="186">
        <f>IF(N153="sníž. přenesená",J153,0)</f>
        <v>0</v>
      </c>
      <c r="BI153" s="186">
        <f>IF(N153="nulová",J153,0)</f>
        <v>0</v>
      </c>
      <c r="BJ153" s="18" t="s">
        <v>87</v>
      </c>
      <c r="BK153" s="186">
        <f>ROUND(I153*H153,2)</f>
        <v>0</v>
      </c>
      <c r="BL153" s="18" t="s">
        <v>156</v>
      </c>
      <c r="BM153" s="185" t="s">
        <v>1979</v>
      </c>
    </row>
    <row r="154" spans="1:47" s="2" customFormat="1" ht="29.25">
      <c r="A154" s="35"/>
      <c r="B154" s="36"/>
      <c r="C154" s="37"/>
      <c r="D154" s="187" t="s">
        <v>158</v>
      </c>
      <c r="E154" s="37"/>
      <c r="F154" s="188" t="s">
        <v>1980</v>
      </c>
      <c r="G154" s="37"/>
      <c r="H154" s="37"/>
      <c r="I154" s="189"/>
      <c r="J154" s="37"/>
      <c r="K154" s="37"/>
      <c r="L154" s="40"/>
      <c r="M154" s="190"/>
      <c r="N154" s="191"/>
      <c r="O154" s="65"/>
      <c r="P154" s="65"/>
      <c r="Q154" s="65"/>
      <c r="R154" s="65"/>
      <c r="S154" s="65"/>
      <c r="T154" s="66"/>
      <c r="U154" s="35"/>
      <c r="V154" s="35"/>
      <c r="W154" s="35"/>
      <c r="X154" s="35"/>
      <c r="Y154" s="35"/>
      <c r="Z154" s="35"/>
      <c r="AA154" s="35"/>
      <c r="AB154" s="35"/>
      <c r="AC154" s="35"/>
      <c r="AD154" s="35"/>
      <c r="AE154" s="35"/>
      <c r="AT154" s="18" t="s">
        <v>158</v>
      </c>
      <c r="AU154" s="18" t="s">
        <v>89</v>
      </c>
    </row>
    <row r="155" spans="2:51" s="13" customFormat="1" ht="11.25">
      <c r="B155" s="192"/>
      <c r="C155" s="193"/>
      <c r="D155" s="187" t="s">
        <v>160</v>
      </c>
      <c r="E155" s="194" t="s">
        <v>31</v>
      </c>
      <c r="F155" s="195" t="s">
        <v>167</v>
      </c>
      <c r="G155" s="193"/>
      <c r="H155" s="196">
        <v>3</v>
      </c>
      <c r="I155" s="197"/>
      <c r="J155" s="193"/>
      <c r="K155" s="193"/>
      <c r="L155" s="198"/>
      <c r="M155" s="199"/>
      <c r="N155" s="200"/>
      <c r="O155" s="200"/>
      <c r="P155" s="200"/>
      <c r="Q155" s="200"/>
      <c r="R155" s="200"/>
      <c r="S155" s="200"/>
      <c r="T155" s="201"/>
      <c r="AT155" s="202" t="s">
        <v>160</v>
      </c>
      <c r="AU155" s="202" t="s">
        <v>89</v>
      </c>
      <c r="AV155" s="13" t="s">
        <v>89</v>
      </c>
      <c r="AW155" s="13" t="s">
        <v>38</v>
      </c>
      <c r="AX155" s="13" t="s">
        <v>79</v>
      </c>
      <c r="AY155" s="202" t="s">
        <v>149</v>
      </c>
    </row>
    <row r="156" spans="2:51" s="15" customFormat="1" ht="11.25">
      <c r="B156" s="213"/>
      <c r="C156" s="214"/>
      <c r="D156" s="187" t="s">
        <v>160</v>
      </c>
      <c r="E156" s="215" t="s">
        <v>31</v>
      </c>
      <c r="F156" s="216" t="s">
        <v>163</v>
      </c>
      <c r="G156" s="214"/>
      <c r="H156" s="217">
        <v>3</v>
      </c>
      <c r="I156" s="218"/>
      <c r="J156" s="214"/>
      <c r="K156" s="214"/>
      <c r="L156" s="219"/>
      <c r="M156" s="220"/>
      <c r="N156" s="221"/>
      <c r="O156" s="221"/>
      <c r="P156" s="221"/>
      <c r="Q156" s="221"/>
      <c r="R156" s="221"/>
      <c r="S156" s="221"/>
      <c r="T156" s="222"/>
      <c r="AT156" s="223" t="s">
        <v>160</v>
      </c>
      <c r="AU156" s="223" t="s">
        <v>89</v>
      </c>
      <c r="AV156" s="15" t="s">
        <v>156</v>
      </c>
      <c r="AW156" s="15" t="s">
        <v>38</v>
      </c>
      <c r="AX156" s="15" t="s">
        <v>87</v>
      </c>
      <c r="AY156" s="223" t="s">
        <v>149</v>
      </c>
    </row>
    <row r="157" spans="1:65" s="2" customFormat="1" ht="16.5" customHeight="1">
      <c r="A157" s="35"/>
      <c r="B157" s="36"/>
      <c r="C157" s="224" t="s">
        <v>7</v>
      </c>
      <c r="D157" s="224" t="s">
        <v>237</v>
      </c>
      <c r="E157" s="225" t="s">
        <v>1981</v>
      </c>
      <c r="F157" s="226" t="s">
        <v>1982</v>
      </c>
      <c r="G157" s="227" t="s">
        <v>391</v>
      </c>
      <c r="H157" s="228">
        <v>3</v>
      </c>
      <c r="I157" s="229"/>
      <c r="J157" s="230">
        <f>ROUND(I157*H157,2)</f>
        <v>0</v>
      </c>
      <c r="K157" s="226" t="s">
        <v>155</v>
      </c>
      <c r="L157" s="231"/>
      <c r="M157" s="232" t="s">
        <v>31</v>
      </c>
      <c r="N157" s="233" t="s">
        <v>50</v>
      </c>
      <c r="O157" s="65"/>
      <c r="P157" s="183">
        <f>O157*H157</f>
        <v>0</v>
      </c>
      <c r="Q157" s="183">
        <v>0.0985</v>
      </c>
      <c r="R157" s="183">
        <f>Q157*H157</f>
        <v>0.2955</v>
      </c>
      <c r="S157" s="183">
        <v>0</v>
      </c>
      <c r="T157" s="184">
        <f>S157*H157</f>
        <v>0</v>
      </c>
      <c r="U157" s="35"/>
      <c r="V157" s="35"/>
      <c r="W157" s="35"/>
      <c r="X157" s="35"/>
      <c r="Y157" s="35"/>
      <c r="Z157" s="35"/>
      <c r="AA157" s="35"/>
      <c r="AB157" s="35"/>
      <c r="AC157" s="35"/>
      <c r="AD157" s="35"/>
      <c r="AE157" s="35"/>
      <c r="AR157" s="185" t="s">
        <v>198</v>
      </c>
      <c r="AT157" s="185" t="s">
        <v>237</v>
      </c>
      <c r="AU157" s="185" t="s">
        <v>89</v>
      </c>
      <c r="AY157" s="18" t="s">
        <v>149</v>
      </c>
      <c r="BE157" s="186">
        <f>IF(N157="základní",J157,0)</f>
        <v>0</v>
      </c>
      <c r="BF157" s="186">
        <f>IF(N157="snížená",J157,0)</f>
        <v>0</v>
      </c>
      <c r="BG157" s="186">
        <f>IF(N157="zákl. přenesená",J157,0)</f>
        <v>0</v>
      </c>
      <c r="BH157" s="186">
        <f>IF(N157="sníž. přenesená",J157,0)</f>
        <v>0</v>
      </c>
      <c r="BI157" s="186">
        <f>IF(N157="nulová",J157,0)</f>
        <v>0</v>
      </c>
      <c r="BJ157" s="18" t="s">
        <v>87</v>
      </c>
      <c r="BK157" s="186">
        <f>ROUND(I157*H157,2)</f>
        <v>0</v>
      </c>
      <c r="BL157" s="18" t="s">
        <v>156</v>
      </c>
      <c r="BM157" s="185" t="s">
        <v>1983</v>
      </c>
    </row>
    <row r="158" spans="1:65" s="2" customFormat="1" ht="16.5" customHeight="1">
      <c r="A158" s="35"/>
      <c r="B158" s="36"/>
      <c r="C158" s="174" t="s">
        <v>268</v>
      </c>
      <c r="D158" s="174" t="s">
        <v>151</v>
      </c>
      <c r="E158" s="175" t="s">
        <v>1984</v>
      </c>
      <c r="F158" s="176" t="s">
        <v>1985</v>
      </c>
      <c r="G158" s="177" t="s">
        <v>391</v>
      </c>
      <c r="H158" s="178">
        <v>2</v>
      </c>
      <c r="I158" s="179"/>
      <c r="J158" s="180">
        <f>ROUND(I158*H158,2)</f>
        <v>0</v>
      </c>
      <c r="K158" s="176" t="s">
        <v>155</v>
      </c>
      <c r="L158" s="40"/>
      <c r="M158" s="181" t="s">
        <v>31</v>
      </c>
      <c r="N158" s="182" t="s">
        <v>50</v>
      </c>
      <c r="O158" s="65"/>
      <c r="P158" s="183">
        <f>O158*H158</f>
        <v>0</v>
      </c>
      <c r="Q158" s="183">
        <v>0</v>
      </c>
      <c r="R158" s="183">
        <f>Q158*H158</f>
        <v>0</v>
      </c>
      <c r="S158" s="183">
        <v>0</v>
      </c>
      <c r="T158" s="184">
        <f>S158*H158</f>
        <v>0</v>
      </c>
      <c r="U158" s="35"/>
      <c r="V158" s="35"/>
      <c r="W158" s="35"/>
      <c r="X158" s="35"/>
      <c r="Y158" s="35"/>
      <c r="Z158" s="35"/>
      <c r="AA158" s="35"/>
      <c r="AB158" s="35"/>
      <c r="AC158" s="35"/>
      <c r="AD158" s="35"/>
      <c r="AE158" s="35"/>
      <c r="AR158" s="185" t="s">
        <v>156</v>
      </c>
      <c r="AT158" s="185" t="s">
        <v>151</v>
      </c>
      <c r="AU158" s="185" t="s">
        <v>89</v>
      </c>
      <c r="AY158" s="18" t="s">
        <v>149</v>
      </c>
      <c r="BE158" s="186">
        <f>IF(N158="základní",J158,0)</f>
        <v>0</v>
      </c>
      <c r="BF158" s="186">
        <f>IF(N158="snížená",J158,0)</f>
        <v>0</v>
      </c>
      <c r="BG158" s="186">
        <f>IF(N158="zákl. přenesená",J158,0)</f>
        <v>0</v>
      </c>
      <c r="BH158" s="186">
        <f>IF(N158="sníž. přenesená",J158,0)</f>
        <v>0</v>
      </c>
      <c r="BI158" s="186">
        <f>IF(N158="nulová",J158,0)</f>
        <v>0</v>
      </c>
      <c r="BJ158" s="18" t="s">
        <v>87</v>
      </c>
      <c r="BK158" s="186">
        <f>ROUND(I158*H158,2)</f>
        <v>0</v>
      </c>
      <c r="BL158" s="18" t="s">
        <v>156</v>
      </c>
      <c r="BM158" s="185" t="s">
        <v>1986</v>
      </c>
    </row>
    <row r="159" spans="1:47" s="2" customFormat="1" ht="29.25">
      <c r="A159" s="35"/>
      <c r="B159" s="36"/>
      <c r="C159" s="37"/>
      <c r="D159" s="187" t="s">
        <v>158</v>
      </c>
      <c r="E159" s="37"/>
      <c r="F159" s="188" t="s">
        <v>1980</v>
      </c>
      <c r="G159" s="37"/>
      <c r="H159" s="37"/>
      <c r="I159" s="189"/>
      <c r="J159" s="37"/>
      <c r="K159" s="37"/>
      <c r="L159" s="40"/>
      <c r="M159" s="190"/>
      <c r="N159" s="191"/>
      <c r="O159" s="65"/>
      <c r="P159" s="65"/>
      <c r="Q159" s="65"/>
      <c r="R159" s="65"/>
      <c r="S159" s="65"/>
      <c r="T159" s="66"/>
      <c r="U159" s="35"/>
      <c r="V159" s="35"/>
      <c r="W159" s="35"/>
      <c r="X159" s="35"/>
      <c r="Y159" s="35"/>
      <c r="Z159" s="35"/>
      <c r="AA159" s="35"/>
      <c r="AB159" s="35"/>
      <c r="AC159" s="35"/>
      <c r="AD159" s="35"/>
      <c r="AE159" s="35"/>
      <c r="AT159" s="18" t="s">
        <v>158</v>
      </c>
      <c r="AU159" s="18" t="s">
        <v>89</v>
      </c>
    </row>
    <row r="160" spans="2:51" s="13" customFormat="1" ht="11.25">
      <c r="B160" s="192"/>
      <c r="C160" s="193"/>
      <c r="D160" s="187" t="s">
        <v>160</v>
      </c>
      <c r="E160" s="194" t="s">
        <v>31</v>
      </c>
      <c r="F160" s="195" t="s">
        <v>89</v>
      </c>
      <c r="G160" s="193"/>
      <c r="H160" s="196">
        <v>2</v>
      </c>
      <c r="I160" s="197"/>
      <c r="J160" s="193"/>
      <c r="K160" s="193"/>
      <c r="L160" s="198"/>
      <c r="M160" s="199"/>
      <c r="N160" s="200"/>
      <c r="O160" s="200"/>
      <c r="P160" s="200"/>
      <c r="Q160" s="200"/>
      <c r="R160" s="200"/>
      <c r="S160" s="200"/>
      <c r="T160" s="201"/>
      <c r="AT160" s="202" t="s">
        <v>160</v>
      </c>
      <c r="AU160" s="202" t="s">
        <v>89</v>
      </c>
      <c r="AV160" s="13" t="s">
        <v>89</v>
      </c>
      <c r="AW160" s="13" t="s">
        <v>38</v>
      </c>
      <c r="AX160" s="13" t="s">
        <v>79</v>
      </c>
      <c r="AY160" s="202" t="s">
        <v>149</v>
      </c>
    </row>
    <row r="161" spans="2:51" s="14" customFormat="1" ht="11.25">
      <c r="B161" s="203"/>
      <c r="C161" s="204"/>
      <c r="D161" s="187" t="s">
        <v>160</v>
      </c>
      <c r="E161" s="205" t="s">
        <v>31</v>
      </c>
      <c r="F161" s="206" t="s">
        <v>162</v>
      </c>
      <c r="G161" s="204"/>
      <c r="H161" s="205" t="s">
        <v>31</v>
      </c>
      <c r="I161" s="207"/>
      <c r="J161" s="204"/>
      <c r="K161" s="204"/>
      <c r="L161" s="208"/>
      <c r="M161" s="209"/>
      <c r="N161" s="210"/>
      <c r="O161" s="210"/>
      <c r="P161" s="210"/>
      <c r="Q161" s="210"/>
      <c r="R161" s="210"/>
      <c r="S161" s="210"/>
      <c r="T161" s="211"/>
      <c r="AT161" s="212" t="s">
        <v>160</v>
      </c>
      <c r="AU161" s="212" t="s">
        <v>89</v>
      </c>
      <c r="AV161" s="14" t="s">
        <v>87</v>
      </c>
      <c r="AW161" s="14" t="s">
        <v>38</v>
      </c>
      <c r="AX161" s="14" t="s">
        <v>79</v>
      </c>
      <c r="AY161" s="212" t="s">
        <v>149</v>
      </c>
    </row>
    <row r="162" spans="2:51" s="15" customFormat="1" ht="11.25">
      <c r="B162" s="213"/>
      <c r="C162" s="214"/>
      <c r="D162" s="187" t="s">
        <v>160</v>
      </c>
      <c r="E162" s="215" t="s">
        <v>31</v>
      </c>
      <c r="F162" s="216" t="s">
        <v>163</v>
      </c>
      <c r="G162" s="214"/>
      <c r="H162" s="217">
        <v>2</v>
      </c>
      <c r="I162" s="218"/>
      <c r="J162" s="214"/>
      <c r="K162" s="214"/>
      <c r="L162" s="219"/>
      <c r="M162" s="220"/>
      <c r="N162" s="221"/>
      <c r="O162" s="221"/>
      <c r="P162" s="221"/>
      <c r="Q162" s="221"/>
      <c r="R162" s="221"/>
      <c r="S162" s="221"/>
      <c r="T162" s="222"/>
      <c r="AT162" s="223" t="s">
        <v>160</v>
      </c>
      <c r="AU162" s="223" t="s">
        <v>89</v>
      </c>
      <c r="AV162" s="15" t="s">
        <v>156</v>
      </c>
      <c r="AW162" s="15" t="s">
        <v>38</v>
      </c>
      <c r="AX162" s="15" t="s">
        <v>87</v>
      </c>
      <c r="AY162" s="223" t="s">
        <v>149</v>
      </c>
    </row>
    <row r="163" spans="1:65" s="2" customFormat="1" ht="16.5" customHeight="1">
      <c r="A163" s="35"/>
      <c r="B163" s="36"/>
      <c r="C163" s="224" t="s">
        <v>274</v>
      </c>
      <c r="D163" s="224" t="s">
        <v>237</v>
      </c>
      <c r="E163" s="225" t="s">
        <v>1987</v>
      </c>
      <c r="F163" s="226" t="s">
        <v>1988</v>
      </c>
      <c r="G163" s="227" t="s">
        <v>391</v>
      </c>
      <c r="H163" s="228">
        <v>2</v>
      </c>
      <c r="I163" s="229"/>
      <c r="J163" s="230">
        <f>ROUND(I163*H163,2)</f>
        <v>0</v>
      </c>
      <c r="K163" s="226" t="s">
        <v>155</v>
      </c>
      <c r="L163" s="231"/>
      <c r="M163" s="232" t="s">
        <v>31</v>
      </c>
      <c r="N163" s="233" t="s">
        <v>50</v>
      </c>
      <c r="O163" s="65"/>
      <c r="P163" s="183">
        <f>O163*H163</f>
        <v>0</v>
      </c>
      <c r="Q163" s="183">
        <v>0.123</v>
      </c>
      <c r="R163" s="183">
        <f>Q163*H163</f>
        <v>0.246</v>
      </c>
      <c r="S163" s="183">
        <v>0</v>
      </c>
      <c r="T163" s="184">
        <f>S163*H163</f>
        <v>0</v>
      </c>
      <c r="U163" s="35"/>
      <c r="V163" s="35"/>
      <c r="W163" s="35"/>
      <c r="X163" s="35"/>
      <c r="Y163" s="35"/>
      <c r="Z163" s="35"/>
      <c r="AA163" s="35"/>
      <c r="AB163" s="35"/>
      <c r="AC163" s="35"/>
      <c r="AD163" s="35"/>
      <c r="AE163" s="35"/>
      <c r="AR163" s="185" t="s">
        <v>198</v>
      </c>
      <c r="AT163" s="185" t="s">
        <v>237</v>
      </c>
      <c r="AU163" s="185" t="s">
        <v>89</v>
      </c>
      <c r="AY163" s="18" t="s">
        <v>149</v>
      </c>
      <c r="BE163" s="186">
        <f>IF(N163="základní",J163,0)</f>
        <v>0</v>
      </c>
      <c r="BF163" s="186">
        <f>IF(N163="snížená",J163,0)</f>
        <v>0</v>
      </c>
      <c r="BG163" s="186">
        <f>IF(N163="zákl. přenesená",J163,0)</f>
        <v>0</v>
      </c>
      <c r="BH163" s="186">
        <f>IF(N163="sníž. přenesená",J163,0)</f>
        <v>0</v>
      </c>
      <c r="BI163" s="186">
        <f>IF(N163="nulová",J163,0)</f>
        <v>0</v>
      </c>
      <c r="BJ163" s="18" t="s">
        <v>87</v>
      </c>
      <c r="BK163" s="186">
        <f>ROUND(I163*H163,2)</f>
        <v>0</v>
      </c>
      <c r="BL163" s="18" t="s">
        <v>156</v>
      </c>
      <c r="BM163" s="185" t="s">
        <v>1989</v>
      </c>
    </row>
    <row r="164" spans="1:65" s="2" customFormat="1" ht="16.5" customHeight="1">
      <c r="A164" s="35"/>
      <c r="B164" s="36"/>
      <c r="C164" s="174" t="s">
        <v>279</v>
      </c>
      <c r="D164" s="174" t="s">
        <v>151</v>
      </c>
      <c r="E164" s="175" t="s">
        <v>1990</v>
      </c>
      <c r="F164" s="176" t="s">
        <v>1991</v>
      </c>
      <c r="G164" s="177" t="s">
        <v>391</v>
      </c>
      <c r="H164" s="178">
        <v>105</v>
      </c>
      <c r="I164" s="179"/>
      <c r="J164" s="180">
        <f>ROUND(I164*H164,2)</f>
        <v>0</v>
      </c>
      <c r="K164" s="176" t="s">
        <v>155</v>
      </c>
      <c r="L164" s="40"/>
      <c r="M164" s="181" t="s">
        <v>31</v>
      </c>
      <c r="N164" s="182" t="s">
        <v>50</v>
      </c>
      <c r="O164" s="65"/>
      <c r="P164" s="183">
        <f>O164*H164</f>
        <v>0</v>
      </c>
      <c r="Q164" s="183">
        <v>0.0004</v>
      </c>
      <c r="R164" s="183">
        <f>Q164*H164</f>
        <v>0.042</v>
      </c>
      <c r="S164" s="183">
        <v>0</v>
      </c>
      <c r="T164" s="184">
        <f>S164*H164</f>
        <v>0</v>
      </c>
      <c r="U164" s="35"/>
      <c r="V164" s="35"/>
      <c r="W164" s="35"/>
      <c r="X164" s="35"/>
      <c r="Y164" s="35"/>
      <c r="Z164" s="35"/>
      <c r="AA164" s="35"/>
      <c r="AB164" s="35"/>
      <c r="AC164" s="35"/>
      <c r="AD164" s="35"/>
      <c r="AE164" s="35"/>
      <c r="AR164" s="185" t="s">
        <v>156</v>
      </c>
      <c r="AT164" s="185" t="s">
        <v>151</v>
      </c>
      <c r="AU164" s="185" t="s">
        <v>89</v>
      </c>
      <c r="AY164" s="18" t="s">
        <v>149</v>
      </c>
      <c r="BE164" s="186">
        <f>IF(N164="základní",J164,0)</f>
        <v>0</v>
      </c>
      <c r="BF164" s="186">
        <f>IF(N164="snížená",J164,0)</f>
        <v>0</v>
      </c>
      <c r="BG164" s="186">
        <f>IF(N164="zákl. přenesená",J164,0)</f>
        <v>0</v>
      </c>
      <c r="BH164" s="186">
        <f>IF(N164="sníž. přenesená",J164,0)</f>
        <v>0</v>
      </c>
      <c r="BI164" s="186">
        <f>IF(N164="nulová",J164,0)</f>
        <v>0</v>
      </c>
      <c r="BJ164" s="18" t="s">
        <v>87</v>
      </c>
      <c r="BK164" s="186">
        <f>ROUND(I164*H164,2)</f>
        <v>0</v>
      </c>
      <c r="BL164" s="18" t="s">
        <v>156</v>
      </c>
      <c r="BM164" s="185" t="s">
        <v>1992</v>
      </c>
    </row>
    <row r="165" spans="1:47" s="2" customFormat="1" ht="39">
      <c r="A165" s="35"/>
      <c r="B165" s="36"/>
      <c r="C165" s="37"/>
      <c r="D165" s="187" t="s">
        <v>158</v>
      </c>
      <c r="E165" s="37"/>
      <c r="F165" s="188" t="s">
        <v>1993</v>
      </c>
      <c r="G165" s="37"/>
      <c r="H165" s="37"/>
      <c r="I165" s="189"/>
      <c r="J165" s="37"/>
      <c r="K165" s="37"/>
      <c r="L165" s="40"/>
      <c r="M165" s="190"/>
      <c r="N165" s="191"/>
      <c r="O165" s="65"/>
      <c r="P165" s="65"/>
      <c r="Q165" s="65"/>
      <c r="R165" s="65"/>
      <c r="S165" s="65"/>
      <c r="T165" s="66"/>
      <c r="U165" s="35"/>
      <c r="V165" s="35"/>
      <c r="W165" s="35"/>
      <c r="X165" s="35"/>
      <c r="Y165" s="35"/>
      <c r="Z165" s="35"/>
      <c r="AA165" s="35"/>
      <c r="AB165" s="35"/>
      <c r="AC165" s="35"/>
      <c r="AD165" s="35"/>
      <c r="AE165" s="35"/>
      <c r="AT165" s="18" t="s">
        <v>158</v>
      </c>
      <c r="AU165" s="18" t="s">
        <v>89</v>
      </c>
    </row>
    <row r="166" spans="2:51" s="13" customFormat="1" ht="11.25">
      <c r="B166" s="192"/>
      <c r="C166" s="193"/>
      <c r="D166" s="187" t="s">
        <v>160</v>
      </c>
      <c r="E166" s="194" t="s">
        <v>31</v>
      </c>
      <c r="F166" s="195" t="s">
        <v>701</v>
      </c>
      <c r="G166" s="193"/>
      <c r="H166" s="196">
        <v>105</v>
      </c>
      <c r="I166" s="197"/>
      <c r="J166" s="193"/>
      <c r="K166" s="193"/>
      <c r="L166" s="198"/>
      <c r="M166" s="199"/>
      <c r="N166" s="200"/>
      <c r="O166" s="200"/>
      <c r="P166" s="200"/>
      <c r="Q166" s="200"/>
      <c r="R166" s="200"/>
      <c r="S166" s="200"/>
      <c r="T166" s="201"/>
      <c r="AT166" s="202" t="s">
        <v>160</v>
      </c>
      <c r="AU166" s="202" t="s">
        <v>89</v>
      </c>
      <c r="AV166" s="13" t="s">
        <v>89</v>
      </c>
      <c r="AW166" s="13" t="s">
        <v>38</v>
      </c>
      <c r="AX166" s="13" t="s">
        <v>87</v>
      </c>
      <c r="AY166" s="202" t="s">
        <v>149</v>
      </c>
    </row>
    <row r="167" spans="1:65" s="2" customFormat="1" ht="16.5" customHeight="1">
      <c r="A167" s="35"/>
      <c r="B167" s="36"/>
      <c r="C167" s="224" t="s">
        <v>284</v>
      </c>
      <c r="D167" s="224" t="s">
        <v>237</v>
      </c>
      <c r="E167" s="225" t="s">
        <v>1994</v>
      </c>
      <c r="F167" s="226" t="s">
        <v>1995</v>
      </c>
      <c r="G167" s="227" t="s">
        <v>391</v>
      </c>
      <c r="H167" s="228">
        <v>105</v>
      </c>
      <c r="I167" s="229"/>
      <c r="J167" s="230">
        <f>ROUND(I167*H167,2)</f>
        <v>0</v>
      </c>
      <c r="K167" s="226" t="s">
        <v>155</v>
      </c>
      <c r="L167" s="231"/>
      <c r="M167" s="232" t="s">
        <v>31</v>
      </c>
      <c r="N167" s="233" t="s">
        <v>50</v>
      </c>
      <c r="O167" s="65"/>
      <c r="P167" s="183">
        <f>O167*H167</f>
        <v>0</v>
      </c>
      <c r="Q167" s="183">
        <v>0.096</v>
      </c>
      <c r="R167" s="183">
        <f>Q167*H167</f>
        <v>10.08</v>
      </c>
      <c r="S167" s="183">
        <v>0</v>
      </c>
      <c r="T167" s="184">
        <f>S167*H167</f>
        <v>0</v>
      </c>
      <c r="U167" s="35"/>
      <c r="V167" s="35"/>
      <c r="W167" s="35"/>
      <c r="X167" s="35"/>
      <c r="Y167" s="35"/>
      <c r="Z167" s="35"/>
      <c r="AA167" s="35"/>
      <c r="AB167" s="35"/>
      <c r="AC167" s="35"/>
      <c r="AD167" s="35"/>
      <c r="AE167" s="35"/>
      <c r="AR167" s="185" t="s">
        <v>198</v>
      </c>
      <c r="AT167" s="185" t="s">
        <v>237</v>
      </c>
      <c r="AU167" s="185" t="s">
        <v>89</v>
      </c>
      <c r="AY167" s="18" t="s">
        <v>149</v>
      </c>
      <c r="BE167" s="186">
        <f>IF(N167="základní",J167,0)</f>
        <v>0</v>
      </c>
      <c r="BF167" s="186">
        <f>IF(N167="snížená",J167,0)</f>
        <v>0</v>
      </c>
      <c r="BG167" s="186">
        <f>IF(N167="zákl. přenesená",J167,0)</f>
        <v>0</v>
      </c>
      <c r="BH167" s="186">
        <f>IF(N167="sníž. přenesená",J167,0)</f>
        <v>0</v>
      </c>
      <c r="BI167" s="186">
        <f>IF(N167="nulová",J167,0)</f>
        <v>0</v>
      </c>
      <c r="BJ167" s="18" t="s">
        <v>87</v>
      </c>
      <c r="BK167" s="186">
        <f>ROUND(I167*H167,2)</f>
        <v>0</v>
      </c>
      <c r="BL167" s="18" t="s">
        <v>156</v>
      </c>
      <c r="BM167" s="185" t="s">
        <v>1996</v>
      </c>
    </row>
    <row r="168" spans="1:65" s="2" customFormat="1" ht="21.75" customHeight="1">
      <c r="A168" s="35"/>
      <c r="B168" s="36"/>
      <c r="C168" s="174" t="s">
        <v>292</v>
      </c>
      <c r="D168" s="174" t="s">
        <v>151</v>
      </c>
      <c r="E168" s="175" t="s">
        <v>1997</v>
      </c>
      <c r="F168" s="176" t="s">
        <v>1998</v>
      </c>
      <c r="G168" s="177" t="s">
        <v>287</v>
      </c>
      <c r="H168" s="178">
        <v>307</v>
      </c>
      <c r="I168" s="179"/>
      <c r="J168" s="180">
        <f>ROUND(I168*H168,2)</f>
        <v>0</v>
      </c>
      <c r="K168" s="176" t="s">
        <v>155</v>
      </c>
      <c r="L168" s="40"/>
      <c r="M168" s="181" t="s">
        <v>31</v>
      </c>
      <c r="N168" s="182" t="s">
        <v>50</v>
      </c>
      <c r="O168" s="65"/>
      <c r="P168" s="183">
        <f>O168*H168</f>
        <v>0</v>
      </c>
      <c r="Q168" s="183">
        <v>0</v>
      </c>
      <c r="R168" s="183">
        <f>Q168*H168</f>
        <v>0</v>
      </c>
      <c r="S168" s="183">
        <v>0</v>
      </c>
      <c r="T168" s="184">
        <f>S168*H168</f>
        <v>0</v>
      </c>
      <c r="U168" s="35"/>
      <c r="V168" s="35"/>
      <c r="W168" s="35"/>
      <c r="X168" s="35"/>
      <c r="Y168" s="35"/>
      <c r="Z168" s="35"/>
      <c r="AA168" s="35"/>
      <c r="AB168" s="35"/>
      <c r="AC168" s="35"/>
      <c r="AD168" s="35"/>
      <c r="AE168" s="35"/>
      <c r="AR168" s="185" t="s">
        <v>156</v>
      </c>
      <c r="AT168" s="185" t="s">
        <v>151</v>
      </c>
      <c r="AU168" s="185" t="s">
        <v>89</v>
      </c>
      <c r="AY168" s="18" t="s">
        <v>149</v>
      </c>
      <c r="BE168" s="186">
        <f>IF(N168="základní",J168,0)</f>
        <v>0</v>
      </c>
      <c r="BF168" s="186">
        <f>IF(N168="snížená",J168,0)</f>
        <v>0</v>
      </c>
      <c r="BG168" s="186">
        <f>IF(N168="zákl. přenesená",J168,0)</f>
        <v>0</v>
      </c>
      <c r="BH168" s="186">
        <f>IF(N168="sníž. přenesená",J168,0)</f>
        <v>0</v>
      </c>
      <c r="BI168" s="186">
        <f>IF(N168="nulová",J168,0)</f>
        <v>0</v>
      </c>
      <c r="BJ168" s="18" t="s">
        <v>87</v>
      </c>
      <c r="BK168" s="186">
        <f>ROUND(I168*H168,2)</f>
        <v>0</v>
      </c>
      <c r="BL168" s="18" t="s">
        <v>156</v>
      </c>
      <c r="BM168" s="185" t="s">
        <v>1999</v>
      </c>
    </row>
    <row r="169" spans="1:47" s="2" customFormat="1" ht="29.25">
      <c r="A169" s="35"/>
      <c r="B169" s="36"/>
      <c r="C169" s="37"/>
      <c r="D169" s="187" t="s">
        <v>158</v>
      </c>
      <c r="E169" s="37"/>
      <c r="F169" s="188" t="s">
        <v>2000</v>
      </c>
      <c r="G169" s="37"/>
      <c r="H169" s="37"/>
      <c r="I169" s="189"/>
      <c r="J169" s="37"/>
      <c r="K169" s="37"/>
      <c r="L169" s="40"/>
      <c r="M169" s="190"/>
      <c r="N169" s="191"/>
      <c r="O169" s="65"/>
      <c r="P169" s="65"/>
      <c r="Q169" s="65"/>
      <c r="R169" s="65"/>
      <c r="S169" s="65"/>
      <c r="T169" s="66"/>
      <c r="U169" s="35"/>
      <c r="V169" s="35"/>
      <c r="W169" s="35"/>
      <c r="X169" s="35"/>
      <c r="Y169" s="35"/>
      <c r="Z169" s="35"/>
      <c r="AA169" s="35"/>
      <c r="AB169" s="35"/>
      <c r="AC169" s="35"/>
      <c r="AD169" s="35"/>
      <c r="AE169" s="35"/>
      <c r="AT169" s="18" t="s">
        <v>158</v>
      </c>
      <c r="AU169" s="18" t="s">
        <v>89</v>
      </c>
    </row>
    <row r="170" spans="2:51" s="13" customFormat="1" ht="11.25">
      <c r="B170" s="192"/>
      <c r="C170" s="193"/>
      <c r="D170" s="187" t="s">
        <v>160</v>
      </c>
      <c r="E170" s="194" t="s">
        <v>31</v>
      </c>
      <c r="F170" s="195" t="s">
        <v>2001</v>
      </c>
      <c r="G170" s="193"/>
      <c r="H170" s="196">
        <v>307</v>
      </c>
      <c r="I170" s="197"/>
      <c r="J170" s="193"/>
      <c r="K170" s="193"/>
      <c r="L170" s="198"/>
      <c r="M170" s="199"/>
      <c r="N170" s="200"/>
      <c r="O170" s="200"/>
      <c r="P170" s="200"/>
      <c r="Q170" s="200"/>
      <c r="R170" s="200"/>
      <c r="S170" s="200"/>
      <c r="T170" s="201"/>
      <c r="AT170" s="202" t="s">
        <v>160</v>
      </c>
      <c r="AU170" s="202" t="s">
        <v>89</v>
      </c>
      <c r="AV170" s="13" t="s">
        <v>89</v>
      </c>
      <c r="AW170" s="13" t="s">
        <v>38</v>
      </c>
      <c r="AX170" s="13" t="s">
        <v>79</v>
      </c>
      <c r="AY170" s="202" t="s">
        <v>149</v>
      </c>
    </row>
    <row r="171" spans="2:51" s="15" customFormat="1" ht="11.25">
      <c r="B171" s="213"/>
      <c r="C171" s="214"/>
      <c r="D171" s="187" t="s">
        <v>160</v>
      </c>
      <c r="E171" s="215" t="s">
        <v>31</v>
      </c>
      <c r="F171" s="216" t="s">
        <v>163</v>
      </c>
      <c r="G171" s="214"/>
      <c r="H171" s="217">
        <v>307</v>
      </c>
      <c r="I171" s="218"/>
      <c r="J171" s="214"/>
      <c r="K171" s="214"/>
      <c r="L171" s="219"/>
      <c r="M171" s="220"/>
      <c r="N171" s="221"/>
      <c r="O171" s="221"/>
      <c r="P171" s="221"/>
      <c r="Q171" s="221"/>
      <c r="R171" s="221"/>
      <c r="S171" s="221"/>
      <c r="T171" s="222"/>
      <c r="AT171" s="223" t="s">
        <v>160</v>
      </c>
      <c r="AU171" s="223" t="s">
        <v>89</v>
      </c>
      <c r="AV171" s="15" t="s">
        <v>156</v>
      </c>
      <c r="AW171" s="15" t="s">
        <v>38</v>
      </c>
      <c r="AX171" s="15" t="s">
        <v>87</v>
      </c>
      <c r="AY171" s="223" t="s">
        <v>149</v>
      </c>
    </row>
    <row r="172" spans="1:65" s="2" customFormat="1" ht="16.5" customHeight="1">
      <c r="A172" s="35"/>
      <c r="B172" s="36"/>
      <c r="C172" s="224" t="s">
        <v>299</v>
      </c>
      <c r="D172" s="224" t="s">
        <v>237</v>
      </c>
      <c r="E172" s="225" t="s">
        <v>2002</v>
      </c>
      <c r="F172" s="226" t="s">
        <v>2003</v>
      </c>
      <c r="G172" s="227" t="s">
        <v>287</v>
      </c>
      <c r="H172" s="228">
        <v>322.35</v>
      </c>
      <c r="I172" s="229"/>
      <c r="J172" s="230">
        <f>ROUND(I172*H172,2)</f>
        <v>0</v>
      </c>
      <c r="K172" s="226" t="s">
        <v>155</v>
      </c>
      <c r="L172" s="231"/>
      <c r="M172" s="232" t="s">
        <v>31</v>
      </c>
      <c r="N172" s="233" t="s">
        <v>50</v>
      </c>
      <c r="O172" s="65"/>
      <c r="P172" s="183">
        <f>O172*H172</f>
        <v>0</v>
      </c>
      <c r="Q172" s="183">
        <v>0.00131</v>
      </c>
      <c r="R172" s="183">
        <f>Q172*H172</f>
        <v>0.4222785</v>
      </c>
      <c r="S172" s="183">
        <v>0</v>
      </c>
      <c r="T172" s="184">
        <f>S172*H172</f>
        <v>0</v>
      </c>
      <c r="U172" s="35"/>
      <c r="V172" s="35"/>
      <c r="W172" s="35"/>
      <c r="X172" s="35"/>
      <c r="Y172" s="35"/>
      <c r="Z172" s="35"/>
      <c r="AA172" s="35"/>
      <c r="AB172" s="35"/>
      <c r="AC172" s="35"/>
      <c r="AD172" s="35"/>
      <c r="AE172" s="35"/>
      <c r="AR172" s="185" t="s">
        <v>198</v>
      </c>
      <c r="AT172" s="185" t="s">
        <v>237</v>
      </c>
      <c r="AU172" s="185" t="s">
        <v>89</v>
      </c>
      <c r="AY172" s="18" t="s">
        <v>149</v>
      </c>
      <c r="BE172" s="186">
        <f>IF(N172="základní",J172,0)</f>
        <v>0</v>
      </c>
      <c r="BF172" s="186">
        <f>IF(N172="snížená",J172,0)</f>
        <v>0</v>
      </c>
      <c r="BG172" s="186">
        <f>IF(N172="zákl. přenesená",J172,0)</f>
        <v>0</v>
      </c>
      <c r="BH172" s="186">
        <f>IF(N172="sníž. přenesená",J172,0)</f>
        <v>0</v>
      </c>
      <c r="BI172" s="186">
        <f>IF(N172="nulová",J172,0)</f>
        <v>0</v>
      </c>
      <c r="BJ172" s="18" t="s">
        <v>87</v>
      </c>
      <c r="BK172" s="186">
        <f>ROUND(I172*H172,2)</f>
        <v>0</v>
      </c>
      <c r="BL172" s="18" t="s">
        <v>156</v>
      </c>
      <c r="BM172" s="185" t="s">
        <v>2004</v>
      </c>
    </row>
    <row r="173" spans="2:51" s="13" customFormat="1" ht="11.25">
      <c r="B173" s="192"/>
      <c r="C173" s="193"/>
      <c r="D173" s="187" t="s">
        <v>160</v>
      </c>
      <c r="E173" s="193"/>
      <c r="F173" s="195" t="s">
        <v>2005</v>
      </c>
      <c r="G173" s="193"/>
      <c r="H173" s="196">
        <v>322.35</v>
      </c>
      <c r="I173" s="197"/>
      <c r="J173" s="193"/>
      <c r="K173" s="193"/>
      <c r="L173" s="198"/>
      <c r="M173" s="199"/>
      <c r="N173" s="200"/>
      <c r="O173" s="200"/>
      <c r="P173" s="200"/>
      <c r="Q173" s="200"/>
      <c r="R173" s="200"/>
      <c r="S173" s="200"/>
      <c r="T173" s="201"/>
      <c r="AT173" s="202" t="s">
        <v>160</v>
      </c>
      <c r="AU173" s="202" t="s">
        <v>89</v>
      </c>
      <c r="AV173" s="13" t="s">
        <v>89</v>
      </c>
      <c r="AW173" s="13" t="s">
        <v>4</v>
      </c>
      <c r="AX173" s="13" t="s">
        <v>87</v>
      </c>
      <c r="AY173" s="202" t="s">
        <v>149</v>
      </c>
    </row>
    <row r="174" spans="1:65" s="2" customFormat="1" ht="21.75" customHeight="1">
      <c r="A174" s="35"/>
      <c r="B174" s="36"/>
      <c r="C174" s="174" t="s">
        <v>306</v>
      </c>
      <c r="D174" s="174" t="s">
        <v>151</v>
      </c>
      <c r="E174" s="175" t="s">
        <v>2006</v>
      </c>
      <c r="F174" s="176" t="s">
        <v>2007</v>
      </c>
      <c r="G174" s="177" t="s">
        <v>287</v>
      </c>
      <c r="H174" s="178">
        <v>614</v>
      </c>
      <c r="I174" s="179"/>
      <c r="J174" s="180">
        <f>ROUND(I174*H174,2)</f>
        <v>0</v>
      </c>
      <c r="K174" s="176" t="s">
        <v>155</v>
      </c>
      <c r="L174" s="40"/>
      <c r="M174" s="181" t="s">
        <v>31</v>
      </c>
      <c r="N174" s="182" t="s">
        <v>50</v>
      </c>
      <c r="O174" s="65"/>
      <c r="P174" s="183">
        <f>O174*H174</f>
        <v>0</v>
      </c>
      <c r="Q174" s="183">
        <v>0</v>
      </c>
      <c r="R174" s="183">
        <f>Q174*H174</f>
        <v>0</v>
      </c>
      <c r="S174" s="183">
        <v>0</v>
      </c>
      <c r="T174" s="184">
        <f>S174*H174</f>
        <v>0</v>
      </c>
      <c r="U174" s="35"/>
      <c r="V174" s="35"/>
      <c r="W174" s="35"/>
      <c r="X174" s="35"/>
      <c r="Y174" s="35"/>
      <c r="Z174" s="35"/>
      <c r="AA174" s="35"/>
      <c r="AB174" s="35"/>
      <c r="AC174" s="35"/>
      <c r="AD174" s="35"/>
      <c r="AE174" s="35"/>
      <c r="AR174" s="185" t="s">
        <v>156</v>
      </c>
      <c r="AT174" s="185" t="s">
        <v>151</v>
      </c>
      <c r="AU174" s="185" t="s">
        <v>89</v>
      </c>
      <c r="AY174" s="18" t="s">
        <v>149</v>
      </c>
      <c r="BE174" s="186">
        <f>IF(N174="základní",J174,0)</f>
        <v>0</v>
      </c>
      <c r="BF174" s="186">
        <f>IF(N174="snížená",J174,0)</f>
        <v>0</v>
      </c>
      <c r="BG174" s="186">
        <f>IF(N174="zákl. přenesená",J174,0)</f>
        <v>0</v>
      </c>
      <c r="BH174" s="186">
        <f>IF(N174="sníž. přenesená",J174,0)</f>
        <v>0</v>
      </c>
      <c r="BI174" s="186">
        <f>IF(N174="nulová",J174,0)</f>
        <v>0</v>
      </c>
      <c r="BJ174" s="18" t="s">
        <v>87</v>
      </c>
      <c r="BK174" s="186">
        <f>ROUND(I174*H174,2)</f>
        <v>0</v>
      </c>
      <c r="BL174" s="18" t="s">
        <v>156</v>
      </c>
      <c r="BM174" s="185" t="s">
        <v>2008</v>
      </c>
    </row>
    <row r="175" spans="1:47" s="2" customFormat="1" ht="29.25">
      <c r="A175" s="35"/>
      <c r="B175" s="36"/>
      <c r="C175" s="37"/>
      <c r="D175" s="187" t="s">
        <v>158</v>
      </c>
      <c r="E175" s="37"/>
      <c r="F175" s="188" t="s">
        <v>2000</v>
      </c>
      <c r="G175" s="37"/>
      <c r="H175" s="37"/>
      <c r="I175" s="189"/>
      <c r="J175" s="37"/>
      <c r="K175" s="37"/>
      <c r="L175" s="40"/>
      <c r="M175" s="190"/>
      <c r="N175" s="191"/>
      <c r="O175" s="65"/>
      <c r="P175" s="65"/>
      <c r="Q175" s="65"/>
      <c r="R175" s="65"/>
      <c r="S175" s="65"/>
      <c r="T175" s="66"/>
      <c r="U175" s="35"/>
      <c r="V175" s="35"/>
      <c r="W175" s="35"/>
      <c r="X175" s="35"/>
      <c r="Y175" s="35"/>
      <c r="Z175" s="35"/>
      <c r="AA175" s="35"/>
      <c r="AB175" s="35"/>
      <c r="AC175" s="35"/>
      <c r="AD175" s="35"/>
      <c r="AE175" s="35"/>
      <c r="AT175" s="18" t="s">
        <v>158</v>
      </c>
      <c r="AU175" s="18" t="s">
        <v>89</v>
      </c>
    </row>
    <row r="176" spans="2:51" s="13" customFormat="1" ht="11.25">
      <c r="B176" s="192"/>
      <c r="C176" s="193"/>
      <c r="D176" s="187" t="s">
        <v>160</v>
      </c>
      <c r="E176" s="194" t="s">
        <v>31</v>
      </c>
      <c r="F176" s="195" t="s">
        <v>2009</v>
      </c>
      <c r="G176" s="193"/>
      <c r="H176" s="196">
        <v>614</v>
      </c>
      <c r="I176" s="197"/>
      <c r="J176" s="193"/>
      <c r="K176" s="193"/>
      <c r="L176" s="198"/>
      <c r="M176" s="199"/>
      <c r="N176" s="200"/>
      <c r="O176" s="200"/>
      <c r="P176" s="200"/>
      <c r="Q176" s="200"/>
      <c r="R176" s="200"/>
      <c r="S176" s="200"/>
      <c r="T176" s="201"/>
      <c r="AT176" s="202" t="s">
        <v>160</v>
      </c>
      <c r="AU176" s="202" t="s">
        <v>89</v>
      </c>
      <c r="AV176" s="13" t="s">
        <v>89</v>
      </c>
      <c r="AW176" s="13" t="s">
        <v>38</v>
      </c>
      <c r="AX176" s="13" t="s">
        <v>79</v>
      </c>
      <c r="AY176" s="202" t="s">
        <v>149</v>
      </c>
    </row>
    <row r="177" spans="2:51" s="15" customFormat="1" ht="11.25">
      <c r="B177" s="213"/>
      <c r="C177" s="214"/>
      <c r="D177" s="187" t="s">
        <v>160</v>
      </c>
      <c r="E177" s="215" t="s">
        <v>31</v>
      </c>
      <c r="F177" s="216" t="s">
        <v>163</v>
      </c>
      <c r="G177" s="214"/>
      <c r="H177" s="217">
        <v>614</v>
      </c>
      <c r="I177" s="218"/>
      <c r="J177" s="214"/>
      <c r="K177" s="214"/>
      <c r="L177" s="219"/>
      <c r="M177" s="220"/>
      <c r="N177" s="221"/>
      <c r="O177" s="221"/>
      <c r="P177" s="221"/>
      <c r="Q177" s="221"/>
      <c r="R177" s="221"/>
      <c r="S177" s="221"/>
      <c r="T177" s="222"/>
      <c r="AT177" s="223" t="s">
        <v>160</v>
      </c>
      <c r="AU177" s="223" t="s">
        <v>89</v>
      </c>
      <c r="AV177" s="15" t="s">
        <v>156</v>
      </c>
      <c r="AW177" s="15" t="s">
        <v>38</v>
      </c>
      <c r="AX177" s="15" t="s">
        <v>87</v>
      </c>
      <c r="AY177" s="223" t="s">
        <v>149</v>
      </c>
    </row>
    <row r="178" spans="1:65" s="2" customFormat="1" ht="16.5" customHeight="1">
      <c r="A178" s="35"/>
      <c r="B178" s="36"/>
      <c r="C178" s="224" t="s">
        <v>313</v>
      </c>
      <c r="D178" s="224" t="s">
        <v>237</v>
      </c>
      <c r="E178" s="225" t="s">
        <v>2010</v>
      </c>
      <c r="F178" s="226" t="s">
        <v>2011</v>
      </c>
      <c r="G178" s="227" t="s">
        <v>287</v>
      </c>
      <c r="H178" s="228">
        <v>644.7</v>
      </c>
      <c r="I178" s="229"/>
      <c r="J178" s="230">
        <f>ROUND(I178*H178,2)</f>
        <v>0</v>
      </c>
      <c r="K178" s="226" t="s">
        <v>155</v>
      </c>
      <c r="L178" s="231"/>
      <c r="M178" s="232" t="s">
        <v>31</v>
      </c>
      <c r="N178" s="233" t="s">
        <v>50</v>
      </c>
      <c r="O178" s="65"/>
      <c r="P178" s="183">
        <f>O178*H178</f>
        <v>0</v>
      </c>
      <c r="Q178" s="183">
        <v>4E-05</v>
      </c>
      <c r="R178" s="183">
        <f>Q178*H178</f>
        <v>0.025788000000000005</v>
      </c>
      <c r="S178" s="183">
        <v>0</v>
      </c>
      <c r="T178" s="184">
        <f>S178*H178</f>
        <v>0</v>
      </c>
      <c r="U178" s="35"/>
      <c r="V178" s="35"/>
      <c r="W178" s="35"/>
      <c r="X178" s="35"/>
      <c r="Y178" s="35"/>
      <c r="Z178" s="35"/>
      <c r="AA178" s="35"/>
      <c r="AB178" s="35"/>
      <c r="AC178" s="35"/>
      <c r="AD178" s="35"/>
      <c r="AE178" s="35"/>
      <c r="AR178" s="185" t="s">
        <v>198</v>
      </c>
      <c r="AT178" s="185" t="s">
        <v>237</v>
      </c>
      <c r="AU178" s="185" t="s">
        <v>89</v>
      </c>
      <c r="AY178" s="18" t="s">
        <v>149</v>
      </c>
      <c r="BE178" s="186">
        <f>IF(N178="základní",J178,0)</f>
        <v>0</v>
      </c>
      <c r="BF178" s="186">
        <f>IF(N178="snížená",J178,0)</f>
        <v>0</v>
      </c>
      <c r="BG178" s="186">
        <f>IF(N178="zákl. přenesená",J178,0)</f>
        <v>0</v>
      </c>
      <c r="BH178" s="186">
        <f>IF(N178="sníž. přenesená",J178,0)</f>
        <v>0</v>
      </c>
      <c r="BI178" s="186">
        <f>IF(N178="nulová",J178,0)</f>
        <v>0</v>
      </c>
      <c r="BJ178" s="18" t="s">
        <v>87</v>
      </c>
      <c r="BK178" s="186">
        <f>ROUND(I178*H178,2)</f>
        <v>0</v>
      </c>
      <c r="BL178" s="18" t="s">
        <v>156</v>
      </c>
      <c r="BM178" s="185" t="s">
        <v>2012</v>
      </c>
    </row>
    <row r="179" spans="2:51" s="13" customFormat="1" ht="11.25">
      <c r="B179" s="192"/>
      <c r="C179" s="193"/>
      <c r="D179" s="187" t="s">
        <v>160</v>
      </c>
      <c r="E179" s="193"/>
      <c r="F179" s="195" t="s">
        <v>2013</v>
      </c>
      <c r="G179" s="193"/>
      <c r="H179" s="196">
        <v>644.7</v>
      </c>
      <c r="I179" s="197"/>
      <c r="J179" s="193"/>
      <c r="K179" s="193"/>
      <c r="L179" s="198"/>
      <c r="M179" s="199"/>
      <c r="N179" s="200"/>
      <c r="O179" s="200"/>
      <c r="P179" s="200"/>
      <c r="Q179" s="200"/>
      <c r="R179" s="200"/>
      <c r="S179" s="200"/>
      <c r="T179" s="201"/>
      <c r="AT179" s="202" t="s">
        <v>160</v>
      </c>
      <c r="AU179" s="202" t="s">
        <v>89</v>
      </c>
      <c r="AV179" s="13" t="s">
        <v>89</v>
      </c>
      <c r="AW179" s="13" t="s">
        <v>4</v>
      </c>
      <c r="AX179" s="13" t="s">
        <v>87</v>
      </c>
      <c r="AY179" s="202" t="s">
        <v>149</v>
      </c>
    </row>
    <row r="180" spans="1:65" s="2" customFormat="1" ht="24">
      <c r="A180" s="35"/>
      <c r="B180" s="36"/>
      <c r="C180" s="174" t="s">
        <v>317</v>
      </c>
      <c r="D180" s="174" t="s">
        <v>151</v>
      </c>
      <c r="E180" s="175" t="s">
        <v>2014</v>
      </c>
      <c r="F180" s="176" t="s">
        <v>2015</v>
      </c>
      <c r="G180" s="177" t="s">
        <v>287</v>
      </c>
      <c r="H180" s="178">
        <v>614</v>
      </c>
      <c r="I180" s="179"/>
      <c r="J180" s="180">
        <f>ROUND(I180*H180,2)</f>
        <v>0</v>
      </c>
      <c r="K180" s="176" t="s">
        <v>155</v>
      </c>
      <c r="L180" s="40"/>
      <c r="M180" s="181" t="s">
        <v>31</v>
      </c>
      <c r="N180" s="182" t="s">
        <v>50</v>
      </c>
      <c r="O180" s="65"/>
      <c r="P180" s="183">
        <f>O180*H180</f>
        <v>0</v>
      </c>
      <c r="Q180" s="183">
        <v>0</v>
      </c>
      <c r="R180" s="183">
        <f>Q180*H180</f>
        <v>0</v>
      </c>
      <c r="S180" s="183">
        <v>0</v>
      </c>
      <c r="T180" s="184">
        <f>S180*H180</f>
        <v>0</v>
      </c>
      <c r="U180" s="35"/>
      <c r="V180" s="35"/>
      <c r="W180" s="35"/>
      <c r="X180" s="35"/>
      <c r="Y180" s="35"/>
      <c r="Z180" s="35"/>
      <c r="AA180" s="35"/>
      <c r="AB180" s="35"/>
      <c r="AC180" s="35"/>
      <c r="AD180" s="35"/>
      <c r="AE180" s="35"/>
      <c r="AR180" s="185" t="s">
        <v>156</v>
      </c>
      <c r="AT180" s="185" t="s">
        <v>151</v>
      </c>
      <c r="AU180" s="185" t="s">
        <v>89</v>
      </c>
      <c r="AY180" s="18" t="s">
        <v>149</v>
      </c>
      <c r="BE180" s="186">
        <f>IF(N180="základní",J180,0)</f>
        <v>0</v>
      </c>
      <c r="BF180" s="186">
        <f>IF(N180="snížená",J180,0)</f>
        <v>0</v>
      </c>
      <c r="BG180" s="186">
        <f>IF(N180="zákl. přenesená",J180,0)</f>
        <v>0</v>
      </c>
      <c r="BH180" s="186">
        <f>IF(N180="sníž. přenesená",J180,0)</f>
        <v>0</v>
      </c>
      <c r="BI180" s="186">
        <f>IF(N180="nulová",J180,0)</f>
        <v>0</v>
      </c>
      <c r="BJ180" s="18" t="s">
        <v>87</v>
      </c>
      <c r="BK180" s="186">
        <f>ROUND(I180*H180,2)</f>
        <v>0</v>
      </c>
      <c r="BL180" s="18" t="s">
        <v>156</v>
      </c>
      <c r="BM180" s="185" t="s">
        <v>2016</v>
      </c>
    </row>
    <row r="181" spans="1:47" s="2" customFormat="1" ht="29.25">
      <c r="A181" s="35"/>
      <c r="B181" s="36"/>
      <c r="C181" s="37"/>
      <c r="D181" s="187" t="s">
        <v>158</v>
      </c>
      <c r="E181" s="37"/>
      <c r="F181" s="188" t="s">
        <v>2000</v>
      </c>
      <c r="G181" s="37"/>
      <c r="H181" s="37"/>
      <c r="I181" s="189"/>
      <c r="J181" s="37"/>
      <c r="K181" s="37"/>
      <c r="L181" s="40"/>
      <c r="M181" s="190"/>
      <c r="N181" s="191"/>
      <c r="O181" s="65"/>
      <c r="P181" s="65"/>
      <c r="Q181" s="65"/>
      <c r="R181" s="65"/>
      <c r="S181" s="65"/>
      <c r="T181" s="66"/>
      <c r="U181" s="35"/>
      <c r="V181" s="35"/>
      <c r="W181" s="35"/>
      <c r="X181" s="35"/>
      <c r="Y181" s="35"/>
      <c r="Z181" s="35"/>
      <c r="AA181" s="35"/>
      <c r="AB181" s="35"/>
      <c r="AC181" s="35"/>
      <c r="AD181" s="35"/>
      <c r="AE181" s="35"/>
      <c r="AT181" s="18" t="s">
        <v>158</v>
      </c>
      <c r="AU181" s="18" t="s">
        <v>89</v>
      </c>
    </row>
    <row r="182" spans="2:51" s="13" customFormat="1" ht="11.25">
      <c r="B182" s="192"/>
      <c r="C182" s="193"/>
      <c r="D182" s="187" t="s">
        <v>160</v>
      </c>
      <c r="E182" s="194" t="s">
        <v>31</v>
      </c>
      <c r="F182" s="195" t="s">
        <v>2017</v>
      </c>
      <c r="G182" s="193"/>
      <c r="H182" s="196">
        <v>614</v>
      </c>
      <c r="I182" s="197"/>
      <c r="J182" s="193"/>
      <c r="K182" s="193"/>
      <c r="L182" s="198"/>
      <c r="M182" s="199"/>
      <c r="N182" s="200"/>
      <c r="O182" s="200"/>
      <c r="P182" s="200"/>
      <c r="Q182" s="200"/>
      <c r="R182" s="200"/>
      <c r="S182" s="200"/>
      <c r="T182" s="201"/>
      <c r="AT182" s="202" t="s">
        <v>160</v>
      </c>
      <c r="AU182" s="202" t="s">
        <v>89</v>
      </c>
      <c r="AV182" s="13" t="s">
        <v>89</v>
      </c>
      <c r="AW182" s="13" t="s">
        <v>38</v>
      </c>
      <c r="AX182" s="13" t="s">
        <v>79</v>
      </c>
      <c r="AY182" s="202" t="s">
        <v>149</v>
      </c>
    </row>
    <row r="183" spans="2:51" s="15" customFormat="1" ht="11.25">
      <c r="B183" s="213"/>
      <c r="C183" s="214"/>
      <c r="D183" s="187" t="s">
        <v>160</v>
      </c>
      <c r="E183" s="215" t="s">
        <v>31</v>
      </c>
      <c r="F183" s="216" t="s">
        <v>163</v>
      </c>
      <c r="G183" s="214"/>
      <c r="H183" s="217">
        <v>614</v>
      </c>
      <c r="I183" s="218"/>
      <c r="J183" s="214"/>
      <c r="K183" s="214"/>
      <c r="L183" s="219"/>
      <c r="M183" s="220"/>
      <c r="N183" s="221"/>
      <c r="O183" s="221"/>
      <c r="P183" s="221"/>
      <c r="Q183" s="221"/>
      <c r="R183" s="221"/>
      <c r="S183" s="221"/>
      <c r="T183" s="222"/>
      <c r="AT183" s="223" t="s">
        <v>160</v>
      </c>
      <c r="AU183" s="223" t="s">
        <v>89</v>
      </c>
      <c r="AV183" s="15" t="s">
        <v>156</v>
      </c>
      <c r="AW183" s="15" t="s">
        <v>38</v>
      </c>
      <c r="AX183" s="15" t="s">
        <v>87</v>
      </c>
      <c r="AY183" s="223" t="s">
        <v>149</v>
      </c>
    </row>
    <row r="184" spans="2:63" s="12" customFormat="1" ht="22.9" customHeight="1">
      <c r="B184" s="158"/>
      <c r="C184" s="159"/>
      <c r="D184" s="160" t="s">
        <v>78</v>
      </c>
      <c r="E184" s="172" t="s">
        <v>205</v>
      </c>
      <c r="F184" s="172" t="s">
        <v>469</v>
      </c>
      <c r="G184" s="159"/>
      <c r="H184" s="159"/>
      <c r="I184" s="162"/>
      <c r="J184" s="173">
        <f>BK184</f>
        <v>0</v>
      </c>
      <c r="K184" s="159"/>
      <c r="L184" s="164"/>
      <c r="M184" s="165"/>
      <c r="N184" s="166"/>
      <c r="O184" s="166"/>
      <c r="P184" s="167">
        <f>SUM(P185:P203)</f>
        <v>0</v>
      </c>
      <c r="Q184" s="166"/>
      <c r="R184" s="167">
        <f>SUM(R185:R203)</f>
        <v>0</v>
      </c>
      <c r="S184" s="166"/>
      <c r="T184" s="168">
        <f>SUM(T185:T203)</f>
        <v>120.51952</v>
      </c>
      <c r="AR184" s="169" t="s">
        <v>87</v>
      </c>
      <c r="AT184" s="170" t="s">
        <v>78</v>
      </c>
      <c r="AU184" s="170" t="s">
        <v>87</v>
      </c>
      <c r="AY184" s="169" t="s">
        <v>149</v>
      </c>
      <c r="BK184" s="171">
        <f>SUM(BK185:BK203)</f>
        <v>0</v>
      </c>
    </row>
    <row r="185" spans="1:65" s="2" customFormat="1" ht="16.5" customHeight="1">
      <c r="A185" s="35"/>
      <c r="B185" s="36"/>
      <c r="C185" s="174" t="s">
        <v>324</v>
      </c>
      <c r="D185" s="174" t="s">
        <v>151</v>
      </c>
      <c r="E185" s="175" t="s">
        <v>2018</v>
      </c>
      <c r="F185" s="176" t="s">
        <v>2019</v>
      </c>
      <c r="G185" s="177" t="s">
        <v>170</v>
      </c>
      <c r="H185" s="178">
        <v>33.6</v>
      </c>
      <c r="I185" s="179"/>
      <c r="J185" s="180">
        <f>ROUND(I185*H185,2)</f>
        <v>0</v>
      </c>
      <c r="K185" s="176" t="s">
        <v>155</v>
      </c>
      <c r="L185" s="40"/>
      <c r="M185" s="181" t="s">
        <v>31</v>
      </c>
      <c r="N185" s="182" t="s">
        <v>50</v>
      </c>
      <c r="O185" s="65"/>
      <c r="P185" s="183">
        <f>O185*H185</f>
        <v>0</v>
      </c>
      <c r="Q185" s="183">
        <v>0</v>
      </c>
      <c r="R185" s="183">
        <f>Q185*H185</f>
        <v>0</v>
      </c>
      <c r="S185" s="183">
        <v>2</v>
      </c>
      <c r="T185" s="184">
        <f>S185*H185</f>
        <v>67.2</v>
      </c>
      <c r="U185" s="35"/>
      <c r="V185" s="35"/>
      <c r="W185" s="35"/>
      <c r="X185" s="35"/>
      <c r="Y185" s="35"/>
      <c r="Z185" s="35"/>
      <c r="AA185" s="35"/>
      <c r="AB185" s="35"/>
      <c r="AC185" s="35"/>
      <c r="AD185" s="35"/>
      <c r="AE185" s="35"/>
      <c r="AR185" s="185" t="s">
        <v>156</v>
      </c>
      <c r="AT185" s="185" t="s">
        <v>151</v>
      </c>
      <c r="AU185" s="185" t="s">
        <v>89</v>
      </c>
      <c r="AY185" s="18" t="s">
        <v>149</v>
      </c>
      <c r="BE185" s="186">
        <f>IF(N185="základní",J185,0)</f>
        <v>0</v>
      </c>
      <c r="BF185" s="186">
        <f>IF(N185="snížená",J185,0)</f>
        <v>0</v>
      </c>
      <c r="BG185" s="186">
        <f>IF(N185="zákl. přenesená",J185,0)</f>
        <v>0</v>
      </c>
      <c r="BH185" s="186">
        <f>IF(N185="sníž. přenesená",J185,0)</f>
        <v>0</v>
      </c>
      <c r="BI185" s="186">
        <f>IF(N185="nulová",J185,0)</f>
        <v>0</v>
      </c>
      <c r="BJ185" s="18" t="s">
        <v>87</v>
      </c>
      <c r="BK185" s="186">
        <f>ROUND(I185*H185,2)</f>
        <v>0</v>
      </c>
      <c r="BL185" s="18" t="s">
        <v>156</v>
      </c>
      <c r="BM185" s="185" t="s">
        <v>2020</v>
      </c>
    </row>
    <row r="186" spans="2:51" s="13" customFormat="1" ht="11.25">
      <c r="B186" s="192"/>
      <c r="C186" s="193"/>
      <c r="D186" s="187" t="s">
        <v>160</v>
      </c>
      <c r="E186" s="194" t="s">
        <v>31</v>
      </c>
      <c r="F186" s="195" t="s">
        <v>2021</v>
      </c>
      <c r="G186" s="193"/>
      <c r="H186" s="196">
        <v>33.6</v>
      </c>
      <c r="I186" s="197"/>
      <c r="J186" s="193"/>
      <c r="K186" s="193"/>
      <c r="L186" s="198"/>
      <c r="M186" s="199"/>
      <c r="N186" s="200"/>
      <c r="O186" s="200"/>
      <c r="P186" s="200"/>
      <c r="Q186" s="200"/>
      <c r="R186" s="200"/>
      <c r="S186" s="200"/>
      <c r="T186" s="201"/>
      <c r="AT186" s="202" t="s">
        <v>160</v>
      </c>
      <c r="AU186" s="202" t="s">
        <v>89</v>
      </c>
      <c r="AV186" s="13" t="s">
        <v>89</v>
      </c>
      <c r="AW186" s="13" t="s">
        <v>38</v>
      </c>
      <c r="AX186" s="13" t="s">
        <v>79</v>
      </c>
      <c r="AY186" s="202" t="s">
        <v>149</v>
      </c>
    </row>
    <row r="187" spans="2:51" s="14" customFormat="1" ht="11.25">
      <c r="B187" s="203"/>
      <c r="C187" s="204"/>
      <c r="D187" s="187" t="s">
        <v>160</v>
      </c>
      <c r="E187" s="205" t="s">
        <v>31</v>
      </c>
      <c r="F187" s="206" t="s">
        <v>2022</v>
      </c>
      <c r="G187" s="204"/>
      <c r="H187" s="205" t="s">
        <v>31</v>
      </c>
      <c r="I187" s="207"/>
      <c r="J187" s="204"/>
      <c r="K187" s="204"/>
      <c r="L187" s="208"/>
      <c r="M187" s="209"/>
      <c r="N187" s="210"/>
      <c r="O187" s="210"/>
      <c r="P187" s="210"/>
      <c r="Q187" s="210"/>
      <c r="R187" s="210"/>
      <c r="S187" s="210"/>
      <c r="T187" s="211"/>
      <c r="AT187" s="212" t="s">
        <v>160</v>
      </c>
      <c r="AU187" s="212" t="s">
        <v>89</v>
      </c>
      <c r="AV187" s="14" t="s">
        <v>87</v>
      </c>
      <c r="AW187" s="14" t="s">
        <v>38</v>
      </c>
      <c r="AX187" s="14" t="s">
        <v>79</v>
      </c>
      <c r="AY187" s="212" t="s">
        <v>149</v>
      </c>
    </row>
    <row r="188" spans="2:51" s="15" customFormat="1" ht="11.25">
      <c r="B188" s="213"/>
      <c r="C188" s="214"/>
      <c r="D188" s="187" t="s">
        <v>160</v>
      </c>
      <c r="E188" s="215" t="s">
        <v>31</v>
      </c>
      <c r="F188" s="216" t="s">
        <v>163</v>
      </c>
      <c r="G188" s="214"/>
      <c r="H188" s="217">
        <v>33.6</v>
      </c>
      <c r="I188" s="218"/>
      <c r="J188" s="214"/>
      <c r="K188" s="214"/>
      <c r="L188" s="219"/>
      <c r="M188" s="220"/>
      <c r="N188" s="221"/>
      <c r="O188" s="221"/>
      <c r="P188" s="221"/>
      <c r="Q188" s="221"/>
      <c r="R188" s="221"/>
      <c r="S188" s="221"/>
      <c r="T188" s="222"/>
      <c r="AT188" s="223" t="s">
        <v>160</v>
      </c>
      <c r="AU188" s="223" t="s">
        <v>89</v>
      </c>
      <c r="AV188" s="15" t="s">
        <v>156</v>
      </c>
      <c r="AW188" s="15" t="s">
        <v>38</v>
      </c>
      <c r="AX188" s="15" t="s">
        <v>87</v>
      </c>
      <c r="AY188" s="223" t="s">
        <v>149</v>
      </c>
    </row>
    <row r="189" spans="1:65" s="2" customFormat="1" ht="24">
      <c r="A189" s="35"/>
      <c r="B189" s="36"/>
      <c r="C189" s="174" t="s">
        <v>329</v>
      </c>
      <c r="D189" s="174" t="s">
        <v>151</v>
      </c>
      <c r="E189" s="175" t="s">
        <v>2023</v>
      </c>
      <c r="F189" s="176" t="s">
        <v>2024</v>
      </c>
      <c r="G189" s="177" t="s">
        <v>170</v>
      </c>
      <c r="H189" s="178">
        <v>3</v>
      </c>
      <c r="I189" s="179"/>
      <c r="J189" s="180">
        <f>ROUND(I189*H189,2)</f>
        <v>0</v>
      </c>
      <c r="K189" s="176" t="s">
        <v>155</v>
      </c>
      <c r="L189" s="40"/>
      <c r="M189" s="181" t="s">
        <v>31</v>
      </c>
      <c r="N189" s="182" t="s">
        <v>50</v>
      </c>
      <c r="O189" s="65"/>
      <c r="P189" s="183">
        <f>O189*H189</f>
        <v>0</v>
      </c>
      <c r="Q189" s="183">
        <v>0</v>
      </c>
      <c r="R189" s="183">
        <f>Q189*H189</f>
        <v>0</v>
      </c>
      <c r="S189" s="183">
        <v>2</v>
      </c>
      <c r="T189" s="184">
        <f>S189*H189</f>
        <v>6</v>
      </c>
      <c r="U189" s="35"/>
      <c r="V189" s="35"/>
      <c r="W189" s="35"/>
      <c r="X189" s="35"/>
      <c r="Y189" s="35"/>
      <c r="Z189" s="35"/>
      <c r="AA189" s="35"/>
      <c r="AB189" s="35"/>
      <c r="AC189" s="35"/>
      <c r="AD189" s="35"/>
      <c r="AE189" s="35"/>
      <c r="AR189" s="185" t="s">
        <v>156</v>
      </c>
      <c r="AT189" s="185" t="s">
        <v>151</v>
      </c>
      <c r="AU189" s="185" t="s">
        <v>89</v>
      </c>
      <c r="AY189" s="18" t="s">
        <v>149</v>
      </c>
      <c r="BE189" s="186">
        <f>IF(N189="základní",J189,0)</f>
        <v>0</v>
      </c>
      <c r="BF189" s="186">
        <f>IF(N189="snížená",J189,0)</f>
        <v>0</v>
      </c>
      <c r="BG189" s="186">
        <f>IF(N189="zákl. přenesená",J189,0)</f>
        <v>0</v>
      </c>
      <c r="BH189" s="186">
        <f>IF(N189="sníž. přenesená",J189,0)</f>
        <v>0</v>
      </c>
      <c r="BI189" s="186">
        <f>IF(N189="nulová",J189,0)</f>
        <v>0</v>
      </c>
      <c r="BJ189" s="18" t="s">
        <v>87</v>
      </c>
      <c r="BK189" s="186">
        <f>ROUND(I189*H189,2)</f>
        <v>0</v>
      </c>
      <c r="BL189" s="18" t="s">
        <v>156</v>
      </c>
      <c r="BM189" s="185" t="s">
        <v>2025</v>
      </c>
    </row>
    <row r="190" spans="1:47" s="2" customFormat="1" ht="39">
      <c r="A190" s="35"/>
      <c r="B190" s="36"/>
      <c r="C190" s="37"/>
      <c r="D190" s="187" t="s">
        <v>158</v>
      </c>
      <c r="E190" s="37"/>
      <c r="F190" s="188" t="s">
        <v>2026</v>
      </c>
      <c r="G190" s="37"/>
      <c r="H190" s="37"/>
      <c r="I190" s="189"/>
      <c r="J190" s="37"/>
      <c r="K190" s="37"/>
      <c r="L190" s="40"/>
      <c r="M190" s="190"/>
      <c r="N190" s="191"/>
      <c r="O190" s="65"/>
      <c r="P190" s="65"/>
      <c r="Q190" s="65"/>
      <c r="R190" s="65"/>
      <c r="S190" s="65"/>
      <c r="T190" s="66"/>
      <c r="U190" s="35"/>
      <c r="V190" s="35"/>
      <c r="W190" s="35"/>
      <c r="X190" s="35"/>
      <c r="Y190" s="35"/>
      <c r="Z190" s="35"/>
      <c r="AA190" s="35"/>
      <c r="AB190" s="35"/>
      <c r="AC190" s="35"/>
      <c r="AD190" s="35"/>
      <c r="AE190" s="35"/>
      <c r="AT190" s="18" t="s">
        <v>158</v>
      </c>
      <c r="AU190" s="18" t="s">
        <v>89</v>
      </c>
    </row>
    <row r="191" spans="1:65" s="2" customFormat="1" ht="16.5" customHeight="1">
      <c r="A191" s="35"/>
      <c r="B191" s="36"/>
      <c r="C191" s="174" t="s">
        <v>336</v>
      </c>
      <c r="D191" s="174" t="s">
        <v>151</v>
      </c>
      <c r="E191" s="175" t="s">
        <v>2027</v>
      </c>
      <c r="F191" s="176" t="s">
        <v>2028</v>
      </c>
      <c r="G191" s="177" t="s">
        <v>170</v>
      </c>
      <c r="H191" s="178">
        <v>16.2</v>
      </c>
      <c r="I191" s="179"/>
      <c r="J191" s="180">
        <f>ROUND(I191*H191,2)</f>
        <v>0</v>
      </c>
      <c r="K191" s="176" t="s">
        <v>155</v>
      </c>
      <c r="L191" s="40"/>
      <c r="M191" s="181" t="s">
        <v>31</v>
      </c>
      <c r="N191" s="182" t="s">
        <v>50</v>
      </c>
      <c r="O191" s="65"/>
      <c r="P191" s="183">
        <f>O191*H191</f>
        <v>0</v>
      </c>
      <c r="Q191" s="183">
        <v>0</v>
      </c>
      <c r="R191" s="183">
        <f>Q191*H191</f>
        <v>0</v>
      </c>
      <c r="S191" s="183">
        <v>2.4</v>
      </c>
      <c r="T191" s="184">
        <f>S191*H191</f>
        <v>38.879999999999995</v>
      </c>
      <c r="U191" s="35"/>
      <c r="V191" s="35"/>
      <c r="W191" s="35"/>
      <c r="X191" s="35"/>
      <c r="Y191" s="35"/>
      <c r="Z191" s="35"/>
      <c r="AA191" s="35"/>
      <c r="AB191" s="35"/>
      <c r="AC191" s="35"/>
      <c r="AD191" s="35"/>
      <c r="AE191" s="35"/>
      <c r="AR191" s="185" t="s">
        <v>156</v>
      </c>
      <c r="AT191" s="185" t="s">
        <v>151</v>
      </c>
      <c r="AU191" s="185" t="s">
        <v>89</v>
      </c>
      <c r="AY191" s="18" t="s">
        <v>149</v>
      </c>
      <c r="BE191" s="186">
        <f>IF(N191="základní",J191,0)</f>
        <v>0</v>
      </c>
      <c r="BF191" s="186">
        <f>IF(N191="snížená",J191,0)</f>
        <v>0</v>
      </c>
      <c r="BG191" s="186">
        <f>IF(N191="zákl. přenesená",J191,0)</f>
        <v>0</v>
      </c>
      <c r="BH191" s="186">
        <f>IF(N191="sníž. přenesená",J191,0)</f>
        <v>0</v>
      </c>
      <c r="BI191" s="186">
        <f>IF(N191="nulová",J191,0)</f>
        <v>0</v>
      </c>
      <c r="BJ191" s="18" t="s">
        <v>87</v>
      </c>
      <c r="BK191" s="186">
        <f>ROUND(I191*H191,2)</f>
        <v>0</v>
      </c>
      <c r="BL191" s="18" t="s">
        <v>156</v>
      </c>
      <c r="BM191" s="185" t="s">
        <v>2029</v>
      </c>
    </row>
    <row r="192" spans="1:47" s="2" customFormat="1" ht="39">
      <c r="A192" s="35"/>
      <c r="B192" s="36"/>
      <c r="C192" s="37"/>
      <c r="D192" s="187" t="s">
        <v>158</v>
      </c>
      <c r="E192" s="37"/>
      <c r="F192" s="188" t="s">
        <v>2030</v>
      </c>
      <c r="G192" s="37"/>
      <c r="H192" s="37"/>
      <c r="I192" s="189"/>
      <c r="J192" s="37"/>
      <c r="K192" s="37"/>
      <c r="L192" s="40"/>
      <c r="M192" s="190"/>
      <c r="N192" s="191"/>
      <c r="O192" s="65"/>
      <c r="P192" s="65"/>
      <c r="Q192" s="65"/>
      <c r="R192" s="65"/>
      <c r="S192" s="65"/>
      <c r="T192" s="66"/>
      <c r="U192" s="35"/>
      <c r="V192" s="35"/>
      <c r="W192" s="35"/>
      <c r="X192" s="35"/>
      <c r="Y192" s="35"/>
      <c r="Z192" s="35"/>
      <c r="AA192" s="35"/>
      <c r="AB192" s="35"/>
      <c r="AC192" s="35"/>
      <c r="AD192" s="35"/>
      <c r="AE192" s="35"/>
      <c r="AT192" s="18" t="s">
        <v>158</v>
      </c>
      <c r="AU192" s="18" t="s">
        <v>89</v>
      </c>
    </row>
    <row r="193" spans="2:51" s="13" customFormat="1" ht="11.25">
      <c r="B193" s="192"/>
      <c r="C193" s="193"/>
      <c r="D193" s="187" t="s">
        <v>160</v>
      </c>
      <c r="E193" s="194" t="s">
        <v>31</v>
      </c>
      <c r="F193" s="195" t="s">
        <v>2031</v>
      </c>
      <c r="G193" s="193"/>
      <c r="H193" s="196">
        <v>16.2</v>
      </c>
      <c r="I193" s="197"/>
      <c r="J193" s="193"/>
      <c r="K193" s="193"/>
      <c r="L193" s="198"/>
      <c r="M193" s="199"/>
      <c r="N193" s="200"/>
      <c r="O193" s="200"/>
      <c r="P193" s="200"/>
      <c r="Q193" s="200"/>
      <c r="R193" s="200"/>
      <c r="S193" s="200"/>
      <c r="T193" s="201"/>
      <c r="AT193" s="202" t="s">
        <v>160</v>
      </c>
      <c r="AU193" s="202" t="s">
        <v>89</v>
      </c>
      <c r="AV193" s="13" t="s">
        <v>89</v>
      </c>
      <c r="AW193" s="13" t="s">
        <v>38</v>
      </c>
      <c r="AX193" s="13" t="s">
        <v>79</v>
      </c>
      <c r="AY193" s="202" t="s">
        <v>149</v>
      </c>
    </row>
    <row r="194" spans="2:51" s="14" customFormat="1" ht="11.25">
      <c r="B194" s="203"/>
      <c r="C194" s="204"/>
      <c r="D194" s="187" t="s">
        <v>160</v>
      </c>
      <c r="E194" s="205" t="s">
        <v>31</v>
      </c>
      <c r="F194" s="206" t="s">
        <v>2032</v>
      </c>
      <c r="G194" s="204"/>
      <c r="H194" s="205" t="s">
        <v>31</v>
      </c>
      <c r="I194" s="207"/>
      <c r="J194" s="204"/>
      <c r="K194" s="204"/>
      <c r="L194" s="208"/>
      <c r="M194" s="209"/>
      <c r="N194" s="210"/>
      <c r="O194" s="210"/>
      <c r="P194" s="210"/>
      <c r="Q194" s="210"/>
      <c r="R194" s="210"/>
      <c r="S194" s="210"/>
      <c r="T194" s="211"/>
      <c r="AT194" s="212" t="s">
        <v>160</v>
      </c>
      <c r="AU194" s="212" t="s">
        <v>89</v>
      </c>
      <c r="AV194" s="14" t="s">
        <v>87</v>
      </c>
      <c r="AW194" s="14" t="s">
        <v>38</v>
      </c>
      <c r="AX194" s="14" t="s">
        <v>79</v>
      </c>
      <c r="AY194" s="212" t="s">
        <v>149</v>
      </c>
    </row>
    <row r="195" spans="2:51" s="15" customFormat="1" ht="11.25">
      <c r="B195" s="213"/>
      <c r="C195" s="214"/>
      <c r="D195" s="187" t="s">
        <v>160</v>
      </c>
      <c r="E195" s="215" t="s">
        <v>31</v>
      </c>
      <c r="F195" s="216" t="s">
        <v>163</v>
      </c>
      <c r="G195" s="214"/>
      <c r="H195" s="217">
        <v>16.2</v>
      </c>
      <c r="I195" s="218"/>
      <c r="J195" s="214"/>
      <c r="K195" s="214"/>
      <c r="L195" s="219"/>
      <c r="M195" s="220"/>
      <c r="N195" s="221"/>
      <c r="O195" s="221"/>
      <c r="P195" s="221"/>
      <c r="Q195" s="221"/>
      <c r="R195" s="221"/>
      <c r="S195" s="221"/>
      <c r="T195" s="222"/>
      <c r="AT195" s="223" t="s">
        <v>160</v>
      </c>
      <c r="AU195" s="223" t="s">
        <v>89</v>
      </c>
      <c r="AV195" s="15" t="s">
        <v>156</v>
      </c>
      <c r="AW195" s="15" t="s">
        <v>38</v>
      </c>
      <c r="AX195" s="15" t="s">
        <v>87</v>
      </c>
      <c r="AY195" s="223" t="s">
        <v>149</v>
      </c>
    </row>
    <row r="196" spans="1:65" s="2" customFormat="1" ht="16.5" customHeight="1">
      <c r="A196" s="35"/>
      <c r="B196" s="36"/>
      <c r="C196" s="174" t="s">
        <v>342</v>
      </c>
      <c r="D196" s="174" t="s">
        <v>151</v>
      </c>
      <c r="E196" s="175" t="s">
        <v>2033</v>
      </c>
      <c r="F196" s="176" t="s">
        <v>2034</v>
      </c>
      <c r="G196" s="177" t="s">
        <v>391</v>
      </c>
      <c r="H196" s="178">
        <v>73</v>
      </c>
      <c r="I196" s="179"/>
      <c r="J196" s="180">
        <f>ROUND(I196*H196,2)</f>
        <v>0</v>
      </c>
      <c r="K196" s="176" t="s">
        <v>155</v>
      </c>
      <c r="L196" s="40"/>
      <c r="M196" s="181" t="s">
        <v>31</v>
      </c>
      <c r="N196" s="182" t="s">
        <v>50</v>
      </c>
      <c r="O196" s="65"/>
      <c r="P196" s="183">
        <f>O196*H196</f>
        <v>0</v>
      </c>
      <c r="Q196" s="183">
        <v>0</v>
      </c>
      <c r="R196" s="183">
        <f>Q196*H196</f>
        <v>0</v>
      </c>
      <c r="S196" s="183">
        <v>0.054</v>
      </c>
      <c r="T196" s="184">
        <f>S196*H196</f>
        <v>3.942</v>
      </c>
      <c r="U196" s="35"/>
      <c r="V196" s="35"/>
      <c r="W196" s="35"/>
      <c r="X196" s="35"/>
      <c r="Y196" s="35"/>
      <c r="Z196" s="35"/>
      <c r="AA196" s="35"/>
      <c r="AB196" s="35"/>
      <c r="AC196" s="35"/>
      <c r="AD196" s="35"/>
      <c r="AE196" s="35"/>
      <c r="AR196" s="185" t="s">
        <v>156</v>
      </c>
      <c r="AT196" s="185" t="s">
        <v>151</v>
      </c>
      <c r="AU196" s="185" t="s">
        <v>89</v>
      </c>
      <c r="AY196" s="18" t="s">
        <v>149</v>
      </c>
      <c r="BE196" s="186">
        <f>IF(N196="základní",J196,0)</f>
        <v>0</v>
      </c>
      <c r="BF196" s="186">
        <f>IF(N196="snížená",J196,0)</f>
        <v>0</v>
      </c>
      <c r="BG196" s="186">
        <f>IF(N196="zákl. přenesená",J196,0)</f>
        <v>0</v>
      </c>
      <c r="BH196" s="186">
        <f>IF(N196="sníž. přenesená",J196,0)</f>
        <v>0</v>
      </c>
      <c r="BI196" s="186">
        <f>IF(N196="nulová",J196,0)</f>
        <v>0</v>
      </c>
      <c r="BJ196" s="18" t="s">
        <v>87</v>
      </c>
      <c r="BK196" s="186">
        <f>ROUND(I196*H196,2)</f>
        <v>0</v>
      </c>
      <c r="BL196" s="18" t="s">
        <v>156</v>
      </c>
      <c r="BM196" s="185" t="s">
        <v>2035</v>
      </c>
    </row>
    <row r="197" spans="2:51" s="13" customFormat="1" ht="11.25">
      <c r="B197" s="192"/>
      <c r="C197" s="193"/>
      <c r="D197" s="187" t="s">
        <v>160</v>
      </c>
      <c r="E197" s="194" t="s">
        <v>31</v>
      </c>
      <c r="F197" s="195" t="s">
        <v>547</v>
      </c>
      <c r="G197" s="193"/>
      <c r="H197" s="196">
        <v>73</v>
      </c>
      <c r="I197" s="197"/>
      <c r="J197" s="193"/>
      <c r="K197" s="193"/>
      <c r="L197" s="198"/>
      <c r="M197" s="199"/>
      <c r="N197" s="200"/>
      <c r="O197" s="200"/>
      <c r="P197" s="200"/>
      <c r="Q197" s="200"/>
      <c r="R197" s="200"/>
      <c r="S197" s="200"/>
      <c r="T197" s="201"/>
      <c r="AT197" s="202" t="s">
        <v>160</v>
      </c>
      <c r="AU197" s="202" t="s">
        <v>89</v>
      </c>
      <c r="AV197" s="13" t="s">
        <v>89</v>
      </c>
      <c r="AW197" s="13" t="s">
        <v>38</v>
      </c>
      <c r="AX197" s="13" t="s">
        <v>79</v>
      </c>
      <c r="AY197" s="202" t="s">
        <v>149</v>
      </c>
    </row>
    <row r="198" spans="2:51" s="15" customFormat="1" ht="11.25">
      <c r="B198" s="213"/>
      <c r="C198" s="214"/>
      <c r="D198" s="187" t="s">
        <v>160</v>
      </c>
      <c r="E198" s="215" t="s">
        <v>31</v>
      </c>
      <c r="F198" s="216" t="s">
        <v>163</v>
      </c>
      <c r="G198" s="214"/>
      <c r="H198" s="217">
        <v>73</v>
      </c>
      <c r="I198" s="218"/>
      <c r="J198" s="214"/>
      <c r="K198" s="214"/>
      <c r="L198" s="219"/>
      <c r="M198" s="220"/>
      <c r="N198" s="221"/>
      <c r="O198" s="221"/>
      <c r="P198" s="221"/>
      <c r="Q198" s="221"/>
      <c r="R198" s="221"/>
      <c r="S198" s="221"/>
      <c r="T198" s="222"/>
      <c r="AT198" s="223" t="s">
        <v>160</v>
      </c>
      <c r="AU198" s="223" t="s">
        <v>89</v>
      </c>
      <c r="AV198" s="15" t="s">
        <v>156</v>
      </c>
      <c r="AW198" s="15" t="s">
        <v>38</v>
      </c>
      <c r="AX198" s="15" t="s">
        <v>87</v>
      </c>
      <c r="AY198" s="223" t="s">
        <v>149</v>
      </c>
    </row>
    <row r="199" spans="1:65" s="2" customFormat="1" ht="16.5" customHeight="1">
      <c r="A199" s="35"/>
      <c r="B199" s="36"/>
      <c r="C199" s="174" t="s">
        <v>348</v>
      </c>
      <c r="D199" s="174" t="s">
        <v>151</v>
      </c>
      <c r="E199" s="175" t="s">
        <v>2036</v>
      </c>
      <c r="F199" s="176" t="s">
        <v>2037</v>
      </c>
      <c r="G199" s="177" t="s">
        <v>391</v>
      </c>
      <c r="H199" s="178">
        <v>73</v>
      </c>
      <c r="I199" s="179"/>
      <c r="J199" s="180">
        <f>ROUND(I199*H199,2)</f>
        <v>0</v>
      </c>
      <c r="K199" s="176" t="s">
        <v>155</v>
      </c>
      <c r="L199" s="40"/>
      <c r="M199" s="181" t="s">
        <v>31</v>
      </c>
      <c r="N199" s="182" t="s">
        <v>50</v>
      </c>
      <c r="O199" s="65"/>
      <c r="P199" s="183">
        <f>O199*H199</f>
        <v>0</v>
      </c>
      <c r="Q199" s="183">
        <v>0</v>
      </c>
      <c r="R199" s="183">
        <f>Q199*H199</f>
        <v>0</v>
      </c>
      <c r="S199" s="183">
        <v>0.054</v>
      </c>
      <c r="T199" s="184">
        <f>S199*H199</f>
        <v>3.942</v>
      </c>
      <c r="U199" s="35"/>
      <c r="V199" s="35"/>
      <c r="W199" s="35"/>
      <c r="X199" s="35"/>
      <c r="Y199" s="35"/>
      <c r="Z199" s="35"/>
      <c r="AA199" s="35"/>
      <c r="AB199" s="35"/>
      <c r="AC199" s="35"/>
      <c r="AD199" s="35"/>
      <c r="AE199" s="35"/>
      <c r="AR199" s="185" t="s">
        <v>156</v>
      </c>
      <c r="AT199" s="185" t="s">
        <v>151</v>
      </c>
      <c r="AU199" s="185" t="s">
        <v>89</v>
      </c>
      <c r="AY199" s="18" t="s">
        <v>149</v>
      </c>
      <c r="BE199" s="186">
        <f>IF(N199="základní",J199,0)</f>
        <v>0</v>
      </c>
      <c r="BF199" s="186">
        <f>IF(N199="snížená",J199,0)</f>
        <v>0</v>
      </c>
      <c r="BG199" s="186">
        <f>IF(N199="zákl. přenesená",J199,0)</f>
        <v>0</v>
      </c>
      <c r="BH199" s="186">
        <f>IF(N199="sníž. přenesená",J199,0)</f>
        <v>0</v>
      </c>
      <c r="BI199" s="186">
        <f>IF(N199="nulová",J199,0)</f>
        <v>0</v>
      </c>
      <c r="BJ199" s="18" t="s">
        <v>87</v>
      </c>
      <c r="BK199" s="186">
        <f>ROUND(I199*H199,2)</f>
        <v>0</v>
      </c>
      <c r="BL199" s="18" t="s">
        <v>156</v>
      </c>
      <c r="BM199" s="185" t="s">
        <v>2038</v>
      </c>
    </row>
    <row r="200" spans="1:65" s="2" customFormat="1" ht="16.5" customHeight="1">
      <c r="A200" s="35"/>
      <c r="B200" s="36"/>
      <c r="C200" s="174" t="s">
        <v>353</v>
      </c>
      <c r="D200" s="174" t="s">
        <v>151</v>
      </c>
      <c r="E200" s="175" t="s">
        <v>2039</v>
      </c>
      <c r="F200" s="176" t="s">
        <v>2040</v>
      </c>
      <c r="G200" s="177" t="s">
        <v>287</v>
      </c>
      <c r="H200" s="178">
        <v>224</v>
      </c>
      <c r="I200" s="179"/>
      <c r="J200" s="180">
        <f>ROUND(I200*H200,2)</f>
        <v>0</v>
      </c>
      <c r="K200" s="176" t="s">
        <v>155</v>
      </c>
      <c r="L200" s="40"/>
      <c r="M200" s="181" t="s">
        <v>31</v>
      </c>
      <c r="N200" s="182" t="s">
        <v>50</v>
      </c>
      <c r="O200" s="65"/>
      <c r="P200" s="183">
        <f>O200*H200</f>
        <v>0</v>
      </c>
      <c r="Q200" s="183">
        <v>0</v>
      </c>
      <c r="R200" s="183">
        <f>Q200*H200</f>
        <v>0</v>
      </c>
      <c r="S200" s="183">
        <v>0.00248</v>
      </c>
      <c r="T200" s="184">
        <f>S200*H200</f>
        <v>0.55552</v>
      </c>
      <c r="U200" s="35"/>
      <c r="V200" s="35"/>
      <c r="W200" s="35"/>
      <c r="X200" s="35"/>
      <c r="Y200" s="35"/>
      <c r="Z200" s="35"/>
      <c r="AA200" s="35"/>
      <c r="AB200" s="35"/>
      <c r="AC200" s="35"/>
      <c r="AD200" s="35"/>
      <c r="AE200" s="35"/>
      <c r="AR200" s="185" t="s">
        <v>156</v>
      </c>
      <c r="AT200" s="185" t="s">
        <v>151</v>
      </c>
      <c r="AU200" s="185" t="s">
        <v>89</v>
      </c>
      <c r="AY200" s="18" t="s">
        <v>149</v>
      </c>
      <c r="BE200" s="186">
        <f>IF(N200="základní",J200,0)</f>
        <v>0</v>
      </c>
      <c r="BF200" s="186">
        <f>IF(N200="snížená",J200,0)</f>
        <v>0</v>
      </c>
      <c r="BG200" s="186">
        <f>IF(N200="zákl. přenesená",J200,0)</f>
        <v>0</v>
      </c>
      <c r="BH200" s="186">
        <f>IF(N200="sníž. přenesená",J200,0)</f>
        <v>0</v>
      </c>
      <c r="BI200" s="186">
        <f>IF(N200="nulová",J200,0)</f>
        <v>0</v>
      </c>
      <c r="BJ200" s="18" t="s">
        <v>87</v>
      </c>
      <c r="BK200" s="186">
        <f>ROUND(I200*H200,2)</f>
        <v>0</v>
      </c>
      <c r="BL200" s="18" t="s">
        <v>156</v>
      </c>
      <c r="BM200" s="185" t="s">
        <v>2041</v>
      </c>
    </row>
    <row r="201" spans="1:47" s="2" customFormat="1" ht="29.25">
      <c r="A201" s="35"/>
      <c r="B201" s="36"/>
      <c r="C201" s="37"/>
      <c r="D201" s="187" t="s">
        <v>158</v>
      </c>
      <c r="E201" s="37"/>
      <c r="F201" s="188" t="s">
        <v>2042</v>
      </c>
      <c r="G201" s="37"/>
      <c r="H201" s="37"/>
      <c r="I201" s="189"/>
      <c r="J201" s="37"/>
      <c r="K201" s="37"/>
      <c r="L201" s="40"/>
      <c r="M201" s="190"/>
      <c r="N201" s="191"/>
      <c r="O201" s="65"/>
      <c r="P201" s="65"/>
      <c r="Q201" s="65"/>
      <c r="R201" s="65"/>
      <c r="S201" s="65"/>
      <c r="T201" s="66"/>
      <c r="U201" s="35"/>
      <c r="V201" s="35"/>
      <c r="W201" s="35"/>
      <c r="X201" s="35"/>
      <c r="Y201" s="35"/>
      <c r="Z201" s="35"/>
      <c r="AA201" s="35"/>
      <c r="AB201" s="35"/>
      <c r="AC201" s="35"/>
      <c r="AD201" s="35"/>
      <c r="AE201" s="35"/>
      <c r="AT201" s="18" t="s">
        <v>158</v>
      </c>
      <c r="AU201" s="18" t="s">
        <v>89</v>
      </c>
    </row>
    <row r="202" spans="2:51" s="13" customFormat="1" ht="11.25">
      <c r="B202" s="192"/>
      <c r="C202" s="193"/>
      <c r="D202" s="187" t="s">
        <v>160</v>
      </c>
      <c r="E202" s="194" t="s">
        <v>31</v>
      </c>
      <c r="F202" s="195" t="s">
        <v>2043</v>
      </c>
      <c r="G202" s="193"/>
      <c r="H202" s="196">
        <v>224</v>
      </c>
      <c r="I202" s="197"/>
      <c r="J202" s="193"/>
      <c r="K202" s="193"/>
      <c r="L202" s="198"/>
      <c r="M202" s="199"/>
      <c r="N202" s="200"/>
      <c r="O202" s="200"/>
      <c r="P202" s="200"/>
      <c r="Q202" s="200"/>
      <c r="R202" s="200"/>
      <c r="S202" s="200"/>
      <c r="T202" s="201"/>
      <c r="AT202" s="202" t="s">
        <v>160</v>
      </c>
      <c r="AU202" s="202" t="s">
        <v>89</v>
      </c>
      <c r="AV202" s="13" t="s">
        <v>89</v>
      </c>
      <c r="AW202" s="13" t="s">
        <v>38</v>
      </c>
      <c r="AX202" s="13" t="s">
        <v>79</v>
      </c>
      <c r="AY202" s="202" t="s">
        <v>149</v>
      </c>
    </row>
    <row r="203" spans="2:51" s="15" customFormat="1" ht="11.25">
      <c r="B203" s="213"/>
      <c r="C203" s="214"/>
      <c r="D203" s="187" t="s">
        <v>160</v>
      </c>
      <c r="E203" s="215" t="s">
        <v>31</v>
      </c>
      <c r="F203" s="216" t="s">
        <v>163</v>
      </c>
      <c r="G203" s="214"/>
      <c r="H203" s="217">
        <v>224</v>
      </c>
      <c r="I203" s="218"/>
      <c r="J203" s="214"/>
      <c r="K203" s="214"/>
      <c r="L203" s="219"/>
      <c r="M203" s="220"/>
      <c r="N203" s="221"/>
      <c r="O203" s="221"/>
      <c r="P203" s="221"/>
      <c r="Q203" s="221"/>
      <c r="R203" s="221"/>
      <c r="S203" s="221"/>
      <c r="T203" s="222"/>
      <c r="AT203" s="223" t="s">
        <v>160</v>
      </c>
      <c r="AU203" s="223" t="s">
        <v>89</v>
      </c>
      <c r="AV203" s="15" t="s">
        <v>156</v>
      </c>
      <c r="AW203" s="15" t="s">
        <v>38</v>
      </c>
      <c r="AX203" s="15" t="s">
        <v>87</v>
      </c>
      <c r="AY203" s="223" t="s">
        <v>149</v>
      </c>
    </row>
    <row r="204" spans="2:63" s="12" customFormat="1" ht="22.9" customHeight="1">
      <c r="B204" s="158"/>
      <c r="C204" s="159"/>
      <c r="D204" s="160" t="s">
        <v>78</v>
      </c>
      <c r="E204" s="172" t="s">
        <v>482</v>
      </c>
      <c r="F204" s="172" t="s">
        <v>483</v>
      </c>
      <c r="G204" s="159"/>
      <c r="H204" s="159"/>
      <c r="I204" s="162"/>
      <c r="J204" s="173">
        <f>BK204</f>
        <v>0</v>
      </c>
      <c r="K204" s="159"/>
      <c r="L204" s="164"/>
      <c r="M204" s="165"/>
      <c r="N204" s="166"/>
      <c r="O204" s="166"/>
      <c r="P204" s="167">
        <f>SUM(P205:P245)</f>
        <v>0</v>
      </c>
      <c r="Q204" s="166"/>
      <c r="R204" s="167">
        <f>SUM(R205:R245)</f>
        <v>0</v>
      </c>
      <c r="S204" s="166"/>
      <c r="T204" s="168">
        <f>SUM(T205:T245)</f>
        <v>0</v>
      </c>
      <c r="AR204" s="169" t="s">
        <v>87</v>
      </c>
      <c r="AT204" s="170" t="s">
        <v>78</v>
      </c>
      <c r="AU204" s="170" t="s">
        <v>87</v>
      </c>
      <c r="AY204" s="169" t="s">
        <v>149</v>
      </c>
      <c r="BK204" s="171">
        <f>SUM(BK205:BK245)</f>
        <v>0</v>
      </c>
    </row>
    <row r="205" spans="1:65" s="2" customFormat="1" ht="21.75" customHeight="1">
      <c r="A205" s="35"/>
      <c r="B205" s="36"/>
      <c r="C205" s="174" t="s">
        <v>358</v>
      </c>
      <c r="D205" s="174" t="s">
        <v>151</v>
      </c>
      <c r="E205" s="175" t="s">
        <v>2044</v>
      </c>
      <c r="F205" s="176" t="s">
        <v>2045</v>
      </c>
      <c r="G205" s="177" t="s">
        <v>240</v>
      </c>
      <c r="H205" s="178">
        <v>102.519</v>
      </c>
      <c r="I205" s="179"/>
      <c r="J205" s="180">
        <f>ROUND(I205*H205,2)</f>
        <v>0</v>
      </c>
      <c r="K205" s="176" t="s">
        <v>155</v>
      </c>
      <c r="L205" s="40"/>
      <c r="M205" s="181" t="s">
        <v>31</v>
      </c>
      <c r="N205" s="182" t="s">
        <v>50</v>
      </c>
      <c r="O205" s="65"/>
      <c r="P205" s="183">
        <f>O205*H205</f>
        <v>0</v>
      </c>
      <c r="Q205" s="183">
        <v>0</v>
      </c>
      <c r="R205" s="183">
        <f>Q205*H205</f>
        <v>0</v>
      </c>
      <c r="S205" s="183">
        <v>0</v>
      </c>
      <c r="T205" s="184">
        <f>S205*H205</f>
        <v>0</v>
      </c>
      <c r="U205" s="35"/>
      <c r="V205" s="35"/>
      <c r="W205" s="35"/>
      <c r="X205" s="35"/>
      <c r="Y205" s="35"/>
      <c r="Z205" s="35"/>
      <c r="AA205" s="35"/>
      <c r="AB205" s="35"/>
      <c r="AC205" s="35"/>
      <c r="AD205" s="35"/>
      <c r="AE205" s="35"/>
      <c r="AR205" s="185" t="s">
        <v>156</v>
      </c>
      <c r="AT205" s="185" t="s">
        <v>151</v>
      </c>
      <c r="AU205" s="185" t="s">
        <v>89</v>
      </c>
      <c r="AY205" s="18" t="s">
        <v>149</v>
      </c>
      <c r="BE205" s="186">
        <f>IF(N205="základní",J205,0)</f>
        <v>0</v>
      </c>
      <c r="BF205" s="186">
        <f>IF(N205="snížená",J205,0)</f>
        <v>0</v>
      </c>
      <c r="BG205" s="186">
        <f>IF(N205="zákl. přenesená",J205,0)</f>
        <v>0</v>
      </c>
      <c r="BH205" s="186">
        <f>IF(N205="sníž. přenesená",J205,0)</f>
        <v>0</v>
      </c>
      <c r="BI205" s="186">
        <f>IF(N205="nulová",J205,0)</f>
        <v>0</v>
      </c>
      <c r="BJ205" s="18" t="s">
        <v>87</v>
      </c>
      <c r="BK205" s="186">
        <f>ROUND(I205*H205,2)</f>
        <v>0</v>
      </c>
      <c r="BL205" s="18" t="s">
        <v>156</v>
      </c>
      <c r="BM205" s="185" t="s">
        <v>2046</v>
      </c>
    </row>
    <row r="206" spans="1:47" s="2" customFormat="1" ht="78">
      <c r="A206" s="35"/>
      <c r="B206" s="36"/>
      <c r="C206" s="37"/>
      <c r="D206" s="187" t="s">
        <v>158</v>
      </c>
      <c r="E206" s="37"/>
      <c r="F206" s="188" t="s">
        <v>2047</v>
      </c>
      <c r="G206" s="37"/>
      <c r="H206" s="37"/>
      <c r="I206" s="189"/>
      <c r="J206" s="37"/>
      <c r="K206" s="37"/>
      <c r="L206" s="40"/>
      <c r="M206" s="190"/>
      <c r="N206" s="191"/>
      <c r="O206" s="65"/>
      <c r="P206" s="65"/>
      <c r="Q206" s="65"/>
      <c r="R206" s="65"/>
      <c r="S206" s="65"/>
      <c r="T206" s="66"/>
      <c r="U206" s="35"/>
      <c r="V206" s="35"/>
      <c r="W206" s="35"/>
      <c r="X206" s="35"/>
      <c r="Y206" s="35"/>
      <c r="Z206" s="35"/>
      <c r="AA206" s="35"/>
      <c r="AB206" s="35"/>
      <c r="AC206" s="35"/>
      <c r="AD206" s="35"/>
      <c r="AE206" s="35"/>
      <c r="AT206" s="18" t="s">
        <v>158</v>
      </c>
      <c r="AU206" s="18" t="s">
        <v>89</v>
      </c>
    </row>
    <row r="207" spans="2:51" s="13" customFormat="1" ht="11.25">
      <c r="B207" s="192"/>
      <c r="C207" s="193"/>
      <c r="D207" s="187" t="s">
        <v>160</v>
      </c>
      <c r="E207" s="194" t="s">
        <v>31</v>
      </c>
      <c r="F207" s="195" t="s">
        <v>2048</v>
      </c>
      <c r="G207" s="193"/>
      <c r="H207" s="196">
        <v>102.519</v>
      </c>
      <c r="I207" s="197"/>
      <c r="J207" s="193"/>
      <c r="K207" s="193"/>
      <c r="L207" s="198"/>
      <c r="M207" s="199"/>
      <c r="N207" s="200"/>
      <c r="O207" s="200"/>
      <c r="P207" s="200"/>
      <c r="Q207" s="200"/>
      <c r="R207" s="200"/>
      <c r="S207" s="200"/>
      <c r="T207" s="201"/>
      <c r="AT207" s="202" t="s">
        <v>160</v>
      </c>
      <c r="AU207" s="202" t="s">
        <v>89</v>
      </c>
      <c r="AV207" s="13" t="s">
        <v>89</v>
      </c>
      <c r="AW207" s="13" t="s">
        <v>38</v>
      </c>
      <c r="AX207" s="13" t="s">
        <v>79</v>
      </c>
      <c r="AY207" s="202" t="s">
        <v>149</v>
      </c>
    </row>
    <row r="208" spans="2:51" s="15" customFormat="1" ht="11.25">
      <c r="B208" s="213"/>
      <c r="C208" s="214"/>
      <c r="D208" s="187" t="s">
        <v>160</v>
      </c>
      <c r="E208" s="215" t="s">
        <v>31</v>
      </c>
      <c r="F208" s="216" t="s">
        <v>163</v>
      </c>
      <c r="G208" s="214"/>
      <c r="H208" s="217">
        <v>102.519</v>
      </c>
      <c r="I208" s="218"/>
      <c r="J208" s="214"/>
      <c r="K208" s="214"/>
      <c r="L208" s="219"/>
      <c r="M208" s="220"/>
      <c r="N208" s="221"/>
      <c r="O208" s="221"/>
      <c r="P208" s="221"/>
      <c r="Q208" s="221"/>
      <c r="R208" s="221"/>
      <c r="S208" s="221"/>
      <c r="T208" s="222"/>
      <c r="AT208" s="223" t="s">
        <v>160</v>
      </c>
      <c r="AU208" s="223" t="s">
        <v>89</v>
      </c>
      <c r="AV208" s="15" t="s">
        <v>156</v>
      </c>
      <c r="AW208" s="15" t="s">
        <v>38</v>
      </c>
      <c r="AX208" s="15" t="s">
        <v>87</v>
      </c>
      <c r="AY208" s="223" t="s">
        <v>149</v>
      </c>
    </row>
    <row r="209" spans="1:65" s="2" customFormat="1" ht="24">
      <c r="A209" s="35"/>
      <c r="B209" s="36"/>
      <c r="C209" s="174" t="s">
        <v>362</v>
      </c>
      <c r="D209" s="174" t="s">
        <v>151</v>
      </c>
      <c r="E209" s="175" t="s">
        <v>2049</v>
      </c>
      <c r="F209" s="176" t="s">
        <v>2050</v>
      </c>
      <c r="G209" s="177" t="s">
        <v>240</v>
      </c>
      <c r="H209" s="178">
        <v>1435.266</v>
      </c>
      <c r="I209" s="179"/>
      <c r="J209" s="180">
        <f>ROUND(I209*H209,2)</f>
        <v>0</v>
      </c>
      <c r="K209" s="176" t="s">
        <v>155</v>
      </c>
      <c r="L209" s="40"/>
      <c r="M209" s="181" t="s">
        <v>31</v>
      </c>
      <c r="N209" s="182" t="s">
        <v>50</v>
      </c>
      <c r="O209" s="65"/>
      <c r="P209" s="183">
        <f>O209*H209</f>
        <v>0</v>
      </c>
      <c r="Q209" s="183">
        <v>0</v>
      </c>
      <c r="R209" s="183">
        <f>Q209*H209</f>
        <v>0</v>
      </c>
      <c r="S209" s="183">
        <v>0</v>
      </c>
      <c r="T209" s="184">
        <f>S209*H209</f>
        <v>0</v>
      </c>
      <c r="U209" s="35"/>
      <c r="V209" s="35"/>
      <c r="W209" s="35"/>
      <c r="X209" s="35"/>
      <c r="Y209" s="35"/>
      <c r="Z209" s="35"/>
      <c r="AA209" s="35"/>
      <c r="AB209" s="35"/>
      <c r="AC209" s="35"/>
      <c r="AD209" s="35"/>
      <c r="AE209" s="35"/>
      <c r="AR209" s="185" t="s">
        <v>156</v>
      </c>
      <c r="AT209" s="185" t="s">
        <v>151</v>
      </c>
      <c r="AU209" s="185" t="s">
        <v>89</v>
      </c>
      <c r="AY209" s="18" t="s">
        <v>149</v>
      </c>
      <c r="BE209" s="186">
        <f>IF(N209="základní",J209,0)</f>
        <v>0</v>
      </c>
      <c r="BF209" s="186">
        <f>IF(N209="snížená",J209,0)</f>
        <v>0</v>
      </c>
      <c r="BG209" s="186">
        <f>IF(N209="zákl. přenesená",J209,0)</f>
        <v>0</v>
      </c>
      <c r="BH209" s="186">
        <f>IF(N209="sníž. přenesená",J209,0)</f>
        <v>0</v>
      </c>
      <c r="BI209" s="186">
        <f>IF(N209="nulová",J209,0)</f>
        <v>0</v>
      </c>
      <c r="BJ209" s="18" t="s">
        <v>87</v>
      </c>
      <c r="BK209" s="186">
        <f>ROUND(I209*H209,2)</f>
        <v>0</v>
      </c>
      <c r="BL209" s="18" t="s">
        <v>156</v>
      </c>
      <c r="BM209" s="185" t="s">
        <v>2051</v>
      </c>
    </row>
    <row r="210" spans="1:47" s="2" customFormat="1" ht="78">
      <c r="A210" s="35"/>
      <c r="B210" s="36"/>
      <c r="C210" s="37"/>
      <c r="D210" s="187" t="s">
        <v>158</v>
      </c>
      <c r="E210" s="37"/>
      <c r="F210" s="188" t="s">
        <v>2047</v>
      </c>
      <c r="G210" s="37"/>
      <c r="H210" s="37"/>
      <c r="I210" s="189"/>
      <c r="J210" s="37"/>
      <c r="K210" s="37"/>
      <c r="L210" s="40"/>
      <c r="M210" s="190"/>
      <c r="N210" s="191"/>
      <c r="O210" s="65"/>
      <c r="P210" s="65"/>
      <c r="Q210" s="65"/>
      <c r="R210" s="65"/>
      <c r="S210" s="65"/>
      <c r="T210" s="66"/>
      <c r="U210" s="35"/>
      <c r="V210" s="35"/>
      <c r="W210" s="35"/>
      <c r="X210" s="35"/>
      <c r="Y210" s="35"/>
      <c r="Z210" s="35"/>
      <c r="AA210" s="35"/>
      <c r="AB210" s="35"/>
      <c r="AC210" s="35"/>
      <c r="AD210" s="35"/>
      <c r="AE210" s="35"/>
      <c r="AT210" s="18" t="s">
        <v>158</v>
      </c>
      <c r="AU210" s="18" t="s">
        <v>89</v>
      </c>
    </row>
    <row r="211" spans="2:51" s="13" customFormat="1" ht="11.25">
      <c r="B211" s="192"/>
      <c r="C211" s="193"/>
      <c r="D211" s="187" t="s">
        <v>160</v>
      </c>
      <c r="E211" s="194" t="s">
        <v>31</v>
      </c>
      <c r="F211" s="195" t="s">
        <v>2052</v>
      </c>
      <c r="G211" s="193"/>
      <c r="H211" s="196">
        <v>1435.266</v>
      </c>
      <c r="I211" s="197"/>
      <c r="J211" s="193"/>
      <c r="K211" s="193"/>
      <c r="L211" s="198"/>
      <c r="M211" s="199"/>
      <c r="N211" s="200"/>
      <c r="O211" s="200"/>
      <c r="P211" s="200"/>
      <c r="Q211" s="200"/>
      <c r="R211" s="200"/>
      <c r="S211" s="200"/>
      <c r="T211" s="201"/>
      <c r="AT211" s="202" t="s">
        <v>160</v>
      </c>
      <c r="AU211" s="202" t="s">
        <v>89</v>
      </c>
      <c r="AV211" s="13" t="s">
        <v>89</v>
      </c>
      <c r="AW211" s="13" t="s">
        <v>38</v>
      </c>
      <c r="AX211" s="13" t="s">
        <v>79</v>
      </c>
      <c r="AY211" s="202" t="s">
        <v>149</v>
      </c>
    </row>
    <row r="212" spans="2:51" s="15" customFormat="1" ht="11.25">
      <c r="B212" s="213"/>
      <c r="C212" s="214"/>
      <c r="D212" s="187" t="s">
        <v>160</v>
      </c>
      <c r="E212" s="215" t="s">
        <v>31</v>
      </c>
      <c r="F212" s="216" t="s">
        <v>163</v>
      </c>
      <c r="G212" s="214"/>
      <c r="H212" s="217">
        <v>1435.266</v>
      </c>
      <c r="I212" s="218"/>
      <c r="J212" s="214"/>
      <c r="K212" s="214"/>
      <c r="L212" s="219"/>
      <c r="M212" s="220"/>
      <c r="N212" s="221"/>
      <c r="O212" s="221"/>
      <c r="P212" s="221"/>
      <c r="Q212" s="221"/>
      <c r="R212" s="221"/>
      <c r="S212" s="221"/>
      <c r="T212" s="222"/>
      <c r="AT212" s="223" t="s">
        <v>160</v>
      </c>
      <c r="AU212" s="223" t="s">
        <v>89</v>
      </c>
      <c r="AV212" s="15" t="s">
        <v>156</v>
      </c>
      <c r="AW212" s="15" t="s">
        <v>38</v>
      </c>
      <c r="AX212" s="15" t="s">
        <v>87</v>
      </c>
      <c r="AY212" s="223" t="s">
        <v>149</v>
      </c>
    </row>
    <row r="213" spans="1:65" s="2" customFormat="1" ht="16.5" customHeight="1">
      <c r="A213" s="35"/>
      <c r="B213" s="36"/>
      <c r="C213" s="174" t="s">
        <v>369</v>
      </c>
      <c r="D213" s="174" t="s">
        <v>151</v>
      </c>
      <c r="E213" s="175" t="s">
        <v>2053</v>
      </c>
      <c r="F213" s="176" t="s">
        <v>2054</v>
      </c>
      <c r="G213" s="177" t="s">
        <v>240</v>
      </c>
      <c r="H213" s="178">
        <v>33.44</v>
      </c>
      <c r="I213" s="179"/>
      <c r="J213" s="180">
        <f>ROUND(I213*H213,2)</f>
        <v>0</v>
      </c>
      <c r="K213" s="176" t="s">
        <v>155</v>
      </c>
      <c r="L213" s="40"/>
      <c r="M213" s="181" t="s">
        <v>31</v>
      </c>
      <c r="N213" s="182" t="s">
        <v>50</v>
      </c>
      <c r="O213" s="65"/>
      <c r="P213" s="183">
        <f>O213*H213</f>
        <v>0</v>
      </c>
      <c r="Q213" s="183">
        <v>0</v>
      </c>
      <c r="R213" s="183">
        <f>Q213*H213</f>
        <v>0</v>
      </c>
      <c r="S213" s="183">
        <v>0</v>
      </c>
      <c r="T213" s="184">
        <f>S213*H213</f>
        <v>0</v>
      </c>
      <c r="U213" s="35"/>
      <c r="V213" s="35"/>
      <c r="W213" s="35"/>
      <c r="X213" s="35"/>
      <c r="Y213" s="35"/>
      <c r="Z213" s="35"/>
      <c r="AA213" s="35"/>
      <c r="AB213" s="35"/>
      <c r="AC213" s="35"/>
      <c r="AD213" s="35"/>
      <c r="AE213" s="35"/>
      <c r="AR213" s="185" t="s">
        <v>156</v>
      </c>
      <c r="AT213" s="185" t="s">
        <v>151</v>
      </c>
      <c r="AU213" s="185" t="s">
        <v>89</v>
      </c>
      <c r="AY213" s="18" t="s">
        <v>149</v>
      </c>
      <c r="BE213" s="186">
        <f>IF(N213="základní",J213,0)</f>
        <v>0</v>
      </c>
      <c r="BF213" s="186">
        <f>IF(N213="snížená",J213,0)</f>
        <v>0</v>
      </c>
      <c r="BG213" s="186">
        <f>IF(N213="zákl. přenesená",J213,0)</f>
        <v>0</v>
      </c>
      <c r="BH213" s="186">
        <f>IF(N213="sníž. přenesená",J213,0)</f>
        <v>0</v>
      </c>
      <c r="BI213" s="186">
        <f>IF(N213="nulová",J213,0)</f>
        <v>0</v>
      </c>
      <c r="BJ213" s="18" t="s">
        <v>87</v>
      </c>
      <c r="BK213" s="186">
        <f>ROUND(I213*H213,2)</f>
        <v>0</v>
      </c>
      <c r="BL213" s="18" t="s">
        <v>156</v>
      </c>
      <c r="BM213" s="185" t="s">
        <v>2055</v>
      </c>
    </row>
    <row r="214" spans="1:47" s="2" customFormat="1" ht="68.25">
      <c r="A214" s="35"/>
      <c r="B214" s="36"/>
      <c r="C214" s="37"/>
      <c r="D214" s="187" t="s">
        <v>158</v>
      </c>
      <c r="E214" s="37"/>
      <c r="F214" s="188" t="s">
        <v>2056</v>
      </c>
      <c r="G214" s="37"/>
      <c r="H214" s="37"/>
      <c r="I214" s="189"/>
      <c r="J214" s="37"/>
      <c r="K214" s="37"/>
      <c r="L214" s="40"/>
      <c r="M214" s="190"/>
      <c r="N214" s="191"/>
      <c r="O214" s="65"/>
      <c r="P214" s="65"/>
      <c r="Q214" s="65"/>
      <c r="R214" s="65"/>
      <c r="S214" s="65"/>
      <c r="T214" s="66"/>
      <c r="U214" s="35"/>
      <c r="V214" s="35"/>
      <c r="W214" s="35"/>
      <c r="X214" s="35"/>
      <c r="Y214" s="35"/>
      <c r="Z214" s="35"/>
      <c r="AA214" s="35"/>
      <c r="AB214" s="35"/>
      <c r="AC214" s="35"/>
      <c r="AD214" s="35"/>
      <c r="AE214" s="35"/>
      <c r="AT214" s="18" t="s">
        <v>158</v>
      </c>
      <c r="AU214" s="18" t="s">
        <v>89</v>
      </c>
    </row>
    <row r="215" spans="2:51" s="13" customFormat="1" ht="11.25">
      <c r="B215" s="192"/>
      <c r="C215" s="193"/>
      <c r="D215" s="187" t="s">
        <v>160</v>
      </c>
      <c r="E215" s="194" t="s">
        <v>31</v>
      </c>
      <c r="F215" s="195" t="s">
        <v>2057</v>
      </c>
      <c r="G215" s="193"/>
      <c r="H215" s="196">
        <v>33.44</v>
      </c>
      <c r="I215" s="197"/>
      <c r="J215" s="193"/>
      <c r="K215" s="193"/>
      <c r="L215" s="198"/>
      <c r="M215" s="199"/>
      <c r="N215" s="200"/>
      <c r="O215" s="200"/>
      <c r="P215" s="200"/>
      <c r="Q215" s="200"/>
      <c r="R215" s="200"/>
      <c r="S215" s="200"/>
      <c r="T215" s="201"/>
      <c r="AT215" s="202" t="s">
        <v>160</v>
      </c>
      <c r="AU215" s="202" t="s">
        <v>89</v>
      </c>
      <c r="AV215" s="13" t="s">
        <v>89</v>
      </c>
      <c r="AW215" s="13" t="s">
        <v>38</v>
      </c>
      <c r="AX215" s="13" t="s">
        <v>79</v>
      </c>
      <c r="AY215" s="202" t="s">
        <v>149</v>
      </c>
    </row>
    <row r="216" spans="2:51" s="15" customFormat="1" ht="11.25">
      <c r="B216" s="213"/>
      <c r="C216" s="214"/>
      <c r="D216" s="187" t="s">
        <v>160</v>
      </c>
      <c r="E216" s="215" t="s">
        <v>31</v>
      </c>
      <c r="F216" s="216" t="s">
        <v>163</v>
      </c>
      <c r="G216" s="214"/>
      <c r="H216" s="217">
        <v>33.44</v>
      </c>
      <c r="I216" s="218"/>
      <c r="J216" s="214"/>
      <c r="K216" s="214"/>
      <c r="L216" s="219"/>
      <c r="M216" s="220"/>
      <c r="N216" s="221"/>
      <c r="O216" s="221"/>
      <c r="P216" s="221"/>
      <c r="Q216" s="221"/>
      <c r="R216" s="221"/>
      <c r="S216" s="221"/>
      <c r="T216" s="222"/>
      <c r="AT216" s="223" t="s">
        <v>160</v>
      </c>
      <c r="AU216" s="223" t="s">
        <v>89</v>
      </c>
      <c r="AV216" s="15" t="s">
        <v>156</v>
      </c>
      <c r="AW216" s="15" t="s">
        <v>38</v>
      </c>
      <c r="AX216" s="15" t="s">
        <v>87</v>
      </c>
      <c r="AY216" s="223" t="s">
        <v>149</v>
      </c>
    </row>
    <row r="217" spans="1:65" s="2" customFormat="1" ht="16.5" customHeight="1">
      <c r="A217" s="35"/>
      <c r="B217" s="36"/>
      <c r="C217" s="174" t="s">
        <v>374</v>
      </c>
      <c r="D217" s="174" t="s">
        <v>151</v>
      </c>
      <c r="E217" s="175" t="s">
        <v>2058</v>
      </c>
      <c r="F217" s="176" t="s">
        <v>2059</v>
      </c>
      <c r="G217" s="177" t="s">
        <v>240</v>
      </c>
      <c r="H217" s="178">
        <v>39.42</v>
      </c>
      <c r="I217" s="179"/>
      <c r="J217" s="180">
        <f>ROUND(I217*H217,2)</f>
        <v>0</v>
      </c>
      <c r="K217" s="176" t="s">
        <v>155</v>
      </c>
      <c r="L217" s="40"/>
      <c r="M217" s="181" t="s">
        <v>31</v>
      </c>
      <c r="N217" s="182" t="s">
        <v>50</v>
      </c>
      <c r="O217" s="65"/>
      <c r="P217" s="183">
        <f>O217*H217</f>
        <v>0</v>
      </c>
      <c r="Q217" s="183">
        <v>0</v>
      </c>
      <c r="R217" s="183">
        <f>Q217*H217</f>
        <v>0</v>
      </c>
      <c r="S217" s="183">
        <v>0</v>
      </c>
      <c r="T217" s="184">
        <f>S217*H217</f>
        <v>0</v>
      </c>
      <c r="U217" s="35"/>
      <c r="V217" s="35"/>
      <c r="W217" s="35"/>
      <c r="X217" s="35"/>
      <c r="Y217" s="35"/>
      <c r="Z217" s="35"/>
      <c r="AA217" s="35"/>
      <c r="AB217" s="35"/>
      <c r="AC217" s="35"/>
      <c r="AD217" s="35"/>
      <c r="AE217" s="35"/>
      <c r="AR217" s="185" t="s">
        <v>156</v>
      </c>
      <c r="AT217" s="185" t="s">
        <v>151</v>
      </c>
      <c r="AU217" s="185" t="s">
        <v>89</v>
      </c>
      <c r="AY217" s="18" t="s">
        <v>149</v>
      </c>
      <c r="BE217" s="186">
        <f>IF(N217="základní",J217,0)</f>
        <v>0</v>
      </c>
      <c r="BF217" s="186">
        <f>IF(N217="snížená",J217,0)</f>
        <v>0</v>
      </c>
      <c r="BG217" s="186">
        <f>IF(N217="zákl. přenesená",J217,0)</f>
        <v>0</v>
      </c>
      <c r="BH217" s="186">
        <f>IF(N217="sníž. přenesená",J217,0)</f>
        <v>0</v>
      </c>
      <c r="BI217" s="186">
        <f>IF(N217="nulová",J217,0)</f>
        <v>0</v>
      </c>
      <c r="BJ217" s="18" t="s">
        <v>87</v>
      </c>
      <c r="BK217" s="186">
        <f>ROUND(I217*H217,2)</f>
        <v>0</v>
      </c>
      <c r="BL217" s="18" t="s">
        <v>156</v>
      </c>
      <c r="BM217" s="185" t="s">
        <v>2060</v>
      </c>
    </row>
    <row r="218" spans="1:47" s="2" customFormat="1" ht="68.25">
      <c r="A218" s="35"/>
      <c r="B218" s="36"/>
      <c r="C218" s="37"/>
      <c r="D218" s="187" t="s">
        <v>158</v>
      </c>
      <c r="E218" s="37"/>
      <c r="F218" s="188" t="s">
        <v>2056</v>
      </c>
      <c r="G218" s="37"/>
      <c r="H218" s="37"/>
      <c r="I218" s="189"/>
      <c r="J218" s="37"/>
      <c r="K218" s="37"/>
      <c r="L218" s="40"/>
      <c r="M218" s="190"/>
      <c r="N218" s="191"/>
      <c r="O218" s="65"/>
      <c r="P218" s="65"/>
      <c r="Q218" s="65"/>
      <c r="R218" s="65"/>
      <c r="S218" s="65"/>
      <c r="T218" s="66"/>
      <c r="U218" s="35"/>
      <c r="V218" s="35"/>
      <c r="W218" s="35"/>
      <c r="X218" s="35"/>
      <c r="Y218" s="35"/>
      <c r="Z218" s="35"/>
      <c r="AA218" s="35"/>
      <c r="AB218" s="35"/>
      <c r="AC218" s="35"/>
      <c r="AD218" s="35"/>
      <c r="AE218" s="35"/>
      <c r="AT218" s="18" t="s">
        <v>158</v>
      </c>
      <c r="AU218" s="18" t="s">
        <v>89</v>
      </c>
    </row>
    <row r="219" spans="2:51" s="13" customFormat="1" ht="11.25">
      <c r="B219" s="192"/>
      <c r="C219" s="193"/>
      <c r="D219" s="187" t="s">
        <v>160</v>
      </c>
      <c r="E219" s="194" t="s">
        <v>31</v>
      </c>
      <c r="F219" s="195" t="s">
        <v>2061</v>
      </c>
      <c r="G219" s="193"/>
      <c r="H219" s="196">
        <v>39.42</v>
      </c>
      <c r="I219" s="197"/>
      <c r="J219" s="193"/>
      <c r="K219" s="193"/>
      <c r="L219" s="198"/>
      <c r="M219" s="199"/>
      <c r="N219" s="200"/>
      <c r="O219" s="200"/>
      <c r="P219" s="200"/>
      <c r="Q219" s="200"/>
      <c r="R219" s="200"/>
      <c r="S219" s="200"/>
      <c r="T219" s="201"/>
      <c r="AT219" s="202" t="s">
        <v>160</v>
      </c>
      <c r="AU219" s="202" t="s">
        <v>89</v>
      </c>
      <c r="AV219" s="13" t="s">
        <v>89</v>
      </c>
      <c r="AW219" s="13" t="s">
        <v>38</v>
      </c>
      <c r="AX219" s="13" t="s">
        <v>79</v>
      </c>
      <c r="AY219" s="202" t="s">
        <v>149</v>
      </c>
    </row>
    <row r="220" spans="2:51" s="15" customFormat="1" ht="11.25">
      <c r="B220" s="213"/>
      <c r="C220" s="214"/>
      <c r="D220" s="187" t="s">
        <v>160</v>
      </c>
      <c r="E220" s="215" t="s">
        <v>31</v>
      </c>
      <c r="F220" s="216" t="s">
        <v>163</v>
      </c>
      <c r="G220" s="214"/>
      <c r="H220" s="217">
        <v>39.42</v>
      </c>
      <c r="I220" s="218"/>
      <c r="J220" s="214"/>
      <c r="K220" s="214"/>
      <c r="L220" s="219"/>
      <c r="M220" s="220"/>
      <c r="N220" s="221"/>
      <c r="O220" s="221"/>
      <c r="P220" s="221"/>
      <c r="Q220" s="221"/>
      <c r="R220" s="221"/>
      <c r="S220" s="221"/>
      <c r="T220" s="222"/>
      <c r="AT220" s="223" t="s">
        <v>160</v>
      </c>
      <c r="AU220" s="223" t="s">
        <v>89</v>
      </c>
      <c r="AV220" s="15" t="s">
        <v>156</v>
      </c>
      <c r="AW220" s="15" t="s">
        <v>38</v>
      </c>
      <c r="AX220" s="15" t="s">
        <v>87</v>
      </c>
      <c r="AY220" s="223" t="s">
        <v>149</v>
      </c>
    </row>
    <row r="221" spans="1:65" s="2" customFormat="1" ht="16.5" customHeight="1">
      <c r="A221" s="35"/>
      <c r="B221" s="36"/>
      <c r="C221" s="174" t="s">
        <v>379</v>
      </c>
      <c r="D221" s="174" t="s">
        <v>151</v>
      </c>
      <c r="E221" s="175" t="s">
        <v>2062</v>
      </c>
      <c r="F221" s="176" t="s">
        <v>2063</v>
      </c>
      <c r="G221" s="177" t="s">
        <v>240</v>
      </c>
      <c r="H221" s="178">
        <v>5.4</v>
      </c>
      <c r="I221" s="179"/>
      <c r="J221" s="180">
        <f>ROUND(I221*H221,2)</f>
        <v>0</v>
      </c>
      <c r="K221" s="176" t="s">
        <v>155</v>
      </c>
      <c r="L221" s="40"/>
      <c r="M221" s="181" t="s">
        <v>31</v>
      </c>
      <c r="N221" s="182" t="s">
        <v>50</v>
      </c>
      <c r="O221" s="65"/>
      <c r="P221" s="183">
        <f>O221*H221</f>
        <v>0</v>
      </c>
      <c r="Q221" s="183">
        <v>0</v>
      </c>
      <c r="R221" s="183">
        <f>Q221*H221</f>
        <v>0</v>
      </c>
      <c r="S221" s="183">
        <v>0</v>
      </c>
      <c r="T221" s="184">
        <f>S221*H221</f>
        <v>0</v>
      </c>
      <c r="U221" s="35"/>
      <c r="V221" s="35"/>
      <c r="W221" s="35"/>
      <c r="X221" s="35"/>
      <c r="Y221" s="35"/>
      <c r="Z221" s="35"/>
      <c r="AA221" s="35"/>
      <c r="AB221" s="35"/>
      <c r="AC221" s="35"/>
      <c r="AD221" s="35"/>
      <c r="AE221" s="35"/>
      <c r="AR221" s="185" t="s">
        <v>156</v>
      </c>
      <c r="AT221" s="185" t="s">
        <v>151</v>
      </c>
      <c r="AU221" s="185" t="s">
        <v>89</v>
      </c>
      <c r="AY221" s="18" t="s">
        <v>149</v>
      </c>
      <c r="BE221" s="186">
        <f>IF(N221="základní",J221,0)</f>
        <v>0</v>
      </c>
      <c r="BF221" s="186">
        <f>IF(N221="snížená",J221,0)</f>
        <v>0</v>
      </c>
      <c r="BG221" s="186">
        <f>IF(N221="zákl. přenesená",J221,0)</f>
        <v>0</v>
      </c>
      <c r="BH221" s="186">
        <f>IF(N221="sníž. přenesená",J221,0)</f>
        <v>0</v>
      </c>
      <c r="BI221" s="186">
        <f>IF(N221="nulová",J221,0)</f>
        <v>0</v>
      </c>
      <c r="BJ221" s="18" t="s">
        <v>87</v>
      </c>
      <c r="BK221" s="186">
        <f>ROUND(I221*H221,2)</f>
        <v>0</v>
      </c>
      <c r="BL221" s="18" t="s">
        <v>156</v>
      </c>
      <c r="BM221" s="185" t="s">
        <v>2064</v>
      </c>
    </row>
    <row r="222" spans="1:47" s="2" customFormat="1" ht="68.25">
      <c r="A222" s="35"/>
      <c r="B222" s="36"/>
      <c r="C222" s="37"/>
      <c r="D222" s="187" t="s">
        <v>158</v>
      </c>
      <c r="E222" s="37"/>
      <c r="F222" s="188" t="s">
        <v>2056</v>
      </c>
      <c r="G222" s="37"/>
      <c r="H222" s="37"/>
      <c r="I222" s="189"/>
      <c r="J222" s="37"/>
      <c r="K222" s="37"/>
      <c r="L222" s="40"/>
      <c r="M222" s="190"/>
      <c r="N222" s="191"/>
      <c r="O222" s="65"/>
      <c r="P222" s="65"/>
      <c r="Q222" s="65"/>
      <c r="R222" s="65"/>
      <c r="S222" s="65"/>
      <c r="T222" s="66"/>
      <c r="U222" s="35"/>
      <c r="V222" s="35"/>
      <c r="W222" s="35"/>
      <c r="X222" s="35"/>
      <c r="Y222" s="35"/>
      <c r="Z222" s="35"/>
      <c r="AA222" s="35"/>
      <c r="AB222" s="35"/>
      <c r="AC222" s="35"/>
      <c r="AD222" s="35"/>
      <c r="AE222" s="35"/>
      <c r="AT222" s="18" t="s">
        <v>158</v>
      </c>
      <c r="AU222" s="18" t="s">
        <v>89</v>
      </c>
    </row>
    <row r="223" spans="2:51" s="13" customFormat="1" ht="11.25">
      <c r="B223" s="192"/>
      <c r="C223" s="193"/>
      <c r="D223" s="187" t="s">
        <v>160</v>
      </c>
      <c r="E223" s="194" t="s">
        <v>31</v>
      </c>
      <c r="F223" s="195" t="s">
        <v>2065</v>
      </c>
      <c r="G223" s="193"/>
      <c r="H223" s="196">
        <v>5.4</v>
      </c>
      <c r="I223" s="197"/>
      <c r="J223" s="193"/>
      <c r="K223" s="193"/>
      <c r="L223" s="198"/>
      <c r="M223" s="199"/>
      <c r="N223" s="200"/>
      <c r="O223" s="200"/>
      <c r="P223" s="200"/>
      <c r="Q223" s="200"/>
      <c r="R223" s="200"/>
      <c r="S223" s="200"/>
      <c r="T223" s="201"/>
      <c r="AT223" s="202" t="s">
        <v>160</v>
      </c>
      <c r="AU223" s="202" t="s">
        <v>89</v>
      </c>
      <c r="AV223" s="13" t="s">
        <v>89</v>
      </c>
      <c r="AW223" s="13" t="s">
        <v>38</v>
      </c>
      <c r="AX223" s="13" t="s">
        <v>79</v>
      </c>
      <c r="AY223" s="202" t="s">
        <v>149</v>
      </c>
    </row>
    <row r="224" spans="2:51" s="15" customFormat="1" ht="11.25">
      <c r="B224" s="213"/>
      <c r="C224" s="214"/>
      <c r="D224" s="187" t="s">
        <v>160</v>
      </c>
      <c r="E224" s="215" t="s">
        <v>31</v>
      </c>
      <c r="F224" s="216" t="s">
        <v>163</v>
      </c>
      <c r="G224" s="214"/>
      <c r="H224" s="217">
        <v>5.4</v>
      </c>
      <c r="I224" s="218"/>
      <c r="J224" s="214"/>
      <c r="K224" s="214"/>
      <c r="L224" s="219"/>
      <c r="M224" s="220"/>
      <c r="N224" s="221"/>
      <c r="O224" s="221"/>
      <c r="P224" s="221"/>
      <c r="Q224" s="221"/>
      <c r="R224" s="221"/>
      <c r="S224" s="221"/>
      <c r="T224" s="222"/>
      <c r="AT224" s="223" t="s">
        <v>160</v>
      </c>
      <c r="AU224" s="223" t="s">
        <v>89</v>
      </c>
      <c r="AV224" s="15" t="s">
        <v>156</v>
      </c>
      <c r="AW224" s="15" t="s">
        <v>38</v>
      </c>
      <c r="AX224" s="15" t="s">
        <v>87</v>
      </c>
      <c r="AY224" s="223" t="s">
        <v>149</v>
      </c>
    </row>
    <row r="225" spans="1:65" s="2" customFormat="1" ht="16.5" customHeight="1">
      <c r="A225" s="35"/>
      <c r="B225" s="36"/>
      <c r="C225" s="174" t="s">
        <v>384</v>
      </c>
      <c r="D225" s="174" t="s">
        <v>151</v>
      </c>
      <c r="E225" s="175" t="s">
        <v>2066</v>
      </c>
      <c r="F225" s="176" t="s">
        <v>2067</v>
      </c>
      <c r="G225" s="177" t="s">
        <v>240</v>
      </c>
      <c r="H225" s="178">
        <v>24.259</v>
      </c>
      <c r="I225" s="179"/>
      <c r="J225" s="180">
        <f>ROUND(I225*H225,2)</f>
        <v>0</v>
      </c>
      <c r="K225" s="176" t="s">
        <v>155</v>
      </c>
      <c r="L225" s="40"/>
      <c r="M225" s="181" t="s">
        <v>31</v>
      </c>
      <c r="N225" s="182" t="s">
        <v>50</v>
      </c>
      <c r="O225" s="65"/>
      <c r="P225" s="183">
        <f>O225*H225</f>
        <v>0</v>
      </c>
      <c r="Q225" s="183">
        <v>0</v>
      </c>
      <c r="R225" s="183">
        <f>Q225*H225</f>
        <v>0</v>
      </c>
      <c r="S225" s="183">
        <v>0</v>
      </c>
      <c r="T225" s="184">
        <f>S225*H225</f>
        <v>0</v>
      </c>
      <c r="U225" s="35"/>
      <c r="V225" s="35"/>
      <c r="W225" s="35"/>
      <c r="X225" s="35"/>
      <c r="Y225" s="35"/>
      <c r="Z225" s="35"/>
      <c r="AA225" s="35"/>
      <c r="AB225" s="35"/>
      <c r="AC225" s="35"/>
      <c r="AD225" s="35"/>
      <c r="AE225" s="35"/>
      <c r="AR225" s="185" t="s">
        <v>156</v>
      </c>
      <c r="AT225" s="185" t="s">
        <v>151</v>
      </c>
      <c r="AU225" s="185" t="s">
        <v>89</v>
      </c>
      <c r="AY225" s="18" t="s">
        <v>149</v>
      </c>
      <c r="BE225" s="186">
        <f>IF(N225="základní",J225,0)</f>
        <v>0</v>
      </c>
      <c r="BF225" s="186">
        <f>IF(N225="snížená",J225,0)</f>
        <v>0</v>
      </c>
      <c r="BG225" s="186">
        <f>IF(N225="zákl. přenesená",J225,0)</f>
        <v>0</v>
      </c>
      <c r="BH225" s="186">
        <f>IF(N225="sníž. přenesená",J225,0)</f>
        <v>0</v>
      </c>
      <c r="BI225" s="186">
        <f>IF(N225="nulová",J225,0)</f>
        <v>0</v>
      </c>
      <c r="BJ225" s="18" t="s">
        <v>87</v>
      </c>
      <c r="BK225" s="186">
        <f>ROUND(I225*H225,2)</f>
        <v>0</v>
      </c>
      <c r="BL225" s="18" t="s">
        <v>156</v>
      </c>
      <c r="BM225" s="185" t="s">
        <v>2068</v>
      </c>
    </row>
    <row r="226" spans="1:47" s="2" customFormat="1" ht="68.25">
      <c r="A226" s="35"/>
      <c r="B226" s="36"/>
      <c r="C226" s="37"/>
      <c r="D226" s="187" t="s">
        <v>158</v>
      </c>
      <c r="E226" s="37"/>
      <c r="F226" s="188" t="s">
        <v>2056</v>
      </c>
      <c r="G226" s="37"/>
      <c r="H226" s="37"/>
      <c r="I226" s="189"/>
      <c r="J226" s="37"/>
      <c r="K226" s="37"/>
      <c r="L226" s="40"/>
      <c r="M226" s="190"/>
      <c r="N226" s="191"/>
      <c r="O226" s="65"/>
      <c r="P226" s="65"/>
      <c r="Q226" s="65"/>
      <c r="R226" s="65"/>
      <c r="S226" s="65"/>
      <c r="T226" s="66"/>
      <c r="U226" s="35"/>
      <c r="V226" s="35"/>
      <c r="W226" s="35"/>
      <c r="X226" s="35"/>
      <c r="Y226" s="35"/>
      <c r="Z226" s="35"/>
      <c r="AA226" s="35"/>
      <c r="AB226" s="35"/>
      <c r="AC226" s="35"/>
      <c r="AD226" s="35"/>
      <c r="AE226" s="35"/>
      <c r="AT226" s="18" t="s">
        <v>158</v>
      </c>
      <c r="AU226" s="18" t="s">
        <v>89</v>
      </c>
    </row>
    <row r="227" spans="2:51" s="13" customFormat="1" ht="11.25">
      <c r="B227" s="192"/>
      <c r="C227" s="193"/>
      <c r="D227" s="187" t="s">
        <v>160</v>
      </c>
      <c r="E227" s="194" t="s">
        <v>31</v>
      </c>
      <c r="F227" s="195" t="s">
        <v>2069</v>
      </c>
      <c r="G227" s="193"/>
      <c r="H227" s="196">
        <v>24.259</v>
      </c>
      <c r="I227" s="197"/>
      <c r="J227" s="193"/>
      <c r="K227" s="193"/>
      <c r="L227" s="198"/>
      <c r="M227" s="199"/>
      <c r="N227" s="200"/>
      <c r="O227" s="200"/>
      <c r="P227" s="200"/>
      <c r="Q227" s="200"/>
      <c r="R227" s="200"/>
      <c r="S227" s="200"/>
      <c r="T227" s="201"/>
      <c r="AT227" s="202" t="s">
        <v>160</v>
      </c>
      <c r="AU227" s="202" t="s">
        <v>89</v>
      </c>
      <c r="AV227" s="13" t="s">
        <v>89</v>
      </c>
      <c r="AW227" s="13" t="s">
        <v>38</v>
      </c>
      <c r="AX227" s="13" t="s">
        <v>79</v>
      </c>
      <c r="AY227" s="202" t="s">
        <v>149</v>
      </c>
    </row>
    <row r="228" spans="2:51" s="15" customFormat="1" ht="11.25">
      <c r="B228" s="213"/>
      <c r="C228" s="214"/>
      <c r="D228" s="187" t="s">
        <v>160</v>
      </c>
      <c r="E228" s="215" t="s">
        <v>31</v>
      </c>
      <c r="F228" s="216" t="s">
        <v>163</v>
      </c>
      <c r="G228" s="214"/>
      <c r="H228" s="217">
        <v>24.259</v>
      </c>
      <c r="I228" s="218"/>
      <c r="J228" s="214"/>
      <c r="K228" s="214"/>
      <c r="L228" s="219"/>
      <c r="M228" s="220"/>
      <c r="N228" s="221"/>
      <c r="O228" s="221"/>
      <c r="P228" s="221"/>
      <c r="Q228" s="221"/>
      <c r="R228" s="221"/>
      <c r="S228" s="221"/>
      <c r="T228" s="222"/>
      <c r="AT228" s="223" t="s">
        <v>160</v>
      </c>
      <c r="AU228" s="223" t="s">
        <v>89</v>
      </c>
      <c r="AV228" s="15" t="s">
        <v>156</v>
      </c>
      <c r="AW228" s="15" t="s">
        <v>38</v>
      </c>
      <c r="AX228" s="15" t="s">
        <v>87</v>
      </c>
      <c r="AY228" s="223" t="s">
        <v>149</v>
      </c>
    </row>
    <row r="229" spans="1:65" s="2" customFormat="1" ht="24">
      <c r="A229" s="35"/>
      <c r="B229" s="36"/>
      <c r="C229" s="174" t="s">
        <v>388</v>
      </c>
      <c r="D229" s="174" t="s">
        <v>151</v>
      </c>
      <c r="E229" s="175" t="s">
        <v>2070</v>
      </c>
      <c r="F229" s="176" t="s">
        <v>2071</v>
      </c>
      <c r="G229" s="177" t="s">
        <v>240</v>
      </c>
      <c r="H229" s="178">
        <v>17.963</v>
      </c>
      <c r="I229" s="179"/>
      <c r="J229" s="180">
        <f>ROUND(I229*H229,2)</f>
        <v>0</v>
      </c>
      <c r="K229" s="176" t="s">
        <v>155</v>
      </c>
      <c r="L229" s="40"/>
      <c r="M229" s="181" t="s">
        <v>31</v>
      </c>
      <c r="N229" s="182" t="s">
        <v>50</v>
      </c>
      <c r="O229" s="65"/>
      <c r="P229" s="183">
        <f>O229*H229</f>
        <v>0</v>
      </c>
      <c r="Q229" s="183">
        <v>0</v>
      </c>
      <c r="R229" s="183">
        <f>Q229*H229</f>
        <v>0</v>
      </c>
      <c r="S229" s="183">
        <v>0</v>
      </c>
      <c r="T229" s="184">
        <f>S229*H229</f>
        <v>0</v>
      </c>
      <c r="U229" s="35"/>
      <c r="V229" s="35"/>
      <c r="W229" s="35"/>
      <c r="X229" s="35"/>
      <c r="Y229" s="35"/>
      <c r="Z229" s="35"/>
      <c r="AA229" s="35"/>
      <c r="AB229" s="35"/>
      <c r="AC229" s="35"/>
      <c r="AD229" s="35"/>
      <c r="AE229" s="35"/>
      <c r="AR229" s="185" t="s">
        <v>156</v>
      </c>
      <c r="AT229" s="185" t="s">
        <v>151</v>
      </c>
      <c r="AU229" s="185" t="s">
        <v>89</v>
      </c>
      <c r="AY229" s="18" t="s">
        <v>149</v>
      </c>
      <c r="BE229" s="186">
        <f>IF(N229="základní",J229,0)</f>
        <v>0</v>
      </c>
      <c r="BF229" s="186">
        <f>IF(N229="snížená",J229,0)</f>
        <v>0</v>
      </c>
      <c r="BG229" s="186">
        <f>IF(N229="zákl. přenesená",J229,0)</f>
        <v>0</v>
      </c>
      <c r="BH229" s="186">
        <f>IF(N229="sníž. přenesená",J229,0)</f>
        <v>0</v>
      </c>
      <c r="BI229" s="186">
        <f>IF(N229="nulová",J229,0)</f>
        <v>0</v>
      </c>
      <c r="BJ229" s="18" t="s">
        <v>87</v>
      </c>
      <c r="BK229" s="186">
        <f>ROUND(I229*H229,2)</f>
        <v>0</v>
      </c>
      <c r="BL229" s="18" t="s">
        <v>156</v>
      </c>
      <c r="BM229" s="185" t="s">
        <v>2072</v>
      </c>
    </row>
    <row r="230" spans="1:47" s="2" customFormat="1" ht="87.75">
      <c r="A230" s="35"/>
      <c r="B230" s="36"/>
      <c r="C230" s="37"/>
      <c r="D230" s="187" t="s">
        <v>158</v>
      </c>
      <c r="E230" s="37"/>
      <c r="F230" s="188" t="s">
        <v>488</v>
      </c>
      <c r="G230" s="37"/>
      <c r="H230" s="37"/>
      <c r="I230" s="189"/>
      <c r="J230" s="37"/>
      <c r="K230" s="37"/>
      <c r="L230" s="40"/>
      <c r="M230" s="190"/>
      <c r="N230" s="191"/>
      <c r="O230" s="65"/>
      <c r="P230" s="65"/>
      <c r="Q230" s="65"/>
      <c r="R230" s="65"/>
      <c r="S230" s="65"/>
      <c r="T230" s="66"/>
      <c r="U230" s="35"/>
      <c r="V230" s="35"/>
      <c r="W230" s="35"/>
      <c r="X230" s="35"/>
      <c r="Y230" s="35"/>
      <c r="Z230" s="35"/>
      <c r="AA230" s="35"/>
      <c r="AB230" s="35"/>
      <c r="AC230" s="35"/>
      <c r="AD230" s="35"/>
      <c r="AE230" s="35"/>
      <c r="AT230" s="18" t="s">
        <v>158</v>
      </c>
      <c r="AU230" s="18" t="s">
        <v>89</v>
      </c>
    </row>
    <row r="231" spans="2:51" s="13" customFormat="1" ht="11.25">
      <c r="B231" s="192"/>
      <c r="C231" s="193"/>
      <c r="D231" s="187" t="s">
        <v>160</v>
      </c>
      <c r="E231" s="194" t="s">
        <v>31</v>
      </c>
      <c r="F231" s="195" t="s">
        <v>2073</v>
      </c>
      <c r="G231" s="193"/>
      <c r="H231" s="196">
        <v>9.563</v>
      </c>
      <c r="I231" s="197"/>
      <c r="J231" s="193"/>
      <c r="K231" s="193"/>
      <c r="L231" s="198"/>
      <c r="M231" s="199"/>
      <c r="N231" s="200"/>
      <c r="O231" s="200"/>
      <c r="P231" s="200"/>
      <c r="Q231" s="200"/>
      <c r="R231" s="200"/>
      <c r="S231" s="200"/>
      <c r="T231" s="201"/>
      <c r="AT231" s="202" t="s">
        <v>160</v>
      </c>
      <c r="AU231" s="202" t="s">
        <v>89</v>
      </c>
      <c r="AV231" s="13" t="s">
        <v>89</v>
      </c>
      <c r="AW231" s="13" t="s">
        <v>38</v>
      </c>
      <c r="AX231" s="13" t="s">
        <v>79</v>
      </c>
      <c r="AY231" s="202" t="s">
        <v>149</v>
      </c>
    </row>
    <row r="232" spans="2:51" s="13" customFormat="1" ht="11.25">
      <c r="B232" s="192"/>
      <c r="C232" s="193"/>
      <c r="D232" s="187" t="s">
        <v>160</v>
      </c>
      <c r="E232" s="194" t="s">
        <v>31</v>
      </c>
      <c r="F232" s="195" t="s">
        <v>2074</v>
      </c>
      <c r="G232" s="193"/>
      <c r="H232" s="196">
        <v>8.4</v>
      </c>
      <c r="I232" s="197"/>
      <c r="J232" s="193"/>
      <c r="K232" s="193"/>
      <c r="L232" s="198"/>
      <c r="M232" s="199"/>
      <c r="N232" s="200"/>
      <c r="O232" s="200"/>
      <c r="P232" s="200"/>
      <c r="Q232" s="200"/>
      <c r="R232" s="200"/>
      <c r="S232" s="200"/>
      <c r="T232" s="201"/>
      <c r="AT232" s="202" t="s">
        <v>160</v>
      </c>
      <c r="AU232" s="202" t="s">
        <v>89</v>
      </c>
      <c r="AV232" s="13" t="s">
        <v>89</v>
      </c>
      <c r="AW232" s="13" t="s">
        <v>38</v>
      </c>
      <c r="AX232" s="13" t="s">
        <v>79</v>
      </c>
      <c r="AY232" s="202" t="s">
        <v>149</v>
      </c>
    </row>
    <row r="233" spans="2:51" s="15" customFormat="1" ht="11.25">
      <c r="B233" s="213"/>
      <c r="C233" s="214"/>
      <c r="D233" s="187" t="s">
        <v>160</v>
      </c>
      <c r="E233" s="215" t="s">
        <v>31</v>
      </c>
      <c r="F233" s="216" t="s">
        <v>163</v>
      </c>
      <c r="G233" s="214"/>
      <c r="H233" s="217">
        <v>17.963</v>
      </c>
      <c r="I233" s="218"/>
      <c r="J233" s="214"/>
      <c r="K233" s="214"/>
      <c r="L233" s="219"/>
      <c r="M233" s="220"/>
      <c r="N233" s="221"/>
      <c r="O233" s="221"/>
      <c r="P233" s="221"/>
      <c r="Q233" s="221"/>
      <c r="R233" s="221"/>
      <c r="S233" s="221"/>
      <c r="T233" s="222"/>
      <c r="AT233" s="223" t="s">
        <v>160</v>
      </c>
      <c r="AU233" s="223" t="s">
        <v>89</v>
      </c>
      <c r="AV233" s="15" t="s">
        <v>156</v>
      </c>
      <c r="AW233" s="15" t="s">
        <v>38</v>
      </c>
      <c r="AX233" s="15" t="s">
        <v>87</v>
      </c>
      <c r="AY233" s="223" t="s">
        <v>149</v>
      </c>
    </row>
    <row r="234" spans="1:65" s="2" customFormat="1" ht="24">
      <c r="A234" s="35"/>
      <c r="B234" s="36"/>
      <c r="C234" s="174" t="s">
        <v>394</v>
      </c>
      <c r="D234" s="174" t="s">
        <v>151</v>
      </c>
      <c r="E234" s="175" t="s">
        <v>2075</v>
      </c>
      <c r="F234" s="176" t="s">
        <v>491</v>
      </c>
      <c r="G234" s="177" t="s">
        <v>240</v>
      </c>
      <c r="H234" s="178">
        <v>251.482</v>
      </c>
      <c r="I234" s="179"/>
      <c r="J234" s="180">
        <f>ROUND(I234*H234,2)</f>
        <v>0</v>
      </c>
      <c r="K234" s="176" t="s">
        <v>155</v>
      </c>
      <c r="L234" s="40"/>
      <c r="M234" s="181" t="s">
        <v>31</v>
      </c>
      <c r="N234" s="182" t="s">
        <v>50</v>
      </c>
      <c r="O234" s="65"/>
      <c r="P234" s="183">
        <f>O234*H234</f>
        <v>0</v>
      </c>
      <c r="Q234" s="183">
        <v>0</v>
      </c>
      <c r="R234" s="183">
        <f>Q234*H234</f>
        <v>0</v>
      </c>
      <c r="S234" s="183">
        <v>0</v>
      </c>
      <c r="T234" s="184">
        <f>S234*H234</f>
        <v>0</v>
      </c>
      <c r="U234" s="35"/>
      <c r="V234" s="35"/>
      <c r="W234" s="35"/>
      <c r="X234" s="35"/>
      <c r="Y234" s="35"/>
      <c r="Z234" s="35"/>
      <c r="AA234" s="35"/>
      <c r="AB234" s="35"/>
      <c r="AC234" s="35"/>
      <c r="AD234" s="35"/>
      <c r="AE234" s="35"/>
      <c r="AR234" s="185" t="s">
        <v>156</v>
      </c>
      <c r="AT234" s="185" t="s">
        <v>151</v>
      </c>
      <c r="AU234" s="185" t="s">
        <v>89</v>
      </c>
      <c r="AY234" s="18" t="s">
        <v>149</v>
      </c>
      <c r="BE234" s="186">
        <f>IF(N234="základní",J234,0)</f>
        <v>0</v>
      </c>
      <c r="BF234" s="186">
        <f>IF(N234="snížená",J234,0)</f>
        <v>0</v>
      </c>
      <c r="BG234" s="186">
        <f>IF(N234="zákl. přenesená",J234,0)</f>
        <v>0</v>
      </c>
      <c r="BH234" s="186">
        <f>IF(N234="sníž. přenesená",J234,0)</f>
        <v>0</v>
      </c>
      <c r="BI234" s="186">
        <f>IF(N234="nulová",J234,0)</f>
        <v>0</v>
      </c>
      <c r="BJ234" s="18" t="s">
        <v>87</v>
      </c>
      <c r="BK234" s="186">
        <f>ROUND(I234*H234,2)</f>
        <v>0</v>
      </c>
      <c r="BL234" s="18" t="s">
        <v>156</v>
      </c>
      <c r="BM234" s="185" t="s">
        <v>2076</v>
      </c>
    </row>
    <row r="235" spans="1:47" s="2" customFormat="1" ht="87.75">
      <c r="A235" s="35"/>
      <c r="B235" s="36"/>
      <c r="C235" s="37"/>
      <c r="D235" s="187" t="s">
        <v>158</v>
      </c>
      <c r="E235" s="37"/>
      <c r="F235" s="188" t="s">
        <v>488</v>
      </c>
      <c r="G235" s="37"/>
      <c r="H235" s="37"/>
      <c r="I235" s="189"/>
      <c r="J235" s="37"/>
      <c r="K235" s="37"/>
      <c r="L235" s="40"/>
      <c r="M235" s="190"/>
      <c r="N235" s="191"/>
      <c r="O235" s="65"/>
      <c r="P235" s="65"/>
      <c r="Q235" s="65"/>
      <c r="R235" s="65"/>
      <c r="S235" s="65"/>
      <c r="T235" s="66"/>
      <c r="U235" s="35"/>
      <c r="V235" s="35"/>
      <c r="W235" s="35"/>
      <c r="X235" s="35"/>
      <c r="Y235" s="35"/>
      <c r="Z235" s="35"/>
      <c r="AA235" s="35"/>
      <c r="AB235" s="35"/>
      <c r="AC235" s="35"/>
      <c r="AD235" s="35"/>
      <c r="AE235" s="35"/>
      <c r="AT235" s="18" t="s">
        <v>158</v>
      </c>
      <c r="AU235" s="18" t="s">
        <v>89</v>
      </c>
    </row>
    <row r="236" spans="2:51" s="13" customFormat="1" ht="11.25">
      <c r="B236" s="192"/>
      <c r="C236" s="193"/>
      <c r="D236" s="187" t="s">
        <v>160</v>
      </c>
      <c r="E236" s="194" t="s">
        <v>31</v>
      </c>
      <c r="F236" s="195" t="s">
        <v>2077</v>
      </c>
      <c r="G236" s="193"/>
      <c r="H236" s="196">
        <v>251.482</v>
      </c>
      <c r="I236" s="197"/>
      <c r="J236" s="193"/>
      <c r="K236" s="193"/>
      <c r="L236" s="198"/>
      <c r="M236" s="199"/>
      <c r="N236" s="200"/>
      <c r="O236" s="200"/>
      <c r="P236" s="200"/>
      <c r="Q236" s="200"/>
      <c r="R236" s="200"/>
      <c r="S236" s="200"/>
      <c r="T236" s="201"/>
      <c r="AT236" s="202" t="s">
        <v>160</v>
      </c>
      <c r="AU236" s="202" t="s">
        <v>89</v>
      </c>
      <c r="AV236" s="13" t="s">
        <v>89</v>
      </c>
      <c r="AW236" s="13" t="s">
        <v>38</v>
      </c>
      <c r="AX236" s="13" t="s">
        <v>79</v>
      </c>
      <c r="AY236" s="202" t="s">
        <v>149</v>
      </c>
    </row>
    <row r="237" spans="2:51" s="15" customFormat="1" ht="11.25">
      <c r="B237" s="213"/>
      <c r="C237" s="214"/>
      <c r="D237" s="187" t="s">
        <v>160</v>
      </c>
      <c r="E237" s="215" t="s">
        <v>31</v>
      </c>
      <c r="F237" s="216" t="s">
        <v>163</v>
      </c>
      <c r="G237" s="214"/>
      <c r="H237" s="217">
        <v>251.482</v>
      </c>
      <c r="I237" s="218"/>
      <c r="J237" s="214"/>
      <c r="K237" s="214"/>
      <c r="L237" s="219"/>
      <c r="M237" s="220"/>
      <c r="N237" s="221"/>
      <c r="O237" s="221"/>
      <c r="P237" s="221"/>
      <c r="Q237" s="221"/>
      <c r="R237" s="221"/>
      <c r="S237" s="221"/>
      <c r="T237" s="222"/>
      <c r="AT237" s="223" t="s">
        <v>160</v>
      </c>
      <c r="AU237" s="223" t="s">
        <v>89</v>
      </c>
      <c r="AV237" s="15" t="s">
        <v>156</v>
      </c>
      <c r="AW237" s="15" t="s">
        <v>38</v>
      </c>
      <c r="AX237" s="15" t="s">
        <v>87</v>
      </c>
      <c r="AY237" s="223" t="s">
        <v>149</v>
      </c>
    </row>
    <row r="238" spans="1:65" s="2" customFormat="1" ht="16.5" customHeight="1">
      <c r="A238" s="35"/>
      <c r="B238" s="36"/>
      <c r="C238" s="174" t="s">
        <v>398</v>
      </c>
      <c r="D238" s="174" t="s">
        <v>151</v>
      </c>
      <c r="E238" s="175" t="s">
        <v>2078</v>
      </c>
      <c r="F238" s="176" t="s">
        <v>2079</v>
      </c>
      <c r="G238" s="177" t="s">
        <v>240</v>
      </c>
      <c r="H238" s="178">
        <v>17.963</v>
      </c>
      <c r="I238" s="179"/>
      <c r="J238" s="180">
        <f>ROUND(I238*H238,2)</f>
        <v>0</v>
      </c>
      <c r="K238" s="176" t="s">
        <v>155</v>
      </c>
      <c r="L238" s="40"/>
      <c r="M238" s="181" t="s">
        <v>31</v>
      </c>
      <c r="N238" s="182" t="s">
        <v>50</v>
      </c>
      <c r="O238" s="65"/>
      <c r="P238" s="183">
        <f>O238*H238</f>
        <v>0</v>
      </c>
      <c r="Q238" s="183">
        <v>0</v>
      </c>
      <c r="R238" s="183">
        <f>Q238*H238</f>
        <v>0</v>
      </c>
      <c r="S238" s="183">
        <v>0</v>
      </c>
      <c r="T238" s="184">
        <f>S238*H238</f>
        <v>0</v>
      </c>
      <c r="U238" s="35"/>
      <c r="V238" s="35"/>
      <c r="W238" s="35"/>
      <c r="X238" s="35"/>
      <c r="Y238" s="35"/>
      <c r="Z238" s="35"/>
      <c r="AA238" s="35"/>
      <c r="AB238" s="35"/>
      <c r="AC238" s="35"/>
      <c r="AD238" s="35"/>
      <c r="AE238" s="35"/>
      <c r="AR238" s="185" t="s">
        <v>156</v>
      </c>
      <c r="AT238" s="185" t="s">
        <v>151</v>
      </c>
      <c r="AU238" s="185" t="s">
        <v>89</v>
      </c>
      <c r="AY238" s="18" t="s">
        <v>149</v>
      </c>
      <c r="BE238" s="186">
        <f>IF(N238="základní",J238,0)</f>
        <v>0</v>
      </c>
      <c r="BF238" s="186">
        <f>IF(N238="snížená",J238,0)</f>
        <v>0</v>
      </c>
      <c r="BG238" s="186">
        <f>IF(N238="zákl. přenesená",J238,0)</f>
        <v>0</v>
      </c>
      <c r="BH238" s="186">
        <f>IF(N238="sníž. přenesená",J238,0)</f>
        <v>0</v>
      </c>
      <c r="BI238" s="186">
        <f>IF(N238="nulová",J238,0)</f>
        <v>0</v>
      </c>
      <c r="BJ238" s="18" t="s">
        <v>87</v>
      </c>
      <c r="BK238" s="186">
        <f>ROUND(I238*H238,2)</f>
        <v>0</v>
      </c>
      <c r="BL238" s="18" t="s">
        <v>156</v>
      </c>
      <c r="BM238" s="185" t="s">
        <v>2080</v>
      </c>
    </row>
    <row r="239" spans="1:47" s="2" customFormat="1" ht="39">
      <c r="A239" s="35"/>
      <c r="B239" s="36"/>
      <c r="C239" s="37"/>
      <c r="D239" s="187" t="s">
        <v>158</v>
      </c>
      <c r="E239" s="37"/>
      <c r="F239" s="188" t="s">
        <v>498</v>
      </c>
      <c r="G239" s="37"/>
      <c r="H239" s="37"/>
      <c r="I239" s="189"/>
      <c r="J239" s="37"/>
      <c r="K239" s="37"/>
      <c r="L239" s="40"/>
      <c r="M239" s="190"/>
      <c r="N239" s="191"/>
      <c r="O239" s="65"/>
      <c r="P239" s="65"/>
      <c r="Q239" s="65"/>
      <c r="R239" s="65"/>
      <c r="S239" s="65"/>
      <c r="T239" s="66"/>
      <c r="U239" s="35"/>
      <c r="V239" s="35"/>
      <c r="W239" s="35"/>
      <c r="X239" s="35"/>
      <c r="Y239" s="35"/>
      <c r="Z239" s="35"/>
      <c r="AA239" s="35"/>
      <c r="AB239" s="35"/>
      <c r="AC239" s="35"/>
      <c r="AD239" s="35"/>
      <c r="AE239" s="35"/>
      <c r="AT239" s="18" t="s">
        <v>158</v>
      </c>
      <c r="AU239" s="18" t="s">
        <v>89</v>
      </c>
    </row>
    <row r="240" spans="2:51" s="13" customFormat="1" ht="11.25">
      <c r="B240" s="192"/>
      <c r="C240" s="193"/>
      <c r="D240" s="187" t="s">
        <v>160</v>
      </c>
      <c r="E240" s="194" t="s">
        <v>31</v>
      </c>
      <c r="F240" s="195" t="s">
        <v>2081</v>
      </c>
      <c r="G240" s="193"/>
      <c r="H240" s="196">
        <v>17.963</v>
      </c>
      <c r="I240" s="197"/>
      <c r="J240" s="193"/>
      <c r="K240" s="193"/>
      <c r="L240" s="198"/>
      <c r="M240" s="199"/>
      <c r="N240" s="200"/>
      <c r="O240" s="200"/>
      <c r="P240" s="200"/>
      <c r="Q240" s="200"/>
      <c r="R240" s="200"/>
      <c r="S240" s="200"/>
      <c r="T240" s="201"/>
      <c r="AT240" s="202" t="s">
        <v>160</v>
      </c>
      <c r="AU240" s="202" t="s">
        <v>89</v>
      </c>
      <c r="AV240" s="13" t="s">
        <v>89</v>
      </c>
      <c r="AW240" s="13" t="s">
        <v>38</v>
      </c>
      <c r="AX240" s="13" t="s">
        <v>79</v>
      </c>
      <c r="AY240" s="202" t="s">
        <v>149</v>
      </c>
    </row>
    <row r="241" spans="2:51" s="15" customFormat="1" ht="11.25">
      <c r="B241" s="213"/>
      <c r="C241" s="214"/>
      <c r="D241" s="187" t="s">
        <v>160</v>
      </c>
      <c r="E241" s="215" t="s">
        <v>31</v>
      </c>
      <c r="F241" s="216" t="s">
        <v>163</v>
      </c>
      <c r="G241" s="214"/>
      <c r="H241" s="217">
        <v>17.963</v>
      </c>
      <c r="I241" s="218"/>
      <c r="J241" s="214"/>
      <c r="K241" s="214"/>
      <c r="L241" s="219"/>
      <c r="M241" s="220"/>
      <c r="N241" s="221"/>
      <c r="O241" s="221"/>
      <c r="P241" s="221"/>
      <c r="Q241" s="221"/>
      <c r="R241" s="221"/>
      <c r="S241" s="221"/>
      <c r="T241" s="222"/>
      <c r="AT241" s="223" t="s">
        <v>160</v>
      </c>
      <c r="AU241" s="223" t="s">
        <v>89</v>
      </c>
      <c r="AV241" s="15" t="s">
        <v>156</v>
      </c>
      <c r="AW241" s="15" t="s">
        <v>38</v>
      </c>
      <c r="AX241" s="15" t="s">
        <v>87</v>
      </c>
      <c r="AY241" s="223" t="s">
        <v>149</v>
      </c>
    </row>
    <row r="242" spans="1:65" s="2" customFormat="1" ht="16.5" customHeight="1">
      <c r="A242" s="35"/>
      <c r="B242" s="36"/>
      <c r="C242" s="174" t="s">
        <v>402</v>
      </c>
      <c r="D242" s="174" t="s">
        <v>151</v>
      </c>
      <c r="E242" s="175" t="s">
        <v>2082</v>
      </c>
      <c r="F242" s="176" t="s">
        <v>2059</v>
      </c>
      <c r="G242" s="177" t="s">
        <v>240</v>
      </c>
      <c r="H242" s="178">
        <v>17.963</v>
      </c>
      <c r="I242" s="179"/>
      <c r="J242" s="180">
        <f>ROUND(I242*H242,2)</f>
        <v>0</v>
      </c>
      <c r="K242" s="176" t="s">
        <v>155</v>
      </c>
      <c r="L242" s="40"/>
      <c r="M242" s="181" t="s">
        <v>31</v>
      </c>
      <c r="N242" s="182" t="s">
        <v>50</v>
      </c>
      <c r="O242" s="65"/>
      <c r="P242" s="183">
        <f>O242*H242</f>
        <v>0</v>
      </c>
      <c r="Q242" s="183">
        <v>0</v>
      </c>
      <c r="R242" s="183">
        <f>Q242*H242</f>
        <v>0</v>
      </c>
      <c r="S242" s="183">
        <v>0</v>
      </c>
      <c r="T242" s="184">
        <f>S242*H242</f>
        <v>0</v>
      </c>
      <c r="U242" s="35"/>
      <c r="V242" s="35"/>
      <c r="W242" s="35"/>
      <c r="X242" s="35"/>
      <c r="Y242" s="35"/>
      <c r="Z242" s="35"/>
      <c r="AA242" s="35"/>
      <c r="AB242" s="35"/>
      <c r="AC242" s="35"/>
      <c r="AD242" s="35"/>
      <c r="AE242" s="35"/>
      <c r="AR242" s="185" t="s">
        <v>156</v>
      </c>
      <c r="AT242" s="185" t="s">
        <v>151</v>
      </c>
      <c r="AU242" s="185" t="s">
        <v>89</v>
      </c>
      <c r="AY242" s="18" t="s">
        <v>149</v>
      </c>
      <c r="BE242" s="186">
        <f>IF(N242="základní",J242,0)</f>
        <v>0</v>
      </c>
      <c r="BF242" s="186">
        <f>IF(N242="snížená",J242,0)</f>
        <v>0</v>
      </c>
      <c r="BG242" s="186">
        <f>IF(N242="zákl. přenesená",J242,0)</f>
        <v>0</v>
      </c>
      <c r="BH242" s="186">
        <f>IF(N242="sníž. přenesená",J242,0)</f>
        <v>0</v>
      </c>
      <c r="BI242" s="186">
        <f>IF(N242="nulová",J242,0)</f>
        <v>0</v>
      </c>
      <c r="BJ242" s="18" t="s">
        <v>87</v>
      </c>
      <c r="BK242" s="186">
        <f>ROUND(I242*H242,2)</f>
        <v>0</v>
      </c>
      <c r="BL242" s="18" t="s">
        <v>156</v>
      </c>
      <c r="BM242" s="185" t="s">
        <v>2083</v>
      </c>
    </row>
    <row r="243" spans="1:47" s="2" customFormat="1" ht="68.25">
      <c r="A243" s="35"/>
      <c r="B243" s="36"/>
      <c r="C243" s="37"/>
      <c r="D243" s="187" t="s">
        <v>158</v>
      </c>
      <c r="E243" s="37"/>
      <c r="F243" s="188" t="s">
        <v>503</v>
      </c>
      <c r="G243" s="37"/>
      <c r="H243" s="37"/>
      <c r="I243" s="189"/>
      <c r="J243" s="37"/>
      <c r="K243" s="37"/>
      <c r="L243" s="40"/>
      <c r="M243" s="190"/>
      <c r="N243" s="191"/>
      <c r="O243" s="65"/>
      <c r="P243" s="65"/>
      <c r="Q243" s="65"/>
      <c r="R243" s="65"/>
      <c r="S243" s="65"/>
      <c r="T243" s="66"/>
      <c r="U243" s="35"/>
      <c r="V243" s="35"/>
      <c r="W243" s="35"/>
      <c r="X243" s="35"/>
      <c r="Y243" s="35"/>
      <c r="Z243" s="35"/>
      <c r="AA243" s="35"/>
      <c r="AB243" s="35"/>
      <c r="AC243" s="35"/>
      <c r="AD243" s="35"/>
      <c r="AE243" s="35"/>
      <c r="AT243" s="18" t="s">
        <v>158</v>
      </c>
      <c r="AU243" s="18" t="s">
        <v>89</v>
      </c>
    </row>
    <row r="244" spans="2:51" s="13" customFormat="1" ht="11.25">
      <c r="B244" s="192"/>
      <c r="C244" s="193"/>
      <c r="D244" s="187" t="s">
        <v>160</v>
      </c>
      <c r="E244" s="194" t="s">
        <v>31</v>
      </c>
      <c r="F244" s="195" t="s">
        <v>2081</v>
      </c>
      <c r="G244" s="193"/>
      <c r="H244" s="196">
        <v>17.963</v>
      </c>
      <c r="I244" s="197"/>
      <c r="J244" s="193"/>
      <c r="K244" s="193"/>
      <c r="L244" s="198"/>
      <c r="M244" s="199"/>
      <c r="N244" s="200"/>
      <c r="O244" s="200"/>
      <c r="P244" s="200"/>
      <c r="Q244" s="200"/>
      <c r="R244" s="200"/>
      <c r="S244" s="200"/>
      <c r="T244" s="201"/>
      <c r="AT244" s="202" t="s">
        <v>160</v>
      </c>
      <c r="AU244" s="202" t="s">
        <v>89</v>
      </c>
      <c r="AV244" s="13" t="s">
        <v>89</v>
      </c>
      <c r="AW244" s="13" t="s">
        <v>38</v>
      </c>
      <c r="AX244" s="13" t="s">
        <v>79</v>
      </c>
      <c r="AY244" s="202" t="s">
        <v>149</v>
      </c>
    </row>
    <row r="245" spans="2:51" s="15" customFormat="1" ht="11.25">
      <c r="B245" s="213"/>
      <c r="C245" s="214"/>
      <c r="D245" s="187" t="s">
        <v>160</v>
      </c>
      <c r="E245" s="215" t="s">
        <v>31</v>
      </c>
      <c r="F245" s="216" t="s">
        <v>163</v>
      </c>
      <c r="G245" s="214"/>
      <c r="H245" s="217">
        <v>17.963</v>
      </c>
      <c r="I245" s="218"/>
      <c r="J245" s="214"/>
      <c r="K245" s="214"/>
      <c r="L245" s="219"/>
      <c r="M245" s="220"/>
      <c r="N245" s="221"/>
      <c r="O245" s="221"/>
      <c r="P245" s="221"/>
      <c r="Q245" s="221"/>
      <c r="R245" s="221"/>
      <c r="S245" s="221"/>
      <c r="T245" s="222"/>
      <c r="AT245" s="223" t="s">
        <v>160</v>
      </c>
      <c r="AU245" s="223" t="s">
        <v>89</v>
      </c>
      <c r="AV245" s="15" t="s">
        <v>156</v>
      </c>
      <c r="AW245" s="15" t="s">
        <v>38</v>
      </c>
      <c r="AX245" s="15" t="s">
        <v>87</v>
      </c>
      <c r="AY245" s="223" t="s">
        <v>149</v>
      </c>
    </row>
    <row r="246" spans="2:63" s="12" customFormat="1" ht="22.9" customHeight="1">
      <c r="B246" s="158"/>
      <c r="C246" s="159"/>
      <c r="D246" s="160" t="s">
        <v>78</v>
      </c>
      <c r="E246" s="172" t="s">
        <v>510</v>
      </c>
      <c r="F246" s="172" t="s">
        <v>511</v>
      </c>
      <c r="G246" s="159"/>
      <c r="H246" s="159"/>
      <c r="I246" s="162"/>
      <c r="J246" s="173">
        <f>BK246</f>
        <v>0</v>
      </c>
      <c r="K246" s="159"/>
      <c r="L246" s="164"/>
      <c r="M246" s="165"/>
      <c r="N246" s="166"/>
      <c r="O246" s="166"/>
      <c r="P246" s="167">
        <f>SUM(P247:P248)</f>
        <v>0</v>
      </c>
      <c r="Q246" s="166"/>
      <c r="R246" s="167">
        <f>SUM(R247:R248)</f>
        <v>0</v>
      </c>
      <c r="S246" s="166"/>
      <c r="T246" s="168">
        <f>SUM(T247:T248)</f>
        <v>0</v>
      </c>
      <c r="AR246" s="169" t="s">
        <v>87</v>
      </c>
      <c r="AT246" s="170" t="s">
        <v>78</v>
      </c>
      <c r="AU246" s="170" t="s">
        <v>87</v>
      </c>
      <c r="AY246" s="169" t="s">
        <v>149</v>
      </c>
      <c r="BK246" s="171">
        <f>SUM(BK247:BK248)</f>
        <v>0</v>
      </c>
    </row>
    <row r="247" spans="1:65" s="2" customFormat="1" ht="24">
      <c r="A247" s="35"/>
      <c r="B247" s="36"/>
      <c r="C247" s="174" t="s">
        <v>406</v>
      </c>
      <c r="D247" s="174" t="s">
        <v>151</v>
      </c>
      <c r="E247" s="175" t="s">
        <v>2084</v>
      </c>
      <c r="F247" s="176" t="s">
        <v>2085</v>
      </c>
      <c r="G247" s="177" t="s">
        <v>240</v>
      </c>
      <c r="H247" s="178">
        <v>33.855</v>
      </c>
      <c r="I247" s="179"/>
      <c r="J247" s="180">
        <f>ROUND(I247*H247,2)</f>
        <v>0</v>
      </c>
      <c r="K247" s="176" t="s">
        <v>155</v>
      </c>
      <c r="L247" s="40"/>
      <c r="M247" s="181" t="s">
        <v>31</v>
      </c>
      <c r="N247" s="182" t="s">
        <v>50</v>
      </c>
      <c r="O247" s="65"/>
      <c r="P247" s="183">
        <f>O247*H247</f>
        <v>0</v>
      </c>
      <c r="Q247" s="183">
        <v>0</v>
      </c>
      <c r="R247" s="183">
        <f>Q247*H247</f>
        <v>0</v>
      </c>
      <c r="S247" s="183">
        <v>0</v>
      </c>
      <c r="T247" s="184">
        <f>S247*H247</f>
        <v>0</v>
      </c>
      <c r="U247" s="35"/>
      <c r="V247" s="35"/>
      <c r="W247" s="35"/>
      <c r="X247" s="35"/>
      <c r="Y247" s="35"/>
      <c r="Z247" s="35"/>
      <c r="AA247" s="35"/>
      <c r="AB247" s="35"/>
      <c r="AC247" s="35"/>
      <c r="AD247" s="35"/>
      <c r="AE247" s="35"/>
      <c r="AR247" s="185" t="s">
        <v>156</v>
      </c>
      <c r="AT247" s="185" t="s">
        <v>151</v>
      </c>
      <c r="AU247" s="185" t="s">
        <v>89</v>
      </c>
      <c r="AY247" s="18" t="s">
        <v>149</v>
      </c>
      <c r="BE247" s="186">
        <f>IF(N247="základní",J247,0)</f>
        <v>0</v>
      </c>
      <c r="BF247" s="186">
        <f>IF(N247="snížená",J247,0)</f>
        <v>0</v>
      </c>
      <c r="BG247" s="186">
        <f>IF(N247="zákl. přenesená",J247,0)</f>
        <v>0</v>
      </c>
      <c r="BH247" s="186">
        <f>IF(N247="sníž. přenesená",J247,0)</f>
        <v>0</v>
      </c>
      <c r="BI247" s="186">
        <f>IF(N247="nulová",J247,0)</f>
        <v>0</v>
      </c>
      <c r="BJ247" s="18" t="s">
        <v>87</v>
      </c>
      <c r="BK247" s="186">
        <f>ROUND(I247*H247,2)</f>
        <v>0</v>
      </c>
      <c r="BL247" s="18" t="s">
        <v>156</v>
      </c>
      <c r="BM247" s="185" t="s">
        <v>2086</v>
      </c>
    </row>
    <row r="248" spans="1:47" s="2" customFormat="1" ht="39">
      <c r="A248" s="35"/>
      <c r="B248" s="36"/>
      <c r="C248" s="37"/>
      <c r="D248" s="187" t="s">
        <v>158</v>
      </c>
      <c r="E248" s="37"/>
      <c r="F248" s="188" t="s">
        <v>2087</v>
      </c>
      <c r="G248" s="37"/>
      <c r="H248" s="37"/>
      <c r="I248" s="189"/>
      <c r="J248" s="37"/>
      <c r="K248" s="37"/>
      <c r="L248" s="40"/>
      <c r="M248" s="239"/>
      <c r="N248" s="240"/>
      <c r="O248" s="236"/>
      <c r="P248" s="236"/>
      <c r="Q248" s="236"/>
      <c r="R248" s="236"/>
      <c r="S248" s="236"/>
      <c r="T248" s="241"/>
      <c r="U248" s="35"/>
      <c r="V248" s="35"/>
      <c r="W248" s="35"/>
      <c r="X248" s="35"/>
      <c r="Y248" s="35"/>
      <c r="Z248" s="35"/>
      <c r="AA248" s="35"/>
      <c r="AB248" s="35"/>
      <c r="AC248" s="35"/>
      <c r="AD248" s="35"/>
      <c r="AE248" s="35"/>
      <c r="AT248" s="18" t="s">
        <v>158</v>
      </c>
      <c r="AU248" s="18" t="s">
        <v>89</v>
      </c>
    </row>
    <row r="249" spans="1:31" s="2" customFormat="1" ht="6.95" customHeight="1">
      <c r="A249" s="35"/>
      <c r="B249" s="48"/>
      <c r="C249" s="49"/>
      <c r="D249" s="49"/>
      <c r="E249" s="49"/>
      <c r="F249" s="49"/>
      <c r="G249" s="49"/>
      <c r="H249" s="49"/>
      <c r="I249" s="49"/>
      <c r="J249" s="49"/>
      <c r="K249" s="49"/>
      <c r="L249" s="40"/>
      <c r="M249" s="35"/>
      <c r="O249" s="35"/>
      <c r="P249" s="35"/>
      <c r="Q249" s="35"/>
      <c r="R249" s="35"/>
      <c r="S249" s="35"/>
      <c r="T249" s="35"/>
      <c r="U249" s="35"/>
      <c r="V249" s="35"/>
      <c r="W249" s="35"/>
      <c r="X249" s="35"/>
      <c r="Y249" s="35"/>
      <c r="Z249" s="35"/>
      <c r="AA249" s="35"/>
      <c r="AB249" s="35"/>
      <c r="AC249" s="35"/>
      <c r="AD249" s="35"/>
      <c r="AE249" s="35"/>
    </row>
  </sheetData>
  <sheetProtection algorithmName="SHA-512" hashValue="n7y/h0u+zmkqJaAFJjOGA+n6ko02ZZSgqCyYPuXU5fGjXd0+//QNbqDaaeIAIVuuz4pSImUGsaAiaB9agUIOMw==" saltValue="ntsoDx1ZPGOCRDnCTFVA9y3CK8RNTuILzpY4U/kZl8XlTU0hu4o66H6KcOXy1v9AnWgK+raaHoYtnQkxvpEJgg==" spinCount="100000" sheet="1" objects="1" scenarios="1" formatColumns="0" formatRows="0" autoFilter="0"/>
  <autoFilter ref="C85:K248"/>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104</v>
      </c>
    </row>
    <row r="3" spans="2:46" s="1" customFormat="1" ht="6.95" customHeight="1">
      <c r="B3" s="102"/>
      <c r="C3" s="103"/>
      <c r="D3" s="103"/>
      <c r="E3" s="103"/>
      <c r="F3" s="103"/>
      <c r="G3" s="103"/>
      <c r="H3" s="103"/>
      <c r="I3" s="103"/>
      <c r="J3" s="103"/>
      <c r="K3" s="103"/>
      <c r="L3" s="21"/>
      <c r="AT3" s="18" t="s">
        <v>89</v>
      </c>
    </row>
    <row r="4" spans="2:46" s="1" customFormat="1" ht="24.95" customHeight="1">
      <c r="B4" s="21"/>
      <c r="D4" s="104" t="s">
        <v>111</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Rekonstrukce autocvičiště na dopravní hřiště a autocviciště ,  Kralovice , II.Etapa</v>
      </c>
      <c r="F7" s="367"/>
      <c r="G7" s="367"/>
      <c r="H7" s="367"/>
      <c r="L7" s="21"/>
    </row>
    <row r="8" spans="1:31" s="2" customFormat="1" ht="12" customHeight="1">
      <c r="A8" s="35"/>
      <c r="B8" s="40"/>
      <c r="C8" s="35"/>
      <c r="D8" s="106" t="s">
        <v>112</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2088</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31</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23</v>
      </c>
      <c r="G12" s="35"/>
      <c r="H12" s="35"/>
      <c r="I12" s="106" t="s">
        <v>24</v>
      </c>
      <c r="J12" s="109" t="str">
        <f>'Rekapitulace stavby'!AN8</f>
        <v>26. 9. 2020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31</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29</v>
      </c>
      <c r="F15" s="35"/>
      <c r="G15" s="35"/>
      <c r="H15" s="35"/>
      <c r="I15" s="106" t="s">
        <v>30</v>
      </c>
      <c r="J15" s="108" t="s">
        <v>31</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32</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34</v>
      </c>
      <c r="E20" s="35"/>
      <c r="F20" s="35"/>
      <c r="G20" s="35"/>
      <c r="H20" s="35"/>
      <c r="I20" s="106" t="s">
        <v>27</v>
      </c>
      <c r="J20" s="108" t="s">
        <v>31</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36</v>
      </c>
      <c r="F21" s="35"/>
      <c r="G21" s="35"/>
      <c r="H21" s="35"/>
      <c r="I21" s="106" t="s">
        <v>30</v>
      </c>
      <c r="J21" s="108" t="s">
        <v>31</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39</v>
      </c>
      <c r="E23" s="35"/>
      <c r="F23" s="35"/>
      <c r="G23" s="35"/>
      <c r="H23" s="35"/>
      <c r="I23" s="106" t="s">
        <v>27</v>
      </c>
      <c r="J23" s="108" t="s">
        <v>40</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41</v>
      </c>
      <c r="F24" s="35"/>
      <c r="G24" s="35"/>
      <c r="H24" s="35"/>
      <c r="I24" s="106" t="s">
        <v>30</v>
      </c>
      <c r="J24" s="108" t="s">
        <v>42</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43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31</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45</v>
      </c>
      <c r="E30" s="35"/>
      <c r="F30" s="35"/>
      <c r="G30" s="35"/>
      <c r="H30" s="35"/>
      <c r="I30" s="35"/>
      <c r="J30" s="115">
        <f>ROUND(J86,2)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47</v>
      </c>
      <c r="G32" s="35"/>
      <c r="H32" s="35"/>
      <c r="I32" s="116" t="s">
        <v>46</v>
      </c>
      <c r="J32" s="116" t="s">
        <v>48</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49</v>
      </c>
      <c r="E33" s="106" t="s">
        <v>50</v>
      </c>
      <c r="F33" s="118">
        <f>ROUND((SUM(BE86:BE121)),2)</f>
        <v>0</v>
      </c>
      <c r="G33" s="35"/>
      <c r="H33" s="35"/>
      <c r="I33" s="119">
        <v>0.21</v>
      </c>
      <c r="J33" s="118">
        <f>ROUND(((SUM(BE86:BE121))*I33),2)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51</v>
      </c>
      <c r="F34" s="118">
        <f>ROUND((SUM(BF86:BF121)),2)</f>
        <v>0</v>
      </c>
      <c r="G34" s="35"/>
      <c r="H34" s="35"/>
      <c r="I34" s="119">
        <v>0.15</v>
      </c>
      <c r="J34" s="118">
        <f>ROUND(((SUM(BF86:BF121))*I34),2)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52</v>
      </c>
      <c r="F35" s="118">
        <f>ROUND((SUM(BG86:BG121)),2)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53</v>
      </c>
      <c r="F36" s="118">
        <f>ROUND((SUM(BH86:BH121)),2)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54</v>
      </c>
      <c r="F37" s="118">
        <f>ROUND((SUM(BI86:BI121)),2)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55</v>
      </c>
      <c r="E39" s="122"/>
      <c r="F39" s="122"/>
      <c r="G39" s="123" t="s">
        <v>56</v>
      </c>
      <c r="H39" s="124" t="s">
        <v>57</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Rekonstrukce autocvičiště na dopravní hřiště a autocviciště ,  Kralovice , II.Etapa</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112</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SK3208 - Úprava lapolu</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 xml:space="preserve"> </v>
      </c>
      <c r="G52" s="37"/>
      <c r="H52" s="37"/>
      <c r="I52" s="30" t="s">
        <v>24</v>
      </c>
      <c r="J52" s="60" t="str">
        <f>IF(J12="","",J12)</f>
        <v>26. 9. 2020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7" customHeight="1">
      <c r="A54" s="35"/>
      <c r="B54" s="36"/>
      <c r="C54" s="30" t="s">
        <v>26</v>
      </c>
      <c r="D54" s="37"/>
      <c r="E54" s="37"/>
      <c r="F54" s="28" t="str">
        <f>E15</f>
        <v>Město Kralovice</v>
      </c>
      <c r="G54" s="37"/>
      <c r="H54" s="37"/>
      <c r="I54" s="30" t="s">
        <v>34</v>
      </c>
      <c r="J54" s="33" t="str">
        <f>E21</f>
        <v>Projekční kancelář Ing.Škubalová</v>
      </c>
      <c r="K54" s="37"/>
      <c r="L54" s="107"/>
      <c r="S54" s="35"/>
      <c r="T54" s="35"/>
      <c r="U54" s="35"/>
      <c r="V54" s="35"/>
      <c r="W54" s="35"/>
      <c r="X54" s="35"/>
      <c r="Y54" s="35"/>
      <c r="Z54" s="35"/>
      <c r="AA54" s="35"/>
      <c r="AB54" s="35"/>
      <c r="AC54" s="35"/>
      <c r="AD54" s="35"/>
      <c r="AE54" s="35"/>
    </row>
    <row r="55" spans="1:31" s="2" customFormat="1" ht="15.2" customHeight="1">
      <c r="A55" s="35"/>
      <c r="B55" s="36"/>
      <c r="C55" s="30" t="s">
        <v>32</v>
      </c>
      <c r="D55" s="37"/>
      <c r="E55" s="37"/>
      <c r="F55" s="28" t="str">
        <f>IF(E18="","",E18)</f>
        <v>Vyplň údaj</v>
      </c>
      <c r="G55" s="37"/>
      <c r="H55" s="37"/>
      <c r="I55" s="30" t="s">
        <v>39</v>
      </c>
      <c r="J55" s="33" t="str">
        <f>E24</f>
        <v>Straka</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115</v>
      </c>
      <c r="D57" s="132"/>
      <c r="E57" s="132"/>
      <c r="F57" s="132"/>
      <c r="G57" s="132"/>
      <c r="H57" s="132"/>
      <c r="I57" s="132"/>
      <c r="J57" s="133" t="s">
        <v>116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77</v>
      </c>
      <c r="D59" s="37"/>
      <c r="E59" s="37"/>
      <c r="F59" s="37"/>
      <c r="G59" s="37"/>
      <c r="H59" s="37"/>
      <c r="I59" s="37"/>
      <c r="J59" s="78">
        <f>J86</f>
        <v>0</v>
      </c>
      <c r="K59" s="37"/>
      <c r="L59" s="107"/>
      <c r="S59" s="35"/>
      <c r="T59" s="35"/>
      <c r="U59" s="35"/>
      <c r="V59" s="35"/>
      <c r="W59" s="35"/>
      <c r="X59" s="35"/>
      <c r="Y59" s="35"/>
      <c r="Z59" s="35"/>
      <c r="AA59" s="35"/>
      <c r="AB59" s="35"/>
      <c r="AC59" s="35"/>
      <c r="AD59" s="35"/>
      <c r="AE59" s="35"/>
      <c r="AU59" s="18" t="s">
        <v>117</v>
      </c>
    </row>
    <row r="60" spans="2:12" s="9" customFormat="1" ht="24.95" customHeight="1">
      <c r="B60" s="135"/>
      <c r="C60" s="136"/>
      <c r="D60" s="137" t="s">
        <v>118</v>
      </c>
      <c r="E60" s="138"/>
      <c r="F60" s="138"/>
      <c r="G60" s="138"/>
      <c r="H60" s="138"/>
      <c r="I60" s="138"/>
      <c r="J60" s="139">
        <f>J87</f>
        <v>0</v>
      </c>
      <c r="K60" s="136"/>
      <c r="L60" s="140"/>
    </row>
    <row r="61" spans="2:12" s="10" customFormat="1" ht="19.9" customHeight="1">
      <c r="B61" s="141"/>
      <c r="C61" s="142"/>
      <c r="D61" s="143" t="s">
        <v>121</v>
      </c>
      <c r="E61" s="144"/>
      <c r="F61" s="144"/>
      <c r="G61" s="144"/>
      <c r="H61" s="144"/>
      <c r="I61" s="144"/>
      <c r="J61" s="145">
        <f>J88</f>
        <v>0</v>
      </c>
      <c r="K61" s="142"/>
      <c r="L61" s="146"/>
    </row>
    <row r="62" spans="2:12" s="10" customFormat="1" ht="19.9" customHeight="1">
      <c r="B62" s="141"/>
      <c r="C62" s="142"/>
      <c r="D62" s="143" t="s">
        <v>123</v>
      </c>
      <c r="E62" s="144"/>
      <c r="F62" s="144"/>
      <c r="G62" s="144"/>
      <c r="H62" s="144"/>
      <c r="I62" s="144"/>
      <c r="J62" s="145">
        <f>J104</f>
        <v>0</v>
      </c>
      <c r="K62" s="142"/>
      <c r="L62" s="146"/>
    </row>
    <row r="63" spans="2:12" s="10" customFormat="1" ht="19.9" customHeight="1">
      <c r="B63" s="141"/>
      <c r="C63" s="142"/>
      <c r="D63" s="143" t="s">
        <v>124</v>
      </c>
      <c r="E63" s="144"/>
      <c r="F63" s="144"/>
      <c r="G63" s="144"/>
      <c r="H63" s="144"/>
      <c r="I63" s="144"/>
      <c r="J63" s="145">
        <f>J108</f>
        <v>0</v>
      </c>
      <c r="K63" s="142"/>
      <c r="L63" s="146"/>
    </row>
    <row r="64" spans="2:12" s="10" customFormat="1" ht="19.9" customHeight="1">
      <c r="B64" s="141"/>
      <c r="C64" s="142"/>
      <c r="D64" s="143" t="s">
        <v>126</v>
      </c>
      <c r="E64" s="144"/>
      <c r="F64" s="144"/>
      <c r="G64" s="144"/>
      <c r="H64" s="144"/>
      <c r="I64" s="144"/>
      <c r="J64" s="145">
        <f>J113</f>
        <v>0</v>
      </c>
      <c r="K64" s="142"/>
      <c r="L64" s="146"/>
    </row>
    <row r="65" spans="2:12" s="9" customFormat="1" ht="24.95" customHeight="1">
      <c r="B65" s="135"/>
      <c r="C65" s="136"/>
      <c r="D65" s="137" t="s">
        <v>127</v>
      </c>
      <c r="E65" s="138"/>
      <c r="F65" s="138"/>
      <c r="G65" s="138"/>
      <c r="H65" s="138"/>
      <c r="I65" s="138"/>
      <c r="J65" s="139">
        <f>J116</f>
        <v>0</v>
      </c>
      <c r="K65" s="136"/>
      <c r="L65" s="140"/>
    </row>
    <row r="66" spans="2:12" s="10" customFormat="1" ht="19.9" customHeight="1">
      <c r="B66" s="141"/>
      <c r="C66" s="142"/>
      <c r="D66" s="143" t="s">
        <v>775</v>
      </c>
      <c r="E66" s="144"/>
      <c r="F66" s="144"/>
      <c r="G66" s="144"/>
      <c r="H66" s="144"/>
      <c r="I66" s="144"/>
      <c r="J66" s="145">
        <f>J117</f>
        <v>0</v>
      </c>
      <c r="K66" s="142"/>
      <c r="L66" s="146"/>
    </row>
    <row r="67" spans="1:31" s="2" customFormat="1" ht="21.75" customHeight="1">
      <c r="A67" s="35"/>
      <c r="B67" s="36"/>
      <c r="C67" s="37"/>
      <c r="D67" s="37"/>
      <c r="E67" s="37"/>
      <c r="F67" s="37"/>
      <c r="G67" s="37"/>
      <c r="H67" s="37"/>
      <c r="I67" s="37"/>
      <c r="J67" s="37"/>
      <c r="K67" s="37"/>
      <c r="L67" s="107"/>
      <c r="S67" s="35"/>
      <c r="T67" s="35"/>
      <c r="U67" s="35"/>
      <c r="V67" s="35"/>
      <c r="W67" s="35"/>
      <c r="X67" s="35"/>
      <c r="Y67" s="35"/>
      <c r="Z67" s="35"/>
      <c r="AA67" s="35"/>
      <c r="AB67" s="35"/>
      <c r="AC67" s="35"/>
      <c r="AD67" s="35"/>
      <c r="AE67" s="35"/>
    </row>
    <row r="68" spans="1:31" s="2" customFormat="1" ht="6.95" customHeight="1">
      <c r="A68" s="35"/>
      <c r="B68" s="48"/>
      <c r="C68" s="49"/>
      <c r="D68" s="49"/>
      <c r="E68" s="49"/>
      <c r="F68" s="49"/>
      <c r="G68" s="49"/>
      <c r="H68" s="49"/>
      <c r="I68" s="49"/>
      <c r="J68" s="49"/>
      <c r="K68" s="49"/>
      <c r="L68" s="107"/>
      <c r="S68" s="35"/>
      <c r="T68" s="35"/>
      <c r="U68" s="35"/>
      <c r="V68" s="35"/>
      <c r="W68" s="35"/>
      <c r="X68" s="35"/>
      <c r="Y68" s="35"/>
      <c r="Z68" s="35"/>
      <c r="AA68" s="35"/>
      <c r="AB68" s="35"/>
      <c r="AC68" s="35"/>
      <c r="AD68" s="35"/>
      <c r="AE68" s="35"/>
    </row>
    <row r="72" spans="1:31" s="2" customFormat="1" ht="6.95" customHeight="1">
      <c r="A72" s="35"/>
      <c r="B72" s="50"/>
      <c r="C72" s="51"/>
      <c r="D72" s="51"/>
      <c r="E72" s="51"/>
      <c r="F72" s="51"/>
      <c r="G72" s="51"/>
      <c r="H72" s="51"/>
      <c r="I72" s="51"/>
      <c r="J72" s="51"/>
      <c r="K72" s="51"/>
      <c r="L72" s="107"/>
      <c r="S72" s="35"/>
      <c r="T72" s="35"/>
      <c r="U72" s="35"/>
      <c r="V72" s="35"/>
      <c r="W72" s="35"/>
      <c r="X72" s="35"/>
      <c r="Y72" s="35"/>
      <c r="Z72" s="35"/>
      <c r="AA72" s="35"/>
      <c r="AB72" s="35"/>
      <c r="AC72" s="35"/>
      <c r="AD72" s="35"/>
      <c r="AE72" s="35"/>
    </row>
    <row r="73" spans="1:31" s="2" customFormat="1" ht="24.95" customHeight="1">
      <c r="A73" s="35"/>
      <c r="B73" s="36"/>
      <c r="C73" s="24" t="s">
        <v>134</v>
      </c>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16</v>
      </c>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6.5" customHeight="1">
      <c r="A76" s="35"/>
      <c r="B76" s="36"/>
      <c r="C76" s="37"/>
      <c r="D76" s="37"/>
      <c r="E76" s="373" t="str">
        <f>E7</f>
        <v>Rekonstrukce autocvičiště na dopravní hřiště a autocviciště ,  Kralovice , II.Etapa</v>
      </c>
      <c r="F76" s="374"/>
      <c r="G76" s="374"/>
      <c r="H76" s="374"/>
      <c r="I76" s="37"/>
      <c r="J76" s="37"/>
      <c r="K76" s="37"/>
      <c r="L76" s="107"/>
      <c r="S76" s="35"/>
      <c r="T76" s="35"/>
      <c r="U76" s="35"/>
      <c r="V76" s="35"/>
      <c r="W76" s="35"/>
      <c r="X76" s="35"/>
      <c r="Y76" s="35"/>
      <c r="Z76" s="35"/>
      <c r="AA76" s="35"/>
      <c r="AB76" s="35"/>
      <c r="AC76" s="35"/>
      <c r="AD76" s="35"/>
      <c r="AE76" s="35"/>
    </row>
    <row r="77" spans="1:31" s="2" customFormat="1" ht="12" customHeight="1">
      <c r="A77" s="35"/>
      <c r="B77" s="36"/>
      <c r="C77" s="30" t="s">
        <v>112</v>
      </c>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16.5" customHeight="1">
      <c r="A78" s="35"/>
      <c r="B78" s="36"/>
      <c r="C78" s="37"/>
      <c r="D78" s="37"/>
      <c r="E78" s="326" t="str">
        <f>E9</f>
        <v>SK3208 - Úprava lapolu</v>
      </c>
      <c r="F78" s="375"/>
      <c r="G78" s="375"/>
      <c r="H78" s="375"/>
      <c r="I78" s="37"/>
      <c r="J78" s="37"/>
      <c r="K78" s="37"/>
      <c r="L78" s="10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12" customHeight="1">
      <c r="A80" s="35"/>
      <c r="B80" s="36"/>
      <c r="C80" s="30" t="s">
        <v>22</v>
      </c>
      <c r="D80" s="37"/>
      <c r="E80" s="37"/>
      <c r="F80" s="28" t="str">
        <f>F12</f>
        <v xml:space="preserve"> </v>
      </c>
      <c r="G80" s="37"/>
      <c r="H80" s="37"/>
      <c r="I80" s="30" t="s">
        <v>24</v>
      </c>
      <c r="J80" s="60" t="str">
        <f>IF(J12="","",J12)</f>
        <v>26. 9. 2020</v>
      </c>
      <c r="K80" s="37"/>
      <c r="L80" s="107"/>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2" customFormat="1" ht="25.7" customHeight="1">
      <c r="A82" s="35"/>
      <c r="B82" s="36"/>
      <c r="C82" s="30" t="s">
        <v>26</v>
      </c>
      <c r="D82" s="37"/>
      <c r="E82" s="37"/>
      <c r="F82" s="28" t="str">
        <f>E15</f>
        <v>Město Kralovice</v>
      </c>
      <c r="G82" s="37"/>
      <c r="H82" s="37"/>
      <c r="I82" s="30" t="s">
        <v>34</v>
      </c>
      <c r="J82" s="33" t="str">
        <f>E21</f>
        <v>Projekční kancelář Ing.Škubalová</v>
      </c>
      <c r="K82" s="37"/>
      <c r="L82" s="107"/>
      <c r="S82" s="35"/>
      <c r="T82" s="35"/>
      <c r="U82" s="35"/>
      <c r="V82" s="35"/>
      <c r="W82" s="35"/>
      <c r="X82" s="35"/>
      <c r="Y82" s="35"/>
      <c r="Z82" s="35"/>
      <c r="AA82" s="35"/>
      <c r="AB82" s="35"/>
      <c r="AC82" s="35"/>
      <c r="AD82" s="35"/>
      <c r="AE82" s="35"/>
    </row>
    <row r="83" spans="1:31" s="2" customFormat="1" ht="15.2" customHeight="1">
      <c r="A83" s="35"/>
      <c r="B83" s="36"/>
      <c r="C83" s="30" t="s">
        <v>32</v>
      </c>
      <c r="D83" s="37"/>
      <c r="E83" s="37"/>
      <c r="F83" s="28" t="str">
        <f>IF(E18="","",E18)</f>
        <v>Vyplň údaj</v>
      </c>
      <c r="G83" s="37"/>
      <c r="H83" s="37"/>
      <c r="I83" s="30" t="s">
        <v>39</v>
      </c>
      <c r="J83" s="33" t="str">
        <f>E24</f>
        <v>Straka</v>
      </c>
      <c r="K83" s="37"/>
      <c r="L83" s="107"/>
      <c r="S83" s="35"/>
      <c r="T83" s="35"/>
      <c r="U83" s="35"/>
      <c r="V83" s="35"/>
      <c r="W83" s="35"/>
      <c r="X83" s="35"/>
      <c r="Y83" s="35"/>
      <c r="Z83" s="35"/>
      <c r="AA83" s="35"/>
      <c r="AB83" s="35"/>
      <c r="AC83" s="35"/>
      <c r="AD83" s="35"/>
      <c r="AE83" s="35"/>
    </row>
    <row r="84" spans="1:31" s="2" customFormat="1" ht="10.35" customHeight="1">
      <c r="A84" s="35"/>
      <c r="B84" s="36"/>
      <c r="C84" s="37"/>
      <c r="D84" s="37"/>
      <c r="E84" s="37"/>
      <c r="F84" s="37"/>
      <c r="G84" s="37"/>
      <c r="H84" s="37"/>
      <c r="I84" s="37"/>
      <c r="J84" s="37"/>
      <c r="K84" s="37"/>
      <c r="L84" s="107"/>
      <c r="S84" s="35"/>
      <c r="T84" s="35"/>
      <c r="U84" s="35"/>
      <c r="V84" s="35"/>
      <c r="W84" s="35"/>
      <c r="X84" s="35"/>
      <c r="Y84" s="35"/>
      <c r="Z84" s="35"/>
      <c r="AA84" s="35"/>
      <c r="AB84" s="35"/>
      <c r="AC84" s="35"/>
      <c r="AD84" s="35"/>
      <c r="AE84" s="35"/>
    </row>
    <row r="85" spans="1:31" s="11" customFormat="1" ht="29.25" customHeight="1">
      <c r="A85" s="147"/>
      <c r="B85" s="148"/>
      <c r="C85" s="149" t="s">
        <v>135</v>
      </c>
      <c r="D85" s="150" t="s">
        <v>64</v>
      </c>
      <c r="E85" s="150" t="s">
        <v>60</v>
      </c>
      <c r="F85" s="150" t="s">
        <v>61</v>
      </c>
      <c r="G85" s="150" t="s">
        <v>136</v>
      </c>
      <c r="H85" s="150" t="s">
        <v>137</v>
      </c>
      <c r="I85" s="150" t="s">
        <v>138</v>
      </c>
      <c r="J85" s="150" t="s">
        <v>116</v>
      </c>
      <c r="K85" s="151" t="s">
        <v>139</v>
      </c>
      <c r="L85" s="152"/>
      <c r="M85" s="69" t="s">
        <v>31</v>
      </c>
      <c r="N85" s="70" t="s">
        <v>49</v>
      </c>
      <c r="O85" s="70" t="s">
        <v>140</v>
      </c>
      <c r="P85" s="70" t="s">
        <v>141</v>
      </c>
      <c r="Q85" s="70" t="s">
        <v>142</v>
      </c>
      <c r="R85" s="70" t="s">
        <v>143</v>
      </c>
      <c r="S85" s="70" t="s">
        <v>144</v>
      </c>
      <c r="T85" s="71" t="s">
        <v>145</v>
      </c>
      <c r="U85" s="147"/>
      <c r="V85" s="147"/>
      <c r="W85" s="147"/>
      <c r="X85" s="147"/>
      <c r="Y85" s="147"/>
      <c r="Z85" s="147"/>
      <c r="AA85" s="147"/>
      <c r="AB85" s="147"/>
      <c r="AC85" s="147"/>
      <c r="AD85" s="147"/>
      <c r="AE85" s="147"/>
    </row>
    <row r="86" spans="1:63" s="2" customFormat="1" ht="22.9" customHeight="1">
      <c r="A86" s="35"/>
      <c r="B86" s="36"/>
      <c r="C86" s="76" t="s">
        <v>146</v>
      </c>
      <c r="D86" s="37"/>
      <c r="E86" s="37"/>
      <c r="F86" s="37"/>
      <c r="G86" s="37"/>
      <c r="H86" s="37"/>
      <c r="I86" s="37"/>
      <c r="J86" s="153">
        <f>BK86</f>
        <v>0</v>
      </c>
      <c r="K86" s="37"/>
      <c r="L86" s="40"/>
      <c r="M86" s="72"/>
      <c r="N86" s="154"/>
      <c r="O86" s="73"/>
      <c r="P86" s="155">
        <f>P87+P116</f>
        <v>0</v>
      </c>
      <c r="Q86" s="73"/>
      <c r="R86" s="155">
        <f>R87+R116</f>
        <v>1.3242289</v>
      </c>
      <c r="S86" s="73"/>
      <c r="T86" s="156">
        <f>T87+T116</f>
        <v>0.3328</v>
      </c>
      <c r="U86" s="35"/>
      <c r="V86" s="35"/>
      <c r="W86" s="35"/>
      <c r="X86" s="35"/>
      <c r="Y86" s="35"/>
      <c r="Z86" s="35"/>
      <c r="AA86" s="35"/>
      <c r="AB86" s="35"/>
      <c r="AC86" s="35"/>
      <c r="AD86" s="35"/>
      <c r="AE86" s="35"/>
      <c r="AT86" s="18" t="s">
        <v>78</v>
      </c>
      <c r="AU86" s="18" t="s">
        <v>117</v>
      </c>
      <c r="BK86" s="157">
        <f>BK87+BK116</f>
        <v>0</v>
      </c>
    </row>
    <row r="87" spans="2:63" s="12" customFormat="1" ht="25.9" customHeight="1">
      <c r="B87" s="158"/>
      <c r="C87" s="159"/>
      <c r="D87" s="160" t="s">
        <v>78</v>
      </c>
      <c r="E87" s="161" t="s">
        <v>147</v>
      </c>
      <c r="F87" s="161" t="s">
        <v>148</v>
      </c>
      <c r="G87" s="159"/>
      <c r="H87" s="159"/>
      <c r="I87" s="162"/>
      <c r="J87" s="163">
        <f>BK87</f>
        <v>0</v>
      </c>
      <c r="K87" s="159"/>
      <c r="L87" s="164"/>
      <c r="M87" s="165"/>
      <c r="N87" s="166"/>
      <c r="O87" s="166"/>
      <c r="P87" s="167">
        <f>P88+P104+P108+P113</f>
        <v>0</v>
      </c>
      <c r="Q87" s="166"/>
      <c r="R87" s="167">
        <f>R88+R104+R108+R113</f>
        <v>1.3242289</v>
      </c>
      <c r="S87" s="166"/>
      <c r="T87" s="168">
        <f>T88+T104+T108+T113</f>
        <v>0.2628</v>
      </c>
      <c r="AR87" s="169" t="s">
        <v>87</v>
      </c>
      <c r="AT87" s="170" t="s">
        <v>78</v>
      </c>
      <c r="AU87" s="170" t="s">
        <v>79</v>
      </c>
      <c r="AY87" s="169" t="s">
        <v>149</v>
      </c>
      <c r="BK87" s="171">
        <f>BK88+BK104+BK108+BK113</f>
        <v>0</v>
      </c>
    </row>
    <row r="88" spans="2:63" s="12" customFormat="1" ht="22.9" customHeight="1">
      <c r="B88" s="158"/>
      <c r="C88" s="159"/>
      <c r="D88" s="160" t="s">
        <v>78</v>
      </c>
      <c r="E88" s="172" t="s">
        <v>156</v>
      </c>
      <c r="F88" s="172" t="s">
        <v>298</v>
      </c>
      <c r="G88" s="159"/>
      <c r="H88" s="159"/>
      <c r="I88" s="162"/>
      <c r="J88" s="173">
        <f>BK88</f>
        <v>0</v>
      </c>
      <c r="K88" s="159"/>
      <c r="L88" s="164"/>
      <c r="M88" s="165"/>
      <c r="N88" s="166"/>
      <c r="O88" s="166"/>
      <c r="P88" s="167">
        <f>SUM(P89:P103)</f>
        <v>0</v>
      </c>
      <c r="Q88" s="166"/>
      <c r="R88" s="167">
        <f>SUM(R89:R103)</f>
        <v>1.0608889000000001</v>
      </c>
      <c r="S88" s="166"/>
      <c r="T88" s="168">
        <f>SUM(T89:T103)</f>
        <v>0</v>
      </c>
      <c r="AR88" s="169" t="s">
        <v>87</v>
      </c>
      <c r="AT88" s="170" t="s">
        <v>78</v>
      </c>
      <c r="AU88" s="170" t="s">
        <v>87</v>
      </c>
      <c r="AY88" s="169" t="s">
        <v>149</v>
      </c>
      <c r="BK88" s="171">
        <f>SUM(BK89:BK103)</f>
        <v>0</v>
      </c>
    </row>
    <row r="89" spans="1:65" s="2" customFormat="1" ht="24">
      <c r="A89" s="35"/>
      <c r="B89" s="36"/>
      <c r="C89" s="174" t="s">
        <v>87</v>
      </c>
      <c r="D89" s="174" t="s">
        <v>151</v>
      </c>
      <c r="E89" s="175" t="s">
        <v>2089</v>
      </c>
      <c r="F89" s="176" t="s">
        <v>2090</v>
      </c>
      <c r="G89" s="177" t="s">
        <v>391</v>
      </c>
      <c r="H89" s="178">
        <v>8</v>
      </c>
      <c r="I89" s="179"/>
      <c r="J89" s="180">
        <f>ROUND(I89*H89,2)</f>
        <v>0</v>
      </c>
      <c r="K89" s="176" t="s">
        <v>155</v>
      </c>
      <c r="L89" s="40"/>
      <c r="M89" s="181" t="s">
        <v>31</v>
      </c>
      <c r="N89" s="182" t="s">
        <v>50</v>
      </c>
      <c r="O89" s="65"/>
      <c r="P89" s="183">
        <f>O89*H89</f>
        <v>0</v>
      </c>
      <c r="Q89" s="183">
        <v>0.00459</v>
      </c>
      <c r="R89" s="183">
        <f>Q89*H89</f>
        <v>0.03672</v>
      </c>
      <c r="S89" s="183">
        <v>0</v>
      </c>
      <c r="T89" s="184">
        <f>S89*H89</f>
        <v>0</v>
      </c>
      <c r="U89" s="35"/>
      <c r="V89" s="35"/>
      <c r="W89" s="35"/>
      <c r="X89" s="35"/>
      <c r="Y89" s="35"/>
      <c r="Z89" s="35"/>
      <c r="AA89" s="35"/>
      <c r="AB89" s="35"/>
      <c r="AC89" s="35"/>
      <c r="AD89" s="35"/>
      <c r="AE89" s="35"/>
      <c r="AR89" s="185" t="s">
        <v>156</v>
      </c>
      <c r="AT89" s="185" t="s">
        <v>151</v>
      </c>
      <c r="AU89" s="185" t="s">
        <v>89</v>
      </c>
      <c r="AY89" s="18" t="s">
        <v>149</v>
      </c>
      <c r="BE89" s="186">
        <f>IF(N89="základní",J89,0)</f>
        <v>0</v>
      </c>
      <c r="BF89" s="186">
        <f>IF(N89="snížená",J89,0)</f>
        <v>0</v>
      </c>
      <c r="BG89" s="186">
        <f>IF(N89="zákl. přenesená",J89,0)</f>
        <v>0</v>
      </c>
      <c r="BH89" s="186">
        <f>IF(N89="sníž. přenesená",J89,0)</f>
        <v>0</v>
      </c>
      <c r="BI89" s="186">
        <f>IF(N89="nulová",J89,0)</f>
        <v>0</v>
      </c>
      <c r="BJ89" s="18" t="s">
        <v>87</v>
      </c>
      <c r="BK89" s="186">
        <f>ROUND(I89*H89,2)</f>
        <v>0</v>
      </c>
      <c r="BL89" s="18" t="s">
        <v>156</v>
      </c>
      <c r="BM89" s="185" t="s">
        <v>2091</v>
      </c>
    </row>
    <row r="90" spans="1:47" s="2" customFormat="1" ht="58.5">
      <c r="A90" s="35"/>
      <c r="B90" s="36"/>
      <c r="C90" s="37"/>
      <c r="D90" s="187" t="s">
        <v>158</v>
      </c>
      <c r="E90" s="37"/>
      <c r="F90" s="188" t="s">
        <v>2092</v>
      </c>
      <c r="G90" s="37"/>
      <c r="H90" s="37"/>
      <c r="I90" s="189"/>
      <c r="J90" s="37"/>
      <c r="K90" s="37"/>
      <c r="L90" s="40"/>
      <c r="M90" s="190"/>
      <c r="N90" s="191"/>
      <c r="O90" s="65"/>
      <c r="P90" s="65"/>
      <c r="Q90" s="65"/>
      <c r="R90" s="65"/>
      <c r="S90" s="65"/>
      <c r="T90" s="66"/>
      <c r="U90" s="35"/>
      <c r="V90" s="35"/>
      <c r="W90" s="35"/>
      <c r="X90" s="35"/>
      <c r="Y90" s="35"/>
      <c r="Z90" s="35"/>
      <c r="AA90" s="35"/>
      <c r="AB90" s="35"/>
      <c r="AC90" s="35"/>
      <c r="AD90" s="35"/>
      <c r="AE90" s="35"/>
      <c r="AT90" s="18" t="s">
        <v>158</v>
      </c>
      <c r="AU90" s="18" t="s">
        <v>89</v>
      </c>
    </row>
    <row r="91" spans="2:51" s="13" customFormat="1" ht="11.25">
      <c r="B91" s="192"/>
      <c r="C91" s="193"/>
      <c r="D91" s="187" t="s">
        <v>160</v>
      </c>
      <c r="E91" s="194" t="s">
        <v>31</v>
      </c>
      <c r="F91" s="195" t="s">
        <v>198</v>
      </c>
      <c r="G91" s="193"/>
      <c r="H91" s="196">
        <v>8</v>
      </c>
      <c r="I91" s="197"/>
      <c r="J91" s="193"/>
      <c r="K91" s="193"/>
      <c r="L91" s="198"/>
      <c r="M91" s="199"/>
      <c r="N91" s="200"/>
      <c r="O91" s="200"/>
      <c r="P91" s="200"/>
      <c r="Q91" s="200"/>
      <c r="R91" s="200"/>
      <c r="S91" s="200"/>
      <c r="T91" s="201"/>
      <c r="AT91" s="202" t="s">
        <v>160</v>
      </c>
      <c r="AU91" s="202" t="s">
        <v>89</v>
      </c>
      <c r="AV91" s="13" t="s">
        <v>89</v>
      </c>
      <c r="AW91" s="13" t="s">
        <v>38</v>
      </c>
      <c r="AX91" s="13" t="s">
        <v>79</v>
      </c>
      <c r="AY91" s="202" t="s">
        <v>149</v>
      </c>
    </row>
    <row r="92" spans="2:51" s="15" customFormat="1" ht="11.25">
      <c r="B92" s="213"/>
      <c r="C92" s="214"/>
      <c r="D92" s="187" t="s">
        <v>160</v>
      </c>
      <c r="E92" s="215" t="s">
        <v>31</v>
      </c>
      <c r="F92" s="216" t="s">
        <v>163</v>
      </c>
      <c r="G92" s="214"/>
      <c r="H92" s="217">
        <v>8</v>
      </c>
      <c r="I92" s="218"/>
      <c r="J92" s="214"/>
      <c r="K92" s="214"/>
      <c r="L92" s="219"/>
      <c r="M92" s="220"/>
      <c r="N92" s="221"/>
      <c r="O92" s="221"/>
      <c r="P92" s="221"/>
      <c r="Q92" s="221"/>
      <c r="R92" s="221"/>
      <c r="S92" s="221"/>
      <c r="T92" s="222"/>
      <c r="AT92" s="223" t="s">
        <v>160</v>
      </c>
      <c r="AU92" s="223" t="s">
        <v>89</v>
      </c>
      <c r="AV92" s="15" t="s">
        <v>156</v>
      </c>
      <c r="AW92" s="15" t="s">
        <v>38</v>
      </c>
      <c r="AX92" s="15" t="s">
        <v>87</v>
      </c>
      <c r="AY92" s="223" t="s">
        <v>149</v>
      </c>
    </row>
    <row r="93" spans="1:65" s="2" customFormat="1" ht="16.5" customHeight="1">
      <c r="A93" s="35"/>
      <c r="B93" s="36"/>
      <c r="C93" s="224" t="s">
        <v>89</v>
      </c>
      <c r="D93" s="224" t="s">
        <v>237</v>
      </c>
      <c r="E93" s="225" t="s">
        <v>2093</v>
      </c>
      <c r="F93" s="226" t="s">
        <v>2094</v>
      </c>
      <c r="G93" s="227" t="s">
        <v>391</v>
      </c>
      <c r="H93" s="228">
        <v>8</v>
      </c>
      <c r="I93" s="229"/>
      <c r="J93" s="230">
        <f>ROUND(I93*H93,2)</f>
        <v>0</v>
      </c>
      <c r="K93" s="226" t="s">
        <v>155</v>
      </c>
      <c r="L93" s="231"/>
      <c r="M93" s="232" t="s">
        <v>31</v>
      </c>
      <c r="N93" s="233" t="s">
        <v>50</v>
      </c>
      <c r="O93" s="65"/>
      <c r="P93" s="183">
        <f>O93*H93</f>
        <v>0</v>
      </c>
      <c r="Q93" s="183">
        <v>0.1</v>
      </c>
      <c r="R93" s="183">
        <f>Q93*H93</f>
        <v>0.8</v>
      </c>
      <c r="S93" s="183">
        <v>0</v>
      </c>
      <c r="T93" s="184">
        <f>S93*H93</f>
        <v>0</v>
      </c>
      <c r="U93" s="35"/>
      <c r="V93" s="35"/>
      <c r="W93" s="35"/>
      <c r="X93" s="35"/>
      <c r="Y93" s="35"/>
      <c r="Z93" s="35"/>
      <c r="AA93" s="35"/>
      <c r="AB93" s="35"/>
      <c r="AC93" s="35"/>
      <c r="AD93" s="35"/>
      <c r="AE93" s="35"/>
      <c r="AR93" s="185" t="s">
        <v>198</v>
      </c>
      <c r="AT93" s="185" t="s">
        <v>237</v>
      </c>
      <c r="AU93" s="185" t="s">
        <v>89</v>
      </c>
      <c r="AY93" s="18" t="s">
        <v>149</v>
      </c>
      <c r="BE93" s="186">
        <f>IF(N93="základní",J93,0)</f>
        <v>0</v>
      </c>
      <c r="BF93" s="186">
        <f>IF(N93="snížená",J93,0)</f>
        <v>0</v>
      </c>
      <c r="BG93" s="186">
        <f>IF(N93="zákl. přenesená",J93,0)</f>
        <v>0</v>
      </c>
      <c r="BH93" s="186">
        <f>IF(N93="sníž. přenesená",J93,0)</f>
        <v>0</v>
      </c>
      <c r="BI93" s="186">
        <f>IF(N93="nulová",J93,0)</f>
        <v>0</v>
      </c>
      <c r="BJ93" s="18" t="s">
        <v>87</v>
      </c>
      <c r="BK93" s="186">
        <f>ROUND(I93*H93,2)</f>
        <v>0</v>
      </c>
      <c r="BL93" s="18" t="s">
        <v>156</v>
      </c>
      <c r="BM93" s="185" t="s">
        <v>2095</v>
      </c>
    </row>
    <row r="94" spans="1:65" s="2" customFormat="1" ht="16.5" customHeight="1">
      <c r="A94" s="35"/>
      <c r="B94" s="36"/>
      <c r="C94" s="174" t="s">
        <v>167</v>
      </c>
      <c r="D94" s="174" t="s">
        <v>151</v>
      </c>
      <c r="E94" s="175" t="s">
        <v>2096</v>
      </c>
      <c r="F94" s="176" t="s">
        <v>2097</v>
      </c>
      <c r="G94" s="177" t="s">
        <v>391</v>
      </c>
      <c r="H94" s="178">
        <v>1</v>
      </c>
      <c r="I94" s="179"/>
      <c r="J94" s="180">
        <f>ROUND(I94*H94,2)</f>
        <v>0</v>
      </c>
      <c r="K94" s="176" t="s">
        <v>155</v>
      </c>
      <c r="L94" s="40"/>
      <c r="M94" s="181" t="s">
        <v>31</v>
      </c>
      <c r="N94" s="182" t="s">
        <v>50</v>
      </c>
      <c r="O94" s="65"/>
      <c r="P94" s="183">
        <f>O94*H94</f>
        <v>0</v>
      </c>
      <c r="Q94" s="183">
        <v>0.0066</v>
      </c>
      <c r="R94" s="183">
        <f>Q94*H94</f>
        <v>0.0066</v>
      </c>
      <c r="S94" s="183">
        <v>0</v>
      </c>
      <c r="T94" s="184">
        <f>S94*H94</f>
        <v>0</v>
      </c>
      <c r="U94" s="35"/>
      <c r="V94" s="35"/>
      <c r="W94" s="35"/>
      <c r="X94" s="35"/>
      <c r="Y94" s="35"/>
      <c r="Z94" s="35"/>
      <c r="AA94" s="35"/>
      <c r="AB94" s="35"/>
      <c r="AC94" s="35"/>
      <c r="AD94" s="35"/>
      <c r="AE94" s="35"/>
      <c r="AR94" s="185" t="s">
        <v>156</v>
      </c>
      <c r="AT94" s="185" t="s">
        <v>151</v>
      </c>
      <c r="AU94" s="185" t="s">
        <v>89</v>
      </c>
      <c r="AY94" s="18" t="s">
        <v>149</v>
      </c>
      <c r="BE94" s="186">
        <f>IF(N94="základní",J94,0)</f>
        <v>0</v>
      </c>
      <c r="BF94" s="186">
        <f>IF(N94="snížená",J94,0)</f>
        <v>0</v>
      </c>
      <c r="BG94" s="186">
        <f>IF(N94="zákl. přenesená",J94,0)</f>
        <v>0</v>
      </c>
      <c r="BH94" s="186">
        <f>IF(N94="sníž. přenesená",J94,0)</f>
        <v>0</v>
      </c>
      <c r="BI94" s="186">
        <f>IF(N94="nulová",J94,0)</f>
        <v>0</v>
      </c>
      <c r="BJ94" s="18" t="s">
        <v>87</v>
      </c>
      <c r="BK94" s="186">
        <f>ROUND(I94*H94,2)</f>
        <v>0</v>
      </c>
      <c r="BL94" s="18" t="s">
        <v>156</v>
      </c>
      <c r="BM94" s="185" t="s">
        <v>2098</v>
      </c>
    </row>
    <row r="95" spans="1:47" s="2" customFormat="1" ht="29.25">
      <c r="A95" s="35"/>
      <c r="B95" s="36"/>
      <c r="C95" s="37"/>
      <c r="D95" s="187" t="s">
        <v>158</v>
      </c>
      <c r="E95" s="37"/>
      <c r="F95" s="188" t="s">
        <v>2099</v>
      </c>
      <c r="G95" s="37"/>
      <c r="H95" s="37"/>
      <c r="I95" s="189"/>
      <c r="J95" s="37"/>
      <c r="K95" s="37"/>
      <c r="L95" s="40"/>
      <c r="M95" s="190"/>
      <c r="N95" s="191"/>
      <c r="O95" s="65"/>
      <c r="P95" s="65"/>
      <c r="Q95" s="65"/>
      <c r="R95" s="65"/>
      <c r="S95" s="65"/>
      <c r="T95" s="66"/>
      <c r="U95" s="35"/>
      <c r="V95" s="35"/>
      <c r="W95" s="35"/>
      <c r="X95" s="35"/>
      <c r="Y95" s="35"/>
      <c r="Z95" s="35"/>
      <c r="AA95" s="35"/>
      <c r="AB95" s="35"/>
      <c r="AC95" s="35"/>
      <c r="AD95" s="35"/>
      <c r="AE95" s="35"/>
      <c r="AT95" s="18" t="s">
        <v>158</v>
      </c>
      <c r="AU95" s="18" t="s">
        <v>89</v>
      </c>
    </row>
    <row r="96" spans="1:65" s="2" customFormat="1" ht="16.5" customHeight="1">
      <c r="A96" s="35"/>
      <c r="B96" s="36"/>
      <c r="C96" s="224" t="s">
        <v>156</v>
      </c>
      <c r="D96" s="224" t="s">
        <v>237</v>
      </c>
      <c r="E96" s="225" t="s">
        <v>2100</v>
      </c>
      <c r="F96" s="226" t="s">
        <v>2101</v>
      </c>
      <c r="G96" s="227" t="s">
        <v>391</v>
      </c>
      <c r="H96" s="228">
        <v>1</v>
      </c>
      <c r="I96" s="229"/>
      <c r="J96" s="230">
        <f>ROUND(I96*H96,2)</f>
        <v>0</v>
      </c>
      <c r="K96" s="226" t="s">
        <v>155</v>
      </c>
      <c r="L96" s="231"/>
      <c r="M96" s="232" t="s">
        <v>31</v>
      </c>
      <c r="N96" s="233" t="s">
        <v>50</v>
      </c>
      <c r="O96" s="65"/>
      <c r="P96" s="183">
        <f>O96*H96</f>
        <v>0</v>
      </c>
      <c r="Q96" s="183">
        <v>0.053</v>
      </c>
      <c r="R96" s="183">
        <f>Q96*H96</f>
        <v>0.053</v>
      </c>
      <c r="S96" s="183">
        <v>0</v>
      </c>
      <c r="T96" s="184">
        <f>S96*H96</f>
        <v>0</v>
      </c>
      <c r="U96" s="35"/>
      <c r="V96" s="35"/>
      <c r="W96" s="35"/>
      <c r="X96" s="35"/>
      <c r="Y96" s="35"/>
      <c r="Z96" s="35"/>
      <c r="AA96" s="35"/>
      <c r="AB96" s="35"/>
      <c r="AC96" s="35"/>
      <c r="AD96" s="35"/>
      <c r="AE96" s="35"/>
      <c r="AR96" s="185" t="s">
        <v>198</v>
      </c>
      <c r="AT96" s="185" t="s">
        <v>237</v>
      </c>
      <c r="AU96" s="185" t="s">
        <v>89</v>
      </c>
      <c r="AY96" s="18" t="s">
        <v>149</v>
      </c>
      <c r="BE96" s="186">
        <f>IF(N96="základní",J96,0)</f>
        <v>0</v>
      </c>
      <c r="BF96" s="186">
        <f>IF(N96="snížená",J96,0)</f>
        <v>0</v>
      </c>
      <c r="BG96" s="186">
        <f>IF(N96="zákl. přenesená",J96,0)</f>
        <v>0</v>
      </c>
      <c r="BH96" s="186">
        <f>IF(N96="sníž. přenesená",J96,0)</f>
        <v>0</v>
      </c>
      <c r="BI96" s="186">
        <f>IF(N96="nulová",J96,0)</f>
        <v>0</v>
      </c>
      <c r="BJ96" s="18" t="s">
        <v>87</v>
      </c>
      <c r="BK96" s="186">
        <f>ROUND(I96*H96,2)</f>
        <v>0</v>
      </c>
      <c r="BL96" s="18" t="s">
        <v>156</v>
      </c>
      <c r="BM96" s="185" t="s">
        <v>2102</v>
      </c>
    </row>
    <row r="97" spans="1:65" s="2" customFormat="1" ht="24">
      <c r="A97" s="35"/>
      <c r="B97" s="36"/>
      <c r="C97" s="174" t="s">
        <v>176</v>
      </c>
      <c r="D97" s="174" t="s">
        <v>151</v>
      </c>
      <c r="E97" s="175" t="s">
        <v>2103</v>
      </c>
      <c r="F97" s="176" t="s">
        <v>2104</v>
      </c>
      <c r="G97" s="177" t="s">
        <v>170</v>
      </c>
      <c r="H97" s="178">
        <v>0.52</v>
      </c>
      <c r="I97" s="179"/>
      <c r="J97" s="180">
        <f>ROUND(I97*H97,2)</f>
        <v>0</v>
      </c>
      <c r="K97" s="176" t="s">
        <v>155</v>
      </c>
      <c r="L97" s="40"/>
      <c r="M97" s="181" t="s">
        <v>31</v>
      </c>
      <c r="N97" s="182" t="s">
        <v>50</v>
      </c>
      <c r="O97" s="65"/>
      <c r="P97" s="183">
        <f>O97*H97</f>
        <v>0</v>
      </c>
      <c r="Q97" s="183">
        <v>0</v>
      </c>
      <c r="R97" s="183">
        <f>Q97*H97</f>
        <v>0</v>
      </c>
      <c r="S97" s="183">
        <v>0</v>
      </c>
      <c r="T97" s="184">
        <f>S97*H97</f>
        <v>0</v>
      </c>
      <c r="U97" s="35"/>
      <c r="V97" s="35"/>
      <c r="W97" s="35"/>
      <c r="X97" s="35"/>
      <c r="Y97" s="35"/>
      <c r="Z97" s="35"/>
      <c r="AA97" s="35"/>
      <c r="AB97" s="35"/>
      <c r="AC97" s="35"/>
      <c r="AD97" s="35"/>
      <c r="AE97" s="35"/>
      <c r="AR97" s="185" t="s">
        <v>156</v>
      </c>
      <c r="AT97" s="185" t="s">
        <v>151</v>
      </c>
      <c r="AU97" s="185" t="s">
        <v>89</v>
      </c>
      <c r="AY97" s="18" t="s">
        <v>149</v>
      </c>
      <c r="BE97" s="186">
        <f>IF(N97="základní",J97,0)</f>
        <v>0</v>
      </c>
      <c r="BF97" s="186">
        <f>IF(N97="snížená",J97,0)</f>
        <v>0</v>
      </c>
      <c r="BG97" s="186">
        <f>IF(N97="zákl. přenesená",J97,0)</f>
        <v>0</v>
      </c>
      <c r="BH97" s="186">
        <f>IF(N97="sníž. přenesená",J97,0)</f>
        <v>0</v>
      </c>
      <c r="BI97" s="186">
        <f>IF(N97="nulová",J97,0)</f>
        <v>0</v>
      </c>
      <c r="BJ97" s="18" t="s">
        <v>87</v>
      </c>
      <c r="BK97" s="186">
        <f>ROUND(I97*H97,2)</f>
        <v>0</v>
      </c>
      <c r="BL97" s="18" t="s">
        <v>156</v>
      </c>
      <c r="BM97" s="185" t="s">
        <v>2105</v>
      </c>
    </row>
    <row r="98" spans="1:47" s="2" customFormat="1" ht="39">
      <c r="A98" s="35"/>
      <c r="B98" s="36"/>
      <c r="C98" s="37"/>
      <c r="D98" s="187" t="s">
        <v>158</v>
      </c>
      <c r="E98" s="37"/>
      <c r="F98" s="188" t="s">
        <v>321</v>
      </c>
      <c r="G98" s="37"/>
      <c r="H98" s="37"/>
      <c r="I98" s="189"/>
      <c r="J98" s="37"/>
      <c r="K98" s="37"/>
      <c r="L98" s="40"/>
      <c r="M98" s="190"/>
      <c r="N98" s="191"/>
      <c r="O98" s="65"/>
      <c r="P98" s="65"/>
      <c r="Q98" s="65"/>
      <c r="R98" s="65"/>
      <c r="S98" s="65"/>
      <c r="T98" s="66"/>
      <c r="U98" s="35"/>
      <c r="V98" s="35"/>
      <c r="W98" s="35"/>
      <c r="X98" s="35"/>
      <c r="Y98" s="35"/>
      <c r="Z98" s="35"/>
      <c r="AA98" s="35"/>
      <c r="AB98" s="35"/>
      <c r="AC98" s="35"/>
      <c r="AD98" s="35"/>
      <c r="AE98" s="35"/>
      <c r="AT98" s="18" t="s">
        <v>158</v>
      </c>
      <c r="AU98" s="18" t="s">
        <v>89</v>
      </c>
    </row>
    <row r="99" spans="2:51" s="13" customFormat="1" ht="11.25">
      <c r="B99" s="192"/>
      <c r="C99" s="193"/>
      <c r="D99" s="187" t="s">
        <v>160</v>
      </c>
      <c r="E99" s="194" t="s">
        <v>31</v>
      </c>
      <c r="F99" s="195" t="s">
        <v>2106</v>
      </c>
      <c r="G99" s="193"/>
      <c r="H99" s="196">
        <v>0.52</v>
      </c>
      <c r="I99" s="197"/>
      <c r="J99" s="193"/>
      <c r="K99" s="193"/>
      <c r="L99" s="198"/>
      <c r="M99" s="199"/>
      <c r="N99" s="200"/>
      <c r="O99" s="200"/>
      <c r="P99" s="200"/>
      <c r="Q99" s="200"/>
      <c r="R99" s="200"/>
      <c r="S99" s="200"/>
      <c r="T99" s="201"/>
      <c r="AT99" s="202" t="s">
        <v>160</v>
      </c>
      <c r="AU99" s="202" t="s">
        <v>89</v>
      </c>
      <c r="AV99" s="13" t="s">
        <v>89</v>
      </c>
      <c r="AW99" s="13" t="s">
        <v>38</v>
      </c>
      <c r="AX99" s="13" t="s">
        <v>79</v>
      </c>
      <c r="AY99" s="202" t="s">
        <v>149</v>
      </c>
    </row>
    <row r="100" spans="2:51" s="15" customFormat="1" ht="11.25">
      <c r="B100" s="213"/>
      <c r="C100" s="214"/>
      <c r="D100" s="187" t="s">
        <v>160</v>
      </c>
      <c r="E100" s="215" t="s">
        <v>31</v>
      </c>
      <c r="F100" s="216" t="s">
        <v>163</v>
      </c>
      <c r="G100" s="214"/>
      <c r="H100" s="217">
        <v>0.52</v>
      </c>
      <c r="I100" s="218"/>
      <c r="J100" s="214"/>
      <c r="K100" s="214"/>
      <c r="L100" s="219"/>
      <c r="M100" s="220"/>
      <c r="N100" s="221"/>
      <c r="O100" s="221"/>
      <c r="P100" s="221"/>
      <c r="Q100" s="221"/>
      <c r="R100" s="221"/>
      <c r="S100" s="221"/>
      <c r="T100" s="222"/>
      <c r="AT100" s="223" t="s">
        <v>160</v>
      </c>
      <c r="AU100" s="223" t="s">
        <v>89</v>
      </c>
      <c r="AV100" s="15" t="s">
        <v>156</v>
      </c>
      <c r="AW100" s="15" t="s">
        <v>38</v>
      </c>
      <c r="AX100" s="15" t="s">
        <v>87</v>
      </c>
      <c r="AY100" s="223" t="s">
        <v>149</v>
      </c>
    </row>
    <row r="101" spans="1:65" s="2" customFormat="1" ht="16.5" customHeight="1">
      <c r="A101" s="35"/>
      <c r="B101" s="36"/>
      <c r="C101" s="174" t="s">
        <v>185</v>
      </c>
      <c r="D101" s="174" t="s">
        <v>151</v>
      </c>
      <c r="E101" s="175" t="s">
        <v>2107</v>
      </c>
      <c r="F101" s="176" t="s">
        <v>2108</v>
      </c>
      <c r="G101" s="177" t="s">
        <v>240</v>
      </c>
      <c r="H101" s="178">
        <v>0.09</v>
      </c>
      <c r="I101" s="179"/>
      <c r="J101" s="180">
        <f>ROUND(I101*H101,2)</f>
        <v>0</v>
      </c>
      <c r="K101" s="176" t="s">
        <v>155</v>
      </c>
      <c r="L101" s="40"/>
      <c r="M101" s="181" t="s">
        <v>31</v>
      </c>
      <c r="N101" s="182" t="s">
        <v>50</v>
      </c>
      <c r="O101" s="65"/>
      <c r="P101" s="183">
        <f>O101*H101</f>
        <v>0</v>
      </c>
      <c r="Q101" s="183">
        <v>0.84721</v>
      </c>
      <c r="R101" s="183">
        <f>Q101*H101</f>
        <v>0.0762489</v>
      </c>
      <c r="S101" s="183">
        <v>0</v>
      </c>
      <c r="T101" s="184">
        <f>S101*H101</f>
        <v>0</v>
      </c>
      <c r="U101" s="35"/>
      <c r="V101" s="35"/>
      <c r="W101" s="35"/>
      <c r="X101" s="35"/>
      <c r="Y101" s="35"/>
      <c r="Z101" s="35"/>
      <c r="AA101" s="35"/>
      <c r="AB101" s="35"/>
      <c r="AC101" s="35"/>
      <c r="AD101" s="35"/>
      <c r="AE101" s="35"/>
      <c r="AR101" s="185" t="s">
        <v>156</v>
      </c>
      <c r="AT101" s="185" t="s">
        <v>151</v>
      </c>
      <c r="AU101" s="185" t="s">
        <v>89</v>
      </c>
      <c r="AY101" s="18" t="s">
        <v>149</v>
      </c>
      <c r="BE101" s="186">
        <f>IF(N101="základní",J101,0)</f>
        <v>0</v>
      </c>
      <c r="BF101" s="186">
        <f>IF(N101="snížená",J101,0)</f>
        <v>0</v>
      </c>
      <c r="BG101" s="186">
        <f>IF(N101="zákl. přenesená",J101,0)</f>
        <v>0</v>
      </c>
      <c r="BH101" s="186">
        <f>IF(N101="sníž. přenesená",J101,0)</f>
        <v>0</v>
      </c>
      <c r="BI101" s="186">
        <f>IF(N101="nulová",J101,0)</f>
        <v>0</v>
      </c>
      <c r="BJ101" s="18" t="s">
        <v>87</v>
      </c>
      <c r="BK101" s="186">
        <f>ROUND(I101*H101,2)</f>
        <v>0</v>
      </c>
      <c r="BL101" s="18" t="s">
        <v>156</v>
      </c>
      <c r="BM101" s="185" t="s">
        <v>2109</v>
      </c>
    </row>
    <row r="102" spans="1:65" s="2" customFormat="1" ht="24">
      <c r="A102" s="35"/>
      <c r="B102" s="36"/>
      <c r="C102" s="174" t="s">
        <v>191</v>
      </c>
      <c r="D102" s="174" t="s">
        <v>151</v>
      </c>
      <c r="E102" s="175" t="s">
        <v>2110</v>
      </c>
      <c r="F102" s="176" t="s">
        <v>2111</v>
      </c>
      <c r="G102" s="177" t="s">
        <v>391</v>
      </c>
      <c r="H102" s="178">
        <v>1</v>
      </c>
      <c r="I102" s="179"/>
      <c r="J102" s="180">
        <f>ROUND(I102*H102,2)</f>
        <v>0</v>
      </c>
      <c r="K102" s="176" t="s">
        <v>155</v>
      </c>
      <c r="L102" s="40"/>
      <c r="M102" s="181" t="s">
        <v>31</v>
      </c>
      <c r="N102" s="182" t="s">
        <v>50</v>
      </c>
      <c r="O102" s="65"/>
      <c r="P102" s="183">
        <f>O102*H102</f>
        <v>0</v>
      </c>
      <c r="Q102" s="183">
        <v>0.08832</v>
      </c>
      <c r="R102" s="183">
        <f>Q102*H102</f>
        <v>0.08832</v>
      </c>
      <c r="S102" s="183">
        <v>0</v>
      </c>
      <c r="T102" s="184">
        <f>S102*H102</f>
        <v>0</v>
      </c>
      <c r="U102" s="35"/>
      <c r="V102" s="35"/>
      <c r="W102" s="35"/>
      <c r="X102" s="35"/>
      <c r="Y102" s="35"/>
      <c r="Z102" s="35"/>
      <c r="AA102" s="35"/>
      <c r="AB102" s="35"/>
      <c r="AC102" s="35"/>
      <c r="AD102" s="35"/>
      <c r="AE102" s="35"/>
      <c r="AR102" s="185" t="s">
        <v>156</v>
      </c>
      <c r="AT102" s="185" t="s">
        <v>151</v>
      </c>
      <c r="AU102" s="185" t="s">
        <v>89</v>
      </c>
      <c r="AY102" s="18" t="s">
        <v>149</v>
      </c>
      <c r="BE102" s="186">
        <f>IF(N102="základní",J102,0)</f>
        <v>0</v>
      </c>
      <c r="BF102" s="186">
        <f>IF(N102="snížená",J102,0)</f>
        <v>0</v>
      </c>
      <c r="BG102" s="186">
        <f>IF(N102="zákl. přenesená",J102,0)</f>
        <v>0</v>
      </c>
      <c r="BH102" s="186">
        <f>IF(N102="sníž. přenesená",J102,0)</f>
        <v>0</v>
      </c>
      <c r="BI102" s="186">
        <f>IF(N102="nulová",J102,0)</f>
        <v>0</v>
      </c>
      <c r="BJ102" s="18" t="s">
        <v>87</v>
      </c>
      <c r="BK102" s="186">
        <f>ROUND(I102*H102,2)</f>
        <v>0</v>
      </c>
      <c r="BL102" s="18" t="s">
        <v>156</v>
      </c>
      <c r="BM102" s="185" t="s">
        <v>2112</v>
      </c>
    </row>
    <row r="103" spans="1:47" s="2" customFormat="1" ht="68.25">
      <c r="A103" s="35"/>
      <c r="B103" s="36"/>
      <c r="C103" s="37"/>
      <c r="D103" s="187" t="s">
        <v>158</v>
      </c>
      <c r="E103" s="37"/>
      <c r="F103" s="188" t="s">
        <v>2113</v>
      </c>
      <c r="G103" s="37"/>
      <c r="H103" s="37"/>
      <c r="I103" s="189"/>
      <c r="J103" s="37"/>
      <c r="K103" s="37"/>
      <c r="L103" s="40"/>
      <c r="M103" s="190"/>
      <c r="N103" s="191"/>
      <c r="O103" s="65"/>
      <c r="P103" s="65"/>
      <c r="Q103" s="65"/>
      <c r="R103" s="65"/>
      <c r="S103" s="65"/>
      <c r="T103" s="66"/>
      <c r="U103" s="35"/>
      <c r="V103" s="35"/>
      <c r="W103" s="35"/>
      <c r="X103" s="35"/>
      <c r="Y103" s="35"/>
      <c r="Z103" s="35"/>
      <c r="AA103" s="35"/>
      <c r="AB103" s="35"/>
      <c r="AC103" s="35"/>
      <c r="AD103" s="35"/>
      <c r="AE103" s="35"/>
      <c r="AT103" s="18" t="s">
        <v>158</v>
      </c>
      <c r="AU103" s="18" t="s">
        <v>89</v>
      </c>
    </row>
    <row r="104" spans="2:63" s="12" customFormat="1" ht="22.9" customHeight="1">
      <c r="B104" s="158"/>
      <c r="C104" s="159"/>
      <c r="D104" s="160" t="s">
        <v>78</v>
      </c>
      <c r="E104" s="172" t="s">
        <v>198</v>
      </c>
      <c r="F104" s="172" t="s">
        <v>368</v>
      </c>
      <c r="G104" s="159"/>
      <c r="H104" s="159"/>
      <c r="I104" s="162"/>
      <c r="J104" s="173">
        <f>BK104</f>
        <v>0</v>
      </c>
      <c r="K104" s="159"/>
      <c r="L104" s="164"/>
      <c r="M104" s="165"/>
      <c r="N104" s="166"/>
      <c r="O104" s="166"/>
      <c r="P104" s="167">
        <f>SUM(P105:P107)</f>
        <v>0</v>
      </c>
      <c r="Q104" s="166"/>
      <c r="R104" s="167">
        <f>SUM(R105:R107)</f>
        <v>0.26334</v>
      </c>
      <c r="S104" s="166"/>
      <c r="T104" s="168">
        <f>SUM(T105:T107)</f>
        <v>0</v>
      </c>
      <c r="AR104" s="169" t="s">
        <v>87</v>
      </c>
      <c r="AT104" s="170" t="s">
        <v>78</v>
      </c>
      <c r="AU104" s="170" t="s">
        <v>87</v>
      </c>
      <c r="AY104" s="169" t="s">
        <v>149</v>
      </c>
      <c r="BK104" s="171">
        <f>SUM(BK105:BK107)</f>
        <v>0</v>
      </c>
    </row>
    <row r="105" spans="1:65" s="2" customFormat="1" ht="16.5" customHeight="1">
      <c r="A105" s="35"/>
      <c r="B105" s="36"/>
      <c r="C105" s="174" t="s">
        <v>198</v>
      </c>
      <c r="D105" s="174" t="s">
        <v>151</v>
      </c>
      <c r="E105" s="175" t="s">
        <v>2114</v>
      </c>
      <c r="F105" s="176" t="s">
        <v>2115</v>
      </c>
      <c r="G105" s="177" t="s">
        <v>391</v>
      </c>
      <c r="H105" s="178">
        <v>1</v>
      </c>
      <c r="I105" s="179"/>
      <c r="J105" s="180">
        <f>ROUND(I105*H105,2)</f>
        <v>0</v>
      </c>
      <c r="K105" s="176" t="s">
        <v>155</v>
      </c>
      <c r="L105" s="40"/>
      <c r="M105" s="181" t="s">
        <v>31</v>
      </c>
      <c r="N105" s="182" t="s">
        <v>50</v>
      </c>
      <c r="O105" s="65"/>
      <c r="P105" s="183">
        <f>O105*H105</f>
        <v>0</v>
      </c>
      <c r="Q105" s="183">
        <v>0.21734</v>
      </c>
      <c r="R105" s="183">
        <f>Q105*H105</f>
        <v>0.21734</v>
      </c>
      <c r="S105" s="183">
        <v>0</v>
      </c>
      <c r="T105" s="184">
        <f>S105*H105</f>
        <v>0</v>
      </c>
      <c r="U105" s="35"/>
      <c r="V105" s="35"/>
      <c r="W105" s="35"/>
      <c r="X105" s="35"/>
      <c r="Y105" s="35"/>
      <c r="Z105" s="35"/>
      <c r="AA105" s="35"/>
      <c r="AB105" s="35"/>
      <c r="AC105" s="35"/>
      <c r="AD105" s="35"/>
      <c r="AE105" s="35"/>
      <c r="AR105" s="185" t="s">
        <v>156</v>
      </c>
      <c r="AT105" s="185" t="s">
        <v>151</v>
      </c>
      <c r="AU105" s="185" t="s">
        <v>89</v>
      </c>
      <c r="AY105" s="18" t="s">
        <v>149</v>
      </c>
      <c r="BE105" s="186">
        <f>IF(N105="základní",J105,0)</f>
        <v>0</v>
      </c>
      <c r="BF105" s="186">
        <f>IF(N105="snížená",J105,0)</f>
        <v>0</v>
      </c>
      <c r="BG105" s="186">
        <f>IF(N105="zákl. přenesená",J105,0)</f>
        <v>0</v>
      </c>
      <c r="BH105" s="186">
        <f>IF(N105="sníž. přenesená",J105,0)</f>
        <v>0</v>
      </c>
      <c r="BI105" s="186">
        <f>IF(N105="nulová",J105,0)</f>
        <v>0</v>
      </c>
      <c r="BJ105" s="18" t="s">
        <v>87</v>
      </c>
      <c r="BK105" s="186">
        <f>ROUND(I105*H105,2)</f>
        <v>0</v>
      </c>
      <c r="BL105" s="18" t="s">
        <v>156</v>
      </c>
      <c r="BM105" s="185" t="s">
        <v>2116</v>
      </c>
    </row>
    <row r="106" spans="1:47" s="2" customFormat="1" ht="156">
      <c r="A106" s="35"/>
      <c r="B106" s="36"/>
      <c r="C106" s="37"/>
      <c r="D106" s="187" t="s">
        <v>158</v>
      </c>
      <c r="E106" s="37"/>
      <c r="F106" s="188" t="s">
        <v>449</v>
      </c>
      <c r="G106" s="37"/>
      <c r="H106" s="37"/>
      <c r="I106" s="189"/>
      <c r="J106" s="37"/>
      <c r="K106" s="37"/>
      <c r="L106" s="40"/>
      <c r="M106" s="190"/>
      <c r="N106" s="191"/>
      <c r="O106" s="65"/>
      <c r="P106" s="65"/>
      <c r="Q106" s="65"/>
      <c r="R106" s="65"/>
      <c r="S106" s="65"/>
      <c r="T106" s="66"/>
      <c r="U106" s="35"/>
      <c r="V106" s="35"/>
      <c r="W106" s="35"/>
      <c r="X106" s="35"/>
      <c r="Y106" s="35"/>
      <c r="Z106" s="35"/>
      <c r="AA106" s="35"/>
      <c r="AB106" s="35"/>
      <c r="AC106" s="35"/>
      <c r="AD106" s="35"/>
      <c r="AE106" s="35"/>
      <c r="AT106" s="18" t="s">
        <v>158</v>
      </c>
      <c r="AU106" s="18" t="s">
        <v>89</v>
      </c>
    </row>
    <row r="107" spans="1:65" s="2" customFormat="1" ht="16.5" customHeight="1">
      <c r="A107" s="35"/>
      <c r="B107" s="36"/>
      <c r="C107" s="224" t="s">
        <v>205</v>
      </c>
      <c r="D107" s="224" t="s">
        <v>237</v>
      </c>
      <c r="E107" s="225" t="s">
        <v>2117</v>
      </c>
      <c r="F107" s="226" t="s">
        <v>2118</v>
      </c>
      <c r="G107" s="227" t="s">
        <v>391</v>
      </c>
      <c r="H107" s="228">
        <v>1</v>
      </c>
      <c r="I107" s="229"/>
      <c r="J107" s="230">
        <f>ROUND(I107*H107,2)</f>
        <v>0</v>
      </c>
      <c r="K107" s="226" t="s">
        <v>155</v>
      </c>
      <c r="L107" s="231"/>
      <c r="M107" s="232" t="s">
        <v>31</v>
      </c>
      <c r="N107" s="233" t="s">
        <v>50</v>
      </c>
      <c r="O107" s="65"/>
      <c r="P107" s="183">
        <f>O107*H107</f>
        <v>0</v>
      </c>
      <c r="Q107" s="183">
        <v>0.046</v>
      </c>
      <c r="R107" s="183">
        <f>Q107*H107</f>
        <v>0.046</v>
      </c>
      <c r="S107" s="183">
        <v>0</v>
      </c>
      <c r="T107" s="184">
        <f>S107*H107</f>
        <v>0</v>
      </c>
      <c r="U107" s="35"/>
      <c r="V107" s="35"/>
      <c r="W107" s="35"/>
      <c r="X107" s="35"/>
      <c r="Y107" s="35"/>
      <c r="Z107" s="35"/>
      <c r="AA107" s="35"/>
      <c r="AB107" s="35"/>
      <c r="AC107" s="35"/>
      <c r="AD107" s="35"/>
      <c r="AE107" s="35"/>
      <c r="AR107" s="185" t="s">
        <v>198</v>
      </c>
      <c r="AT107" s="185" t="s">
        <v>237</v>
      </c>
      <c r="AU107" s="185" t="s">
        <v>89</v>
      </c>
      <c r="AY107" s="18" t="s">
        <v>149</v>
      </c>
      <c r="BE107" s="186">
        <f>IF(N107="základní",J107,0)</f>
        <v>0</v>
      </c>
      <c r="BF107" s="186">
        <f>IF(N107="snížená",J107,0)</f>
        <v>0</v>
      </c>
      <c r="BG107" s="186">
        <f>IF(N107="zákl. přenesená",J107,0)</f>
        <v>0</v>
      </c>
      <c r="BH107" s="186">
        <f>IF(N107="sníž. přenesená",J107,0)</f>
        <v>0</v>
      </c>
      <c r="BI107" s="186">
        <f>IF(N107="nulová",J107,0)</f>
        <v>0</v>
      </c>
      <c r="BJ107" s="18" t="s">
        <v>87</v>
      </c>
      <c r="BK107" s="186">
        <f>ROUND(I107*H107,2)</f>
        <v>0</v>
      </c>
      <c r="BL107" s="18" t="s">
        <v>156</v>
      </c>
      <c r="BM107" s="185" t="s">
        <v>2119</v>
      </c>
    </row>
    <row r="108" spans="2:63" s="12" customFormat="1" ht="22.9" customHeight="1">
      <c r="B108" s="158"/>
      <c r="C108" s="159"/>
      <c r="D108" s="160" t="s">
        <v>78</v>
      </c>
      <c r="E108" s="172" t="s">
        <v>205</v>
      </c>
      <c r="F108" s="172" t="s">
        <v>469</v>
      </c>
      <c r="G108" s="159"/>
      <c r="H108" s="159"/>
      <c r="I108" s="162"/>
      <c r="J108" s="173">
        <f>BK108</f>
        <v>0</v>
      </c>
      <c r="K108" s="159"/>
      <c r="L108" s="164"/>
      <c r="M108" s="165"/>
      <c r="N108" s="166"/>
      <c r="O108" s="166"/>
      <c r="P108" s="167">
        <f>SUM(P109:P112)</f>
        <v>0</v>
      </c>
      <c r="Q108" s="166"/>
      <c r="R108" s="167">
        <f>SUM(R109:R112)</f>
        <v>0</v>
      </c>
      <c r="S108" s="166"/>
      <c r="T108" s="168">
        <f>SUM(T109:T112)</f>
        <v>0.2628</v>
      </c>
      <c r="AR108" s="169" t="s">
        <v>87</v>
      </c>
      <c r="AT108" s="170" t="s">
        <v>78</v>
      </c>
      <c r="AU108" s="170" t="s">
        <v>87</v>
      </c>
      <c r="AY108" s="169" t="s">
        <v>149</v>
      </c>
      <c r="BK108" s="171">
        <f>SUM(BK109:BK112)</f>
        <v>0</v>
      </c>
    </row>
    <row r="109" spans="1:65" s="2" customFormat="1" ht="21.75" customHeight="1">
      <c r="A109" s="35"/>
      <c r="B109" s="36"/>
      <c r="C109" s="174" t="s">
        <v>209</v>
      </c>
      <c r="D109" s="174" t="s">
        <v>151</v>
      </c>
      <c r="E109" s="175" t="s">
        <v>2120</v>
      </c>
      <c r="F109" s="176" t="s">
        <v>2121</v>
      </c>
      <c r="G109" s="177" t="s">
        <v>391</v>
      </c>
      <c r="H109" s="178">
        <v>4</v>
      </c>
      <c r="I109" s="179"/>
      <c r="J109" s="180">
        <f>ROUND(I109*H109,2)</f>
        <v>0</v>
      </c>
      <c r="K109" s="176" t="s">
        <v>155</v>
      </c>
      <c r="L109" s="40"/>
      <c r="M109" s="181" t="s">
        <v>31</v>
      </c>
      <c r="N109" s="182" t="s">
        <v>50</v>
      </c>
      <c r="O109" s="65"/>
      <c r="P109" s="183">
        <f>O109*H109</f>
        <v>0</v>
      </c>
      <c r="Q109" s="183">
        <v>0</v>
      </c>
      <c r="R109" s="183">
        <f>Q109*H109</f>
        <v>0</v>
      </c>
      <c r="S109" s="183">
        <v>0.0657</v>
      </c>
      <c r="T109" s="184">
        <f>S109*H109</f>
        <v>0.2628</v>
      </c>
      <c r="U109" s="35"/>
      <c r="V109" s="35"/>
      <c r="W109" s="35"/>
      <c r="X109" s="35"/>
      <c r="Y109" s="35"/>
      <c r="Z109" s="35"/>
      <c r="AA109" s="35"/>
      <c r="AB109" s="35"/>
      <c r="AC109" s="35"/>
      <c r="AD109" s="35"/>
      <c r="AE109" s="35"/>
      <c r="AR109" s="185" t="s">
        <v>156</v>
      </c>
      <c r="AT109" s="185" t="s">
        <v>151</v>
      </c>
      <c r="AU109" s="185" t="s">
        <v>89</v>
      </c>
      <c r="AY109" s="18" t="s">
        <v>149</v>
      </c>
      <c r="BE109" s="186">
        <f>IF(N109="základní",J109,0)</f>
        <v>0</v>
      </c>
      <c r="BF109" s="186">
        <f>IF(N109="snížená",J109,0)</f>
        <v>0</v>
      </c>
      <c r="BG109" s="186">
        <f>IF(N109="zákl. přenesená",J109,0)</f>
        <v>0</v>
      </c>
      <c r="BH109" s="186">
        <f>IF(N109="sníž. přenesená",J109,0)</f>
        <v>0</v>
      </c>
      <c r="BI109" s="186">
        <f>IF(N109="nulová",J109,0)</f>
        <v>0</v>
      </c>
      <c r="BJ109" s="18" t="s">
        <v>87</v>
      </c>
      <c r="BK109" s="186">
        <f>ROUND(I109*H109,2)</f>
        <v>0</v>
      </c>
      <c r="BL109" s="18" t="s">
        <v>156</v>
      </c>
      <c r="BM109" s="185" t="s">
        <v>2122</v>
      </c>
    </row>
    <row r="110" spans="2:51" s="13" customFormat="1" ht="11.25">
      <c r="B110" s="192"/>
      <c r="C110" s="193"/>
      <c r="D110" s="187" t="s">
        <v>160</v>
      </c>
      <c r="E110" s="194" t="s">
        <v>31</v>
      </c>
      <c r="F110" s="195" t="s">
        <v>156</v>
      </c>
      <c r="G110" s="193"/>
      <c r="H110" s="196">
        <v>4</v>
      </c>
      <c r="I110" s="197"/>
      <c r="J110" s="193"/>
      <c r="K110" s="193"/>
      <c r="L110" s="198"/>
      <c r="M110" s="199"/>
      <c r="N110" s="200"/>
      <c r="O110" s="200"/>
      <c r="P110" s="200"/>
      <c r="Q110" s="200"/>
      <c r="R110" s="200"/>
      <c r="S110" s="200"/>
      <c r="T110" s="201"/>
      <c r="AT110" s="202" t="s">
        <v>160</v>
      </c>
      <c r="AU110" s="202" t="s">
        <v>89</v>
      </c>
      <c r="AV110" s="13" t="s">
        <v>89</v>
      </c>
      <c r="AW110" s="13" t="s">
        <v>38</v>
      </c>
      <c r="AX110" s="13" t="s">
        <v>79</v>
      </c>
      <c r="AY110" s="202" t="s">
        <v>149</v>
      </c>
    </row>
    <row r="111" spans="2:51" s="14" customFormat="1" ht="11.25">
      <c r="B111" s="203"/>
      <c r="C111" s="204"/>
      <c r="D111" s="187" t="s">
        <v>160</v>
      </c>
      <c r="E111" s="205" t="s">
        <v>31</v>
      </c>
      <c r="F111" s="206" t="s">
        <v>2123</v>
      </c>
      <c r="G111" s="204"/>
      <c r="H111" s="205" t="s">
        <v>31</v>
      </c>
      <c r="I111" s="207"/>
      <c r="J111" s="204"/>
      <c r="K111" s="204"/>
      <c r="L111" s="208"/>
      <c r="M111" s="209"/>
      <c r="N111" s="210"/>
      <c r="O111" s="210"/>
      <c r="P111" s="210"/>
      <c r="Q111" s="210"/>
      <c r="R111" s="210"/>
      <c r="S111" s="210"/>
      <c r="T111" s="211"/>
      <c r="AT111" s="212" t="s">
        <v>160</v>
      </c>
      <c r="AU111" s="212" t="s">
        <v>89</v>
      </c>
      <c r="AV111" s="14" t="s">
        <v>87</v>
      </c>
      <c r="AW111" s="14" t="s">
        <v>38</v>
      </c>
      <c r="AX111" s="14" t="s">
        <v>79</v>
      </c>
      <c r="AY111" s="212" t="s">
        <v>149</v>
      </c>
    </row>
    <row r="112" spans="2:51" s="15" customFormat="1" ht="11.25">
      <c r="B112" s="213"/>
      <c r="C112" s="214"/>
      <c r="D112" s="187" t="s">
        <v>160</v>
      </c>
      <c r="E112" s="215" t="s">
        <v>31</v>
      </c>
      <c r="F112" s="216" t="s">
        <v>163</v>
      </c>
      <c r="G112" s="214"/>
      <c r="H112" s="217">
        <v>4</v>
      </c>
      <c r="I112" s="218"/>
      <c r="J112" s="214"/>
      <c r="K112" s="214"/>
      <c r="L112" s="219"/>
      <c r="M112" s="220"/>
      <c r="N112" s="221"/>
      <c r="O112" s="221"/>
      <c r="P112" s="221"/>
      <c r="Q112" s="221"/>
      <c r="R112" s="221"/>
      <c r="S112" s="221"/>
      <c r="T112" s="222"/>
      <c r="AT112" s="223" t="s">
        <v>160</v>
      </c>
      <c r="AU112" s="223" t="s">
        <v>89</v>
      </c>
      <c r="AV112" s="15" t="s">
        <v>156</v>
      </c>
      <c r="AW112" s="15" t="s">
        <v>38</v>
      </c>
      <c r="AX112" s="15" t="s">
        <v>87</v>
      </c>
      <c r="AY112" s="223" t="s">
        <v>149</v>
      </c>
    </row>
    <row r="113" spans="2:63" s="12" customFormat="1" ht="22.9" customHeight="1">
      <c r="B113" s="158"/>
      <c r="C113" s="159"/>
      <c r="D113" s="160" t="s">
        <v>78</v>
      </c>
      <c r="E113" s="172" t="s">
        <v>510</v>
      </c>
      <c r="F113" s="172" t="s">
        <v>511</v>
      </c>
      <c r="G113" s="159"/>
      <c r="H113" s="159"/>
      <c r="I113" s="162"/>
      <c r="J113" s="173">
        <f>BK113</f>
        <v>0</v>
      </c>
      <c r="K113" s="159"/>
      <c r="L113" s="164"/>
      <c r="M113" s="165"/>
      <c r="N113" s="166"/>
      <c r="O113" s="166"/>
      <c r="P113" s="167">
        <f>SUM(P114:P115)</f>
        <v>0</v>
      </c>
      <c r="Q113" s="166"/>
      <c r="R113" s="167">
        <f>SUM(R114:R115)</f>
        <v>0</v>
      </c>
      <c r="S113" s="166"/>
      <c r="T113" s="168">
        <f>SUM(T114:T115)</f>
        <v>0</v>
      </c>
      <c r="AR113" s="169" t="s">
        <v>87</v>
      </c>
      <c r="AT113" s="170" t="s">
        <v>78</v>
      </c>
      <c r="AU113" s="170" t="s">
        <v>87</v>
      </c>
      <c r="AY113" s="169" t="s">
        <v>149</v>
      </c>
      <c r="BK113" s="171">
        <f>SUM(BK114:BK115)</f>
        <v>0</v>
      </c>
    </row>
    <row r="114" spans="1:65" s="2" customFormat="1" ht="24">
      <c r="A114" s="35"/>
      <c r="B114" s="36"/>
      <c r="C114" s="174" t="s">
        <v>214</v>
      </c>
      <c r="D114" s="174" t="s">
        <v>151</v>
      </c>
      <c r="E114" s="175" t="s">
        <v>2124</v>
      </c>
      <c r="F114" s="176" t="s">
        <v>2125</v>
      </c>
      <c r="G114" s="177" t="s">
        <v>240</v>
      </c>
      <c r="H114" s="178">
        <v>1.324</v>
      </c>
      <c r="I114" s="179"/>
      <c r="J114" s="180">
        <f>ROUND(I114*H114,2)</f>
        <v>0</v>
      </c>
      <c r="K114" s="176" t="s">
        <v>155</v>
      </c>
      <c r="L114" s="40"/>
      <c r="M114" s="181" t="s">
        <v>31</v>
      </c>
      <c r="N114" s="182" t="s">
        <v>50</v>
      </c>
      <c r="O114" s="65"/>
      <c r="P114" s="183">
        <f>O114*H114</f>
        <v>0</v>
      </c>
      <c r="Q114" s="183">
        <v>0</v>
      </c>
      <c r="R114" s="183">
        <f>Q114*H114</f>
        <v>0</v>
      </c>
      <c r="S114" s="183">
        <v>0</v>
      </c>
      <c r="T114" s="184">
        <f>S114*H114</f>
        <v>0</v>
      </c>
      <c r="U114" s="35"/>
      <c r="V114" s="35"/>
      <c r="W114" s="35"/>
      <c r="X114" s="35"/>
      <c r="Y114" s="35"/>
      <c r="Z114" s="35"/>
      <c r="AA114" s="35"/>
      <c r="AB114" s="35"/>
      <c r="AC114" s="35"/>
      <c r="AD114" s="35"/>
      <c r="AE114" s="35"/>
      <c r="AR114" s="185" t="s">
        <v>156</v>
      </c>
      <c r="AT114" s="185" t="s">
        <v>151</v>
      </c>
      <c r="AU114" s="185" t="s">
        <v>89</v>
      </c>
      <c r="AY114" s="18" t="s">
        <v>149</v>
      </c>
      <c r="BE114" s="186">
        <f>IF(N114="základní",J114,0)</f>
        <v>0</v>
      </c>
      <c r="BF114" s="186">
        <f>IF(N114="snížená",J114,0)</f>
        <v>0</v>
      </c>
      <c r="BG114" s="186">
        <f>IF(N114="zákl. přenesená",J114,0)</f>
        <v>0</v>
      </c>
      <c r="BH114" s="186">
        <f>IF(N114="sníž. přenesená",J114,0)</f>
        <v>0</v>
      </c>
      <c r="BI114" s="186">
        <f>IF(N114="nulová",J114,0)</f>
        <v>0</v>
      </c>
      <c r="BJ114" s="18" t="s">
        <v>87</v>
      </c>
      <c r="BK114" s="186">
        <f>ROUND(I114*H114,2)</f>
        <v>0</v>
      </c>
      <c r="BL114" s="18" t="s">
        <v>156</v>
      </c>
      <c r="BM114" s="185" t="s">
        <v>2126</v>
      </c>
    </row>
    <row r="115" spans="1:47" s="2" customFormat="1" ht="29.25">
      <c r="A115" s="35"/>
      <c r="B115" s="36"/>
      <c r="C115" s="37"/>
      <c r="D115" s="187" t="s">
        <v>158</v>
      </c>
      <c r="E115" s="37"/>
      <c r="F115" s="188" t="s">
        <v>2127</v>
      </c>
      <c r="G115" s="37"/>
      <c r="H115" s="37"/>
      <c r="I115" s="189"/>
      <c r="J115" s="37"/>
      <c r="K115" s="37"/>
      <c r="L115" s="40"/>
      <c r="M115" s="190"/>
      <c r="N115" s="191"/>
      <c r="O115" s="65"/>
      <c r="P115" s="65"/>
      <c r="Q115" s="65"/>
      <c r="R115" s="65"/>
      <c r="S115" s="65"/>
      <c r="T115" s="66"/>
      <c r="U115" s="35"/>
      <c r="V115" s="35"/>
      <c r="W115" s="35"/>
      <c r="X115" s="35"/>
      <c r="Y115" s="35"/>
      <c r="Z115" s="35"/>
      <c r="AA115" s="35"/>
      <c r="AB115" s="35"/>
      <c r="AC115" s="35"/>
      <c r="AD115" s="35"/>
      <c r="AE115" s="35"/>
      <c r="AT115" s="18" t="s">
        <v>158</v>
      </c>
      <c r="AU115" s="18" t="s">
        <v>89</v>
      </c>
    </row>
    <row r="116" spans="2:63" s="12" customFormat="1" ht="25.9" customHeight="1">
      <c r="B116" s="158"/>
      <c r="C116" s="159"/>
      <c r="D116" s="160" t="s">
        <v>78</v>
      </c>
      <c r="E116" s="161" t="s">
        <v>517</v>
      </c>
      <c r="F116" s="161" t="s">
        <v>518</v>
      </c>
      <c r="G116" s="159"/>
      <c r="H116" s="159"/>
      <c r="I116" s="162"/>
      <c r="J116" s="163">
        <f>BK116</f>
        <v>0</v>
      </c>
      <c r="K116" s="159"/>
      <c r="L116" s="164"/>
      <c r="M116" s="165"/>
      <c r="N116" s="166"/>
      <c r="O116" s="166"/>
      <c r="P116" s="167">
        <f>P117</f>
        <v>0</v>
      </c>
      <c r="Q116" s="166"/>
      <c r="R116" s="167">
        <f>R117</f>
        <v>0</v>
      </c>
      <c r="S116" s="166"/>
      <c r="T116" s="168">
        <f>T117</f>
        <v>0.07</v>
      </c>
      <c r="AR116" s="169" t="s">
        <v>89</v>
      </c>
      <c r="AT116" s="170" t="s">
        <v>78</v>
      </c>
      <c r="AU116" s="170" t="s">
        <v>79</v>
      </c>
      <c r="AY116" s="169" t="s">
        <v>149</v>
      </c>
      <c r="BK116" s="171">
        <f>BK117</f>
        <v>0</v>
      </c>
    </row>
    <row r="117" spans="2:63" s="12" customFormat="1" ht="22.9" customHeight="1">
      <c r="B117" s="158"/>
      <c r="C117" s="159"/>
      <c r="D117" s="160" t="s">
        <v>78</v>
      </c>
      <c r="E117" s="172" t="s">
        <v>1184</v>
      </c>
      <c r="F117" s="172" t="s">
        <v>1185</v>
      </c>
      <c r="G117" s="159"/>
      <c r="H117" s="159"/>
      <c r="I117" s="162"/>
      <c r="J117" s="173">
        <f>BK117</f>
        <v>0</v>
      </c>
      <c r="K117" s="159"/>
      <c r="L117" s="164"/>
      <c r="M117" s="165"/>
      <c r="N117" s="166"/>
      <c r="O117" s="166"/>
      <c r="P117" s="167">
        <f>SUM(P118:P121)</f>
        <v>0</v>
      </c>
      <c r="Q117" s="166"/>
      <c r="R117" s="167">
        <f>SUM(R118:R121)</f>
        <v>0</v>
      </c>
      <c r="S117" s="166"/>
      <c r="T117" s="168">
        <f>SUM(T118:T121)</f>
        <v>0.07</v>
      </c>
      <c r="AR117" s="169" t="s">
        <v>89</v>
      </c>
      <c r="AT117" s="170" t="s">
        <v>78</v>
      </c>
      <c r="AU117" s="170" t="s">
        <v>87</v>
      </c>
      <c r="AY117" s="169" t="s">
        <v>149</v>
      </c>
      <c r="BK117" s="171">
        <f>SUM(BK118:BK121)</f>
        <v>0</v>
      </c>
    </row>
    <row r="118" spans="1:65" s="2" customFormat="1" ht="16.5" customHeight="1">
      <c r="A118" s="35"/>
      <c r="B118" s="36"/>
      <c r="C118" s="174" t="s">
        <v>216</v>
      </c>
      <c r="D118" s="174" t="s">
        <v>151</v>
      </c>
      <c r="E118" s="175" t="s">
        <v>2128</v>
      </c>
      <c r="F118" s="176" t="s">
        <v>2129</v>
      </c>
      <c r="G118" s="177" t="s">
        <v>154</v>
      </c>
      <c r="H118" s="178">
        <v>5</v>
      </c>
      <c r="I118" s="179"/>
      <c r="J118" s="180">
        <f>ROUND(I118*H118,2)</f>
        <v>0</v>
      </c>
      <c r="K118" s="176" t="s">
        <v>155</v>
      </c>
      <c r="L118" s="40"/>
      <c r="M118" s="181" t="s">
        <v>31</v>
      </c>
      <c r="N118" s="182" t="s">
        <v>50</v>
      </c>
      <c r="O118" s="65"/>
      <c r="P118" s="183">
        <f>O118*H118</f>
        <v>0</v>
      </c>
      <c r="Q118" s="183">
        <v>0</v>
      </c>
      <c r="R118" s="183">
        <f>Q118*H118</f>
        <v>0</v>
      </c>
      <c r="S118" s="183">
        <v>0.014</v>
      </c>
      <c r="T118" s="184">
        <f>S118*H118</f>
        <v>0.07</v>
      </c>
      <c r="U118" s="35"/>
      <c r="V118" s="35"/>
      <c r="W118" s="35"/>
      <c r="X118" s="35"/>
      <c r="Y118" s="35"/>
      <c r="Z118" s="35"/>
      <c r="AA118" s="35"/>
      <c r="AB118" s="35"/>
      <c r="AC118" s="35"/>
      <c r="AD118" s="35"/>
      <c r="AE118" s="35"/>
      <c r="AR118" s="185" t="s">
        <v>236</v>
      </c>
      <c r="AT118" s="185" t="s">
        <v>151</v>
      </c>
      <c r="AU118" s="185" t="s">
        <v>89</v>
      </c>
      <c r="AY118" s="18" t="s">
        <v>149</v>
      </c>
      <c r="BE118" s="186">
        <f>IF(N118="základní",J118,0)</f>
        <v>0</v>
      </c>
      <c r="BF118" s="186">
        <f>IF(N118="snížená",J118,0)</f>
        <v>0</v>
      </c>
      <c r="BG118" s="186">
        <f>IF(N118="zákl. přenesená",J118,0)</f>
        <v>0</v>
      </c>
      <c r="BH118" s="186">
        <f>IF(N118="sníž. přenesená",J118,0)</f>
        <v>0</v>
      </c>
      <c r="BI118" s="186">
        <f>IF(N118="nulová",J118,0)</f>
        <v>0</v>
      </c>
      <c r="BJ118" s="18" t="s">
        <v>87</v>
      </c>
      <c r="BK118" s="186">
        <f>ROUND(I118*H118,2)</f>
        <v>0</v>
      </c>
      <c r="BL118" s="18" t="s">
        <v>236</v>
      </c>
      <c r="BM118" s="185" t="s">
        <v>2130</v>
      </c>
    </row>
    <row r="119" spans="2:51" s="13" customFormat="1" ht="11.25">
      <c r="B119" s="192"/>
      <c r="C119" s="193"/>
      <c r="D119" s="187" t="s">
        <v>160</v>
      </c>
      <c r="E119" s="194" t="s">
        <v>31</v>
      </c>
      <c r="F119" s="195" t="s">
        <v>2131</v>
      </c>
      <c r="G119" s="193"/>
      <c r="H119" s="196">
        <v>5</v>
      </c>
      <c r="I119" s="197"/>
      <c r="J119" s="193"/>
      <c r="K119" s="193"/>
      <c r="L119" s="198"/>
      <c r="M119" s="199"/>
      <c r="N119" s="200"/>
      <c r="O119" s="200"/>
      <c r="P119" s="200"/>
      <c r="Q119" s="200"/>
      <c r="R119" s="200"/>
      <c r="S119" s="200"/>
      <c r="T119" s="201"/>
      <c r="AT119" s="202" t="s">
        <v>160</v>
      </c>
      <c r="AU119" s="202" t="s">
        <v>89</v>
      </c>
      <c r="AV119" s="13" t="s">
        <v>89</v>
      </c>
      <c r="AW119" s="13" t="s">
        <v>38</v>
      </c>
      <c r="AX119" s="13" t="s">
        <v>79</v>
      </c>
      <c r="AY119" s="202" t="s">
        <v>149</v>
      </c>
    </row>
    <row r="120" spans="2:51" s="14" customFormat="1" ht="11.25">
      <c r="B120" s="203"/>
      <c r="C120" s="204"/>
      <c r="D120" s="187" t="s">
        <v>160</v>
      </c>
      <c r="E120" s="205" t="s">
        <v>31</v>
      </c>
      <c r="F120" s="206" t="s">
        <v>2132</v>
      </c>
      <c r="G120" s="204"/>
      <c r="H120" s="205" t="s">
        <v>31</v>
      </c>
      <c r="I120" s="207"/>
      <c r="J120" s="204"/>
      <c r="K120" s="204"/>
      <c r="L120" s="208"/>
      <c r="M120" s="209"/>
      <c r="N120" s="210"/>
      <c r="O120" s="210"/>
      <c r="P120" s="210"/>
      <c r="Q120" s="210"/>
      <c r="R120" s="210"/>
      <c r="S120" s="210"/>
      <c r="T120" s="211"/>
      <c r="AT120" s="212" t="s">
        <v>160</v>
      </c>
      <c r="AU120" s="212" t="s">
        <v>89</v>
      </c>
      <c r="AV120" s="14" t="s">
        <v>87</v>
      </c>
      <c r="AW120" s="14" t="s">
        <v>38</v>
      </c>
      <c r="AX120" s="14" t="s">
        <v>79</v>
      </c>
      <c r="AY120" s="212" t="s">
        <v>149</v>
      </c>
    </row>
    <row r="121" spans="2:51" s="15" customFormat="1" ht="11.25">
      <c r="B121" s="213"/>
      <c r="C121" s="214"/>
      <c r="D121" s="187" t="s">
        <v>160</v>
      </c>
      <c r="E121" s="215" t="s">
        <v>31</v>
      </c>
      <c r="F121" s="216" t="s">
        <v>163</v>
      </c>
      <c r="G121" s="214"/>
      <c r="H121" s="217">
        <v>5</v>
      </c>
      <c r="I121" s="218"/>
      <c r="J121" s="214"/>
      <c r="K121" s="214"/>
      <c r="L121" s="219"/>
      <c r="M121" s="242"/>
      <c r="N121" s="243"/>
      <c r="O121" s="243"/>
      <c r="P121" s="243"/>
      <c r="Q121" s="243"/>
      <c r="R121" s="243"/>
      <c r="S121" s="243"/>
      <c r="T121" s="244"/>
      <c r="AT121" s="223" t="s">
        <v>160</v>
      </c>
      <c r="AU121" s="223" t="s">
        <v>89</v>
      </c>
      <c r="AV121" s="15" t="s">
        <v>156</v>
      </c>
      <c r="AW121" s="15" t="s">
        <v>38</v>
      </c>
      <c r="AX121" s="15" t="s">
        <v>87</v>
      </c>
      <c r="AY121" s="223" t="s">
        <v>149</v>
      </c>
    </row>
    <row r="122" spans="1:31" s="2" customFormat="1" ht="6.95" customHeight="1">
      <c r="A122" s="35"/>
      <c r="B122" s="48"/>
      <c r="C122" s="49"/>
      <c r="D122" s="49"/>
      <c r="E122" s="49"/>
      <c r="F122" s="49"/>
      <c r="G122" s="49"/>
      <c r="H122" s="49"/>
      <c r="I122" s="49"/>
      <c r="J122" s="49"/>
      <c r="K122" s="49"/>
      <c r="L122" s="40"/>
      <c r="M122" s="35"/>
      <c r="O122" s="35"/>
      <c r="P122" s="35"/>
      <c r="Q122" s="35"/>
      <c r="R122" s="35"/>
      <c r="S122" s="35"/>
      <c r="T122" s="35"/>
      <c r="U122" s="35"/>
      <c r="V122" s="35"/>
      <c r="W122" s="35"/>
      <c r="X122" s="35"/>
      <c r="Y122" s="35"/>
      <c r="Z122" s="35"/>
      <c r="AA122" s="35"/>
      <c r="AB122" s="35"/>
      <c r="AC122" s="35"/>
      <c r="AD122" s="35"/>
      <c r="AE122" s="35"/>
    </row>
  </sheetData>
  <sheetProtection algorithmName="SHA-512" hashValue="l6h9kGK+JleUXr8cXfZ796G4dPtEWqDzpBfhqlTtr1uopINYGys57dSYLoF9c02/0aUSkeRnesL8JdE1L4/PdQ==" saltValue="oN7mtoQ6scwX9s66b7KMVKyNhIQfksrr66yYIAmyoYwk2hhlyO+XcQnI3kP3WPYnpUn0RY3+RGg2xqdmE0sjCQ==" spinCount="100000" sheet="1" objects="1" scenarios="1" formatColumns="0" formatRows="0" autoFilter="0"/>
  <autoFilter ref="C85:K121"/>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107</v>
      </c>
    </row>
    <row r="3" spans="2:46" s="1" customFormat="1" ht="6.95" customHeight="1">
      <c r="B3" s="102"/>
      <c r="C3" s="103"/>
      <c r="D3" s="103"/>
      <c r="E3" s="103"/>
      <c r="F3" s="103"/>
      <c r="G3" s="103"/>
      <c r="H3" s="103"/>
      <c r="I3" s="103"/>
      <c r="J3" s="103"/>
      <c r="K3" s="103"/>
      <c r="L3" s="21"/>
      <c r="AT3" s="18" t="s">
        <v>89</v>
      </c>
    </row>
    <row r="4" spans="2:46" s="1" customFormat="1" ht="24.95" customHeight="1">
      <c r="B4" s="21"/>
      <c r="D4" s="104" t="s">
        <v>111</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Rekonstrukce autocvičiště na dopravní hřiště a autocviciště ,  Kralovice , II.Etapa</v>
      </c>
      <c r="F7" s="367"/>
      <c r="G7" s="367"/>
      <c r="H7" s="367"/>
      <c r="L7" s="21"/>
    </row>
    <row r="8" spans="1:31" s="2" customFormat="1" ht="12" customHeight="1">
      <c r="A8" s="35"/>
      <c r="B8" s="40"/>
      <c r="C8" s="35"/>
      <c r="D8" s="106" t="s">
        <v>112</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2133</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31</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23</v>
      </c>
      <c r="G12" s="35"/>
      <c r="H12" s="35"/>
      <c r="I12" s="106" t="s">
        <v>24</v>
      </c>
      <c r="J12" s="109" t="str">
        <f>'Rekapitulace stavby'!AN8</f>
        <v>26. 9. 2020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31</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29</v>
      </c>
      <c r="F15" s="35"/>
      <c r="G15" s="35"/>
      <c r="H15" s="35"/>
      <c r="I15" s="106" t="s">
        <v>30</v>
      </c>
      <c r="J15" s="108" t="s">
        <v>31</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32</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34</v>
      </c>
      <c r="E20" s="35"/>
      <c r="F20" s="35"/>
      <c r="G20" s="35"/>
      <c r="H20" s="35"/>
      <c r="I20" s="106" t="s">
        <v>27</v>
      </c>
      <c r="J20" s="108" t="s">
        <v>31</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36</v>
      </c>
      <c r="F21" s="35"/>
      <c r="G21" s="35"/>
      <c r="H21" s="35"/>
      <c r="I21" s="106" t="s">
        <v>30</v>
      </c>
      <c r="J21" s="108" t="s">
        <v>31</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39</v>
      </c>
      <c r="E23" s="35"/>
      <c r="F23" s="35"/>
      <c r="G23" s="35"/>
      <c r="H23" s="35"/>
      <c r="I23" s="106" t="s">
        <v>27</v>
      </c>
      <c r="J23" s="108" t="s">
        <v>40</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41</v>
      </c>
      <c r="F24" s="35"/>
      <c r="G24" s="35"/>
      <c r="H24" s="35"/>
      <c r="I24" s="106" t="s">
        <v>30</v>
      </c>
      <c r="J24" s="108" t="s">
        <v>42</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43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31</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45</v>
      </c>
      <c r="E30" s="35"/>
      <c r="F30" s="35"/>
      <c r="G30" s="35"/>
      <c r="H30" s="35"/>
      <c r="I30" s="35"/>
      <c r="J30" s="115">
        <f>ROUND(J89,2)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47</v>
      </c>
      <c r="G32" s="35"/>
      <c r="H32" s="35"/>
      <c r="I32" s="116" t="s">
        <v>46</v>
      </c>
      <c r="J32" s="116" t="s">
        <v>48</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49</v>
      </c>
      <c r="E33" s="106" t="s">
        <v>50</v>
      </c>
      <c r="F33" s="118">
        <f>ROUND((SUM(BE89:BE204)),2)</f>
        <v>0</v>
      </c>
      <c r="G33" s="35"/>
      <c r="H33" s="35"/>
      <c r="I33" s="119">
        <v>0.21</v>
      </c>
      <c r="J33" s="118">
        <f>ROUND(((SUM(BE89:BE204))*I33),2)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51</v>
      </c>
      <c r="F34" s="118">
        <f>ROUND((SUM(BF89:BF204)),2)</f>
        <v>0</v>
      </c>
      <c r="G34" s="35"/>
      <c r="H34" s="35"/>
      <c r="I34" s="119">
        <v>0.15</v>
      </c>
      <c r="J34" s="118">
        <f>ROUND(((SUM(BF89:BF204))*I34),2)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52</v>
      </c>
      <c r="F35" s="118">
        <f>ROUND((SUM(BG89:BG204)),2)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53</v>
      </c>
      <c r="F36" s="118">
        <f>ROUND((SUM(BH89:BH204)),2)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54</v>
      </c>
      <c r="F37" s="118">
        <f>ROUND((SUM(BI89:BI204)),2)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55</v>
      </c>
      <c r="E39" s="122"/>
      <c r="F39" s="122"/>
      <c r="G39" s="123" t="s">
        <v>56</v>
      </c>
      <c r="H39" s="124" t="s">
        <v>57</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Rekonstrukce autocvičiště na dopravní hřiště a autocviciště ,  Kralovice , II.Etapa</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112</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SK3209 - Oplocení ČOV</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 xml:space="preserve"> </v>
      </c>
      <c r="G52" s="37"/>
      <c r="H52" s="37"/>
      <c r="I52" s="30" t="s">
        <v>24</v>
      </c>
      <c r="J52" s="60" t="str">
        <f>IF(J12="","",J12)</f>
        <v>26. 9. 2020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7" customHeight="1">
      <c r="A54" s="35"/>
      <c r="B54" s="36"/>
      <c r="C54" s="30" t="s">
        <v>26</v>
      </c>
      <c r="D54" s="37"/>
      <c r="E54" s="37"/>
      <c r="F54" s="28" t="str">
        <f>E15</f>
        <v>Město Kralovice</v>
      </c>
      <c r="G54" s="37"/>
      <c r="H54" s="37"/>
      <c r="I54" s="30" t="s">
        <v>34</v>
      </c>
      <c r="J54" s="33" t="str">
        <f>E21</f>
        <v>Projekční kancelář Ing.Škubalová</v>
      </c>
      <c r="K54" s="37"/>
      <c r="L54" s="107"/>
      <c r="S54" s="35"/>
      <c r="T54" s="35"/>
      <c r="U54" s="35"/>
      <c r="V54" s="35"/>
      <c r="W54" s="35"/>
      <c r="X54" s="35"/>
      <c r="Y54" s="35"/>
      <c r="Z54" s="35"/>
      <c r="AA54" s="35"/>
      <c r="AB54" s="35"/>
      <c r="AC54" s="35"/>
      <c r="AD54" s="35"/>
      <c r="AE54" s="35"/>
    </row>
    <row r="55" spans="1:31" s="2" customFormat="1" ht="15.2" customHeight="1">
      <c r="A55" s="35"/>
      <c r="B55" s="36"/>
      <c r="C55" s="30" t="s">
        <v>32</v>
      </c>
      <c r="D55" s="37"/>
      <c r="E55" s="37"/>
      <c r="F55" s="28" t="str">
        <f>IF(E18="","",E18)</f>
        <v>Vyplň údaj</v>
      </c>
      <c r="G55" s="37"/>
      <c r="H55" s="37"/>
      <c r="I55" s="30" t="s">
        <v>39</v>
      </c>
      <c r="J55" s="33" t="str">
        <f>E24</f>
        <v>Straka</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115</v>
      </c>
      <c r="D57" s="132"/>
      <c r="E57" s="132"/>
      <c r="F57" s="132"/>
      <c r="G57" s="132"/>
      <c r="H57" s="132"/>
      <c r="I57" s="132"/>
      <c r="J57" s="133" t="s">
        <v>116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77</v>
      </c>
      <c r="D59" s="37"/>
      <c r="E59" s="37"/>
      <c r="F59" s="37"/>
      <c r="G59" s="37"/>
      <c r="H59" s="37"/>
      <c r="I59" s="37"/>
      <c r="J59" s="78">
        <f>J89</f>
        <v>0</v>
      </c>
      <c r="K59" s="37"/>
      <c r="L59" s="107"/>
      <c r="S59" s="35"/>
      <c r="T59" s="35"/>
      <c r="U59" s="35"/>
      <c r="V59" s="35"/>
      <c r="W59" s="35"/>
      <c r="X59" s="35"/>
      <c r="Y59" s="35"/>
      <c r="Z59" s="35"/>
      <c r="AA59" s="35"/>
      <c r="AB59" s="35"/>
      <c r="AC59" s="35"/>
      <c r="AD59" s="35"/>
      <c r="AE59" s="35"/>
      <c r="AU59" s="18" t="s">
        <v>117</v>
      </c>
    </row>
    <row r="60" spans="2:12" s="9" customFormat="1" ht="24.95" customHeight="1">
      <c r="B60" s="135"/>
      <c r="C60" s="136"/>
      <c r="D60" s="137" t="s">
        <v>118</v>
      </c>
      <c r="E60" s="138"/>
      <c r="F60" s="138"/>
      <c r="G60" s="138"/>
      <c r="H60" s="138"/>
      <c r="I60" s="138"/>
      <c r="J60" s="139">
        <f>J90</f>
        <v>0</v>
      </c>
      <c r="K60" s="136"/>
      <c r="L60" s="140"/>
    </row>
    <row r="61" spans="2:12" s="10" customFormat="1" ht="19.9" customHeight="1">
      <c r="B61" s="141"/>
      <c r="C61" s="142"/>
      <c r="D61" s="143" t="s">
        <v>119</v>
      </c>
      <c r="E61" s="144"/>
      <c r="F61" s="144"/>
      <c r="G61" s="144"/>
      <c r="H61" s="144"/>
      <c r="I61" s="144"/>
      <c r="J61" s="145">
        <f>J91</f>
        <v>0</v>
      </c>
      <c r="K61" s="142"/>
      <c r="L61" s="146"/>
    </row>
    <row r="62" spans="2:12" s="10" customFormat="1" ht="19.9" customHeight="1">
      <c r="B62" s="141"/>
      <c r="C62" s="142"/>
      <c r="D62" s="143" t="s">
        <v>120</v>
      </c>
      <c r="E62" s="144"/>
      <c r="F62" s="144"/>
      <c r="G62" s="144"/>
      <c r="H62" s="144"/>
      <c r="I62" s="144"/>
      <c r="J62" s="145">
        <f>J124</f>
        <v>0</v>
      </c>
      <c r="K62" s="142"/>
      <c r="L62" s="146"/>
    </row>
    <row r="63" spans="2:12" s="10" customFormat="1" ht="19.9" customHeight="1">
      <c r="B63" s="141"/>
      <c r="C63" s="142"/>
      <c r="D63" s="143" t="s">
        <v>768</v>
      </c>
      <c r="E63" s="144"/>
      <c r="F63" s="144"/>
      <c r="G63" s="144"/>
      <c r="H63" s="144"/>
      <c r="I63" s="144"/>
      <c r="J63" s="145">
        <f>J134</f>
        <v>0</v>
      </c>
      <c r="K63" s="142"/>
      <c r="L63" s="146"/>
    </row>
    <row r="64" spans="2:12" s="10" customFormat="1" ht="19.9" customHeight="1">
      <c r="B64" s="141"/>
      <c r="C64" s="142"/>
      <c r="D64" s="143" t="s">
        <v>121</v>
      </c>
      <c r="E64" s="144"/>
      <c r="F64" s="144"/>
      <c r="G64" s="144"/>
      <c r="H64" s="144"/>
      <c r="I64" s="144"/>
      <c r="J64" s="145">
        <f>J152</f>
        <v>0</v>
      </c>
      <c r="K64" s="142"/>
      <c r="L64" s="146"/>
    </row>
    <row r="65" spans="2:12" s="10" customFormat="1" ht="19.9" customHeight="1">
      <c r="B65" s="141"/>
      <c r="C65" s="142"/>
      <c r="D65" s="143" t="s">
        <v>122</v>
      </c>
      <c r="E65" s="144"/>
      <c r="F65" s="144"/>
      <c r="G65" s="144"/>
      <c r="H65" s="144"/>
      <c r="I65" s="144"/>
      <c r="J65" s="145">
        <f>J157</f>
        <v>0</v>
      </c>
      <c r="K65" s="142"/>
      <c r="L65" s="146"/>
    </row>
    <row r="66" spans="2:12" s="10" customFormat="1" ht="19.9" customHeight="1">
      <c r="B66" s="141"/>
      <c r="C66" s="142"/>
      <c r="D66" s="143" t="s">
        <v>123</v>
      </c>
      <c r="E66" s="144"/>
      <c r="F66" s="144"/>
      <c r="G66" s="144"/>
      <c r="H66" s="144"/>
      <c r="I66" s="144"/>
      <c r="J66" s="145">
        <f>J169</f>
        <v>0</v>
      </c>
      <c r="K66" s="142"/>
      <c r="L66" s="146"/>
    </row>
    <row r="67" spans="2:12" s="10" customFormat="1" ht="19.9" customHeight="1">
      <c r="B67" s="141"/>
      <c r="C67" s="142"/>
      <c r="D67" s="143" t="s">
        <v>124</v>
      </c>
      <c r="E67" s="144"/>
      <c r="F67" s="144"/>
      <c r="G67" s="144"/>
      <c r="H67" s="144"/>
      <c r="I67" s="144"/>
      <c r="J67" s="145">
        <f>J175</f>
        <v>0</v>
      </c>
      <c r="K67" s="142"/>
      <c r="L67" s="146"/>
    </row>
    <row r="68" spans="2:12" s="10" customFormat="1" ht="19.9" customHeight="1">
      <c r="B68" s="141"/>
      <c r="C68" s="142"/>
      <c r="D68" s="143" t="s">
        <v>125</v>
      </c>
      <c r="E68" s="144"/>
      <c r="F68" s="144"/>
      <c r="G68" s="144"/>
      <c r="H68" s="144"/>
      <c r="I68" s="144"/>
      <c r="J68" s="145">
        <f>J191</f>
        <v>0</v>
      </c>
      <c r="K68" s="142"/>
      <c r="L68" s="146"/>
    </row>
    <row r="69" spans="2:12" s="10" customFormat="1" ht="19.9" customHeight="1">
      <c r="B69" s="141"/>
      <c r="C69" s="142"/>
      <c r="D69" s="143" t="s">
        <v>126</v>
      </c>
      <c r="E69" s="144"/>
      <c r="F69" s="144"/>
      <c r="G69" s="144"/>
      <c r="H69" s="144"/>
      <c r="I69" s="144"/>
      <c r="J69" s="145">
        <f>J202</f>
        <v>0</v>
      </c>
      <c r="K69" s="142"/>
      <c r="L69" s="146"/>
    </row>
    <row r="70" spans="1:31" s="2" customFormat="1" ht="21.75" customHeight="1">
      <c r="A70" s="35"/>
      <c r="B70" s="36"/>
      <c r="C70" s="37"/>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6.95" customHeight="1">
      <c r="A71" s="35"/>
      <c r="B71" s="48"/>
      <c r="C71" s="49"/>
      <c r="D71" s="49"/>
      <c r="E71" s="49"/>
      <c r="F71" s="49"/>
      <c r="G71" s="49"/>
      <c r="H71" s="49"/>
      <c r="I71" s="49"/>
      <c r="J71" s="49"/>
      <c r="K71" s="49"/>
      <c r="L71" s="107"/>
      <c r="S71" s="35"/>
      <c r="T71" s="35"/>
      <c r="U71" s="35"/>
      <c r="V71" s="35"/>
      <c r="W71" s="35"/>
      <c r="X71" s="35"/>
      <c r="Y71" s="35"/>
      <c r="Z71" s="35"/>
      <c r="AA71" s="35"/>
      <c r="AB71" s="35"/>
      <c r="AC71" s="35"/>
      <c r="AD71" s="35"/>
      <c r="AE71" s="35"/>
    </row>
    <row r="75" spans="1:31" s="2" customFormat="1" ht="6.95" customHeight="1">
      <c r="A75" s="35"/>
      <c r="B75" s="50"/>
      <c r="C75" s="51"/>
      <c r="D75" s="51"/>
      <c r="E75" s="51"/>
      <c r="F75" s="51"/>
      <c r="G75" s="51"/>
      <c r="H75" s="51"/>
      <c r="I75" s="51"/>
      <c r="J75" s="51"/>
      <c r="K75" s="51"/>
      <c r="L75" s="107"/>
      <c r="S75" s="35"/>
      <c r="T75" s="35"/>
      <c r="U75" s="35"/>
      <c r="V75" s="35"/>
      <c r="W75" s="35"/>
      <c r="X75" s="35"/>
      <c r="Y75" s="35"/>
      <c r="Z75" s="35"/>
      <c r="AA75" s="35"/>
      <c r="AB75" s="35"/>
      <c r="AC75" s="35"/>
      <c r="AD75" s="35"/>
      <c r="AE75" s="35"/>
    </row>
    <row r="76" spans="1:31" s="2" customFormat="1" ht="24.95" customHeight="1">
      <c r="A76" s="35"/>
      <c r="B76" s="36"/>
      <c r="C76" s="24" t="s">
        <v>134</v>
      </c>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12" customHeight="1">
      <c r="A78" s="35"/>
      <c r="B78" s="36"/>
      <c r="C78" s="30" t="s">
        <v>16</v>
      </c>
      <c r="D78" s="37"/>
      <c r="E78" s="37"/>
      <c r="F78" s="37"/>
      <c r="G78" s="37"/>
      <c r="H78" s="37"/>
      <c r="I78" s="37"/>
      <c r="J78" s="37"/>
      <c r="K78" s="37"/>
      <c r="L78" s="107"/>
      <c r="S78" s="35"/>
      <c r="T78" s="35"/>
      <c r="U78" s="35"/>
      <c r="V78" s="35"/>
      <c r="W78" s="35"/>
      <c r="X78" s="35"/>
      <c r="Y78" s="35"/>
      <c r="Z78" s="35"/>
      <c r="AA78" s="35"/>
      <c r="AB78" s="35"/>
      <c r="AC78" s="35"/>
      <c r="AD78" s="35"/>
      <c r="AE78" s="35"/>
    </row>
    <row r="79" spans="1:31" s="2" customFormat="1" ht="16.5" customHeight="1">
      <c r="A79" s="35"/>
      <c r="B79" s="36"/>
      <c r="C79" s="37"/>
      <c r="D79" s="37"/>
      <c r="E79" s="373" t="str">
        <f>E7</f>
        <v>Rekonstrukce autocvičiště na dopravní hřiště a autocviciště ,  Kralovice , II.Etapa</v>
      </c>
      <c r="F79" s="374"/>
      <c r="G79" s="374"/>
      <c r="H79" s="374"/>
      <c r="I79" s="37"/>
      <c r="J79" s="37"/>
      <c r="K79" s="37"/>
      <c r="L79" s="107"/>
      <c r="S79" s="35"/>
      <c r="T79" s="35"/>
      <c r="U79" s="35"/>
      <c r="V79" s="35"/>
      <c r="W79" s="35"/>
      <c r="X79" s="35"/>
      <c r="Y79" s="35"/>
      <c r="Z79" s="35"/>
      <c r="AA79" s="35"/>
      <c r="AB79" s="35"/>
      <c r="AC79" s="35"/>
      <c r="AD79" s="35"/>
      <c r="AE79" s="35"/>
    </row>
    <row r="80" spans="1:31" s="2" customFormat="1" ht="12" customHeight="1">
      <c r="A80" s="35"/>
      <c r="B80" s="36"/>
      <c r="C80" s="30" t="s">
        <v>112</v>
      </c>
      <c r="D80" s="37"/>
      <c r="E80" s="37"/>
      <c r="F80" s="37"/>
      <c r="G80" s="37"/>
      <c r="H80" s="37"/>
      <c r="I80" s="37"/>
      <c r="J80" s="37"/>
      <c r="K80" s="37"/>
      <c r="L80" s="107"/>
      <c r="S80" s="35"/>
      <c r="T80" s="35"/>
      <c r="U80" s="35"/>
      <c r="V80" s="35"/>
      <c r="W80" s="35"/>
      <c r="X80" s="35"/>
      <c r="Y80" s="35"/>
      <c r="Z80" s="35"/>
      <c r="AA80" s="35"/>
      <c r="AB80" s="35"/>
      <c r="AC80" s="35"/>
      <c r="AD80" s="35"/>
      <c r="AE80" s="35"/>
    </row>
    <row r="81" spans="1:31" s="2" customFormat="1" ht="16.5" customHeight="1">
      <c r="A81" s="35"/>
      <c r="B81" s="36"/>
      <c r="C81" s="37"/>
      <c r="D81" s="37"/>
      <c r="E81" s="326" t="str">
        <f>E9</f>
        <v>SK3209 - Oplocení ČOV</v>
      </c>
      <c r="F81" s="375"/>
      <c r="G81" s="375"/>
      <c r="H81" s="375"/>
      <c r="I81" s="37"/>
      <c r="J81" s="37"/>
      <c r="K81" s="37"/>
      <c r="L81" s="107"/>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107"/>
      <c r="S82" s="35"/>
      <c r="T82" s="35"/>
      <c r="U82" s="35"/>
      <c r="V82" s="35"/>
      <c r="W82" s="35"/>
      <c r="X82" s="35"/>
      <c r="Y82" s="35"/>
      <c r="Z82" s="35"/>
      <c r="AA82" s="35"/>
      <c r="AB82" s="35"/>
      <c r="AC82" s="35"/>
      <c r="AD82" s="35"/>
      <c r="AE82" s="35"/>
    </row>
    <row r="83" spans="1:31" s="2" customFormat="1" ht="12" customHeight="1">
      <c r="A83" s="35"/>
      <c r="B83" s="36"/>
      <c r="C83" s="30" t="s">
        <v>22</v>
      </c>
      <c r="D83" s="37"/>
      <c r="E83" s="37"/>
      <c r="F83" s="28" t="str">
        <f>F12</f>
        <v xml:space="preserve"> </v>
      </c>
      <c r="G83" s="37"/>
      <c r="H83" s="37"/>
      <c r="I83" s="30" t="s">
        <v>24</v>
      </c>
      <c r="J83" s="60" t="str">
        <f>IF(J12="","",J12)</f>
        <v>26. 9. 2020</v>
      </c>
      <c r="K83" s="37"/>
      <c r="L83" s="107"/>
      <c r="S83" s="35"/>
      <c r="T83" s="35"/>
      <c r="U83" s="35"/>
      <c r="V83" s="35"/>
      <c r="W83" s="35"/>
      <c r="X83" s="35"/>
      <c r="Y83" s="35"/>
      <c r="Z83" s="35"/>
      <c r="AA83" s="35"/>
      <c r="AB83" s="35"/>
      <c r="AC83" s="35"/>
      <c r="AD83" s="35"/>
      <c r="AE83" s="35"/>
    </row>
    <row r="84" spans="1:31" s="2" customFormat="1" ht="6.95" customHeight="1">
      <c r="A84" s="35"/>
      <c r="B84" s="36"/>
      <c r="C84" s="37"/>
      <c r="D84" s="37"/>
      <c r="E84" s="37"/>
      <c r="F84" s="37"/>
      <c r="G84" s="37"/>
      <c r="H84" s="37"/>
      <c r="I84" s="37"/>
      <c r="J84" s="37"/>
      <c r="K84" s="37"/>
      <c r="L84" s="107"/>
      <c r="S84" s="35"/>
      <c r="T84" s="35"/>
      <c r="U84" s="35"/>
      <c r="V84" s="35"/>
      <c r="W84" s="35"/>
      <c r="X84" s="35"/>
      <c r="Y84" s="35"/>
      <c r="Z84" s="35"/>
      <c r="AA84" s="35"/>
      <c r="AB84" s="35"/>
      <c r="AC84" s="35"/>
      <c r="AD84" s="35"/>
      <c r="AE84" s="35"/>
    </row>
    <row r="85" spans="1:31" s="2" customFormat="1" ht="25.7" customHeight="1">
      <c r="A85" s="35"/>
      <c r="B85" s="36"/>
      <c r="C85" s="30" t="s">
        <v>26</v>
      </c>
      <c r="D85" s="37"/>
      <c r="E85" s="37"/>
      <c r="F85" s="28" t="str">
        <f>E15</f>
        <v>Město Kralovice</v>
      </c>
      <c r="G85" s="37"/>
      <c r="H85" s="37"/>
      <c r="I85" s="30" t="s">
        <v>34</v>
      </c>
      <c r="J85" s="33" t="str">
        <f>E21</f>
        <v>Projekční kancelář Ing.Škubalová</v>
      </c>
      <c r="K85" s="37"/>
      <c r="L85" s="107"/>
      <c r="S85" s="35"/>
      <c r="T85" s="35"/>
      <c r="U85" s="35"/>
      <c r="V85" s="35"/>
      <c r="W85" s="35"/>
      <c r="X85" s="35"/>
      <c r="Y85" s="35"/>
      <c r="Z85" s="35"/>
      <c r="AA85" s="35"/>
      <c r="AB85" s="35"/>
      <c r="AC85" s="35"/>
      <c r="AD85" s="35"/>
      <c r="AE85" s="35"/>
    </row>
    <row r="86" spans="1:31" s="2" customFormat="1" ht="15.2" customHeight="1">
      <c r="A86" s="35"/>
      <c r="B86" s="36"/>
      <c r="C86" s="30" t="s">
        <v>32</v>
      </c>
      <c r="D86" s="37"/>
      <c r="E86" s="37"/>
      <c r="F86" s="28" t="str">
        <f>IF(E18="","",E18)</f>
        <v>Vyplň údaj</v>
      </c>
      <c r="G86" s="37"/>
      <c r="H86" s="37"/>
      <c r="I86" s="30" t="s">
        <v>39</v>
      </c>
      <c r="J86" s="33" t="str">
        <f>E24</f>
        <v>Straka</v>
      </c>
      <c r="K86" s="37"/>
      <c r="L86" s="107"/>
      <c r="S86" s="35"/>
      <c r="T86" s="35"/>
      <c r="U86" s="35"/>
      <c r="V86" s="35"/>
      <c r="W86" s="35"/>
      <c r="X86" s="35"/>
      <c r="Y86" s="35"/>
      <c r="Z86" s="35"/>
      <c r="AA86" s="35"/>
      <c r="AB86" s="35"/>
      <c r="AC86" s="35"/>
      <c r="AD86" s="35"/>
      <c r="AE86" s="35"/>
    </row>
    <row r="87" spans="1:31" s="2" customFormat="1" ht="10.35" customHeight="1">
      <c r="A87" s="35"/>
      <c r="B87" s="36"/>
      <c r="C87" s="37"/>
      <c r="D87" s="37"/>
      <c r="E87" s="37"/>
      <c r="F87" s="37"/>
      <c r="G87" s="37"/>
      <c r="H87" s="37"/>
      <c r="I87" s="37"/>
      <c r="J87" s="37"/>
      <c r="K87" s="37"/>
      <c r="L87" s="107"/>
      <c r="S87" s="35"/>
      <c r="T87" s="35"/>
      <c r="U87" s="35"/>
      <c r="V87" s="35"/>
      <c r="W87" s="35"/>
      <c r="X87" s="35"/>
      <c r="Y87" s="35"/>
      <c r="Z87" s="35"/>
      <c r="AA87" s="35"/>
      <c r="AB87" s="35"/>
      <c r="AC87" s="35"/>
      <c r="AD87" s="35"/>
      <c r="AE87" s="35"/>
    </row>
    <row r="88" spans="1:31" s="11" customFormat="1" ht="29.25" customHeight="1">
      <c r="A88" s="147"/>
      <c r="B88" s="148"/>
      <c r="C88" s="149" t="s">
        <v>135</v>
      </c>
      <c r="D88" s="150" t="s">
        <v>64</v>
      </c>
      <c r="E88" s="150" t="s">
        <v>60</v>
      </c>
      <c r="F88" s="150" t="s">
        <v>61</v>
      </c>
      <c r="G88" s="150" t="s">
        <v>136</v>
      </c>
      <c r="H88" s="150" t="s">
        <v>137</v>
      </c>
      <c r="I88" s="150" t="s">
        <v>138</v>
      </c>
      <c r="J88" s="150" t="s">
        <v>116</v>
      </c>
      <c r="K88" s="151" t="s">
        <v>139</v>
      </c>
      <c r="L88" s="152"/>
      <c r="M88" s="69" t="s">
        <v>31</v>
      </c>
      <c r="N88" s="70" t="s">
        <v>49</v>
      </c>
      <c r="O88" s="70" t="s">
        <v>140</v>
      </c>
      <c r="P88" s="70" t="s">
        <v>141</v>
      </c>
      <c r="Q88" s="70" t="s">
        <v>142</v>
      </c>
      <c r="R88" s="70" t="s">
        <v>143</v>
      </c>
      <c r="S88" s="70" t="s">
        <v>144</v>
      </c>
      <c r="T88" s="71" t="s">
        <v>145</v>
      </c>
      <c r="U88" s="147"/>
      <c r="V88" s="147"/>
      <c r="W88" s="147"/>
      <c r="X88" s="147"/>
      <c r="Y88" s="147"/>
      <c r="Z88" s="147"/>
      <c r="AA88" s="147"/>
      <c r="AB88" s="147"/>
      <c r="AC88" s="147"/>
      <c r="AD88" s="147"/>
      <c r="AE88" s="147"/>
    </row>
    <row r="89" spans="1:63" s="2" customFormat="1" ht="22.9" customHeight="1">
      <c r="A89" s="35"/>
      <c r="B89" s="36"/>
      <c r="C89" s="76" t="s">
        <v>146</v>
      </c>
      <c r="D89" s="37"/>
      <c r="E89" s="37"/>
      <c r="F89" s="37"/>
      <c r="G89" s="37"/>
      <c r="H89" s="37"/>
      <c r="I89" s="37"/>
      <c r="J89" s="153">
        <f>BK89</f>
        <v>0</v>
      </c>
      <c r="K89" s="37"/>
      <c r="L89" s="40"/>
      <c r="M89" s="72"/>
      <c r="N89" s="154"/>
      <c r="O89" s="73"/>
      <c r="P89" s="155">
        <f>P90</f>
        <v>0</v>
      </c>
      <c r="Q89" s="73"/>
      <c r="R89" s="155">
        <f>R90</f>
        <v>36.64405624999999</v>
      </c>
      <c r="S89" s="73"/>
      <c r="T89" s="156">
        <f>T90</f>
        <v>28.748535999999998</v>
      </c>
      <c r="U89" s="35"/>
      <c r="V89" s="35"/>
      <c r="W89" s="35"/>
      <c r="X89" s="35"/>
      <c r="Y89" s="35"/>
      <c r="Z89" s="35"/>
      <c r="AA89" s="35"/>
      <c r="AB89" s="35"/>
      <c r="AC89" s="35"/>
      <c r="AD89" s="35"/>
      <c r="AE89" s="35"/>
      <c r="AT89" s="18" t="s">
        <v>78</v>
      </c>
      <c r="AU89" s="18" t="s">
        <v>117</v>
      </c>
      <c r="BK89" s="157">
        <f>BK90</f>
        <v>0</v>
      </c>
    </row>
    <row r="90" spans="2:63" s="12" customFormat="1" ht="25.9" customHeight="1">
      <c r="B90" s="158"/>
      <c r="C90" s="159"/>
      <c r="D90" s="160" t="s">
        <v>78</v>
      </c>
      <c r="E90" s="161" t="s">
        <v>147</v>
      </c>
      <c r="F90" s="161" t="s">
        <v>148</v>
      </c>
      <c r="G90" s="159"/>
      <c r="H90" s="159"/>
      <c r="I90" s="162"/>
      <c r="J90" s="163">
        <f>BK90</f>
        <v>0</v>
      </c>
      <c r="K90" s="159"/>
      <c r="L90" s="164"/>
      <c r="M90" s="165"/>
      <c r="N90" s="166"/>
      <c r="O90" s="166"/>
      <c r="P90" s="167">
        <f>P91+P124+P134+P152+P157+P169+P175+P191+P202</f>
        <v>0</v>
      </c>
      <c r="Q90" s="166"/>
      <c r="R90" s="167">
        <f>R91+R124+R134+R152+R157+R169+R175+R191+R202</f>
        <v>36.64405624999999</v>
      </c>
      <c r="S90" s="166"/>
      <c r="T90" s="168">
        <f>T91+T124+T134+T152+T157+T169+T175+T191+T202</f>
        <v>28.748535999999998</v>
      </c>
      <c r="AR90" s="169" t="s">
        <v>87</v>
      </c>
      <c r="AT90" s="170" t="s">
        <v>78</v>
      </c>
      <c r="AU90" s="170" t="s">
        <v>79</v>
      </c>
      <c r="AY90" s="169" t="s">
        <v>149</v>
      </c>
      <c r="BK90" s="171">
        <f>BK91+BK124+BK134+BK152+BK157+BK169+BK175+BK191+BK202</f>
        <v>0</v>
      </c>
    </row>
    <row r="91" spans="2:63" s="12" customFormat="1" ht="22.9" customHeight="1">
      <c r="B91" s="158"/>
      <c r="C91" s="159"/>
      <c r="D91" s="160" t="s">
        <v>78</v>
      </c>
      <c r="E91" s="172" t="s">
        <v>87</v>
      </c>
      <c r="F91" s="172" t="s">
        <v>150</v>
      </c>
      <c r="G91" s="159"/>
      <c r="H91" s="159"/>
      <c r="I91" s="162"/>
      <c r="J91" s="173">
        <f>BK91</f>
        <v>0</v>
      </c>
      <c r="K91" s="159"/>
      <c r="L91" s="164"/>
      <c r="M91" s="165"/>
      <c r="N91" s="166"/>
      <c r="O91" s="166"/>
      <c r="P91" s="167">
        <f>SUM(P92:P123)</f>
        <v>0</v>
      </c>
      <c r="Q91" s="166"/>
      <c r="R91" s="167">
        <f>SUM(R92:R123)</f>
        <v>0</v>
      </c>
      <c r="S91" s="166"/>
      <c r="T91" s="168">
        <f>SUM(T92:T123)</f>
        <v>0</v>
      </c>
      <c r="AR91" s="169" t="s">
        <v>87</v>
      </c>
      <c r="AT91" s="170" t="s">
        <v>78</v>
      </c>
      <c r="AU91" s="170" t="s">
        <v>87</v>
      </c>
      <c r="AY91" s="169" t="s">
        <v>149</v>
      </c>
      <c r="BK91" s="171">
        <f>SUM(BK92:BK123)</f>
        <v>0</v>
      </c>
    </row>
    <row r="92" spans="1:65" s="2" customFormat="1" ht="16.5" customHeight="1">
      <c r="A92" s="35"/>
      <c r="B92" s="36"/>
      <c r="C92" s="174" t="s">
        <v>87</v>
      </c>
      <c r="D92" s="174" t="s">
        <v>151</v>
      </c>
      <c r="E92" s="175" t="s">
        <v>786</v>
      </c>
      <c r="F92" s="176" t="s">
        <v>2134</v>
      </c>
      <c r="G92" s="177" t="s">
        <v>154</v>
      </c>
      <c r="H92" s="178">
        <v>14</v>
      </c>
      <c r="I92" s="179"/>
      <c r="J92" s="180">
        <f>ROUND(I92*H92,2)</f>
        <v>0</v>
      </c>
      <c r="K92" s="176" t="s">
        <v>155</v>
      </c>
      <c r="L92" s="40"/>
      <c r="M92" s="181" t="s">
        <v>31</v>
      </c>
      <c r="N92" s="182" t="s">
        <v>50</v>
      </c>
      <c r="O92" s="65"/>
      <c r="P92" s="183">
        <f>O92*H92</f>
        <v>0</v>
      </c>
      <c r="Q92" s="183">
        <v>0</v>
      </c>
      <c r="R92" s="183">
        <f>Q92*H92</f>
        <v>0</v>
      </c>
      <c r="S92" s="183">
        <v>0</v>
      </c>
      <c r="T92" s="184">
        <f>S92*H92</f>
        <v>0</v>
      </c>
      <c r="U92" s="35"/>
      <c r="V92" s="35"/>
      <c r="W92" s="35"/>
      <c r="X92" s="35"/>
      <c r="Y92" s="35"/>
      <c r="Z92" s="35"/>
      <c r="AA92" s="35"/>
      <c r="AB92" s="35"/>
      <c r="AC92" s="35"/>
      <c r="AD92" s="35"/>
      <c r="AE92" s="35"/>
      <c r="AR92" s="185" t="s">
        <v>156</v>
      </c>
      <c r="AT92" s="185" t="s">
        <v>151</v>
      </c>
      <c r="AU92" s="185" t="s">
        <v>89</v>
      </c>
      <c r="AY92" s="18" t="s">
        <v>149</v>
      </c>
      <c r="BE92" s="186">
        <f>IF(N92="základní",J92,0)</f>
        <v>0</v>
      </c>
      <c r="BF92" s="186">
        <f>IF(N92="snížená",J92,0)</f>
        <v>0</v>
      </c>
      <c r="BG92" s="186">
        <f>IF(N92="zákl. přenesená",J92,0)</f>
        <v>0</v>
      </c>
      <c r="BH92" s="186">
        <f>IF(N92="sníž. přenesená",J92,0)</f>
        <v>0</v>
      </c>
      <c r="BI92" s="186">
        <f>IF(N92="nulová",J92,0)</f>
        <v>0</v>
      </c>
      <c r="BJ92" s="18" t="s">
        <v>87</v>
      </c>
      <c r="BK92" s="186">
        <f>ROUND(I92*H92,2)</f>
        <v>0</v>
      </c>
      <c r="BL92" s="18" t="s">
        <v>156</v>
      </c>
      <c r="BM92" s="185" t="s">
        <v>2135</v>
      </c>
    </row>
    <row r="93" spans="1:47" s="2" customFormat="1" ht="117">
      <c r="A93" s="35"/>
      <c r="B93" s="36"/>
      <c r="C93" s="37"/>
      <c r="D93" s="187" t="s">
        <v>158</v>
      </c>
      <c r="E93" s="37"/>
      <c r="F93" s="188" t="s">
        <v>789</v>
      </c>
      <c r="G93" s="37"/>
      <c r="H93" s="37"/>
      <c r="I93" s="189"/>
      <c r="J93" s="37"/>
      <c r="K93" s="37"/>
      <c r="L93" s="40"/>
      <c r="M93" s="190"/>
      <c r="N93" s="191"/>
      <c r="O93" s="65"/>
      <c r="P93" s="65"/>
      <c r="Q93" s="65"/>
      <c r="R93" s="65"/>
      <c r="S93" s="65"/>
      <c r="T93" s="66"/>
      <c r="U93" s="35"/>
      <c r="V93" s="35"/>
      <c r="W93" s="35"/>
      <c r="X93" s="35"/>
      <c r="Y93" s="35"/>
      <c r="Z93" s="35"/>
      <c r="AA93" s="35"/>
      <c r="AB93" s="35"/>
      <c r="AC93" s="35"/>
      <c r="AD93" s="35"/>
      <c r="AE93" s="35"/>
      <c r="AT93" s="18" t="s">
        <v>158</v>
      </c>
      <c r="AU93" s="18" t="s">
        <v>89</v>
      </c>
    </row>
    <row r="94" spans="2:51" s="13" customFormat="1" ht="11.25">
      <c r="B94" s="192"/>
      <c r="C94" s="193"/>
      <c r="D94" s="187" t="s">
        <v>160</v>
      </c>
      <c r="E94" s="194" t="s">
        <v>31</v>
      </c>
      <c r="F94" s="195" t="s">
        <v>224</v>
      </c>
      <c r="G94" s="193"/>
      <c r="H94" s="196">
        <v>14</v>
      </c>
      <c r="I94" s="197"/>
      <c r="J94" s="193"/>
      <c r="K94" s="193"/>
      <c r="L94" s="198"/>
      <c r="M94" s="199"/>
      <c r="N94" s="200"/>
      <c r="O94" s="200"/>
      <c r="P94" s="200"/>
      <c r="Q94" s="200"/>
      <c r="R94" s="200"/>
      <c r="S94" s="200"/>
      <c r="T94" s="201"/>
      <c r="AT94" s="202" t="s">
        <v>160</v>
      </c>
      <c r="AU94" s="202" t="s">
        <v>89</v>
      </c>
      <c r="AV94" s="13" t="s">
        <v>89</v>
      </c>
      <c r="AW94" s="13" t="s">
        <v>38</v>
      </c>
      <c r="AX94" s="13" t="s">
        <v>79</v>
      </c>
      <c r="AY94" s="202" t="s">
        <v>149</v>
      </c>
    </row>
    <row r="95" spans="2:51" s="14" customFormat="1" ht="11.25">
      <c r="B95" s="203"/>
      <c r="C95" s="204"/>
      <c r="D95" s="187" t="s">
        <v>160</v>
      </c>
      <c r="E95" s="205" t="s">
        <v>31</v>
      </c>
      <c r="F95" s="206" t="s">
        <v>162</v>
      </c>
      <c r="G95" s="204"/>
      <c r="H95" s="205" t="s">
        <v>31</v>
      </c>
      <c r="I95" s="207"/>
      <c r="J95" s="204"/>
      <c r="K95" s="204"/>
      <c r="L95" s="208"/>
      <c r="M95" s="209"/>
      <c r="N95" s="210"/>
      <c r="O95" s="210"/>
      <c r="P95" s="210"/>
      <c r="Q95" s="210"/>
      <c r="R95" s="210"/>
      <c r="S95" s="210"/>
      <c r="T95" s="211"/>
      <c r="AT95" s="212" t="s">
        <v>160</v>
      </c>
      <c r="AU95" s="212" t="s">
        <v>89</v>
      </c>
      <c r="AV95" s="14" t="s">
        <v>87</v>
      </c>
      <c r="AW95" s="14" t="s">
        <v>38</v>
      </c>
      <c r="AX95" s="14" t="s">
        <v>79</v>
      </c>
      <c r="AY95" s="212" t="s">
        <v>149</v>
      </c>
    </row>
    <row r="96" spans="2:51" s="15" customFormat="1" ht="11.25">
      <c r="B96" s="213"/>
      <c r="C96" s="214"/>
      <c r="D96" s="187" t="s">
        <v>160</v>
      </c>
      <c r="E96" s="215" t="s">
        <v>31</v>
      </c>
      <c r="F96" s="216" t="s">
        <v>163</v>
      </c>
      <c r="G96" s="214"/>
      <c r="H96" s="217">
        <v>14</v>
      </c>
      <c r="I96" s="218"/>
      <c r="J96" s="214"/>
      <c r="K96" s="214"/>
      <c r="L96" s="219"/>
      <c r="M96" s="220"/>
      <c r="N96" s="221"/>
      <c r="O96" s="221"/>
      <c r="P96" s="221"/>
      <c r="Q96" s="221"/>
      <c r="R96" s="221"/>
      <c r="S96" s="221"/>
      <c r="T96" s="222"/>
      <c r="AT96" s="223" t="s">
        <v>160</v>
      </c>
      <c r="AU96" s="223" t="s">
        <v>89</v>
      </c>
      <c r="AV96" s="15" t="s">
        <v>156</v>
      </c>
      <c r="AW96" s="15" t="s">
        <v>38</v>
      </c>
      <c r="AX96" s="15" t="s">
        <v>87</v>
      </c>
      <c r="AY96" s="223" t="s">
        <v>149</v>
      </c>
    </row>
    <row r="97" spans="1:65" s="2" customFormat="1" ht="24">
      <c r="A97" s="35"/>
      <c r="B97" s="36"/>
      <c r="C97" s="174" t="s">
        <v>89</v>
      </c>
      <c r="D97" s="174" t="s">
        <v>151</v>
      </c>
      <c r="E97" s="175" t="s">
        <v>1924</v>
      </c>
      <c r="F97" s="176" t="s">
        <v>1925</v>
      </c>
      <c r="G97" s="177" t="s">
        <v>170</v>
      </c>
      <c r="H97" s="178">
        <v>1.96</v>
      </c>
      <c r="I97" s="179"/>
      <c r="J97" s="180">
        <f>ROUND(I97*H97,2)</f>
        <v>0</v>
      </c>
      <c r="K97" s="176" t="s">
        <v>155</v>
      </c>
      <c r="L97" s="40"/>
      <c r="M97" s="181" t="s">
        <v>31</v>
      </c>
      <c r="N97" s="182" t="s">
        <v>50</v>
      </c>
      <c r="O97" s="65"/>
      <c r="P97" s="183">
        <f>O97*H97</f>
        <v>0</v>
      </c>
      <c r="Q97" s="183">
        <v>0</v>
      </c>
      <c r="R97" s="183">
        <f>Q97*H97</f>
        <v>0</v>
      </c>
      <c r="S97" s="183">
        <v>0</v>
      </c>
      <c r="T97" s="184">
        <f>S97*H97</f>
        <v>0</v>
      </c>
      <c r="U97" s="35"/>
      <c r="V97" s="35"/>
      <c r="W97" s="35"/>
      <c r="X97" s="35"/>
      <c r="Y97" s="35"/>
      <c r="Z97" s="35"/>
      <c r="AA97" s="35"/>
      <c r="AB97" s="35"/>
      <c r="AC97" s="35"/>
      <c r="AD97" s="35"/>
      <c r="AE97" s="35"/>
      <c r="AR97" s="185" t="s">
        <v>156</v>
      </c>
      <c r="AT97" s="185" t="s">
        <v>151</v>
      </c>
      <c r="AU97" s="185" t="s">
        <v>89</v>
      </c>
      <c r="AY97" s="18" t="s">
        <v>149</v>
      </c>
      <c r="BE97" s="186">
        <f>IF(N97="základní",J97,0)</f>
        <v>0</v>
      </c>
      <c r="BF97" s="186">
        <f>IF(N97="snížená",J97,0)</f>
        <v>0</v>
      </c>
      <c r="BG97" s="186">
        <f>IF(N97="zákl. přenesená",J97,0)</f>
        <v>0</v>
      </c>
      <c r="BH97" s="186">
        <f>IF(N97="sníž. přenesená",J97,0)</f>
        <v>0</v>
      </c>
      <c r="BI97" s="186">
        <f>IF(N97="nulová",J97,0)</f>
        <v>0</v>
      </c>
      <c r="BJ97" s="18" t="s">
        <v>87</v>
      </c>
      <c r="BK97" s="186">
        <f>ROUND(I97*H97,2)</f>
        <v>0</v>
      </c>
      <c r="BL97" s="18" t="s">
        <v>156</v>
      </c>
      <c r="BM97" s="185" t="s">
        <v>2136</v>
      </c>
    </row>
    <row r="98" spans="1:47" s="2" customFormat="1" ht="97.5">
      <c r="A98" s="35"/>
      <c r="B98" s="36"/>
      <c r="C98" s="37"/>
      <c r="D98" s="187" t="s">
        <v>158</v>
      </c>
      <c r="E98" s="37"/>
      <c r="F98" s="188" t="s">
        <v>1927</v>
      </c>
      <c r="G98" s="37"/>
      <c r="H98" s="37"/>
      <c r="I98" s="189"/>
      <c r="J98" s="37"/>
      <c r="K98" s="37"/>
      <c r="L98" s="40"/>
      <c r="M98" s="190"/>
      <c r="N98" s="191"/>
      <c r="O98" s="65"/>
      <c r="P98" s="65"/>
      <c r="Q98" s="65"/>
      <c r="R98" s="65"/>
      <c r="S98" s="65"/>
      <c r="T98" s="66"/>
      <c r="U98" s="35"/>
      <c r="V98" s="35"/>
      <c r="W98" s="35"/>
      <c r="X98" s="35"/>
      <c r="Y98" s="35"/>
      <c r="Z98" s="35"/>
      <c r="AA98" s="35"/>
      <c r="AB98" s="35"/>
      <c r="AC98" s="35"/>
      <c r="AD98" s="35"/>
      <c r="AE98" s="35"/>
      <c r="AT98" s="18" t="s">
        <v>158</v>
      </c>
      <c r="AU98" s="18" t="s">
        <v>89</v>
      </c>
    </row>
    <row r="99" spans="2:51" s="13" customFormat="1" ht="11.25">
      <c r="B99" s="192"/>
      <c r="C99" s="193"/>
      <c r="D99" s="187" t="s">
        <v>160</v>
      </c>
      <c r="E99" s="194" t="s">
        <v>31</v>
      </c>
      <c r="F99" s="195" t="s">
        <v>2137</v>
      </c>
      <c r="G99" s="193"/>
      <c r="H99" s="196">
        <v>1.96</v>
      </c>
      <c r="I99" s="197"/>
      <c r="J99" s="193"/>
      <c r="K99" s="193"/>
      <c r="L99" s="198"/>
      <c r="M99" s="199"/>
      <c r="N99" s="200"/>
      <c r="O99" s="200"/>
      <c r="P99" s="200"/>
      <c r="Q99" s="200"/>
      <c r="R99" s="200"/>
      <c r="S99" s="200"/>
      <c r="T99" s="201"/>
      <c r="AT99" s="202" t="s">
        <v>160</v>
      </c>
      <c r="AU99" s="202" t="s">
        <v>89</v>
      </c>
      <c r="AV99" s="13" t="s">
        <v>89</v>
      </c>
      <c r="AW99" s="13" t="s">
        <v>38</v>
      </c>
      <c r="AX99" s="13" t="s">
        <v>79</v>
      </c>
      <c r="AY99" s="202" t="s">
        <v>149</v>
      </c>
    </row>
    <row r="100" spans="2:51" s="15" customFormat="1" ht="11.25">
      <c r="B100" s="213"/>
      <c r="C100" s="214"/>
      <c r="D100" s="187" t="s">
        <v>160</v>
      </c>
      <c r="E100" s="215" t="s">
        <v>31</v>
      </c>
      <c r="F100" s="216" t="s">
        <v>163</v>
      </c>
      <c r="G100" s="214"/>
      <c r="H100" s="217">
        <v>1.96</v>
      </c>
      <c r="I100" s="218"/>
      <c r="J100" s="214"/>
      <c r="K100" s="214"/>
      <c r="L100" s="219"/>
      <c r="M100" s="220"/>
      <c r="N100" s="221"/>
      <c r="O100" s="221"/>
      <c r="P100" s="221"/>
      <c r="Q100" s="221"/>
      <c r="R100" s="221"/>
      <c r="S100" s="221"/>
      <c r="T100" s="222"/>
      <c r="AT100" s="223" t="s">
        <v>160</v>
      </c>
      <c r="AU100" s="223" t="s">
        <v>89</v>
      </c>
      <c r="AV100" s="15" t="s">
        <v>156</v>
      </c>
      <c r="AW100" s="15" t="s">
        <v>38</v>
      </c>
      <c r="AX100" s="15" t="s">
        <v>87</v>
      </c>
      <c r="AY100" s="223" t="s">
        <v>149</v>
      </c>
    </row>
    <row r="101" spans="1:65" s="2" customFormat="1" ht="24">
      <c r="A101" s="35"/>
      <c r="B101" s="36"/>
      <c r="C101" s="174" t="s">
        <v>167</v>
      </c>
      <c r="D101" s="174" t="s">
        <v>151</v>
      </c>
      <c r="E101" s="175" t="s">
        <v>2138</v>
      </c>
      <c r="F101" s="176" t="s">
        <v>2139</v>
      </c>
      <c r="G101" s="177" t="s">
        <v>170</v>
      </c>
      <c r="H101" s="178">
        <v>1.5</v>
      </c>
      <c r="I101" s="179"/>
      <c r="J101" s="180">
        <f>ROUND(I101*H101,2)</f>
        <v>0</v>
      </c>
      <c r="K101" s="176" t="s">
        <v>155</v>
      </c>
      <c r="L101" s="40"/>
      <c r="M101" s="181" t="s">
        <v>31</v>
      </c>
      <c r="N101" s="182" t="s">
        <v>50</v>
      </c>
      <c r="O101" s="65"/>
      <c r="P101" s="183">
        <f>O101*H101</f>
        <v>0</v>
      </c>
      <c r="Q101" s="183">
        <v>0</v>
      </c>
      <c r="R101" s="183">
        <f>Q101*H101</f>
        <v>0</v>
      </c>
      <c r="S101" s="183">
        <v>0</v>
      </c>
      <c r="T101" s="184">
        <f>S101*H101</f>
        <v>0</v>
      </c>
      <c r="U101" s="35"/>
      <c r="V101" s="35"/>
      <c r="W101" s="35"/>
      <c r="X101" s="35"/>
      <c r="Y101" s="35"/>
      <c r="Z101" s="35"/>
      <c r="AA101" s="35"/>
      <c r="AB101" s="35"/>
      <c r="AC101" s="35"/>
      <c r="AD101" s="35"/>
      <c r="AE101" s="35"/>
      <c r="AR101" s="185" t="s">
        <v>156</v>
      </c>
      <c r="AT101" s="185" t="s">
        <v>151</v>
      </c>
      <c r="AU101" s="185" t="s">
        <v>89</v>
      </c>
      <c r="AY101" s="18" t="s">
        <v>149</v>
      </c>
      <c r="BE101" s="186">
        <f>IF(N101="základní",J101,0)</f>
        <v>0</v>
      </c>
      <c r="BF101" s="186">
        <f>IF(N101="snížená",J101,0)</f>
        <v>0</v>
      </c>
      <c r="BG101" s="186">
        <f>IF(N101="zákl. přenesená",J101,0)</f>
        <v>0</v>
      </c>
      <c r="BH101" s="186">
        <f>IF(N101="sníž. přenesená",J101,0)</f>
        <v>0</v>
      </c>
      <c r="BI101" s="186">
        <f>IF(N101="nulová",J101,0)</f>
        <v>0</v>
      </c>
      <c r="BJ101" s="18" t="s">
        <v>87</v>
      </c>
      <c r="BK101" s="186">
        <f>ROUND(I101*H101,2)</f>
        <v>0</v>
      </c>
      <c r="BL101" s="18" t="s">
        <v>156</v>
      </c>
      <c r="BM101" s="185" t="s">
        <v>2140</v>
      </c>
    </row>
    <row r="102" spans="1:47" s="2" customFormat="1" ht="185.25">
      <c r="A102" s="35"/>
      <c r="B102" s="36"/>
      <c r="C102" s="37"/>
      <c r="D102" s="187" t="s">
        <v>158</v>
      </c>
      <c r="E102" s="37"/>
      <c r="F102" s="188" t="s">
        <v>2141</v>
      </c>
      <c r="G102" s="37"/>
      <c r="H102" s="37"/>
      <c r="I102" s="189"/>
      <c r="J102" s="37"/>
      <c r="K102" s="37"/>
      <c r="L102" s="40"/>
      <c r="M102" s="190"/>
      <c r="N102" s="191"/>
      <c r="O102" s="65"/>
      <c r="P102" s="65"/>
      <c r="Q102" s="65"/>
      <c r="R102" s="65"/>
      <c r="S102" s="65"/>
      <c r="T102" s="66"/>
      <c r="U102" s="35"/>
      <c r="V102" s="35"/>
      <c r="W102" s="35"/>
      <c r="X102" s="35"/>
      <c r="Y102" s="35"/>
      <c r="Z102" s="35"/>
      <c r="AA102" s="35"/>
      <c r="AB102" s="35"/>
      <c r="AC102" s="35"/>
      <c r="AD102" s="35"/>
      <c r="AE102" s="35"/>
      <c r="AT102" s="18" t="s">
        <v>158</v>
      </c>
      <c r="AU102" s="18" t="s">
        <v>89</v>
      </c>
    </row>
    <row r="103" spans="1:65" s="2" customFormat="1" ht="24">
      <c r="A103" s="35"/>
      <c r="B103" s="36"/>
      <c r="C103" s="174" t="s">
        <v>156</v>
      </c>
      <c r="D103" s="174" t="s">
        <v>151</v>
      </c>
      <c r="E103" s="175" t="s">
        <v>2142</v>
      </c>
      <c r="F103" s="176" t="s">
        <v>2143</v>
      </c>
      <c r="G103" s="177" t="s">
        <v>170</v>
      </c>
      <c r="H103" s="178">
        <v>0.75</v>
      </c>
      <c r="I103" s="179"/>
      <c r="J103" s="180">
        <f>ROUND(I103*H103,2)</f>
        <v>0</v>
      </c>
      <c r="K103" s="176" t="s">
        <v>155</v>
      </c>
      <c r="L103" s="40"/>
      <c r="M103" s="181" t="s">
        <v>31</v>
      </c>
      <c r="N103" s="182" t="s">
        <v>50</v>
      </c>
      <c r="O103" s="65"/>
      <c r="P103" s="183">
        <f>O103*H103</f>
        <v>0</v>
      </c>
      <c r="Q103" s="183">
        <v>0</v>
      </c>
      <c r="R103" s="183">
        <f>Q103*H103</f>
        <v>0</v>
      </c>
      <c r="S103" s="183">
        <v>0</v>
      </c>
      <c r="T103" s="184">
        <f>S103*H103</f>
        <v>0</v>
      </c>
      <c r="U103" s="35"/>
      <c r="V103" s="35"/>
      <c r="W103" s="35"/>
      <c r="X103" s="35"/>
      <c r="Y103" s="35"/>
      <c r="Z103" s="35"/>
      <c r="AA103" s="35"/>
      <c r="AB103" s="35"/>
      <c r="AC103" s="35"/>
      <c r="AD103" s="35"/>
      <c r="AE103" s="35"/>
      <c r="AR103" s="185" t="s">
        <v>156</v>
      </c>
      <c r="AT103" s="185" t="s">
        <v>151</v>
      </c>
      <c r="AU103" s="185" t="s">
        <v>89</v>
      </c>
      <c r="AY103" s="18" t="s">
        <v>149</v>
      </c>
      <c r="BE103" s="186">
        <f>IF(N103="základní",J103,0)</f>
        <v>0</v>
      </c>
      <c r="BF103" s="186">
        <f>IF(N103="snížená",J103,0)</f>
        <v>0</v>
      </c>
      <c r="BG103" s="186">
        <f>IF(N103="zákl. přenesená",J103,0)</f>
        <v>0</v>
      </c>
      <c r="BH103" s="186">
        <f>IF(N103="sníž. přenesená",J103,0)</f>
        <v>0</v>
      </c>
      <c r="BI103" s="186">
        <f>IF(N103="nulová",J103,0)</f>
        <v>0</v>
      </c>
      <c r="BJ103" s="18" t="s">
        <v>87</v>
      </c>
      <c r="BK103" s="186">
        <f>ROUND(I103*H103,2)</f>
        <v>0</v>
      </c>
      <c r="BL103" s="18" t="s">
        <v>156</v>
      </c>
      <c r="BM103" s="185" t="s">
        <v>2144</v>
      </c>
    </row>
    <row r="104" spans="1:47" s="2" customFormat="1" ht="185.25">
      <c r="A104" s="35"/>
      <c r="B104" s="36"/>
      <c r="C104" s="37"/>
      <c r="D104" s="187" t="s">
        <v>158</v>
      </c>
      <c r="E104" s="37"/>
      <c r="F104" s="188" t="s">
        <v>2141</v>
      </c>
      <c r="G104" s="37"/>
      <c r="H104" s="37"/>
      <c r="I104" s="189"/>
      <c r="J104" s="37"/>
      <c r="K104" s="37"/>
      <c r="L104" s="40"/>
      <c r="M104" s="190"/>
      <c r="N104" s="191"/>
      <c r="O104" s="65"/>
      <c r="P104" s="65"/>
      <c r="Q104" s="65"/>
      <c r="R104" s="65"/>
      <c r="S104" s="65"/>
      <c r="T104" s="66"/>
      <c r="U104" s="35"/>
      <c r="V104" s="35"/>
      <c r="W104" s="35"/>
      <c r="X104" s="35"/>
      <c r="Y104" s="35"/>
      <c r="Z104" s="35"/>
      <c r="AA104" s="35"/>
      <c r="AB104" s="35"/>
      <c r="AC104" s="35"/>
      <c r="AD104" s="35"/>
      <c r="AE104" s="35"/>
      <c r="AT104" s="18" t="s">
        <v>158</v>
      </c>
      <c r="AU104" s="18" t="s">
        <v>89</v>
      </c>
    </row>
    <row r="105" spans="1:65" s="2" customFormat="1" ht="33" customHeight="1">
      <c r="A105" s="35"/>
      <c r="B105" s="36"/>
      <c r="C105" s="174" t="s">
        <v>176</v>
      </c>
      <c r="D105" s="174" t="s">
        <v>151</v>
      </c>
      <c r="E105" s="175" t="s">
        <v>210</v>
      </c>
      <c r="F105" s="176" t="s">
        <v>211</v>
      </c>
      <c r="G105" s="177" t="s">
        <v>170</v>
      </c>
      <c r="H105" s="178">
        <v>3.46</v>
      </c>
      <c r="I105" s="179"/>
      <c r="J105" s="180">
        <f>ROUND(I105*H105,2)</f>
        <v>0</v>
      </c>
      <c r="K105" s="176" t="s">
        <v>155</v>
      </c>
      <c r="L105" s="40"/>
      <c r="M105" s="181" t="s">
        <v>31</v>
      </c>
      <c r="N105" s="182" t="s">
        <v>50</v>
      </c>
      <c r="O105" s="65"/>
      <c r="P105" s="183">
        <f>O105*H105</f>
        <v>0</v>
      </c>
      <c r="Q105" s="183">
        <v>0</v>
      </c>
      <c r="R105" s="183">
        <f>Q105*H105</f>
        <v>0</v>
      </c>
      <c r="S105" s="183">
        <v>0</v>
      </c>
      <c r="T105" s="184">
        <f>S105*H105</f>
        <v>0</v>
      </c>
      <c r="U105" s="35"/>
      <c r="V105" s="35"/>
      <c r="W105" s="35"/>
      <c r="X105" s="35"/>
      <c r="Y105" s="35"/>
      <c r="Z105" s="35"/>
      <c r="AA105" s="35"/>
      <c r="AB105" s="35"/>
      <c r="AC105" s="35"/>
      <c r="AD105" s="35"/>
      <c r="AE105" s="35"/>
      <c r="AR105" s="185" t="s">
        <v>156</v>
      </c>
      <c r="AT105" s="185" t="s">
        <v>151</v>
      </c>
      <c r="AU105" s="185" t="s">
        <v>89</v>
      </c>
      <c r="AY105" s="18" t="s">
        <v>149</v>
      </c>
      <c r="BE105" s="186">
        <f>IF(N105="základní",J105,0)</f>
        <v>0</v>
      </c>
      <c r="BF105" s="186">
        <f>IF(N105="snížená",J105,0)</f>
        <v>0</v>
      </c>
      <c r="BG105" s="186">
        <f>IF(N105="zákl. přenesená",J105,0)</f>
        <v>0</v>
      </c>
      <c r="BH105" s="186">
        <f>IF(N105="sníž. přenesená",J105,0)</f>
        <v>0</v>
      </c>
      <c r="BI105" s="186">
        <f>IF(N105="nulová",J105,0)</f>
        <v>0</v>
      </c>
      <c r="BJ105" s="18" t="s">
        <v>87</v>
      </c>
      <c r="BK105" s="186">
        <f>ROUND(I105*H105,2)</f>
        <v>0</v>
      </c>
      <c r="BL105" s="18" t="s">
        <v>156</v>
      </c>
      <c r="BM105" s="185" t="s">
        <v>2145</v>
      </c>
    </row>
    <row r="106" spans="1:47" s="2" customFormat="1" ht="165.75">
      <c r="A106" s="35"/>
      <c r="B106" s="36"/>
      <c r="C106" s="37"/>
      <c r="D106" s="187" t="s">
        <v>158</v>
      </c>
      <c r="E106" s="37"/>
      <c r="F106" s="188" t="s">
        <v>213</v>
      </c>
      <c r="G106" s="37"/>
      <c r="H106" s="37"/>
      <c r="I106" s="189"/>
      <c r="J106" s="37"/>
      <c r="K106" s="37"/>
      <c r="L106" s="40"/>
      <c r="M106" s="190"/>
      <c r="N106" s="191"/>
      <c r="O106" s="65"/>
      <c r="P106" s="65"/>
      <c r="Q106" s="65"/>
      <c r="R106" s="65"/>
      <c r="S106" s="65"/>
      <c r="T106" s="66"/>
      <c r="U106" s="35"/>
      <c r="V106" s="35"/>
      <c r="W106" s="35"/>
      <c r="X106" s="35"/>
      <c r="Y106" s="35"/>
      <c r="Z106" s="35"/>
      <c r="AA106" s="35"/>
      <c r="AB106" s="35"/>
      <c r="AC106" s="35"/>
      <c r="AD106" s="35"/>
      <c r="AE106" s="35"/>
      <c r="AT106" s="18" t="s">
        <v>158</v>
      </c>
      <c r="AU106" s="18" t="s">
        <v>89</v>
      </c>
    </row>
    <row r="107" spans="2:51" s="13" customFormat="1" ht="11.25">
      <c r="B107" s="192"/>
      <c r="C107" s="193"/>
      <c r="D107" s="187" t="s">
        <v>160</v>
      </c>
      <c r="E107" s="194" t="s">
        <v>31</v>
      </c>
      <c r="F107" s="195" t="s">
        <v>2146</v>
      </c>
      <c r="G107" s="193"/>
      <c r="H107" s="196">
        <v>3.46</v>
      </c>
      <c r="I107" s="197"/>
      <c r="J107" s="193"/>
      <c r="K107" s="193"/>
      <c r="L107" s="198"/>
      <c r="M107" s="199"/>
      <c r="N107" s="200"/>
      <c r="O107" s="200"/>
      <c r="P107" s="200"/>
      <c r="Q107" s="200"/>
      <c r="R107" s="200"/>
      <c r="S107" s="200"/>
      <c r="T107" s="201"/>
      <c r="AT107" s="202" t="s">
        <v>160</v>
      </c>
      <c r="AU107" s="202" t="s">
        <v>89</v>
      </c>
      <c r="AV107" s="13" t="s">
        <v>89</v>
      </c>
      <c r="AW107" s="13" t="s">
        <v>38</v>
      </c>
      <c r="AX107" s="13" t="s">
        <v>79</v>
      </c>
      <c r="AY107" s="202" t="s">
        <v>149</v>
      </c>
    </row>
    <row r="108" spans="2:51" s="15" customFormat="1" ht="11.25">
      <c r="B108" s="213"/>
      <c r="C108" s="214"/>
      <c r="D108" s="187" t="s">
        <v>160</v>
      </c>
      <c r="E108" s="215" t="s">
        <v>31</v>
      </c>
      <c r="F108" s="216" t="s">
        <v>163</v>
      </c>
      <c r="G108" s="214"/>
      <c r="H108" s="217">
        <v>3.46</v>
      </c>
      <c r="I108" s="218"/>
      <c r="J108" s="214"/>
      <c r="K108" s="214"/>
      <c r="L108" s="219"/>
      <c r="M108" s="220"/>
      <c r="N108" s="221"/>
      <c r="O108" s="221"/>
      <c r="P108" s="221"/>
      <c r="Q108" s="221"/>
      <c r="R108" s="221"/>
      <c r="S108" s="221"/>
      <c r="T108" s="222"/>
      <c r="AT108" s="223" t="s">
        <v>160</v>
      </c>
      <c r="AU108" s="223" t="s">
        <v>89</v>
      </c>
      <c r="AV108" s="15" t="s">
        <v>156</v>
      </c>
      <c r="AW108" s="15" t="s">
        <v>38</v>
      </c>
      <c r="AX108" s="15" t="s">
        <v>87</v>
      </c>
      <c r="AY108" s="223" t="s">
        <v>149</v>
      </c>
    </row>
    <row r="109" spans="1:65" s="2" customFormat="1" ht="24">
      <c r="A109" s="35"/>
      <c r="B109" s="36"/>
      <c r="C109" s="174" t="s">
        <v>185</v>
      </c>
      <c r="D109" s="174" t="s">
        <v>151</v>
      </c>
      <c r="E109" s="175" t="s">
        <v>217</v>
      </c>
      <c r="F109" s="176" t="s">
        <v>218</v>
      </c>
      <c r="G109" s="177" t="s">
        <v>170</v>
      </c>
      <c r="H109" s="178">
        <v>3.46</v>
      </c>
      <c r="I109" s="179"/>
      <c r="J109" s="180">
        <f>ROUND(I109*H109,2)</f>
        <v>0</v>
      </c>
      <c r="K109" s="176" t="s">
        <v>155</v>
      </c>
      <c r="L109" s="40"/>
      <c r="M109" s="181" t="s">
        <v>31</v>
      </c>
      <c r="N109" s="182" t="s">
        <v>50</v>
      </c>
      <c r="O109" s="65"/>
      <c r="P109" s="183">
        <f>O109*H109</f>
        <v>0</v>
      </c>
      <c r="Q109" s="183">
        <v>0</v>
      </c>
      <c r="R109" s="183">
        <f>Q109*H109</f>
        <v>0</v>
      </c>
      <c r="S109" s="183">
        <v>0</v>
      </c>
      <c r="T109" s="184">
        <f>S109*H109</f>
        <v>0</v>
      </c>
      <c r="U109" s="35"/>
      <c r="V109" s="35"/>
      <c r="W109" s="35"/>
      <c r="X109" s="35"/>
      <c r="Y109" s="35"/>
      <c r="Z109" s="35"/>
      <c r="AA109" s="35"/>
      <c r="AB109" s="35"/>
      <c r="AC109" s="35"/>
      <c r="AD109" s="35"/>
      <c r="AE109" s="35"/>
      <c r="AR109" s="185" t="s">
        <v>156</v>
      </c>
      <c r="AT109" s="185" t="s">
        <v>151</v>
      </c>
      <c r="AU109" s="185" t="s">
        <v>89</v>
      </c>
      <c r="AY109" s="18" t="s">
        <v>149</v>
      </c>
      <c r="BE109" s="186">
        <f>IF(N109="základní",J109,0)</f>
        <v>0</v>
      </c>
      <c r="BF109" s="186">
        <f>IF(N109="snížená",J109,0)</f>
        <v>0</v>
      </c>
      <c r="BG109" s="186">
        <f>IF(N109="zákl. přenesená",J109,0)</f>
        <v>0</v>
      </c>
      <c r="BH109" s="186">
        <f>IF(N109="sníž. přenesená",J109,0)</f>
        <v>0</v>
      </c>
      <c r="BI109" s="186">
        <f>IF(N109="nulová",J109,0)</f>
        <v>0</v>
      </c>
      <c r="BJ109" s="18" t="s">
        <v>87</v>
      </c>
      <c r="BK109" s="186">
        <f>ROUND(I109*H109,2)</f>
        <v>0</v>
      </c>
      <c r="BL109" s="18" t="s">
        <v>156</v>
      </c>
      <c r="BM109" s="185" t="s">
        <v>2147</v>
      </c>
    </row>
    <row r="110" spans="1:47" s="2" customFormat="1" ht="126.75">
      <c r="A110" s="35"/>
      <c r="B110" s="36"/>
      <c r="C110" s="37"/>
      <c r="D110" s="187" t="s">
        <v>158</v>
      </c>
      <c r="E110" s="37"/>
      <c r="F110" s="188" t="s">
        <v>220</v>
      </c>
      <c r="G110" s="37"/>
      <c r="H110" s="37"/>
      <c r="I110" s="189"/>
      <c r="J110" s="37"/>
      <c r="K110" s="37"/>
      <c r="L110" s="40"/>
      <c r="M110" s="190"/>
      <c r="N110" s="191"/>
      <c r="O110" s="65"/>
      <c r="P110" s="65"/>
      <c r="Q110" s="65"/>
      <c r="R110" s="65"/>
      <c r="S110" s="65"/>
      <c r="T110" s="66"/>
      <c r="U110" s="35"/>
      <c r="V110" s="35"/>
      <c r="W110" s="35"/>
      <c r="X110" s="35"/>
      <c r="Y110" s="35"/>
      <c r="Z110" s="35"/>
      <c r="AA110" s="35"/>
      <c r="AB110" s="35"/>
      <c r="AC110" s="35"/>
      <c r="AD110" s="35"/>
      <c r="AE110" s="35"/>
      <c r="AT110" s="18" t="s">
        <v>158</v>
      </c>
      <c r="AU110" s="18" t="s">
        <v>89</v>
      </c>
    </row>
    <row r="111" spans="2:51" s="13" customFormat="1" ht="11.25">
      <c r="B111" s="192"/>
      <c r="C111" s="193"/>
      <c r="D111" s="187" t="s">
        <v>160</v>
      </c>
      <c r="E111" s="194" t="s">
        <v>31</v>
      </c>
      <c r="F111" s="195" t="s">
        <v>2146</v>
      </c>
      <c r="G111" s="193"/>
      <c r="H111" s="196">
        <v>3.46</v>
      </c>
      <c r="I111" s="197"/>
      <c r="J111" s="193"/>
      <c r="K111" s="193"/>
      <c r="L111" s="198"/>
      <c r="M111" s="199"/>
      <c r="N111" s="200"/>
      <c r="O111" s="200"/>
      <c r="P111" s="200"/>
      <c r="Q111" s="200"/>
      <c r="R111" s="200"/>
      <c r="S111" s="200"/>
      <c r="T111" s="201"/>
      <c r="AT111" s="202" t="s">
        <v>160</v>
      </c>
      <c r="AU111" s="202" t="s">
        <v>89</v>
      </c>
      <c r="AV111" s="13" t="s">
        <v>89</v>
      </c>
      <c r="AW111" s="13" t="s">
        <v>38</v>
      </c>
      <c r="AX111" s="13" t="s">
        <v>79</v>
      </c>
      <c r="AY111" s="202" t="s">
        <v>149</v>
      </c>
    </row>
    <row r="112" spans="2:51" s="15" customFormat="1" ht="11.25">
      <c r="B112" s="213"/>
      <c r="C112" s="214"/>
      <c r="D112" s="187" t="s">
        <v>160</v>
      </c>
      <c r="E112" s="215" t="s">
        <v>31</v>
      </c>
      <c r="F112" s="216" t="s">
        <v>163</v>
      </c>
      <c r="G112" s="214"/>
      <c r="H112" s="217">
        <v>3.46</v>
      </c>
      <c r="I112" s="218"/>
      <c r="J112" s="214"/>
      <c r="K112" s="214"/>
      <c r="L112" s="219"/>
      <c r="M112" s="220"/>
      <c r="N112" s="221"/>
      <c r="O112" s="221"/>
      <c r="P112" s="221"/>
      <c r="Q112" s="221"/>
      <c r="R112" s="221"/>
      <c r="S112" s="221"/>
      <c r="T112" s="222"/>
      <c r="AT112" s="223" t="s">
        <v>160</v>
      </c>
      <c r="AU112" s="223" t="s">
        <v>89</v>
      </c>
      <c r="AV112" s="15" t="s">
        <v>156</v>
      </c>
      <c r="AW112" s="15" t="s">
        <v>38</v>
      </c>
      <c r="AX112" s="15" t="s">
        <v>87</v>
      </c>
      <c r="AY112" s="223" t="s">
        <v>149</v>
      </c>
    </row>
    <row r="113" spans="1:65" s="2" customFormat="1" ht="36">
      <c r="A113" s="35"/>
      <c r="B113" s="36"/>
      <c r="C113" s="174" t="s">
        <v>191</v>
      </c>
      <c r="D113" s="174" t="s">
        <v>151</v>
      </c>
      <c r="E113" s="175" t="s">
        <v>225</v>
      </c>
      <c r="F113" s="176" t="s">
        <v>226</v>
      </c>
      <c r="G113" s="177" t="s">
        <v>170</v>
      </c>
      <c r="H113" s="178">
        <v>3.46</v>
      </c>
      <c r="I113" s="179"/>
      <c r="J113" s="180">
        <f>ROUND(I113*H113,2)</f>
        <v>0</v>
      </c>
      <c r="K113" s="176" t="s">
        <v>155</v>
      </c>
      <c r="L113" s="40"/>
      <c r="M113" s="181" t="s">
        <v>31</v>
      </c>
      <c r="N113" s="182" t="s">
        <v>50</v>
      </c>
      <c r="O113" s="65"/>
      <c r="P113" s="183">
        <f>O113*H113</f>
        <v>0</v>
      </c>
      <c r="Q113" s="183">
        <v>0</v>
      </c>
      <c r="R113" s="183">
        <f>Q113*H113</f>
        <v>0</v>
      </c>
      <c r="S113" s="183">
        <v>0</v>
      </c>
      <c r="T113" s="184">
        <f>S113*H113</f>
        <v>0</v>
      </c>
      <c r="U113" s="35"/>
      <c r="V113" s="35"/>
      <c r="W113" s="35"/>
      <c r="X113" s="35"/>
      <c r="Y113" s="35"/>
      <c r="Z113" s="35"/>
      <c r="AA113" s="35"/>
      <c r="AB113" s="35"/>
      <c r="AC113" s="35"/>
      <c r="AD113" s="35"/>
      <c r="AE113" s="35"/>
      <c r="AR113" s="185" t="s">
        <v>156</v>
      </c>
      <c r="AT113" s="185" t="s">
        <v>151</v>
      </c>
      <c r="AU113" s="185" t="s">
        <v>89</v>
      </c>
      <c r="AY113" s="18" t="s">
        <v>149</v>
      </c>
      <c r="BE113" s="186">
        <f>IF(N113="základní",J113,0)</f>
        <v>0</v>
      </c>
      <c r="BF113" s="186">
        <f>IF(N113="snížená",J113,0)</f>
        <v>0</v>
      </c>
      <c r="BG113" s="186">
        <f>IF(N113="zákl. přenesená",J113,0)</f>
        <v>0</v>
      </c>
      <c r="BH113" s="186">
        <f>IF(N113="sníž. přenesená",J113,0)</f>
        <v>0</v>
      </c>
      <c r="BI113" s="186">
        <f>IF(N113="nulová",J113,0)</f>
        <v>0</v>
      </c>
      <c r="BJ113" s="18" t="s">
        <v>87</v>
      </c>
      <c r="BK113" s="186">
        <f>ROUND(I113*H113,2)</f>
        <v>0</v>
      </c>
      <c r="BL113" s="18" t="s">
        <v>156</v>
      </c>
      <c r="BM113" s="185" t="s">
        <v>2148</v>
      </c>
    </row>
    <row r="114" spans="1:47" s="2" customFormat="1" ht="390">
      <c r="A114" s="35"/>
      <c r="B114" s="36"/>
      <c r="C114" s="37"/>
      <c r="D114" s="187" t="s">
        <v>158</v>
      </c>
      <c r="E114" s="37"/>
      <c r="F114" s="188" t="s">
        <v>228</v>
      </c>
      <c r="G114" s="37"/>
      <c r="H114" s="37"/>
      <c r="I114" s="189"/>
      <c r="J114" s="37"/>
      <c r="K114" s="37"/>
      <c r="L114" s="40"/>
      <c r="M114" s="190"/>
      <c r="N114" s="191"/>
      <c r="O114" s="65"/>
      <c r="P114" s="65"/>
      <c r="Q114" s="65"/>
      <c r="R114" s="65"/>
      <c r="S114" s="65"/>
      <c r="T114" s="66"/>
      <c r="U114" s="35"/>
      <c r="V114" s="35"/>
      <c r="W114" s="35"/>
      <c r="X114" s="35"/>
      <c r="Y114" s="35"/>
      <c r="Z114" s="35"/>
      <c r="AA114" s="35"/>
      <c r="AB114" s="35"/>
      <c r="AC114" s="35"/>
      <c r="AD114" s="35"/>
      <c r="AE114" s="35"/>
      <c r="AT114" s="18" t="s">
        <v>158</v>
      </c>
      <c r="AU114" s="18" t="s">
        <v>89</v>
      </c>
    </row>
    <row r="115" spans="2:51" s="13" customFormat="1" ht="11.25">
      <c r="B115" s="192"/>
      <c r="C115" s="193"/>
      <c r="D115" s="187" t="s">
        <v>160</v>
      </c>
      <c r="E115" s="194" t="s">
        <v>31</v>
      </c>
      <c r="F115" s="195" t="s">
        <v>2146</v>
      </c>
      <c r="G115" s="193"/>
      <c r="H115" s="196">
        <v>3.46</v>
      </c>
      <c r="I115" s="197"/>
      <c r="J115" s="193"/>
      <c r="K115" s="193"/>
      <c r="L115" s="198"/>
      <c r="M115" s="199"/>
      <c r="N115" s="200"/>
      <c r="O115" s="200"/>
      <c r="P115" s="200"/>
      <c r="Q115" s="200"/>
      <c r="R115" s="200"/>
      <c r="S115" s="200"/>
      <c r="T115" s="201"/>
      <c r="AT115" s="202" t="s">
        <v>160</v>
      </c>
      <c r="AU115" s="202" t="s">
        <v>89</v>
      </c>
      <c r="AV115" s="13" t="s">
        <v>89</v>
      </c>
      <c r="AW115" s="13" t="s">
        <v>38</v>
      </c>
      <c r="AX115" s="13" t="s">
        <v>79</v>
      </c>
      <c r="AY115" s="202" t="s">
        <v>149</v>
      </c>
    </row>
    <row r="116" spans="2:51" s="15" customFormat="1" ht="11.25">
      <c r="B116" s="213"/>
      <c r="C116" s="214"/>
      <c r="D116" s="187" t="s">
        <v>160</v>
      </c>
      <c r="E116" s="215" t="s">
        <v>31</v>
      </c>
      <c r="F116" s="216" t="s">
        <v>163</v>
      </c>
      <c r="G116" s="214"/>
      <c r="H116" s="217">
        <v>3.46</v>
      </c>
      <c r="I116" s="218"/>
      <c r="J116" s="214"/>
      <c r="K116" s="214"/>
      <c r="L116" s="219"/>
      <c r="M116" s="220"/>
      <c r="N116" s="221"/>
      <c r="O116" s="221"/>
      <c r="P116" s="221"/>
      <c r="Q116" s="221"/>
      <c r="R116" s="221"/>
      <c r="S116" s="221"/>
      <c r="T116" s="222"/>
      <c r="AT116" s="223" t="s">
        <v>160</v>
      </c>
      <c r="AU116" s="223" t="s">
        <v>89</v>
      </c>
      <c r="AV116" s="15" t="s">
        <v>156</v>
      </c>
      <c r="AW116" s="15" t="s">
        <v>38</v>
      </c>
      <c r="AX116" s="15" t="s">
        <v>87</v>
      </c>
      <c r="AY116" s="223" t="s">
        <v>149</v>
      </c>
    </row>
    <row r="117" spans="1:65" s="2" customFormat="1" ht="16.5" customHeight="1">
      <c r="A117" s="35"/>
      <c r="B117" s="36"/>
      <c r="C117" s="174" t="s">
        <v>198</v>
      </c>
      <c r="D117" s="174" t="s">
        <v>151</v>
      </c>
      <c r="E117" s="175" t="s">
        <v>845</v>
      </c>
      <c r="F117" s="176" t="s">
        <v>846</v>
      </c>
      <c r="G117" s="177" t="s">
        <v>154</v>
      </c>
      <c r="H117" s="178">
        <v>5</v>
      </c>
      <c r="I117" s="179"/>
      <c r="J117" s="180">
        <f>ROUND(I117*H117,2)</f>
        <v>0</v>
      </c>
      <c r="K117" s="176" t="s">
        <v>155</v>
      </c>
      <c r="L117" s="40"/>
      <c r="M117" s="181" t="s">
        <v>31</v>
      </c>
      <c r="N117" s="182" t="s">
        <v>50</v>
      </c>
      <c r="O117" s="65"/>
      <c r="P117" s="183">
        <f>O117*H117</f>
        <v>0</v>
      </c>
      <c r="Q117" s="183">
        <v>0</v>
      </c>
      <c r="R117" s="183">
        <f>Q117*H117</f>
        <v>0</v>
      </c>
      <c r="S117" s="183">
        <v>0</v>
      </c>
      <c r="T117" s="184">
        <f>S117*H117</f>
        <v>0</v>
      </c>
      <c r="U117" s="35"/>
      <c r="V117" s="35"/>
      <c r="W117" s="35"/>
      <c r="X117" s="35"/>
      <c r="Y117" s="35"/>
      <c r="Z117" s="35"/>
      <c r="AA117" s="35"/>
      <c r="AB117" s="35"/>
      <c r="AC117" s="35"/>
      <c r="AD117" s="35"/>
      <c r="AE117" s="35"/>
      <c r="AR117" s="185" t="s">
        <v>156</v>
      </c>
      <c r="AT117" s="185" t="s">
        <v>151</v>
      </c>
      <c r="AU117" s="185" t="s">
        <v>89</v>
      </c>
      <c r="AY117" s="18" t="s">
        <v>149</v>
      </c>
      <c r="BE117" s="186">
        <f>IF(N117="základní",J117,0)</f>
        <v>0</v>
      </c>
      <c r="BF117" s="186">
        <f>IF(N117="snížená",J117,0)</f>
        <v>0</v>
      </c>
      <c r="BG117" s="186">
        <f>IF(N117="zákl. přenesená",J117,0)</f>
        <v>0</v>
      </c>
      <c r="BH117" s="186">
        <f>IF(N117="sníž. přenesená",J117,0)</f>
        <v>0</v>
      </c>
      <c r="BI117" s="186">
        <f>IF(N117="nulová",J117,0)</f>
        <v>0</v>
      </c>
      <c r="BJ117" s="18" t="s">
        <v>87</v>
      </c>
      <c r="BK117" s="186">
        <f>ROUND(I117*H117,2)</f>
        <v>0</v>
      </c>
      <c r="BL117" s="18" t="s">
        <v>156</v>
      </c>
      <c r="BM117" s="185" t="s">
        <v>2149</v>
      </c>
    </row>
    <row r="118" spans="1:47" s="2" customFormat="1" ht="146.25">
      <c r="A118" s="35"/>
      <c r="B118" s="36"/>
      <c r="C118" s="37"/>
      <c r="D118" s="187" t="s">
        <v>158</v>
      </c>
      <c r="E118" s="37"/>
      <c r="F118" s="188" t="s">
        <v>848</v>
      </c>
      <c r="G118" s="37"/>
      <c r="H118" s="37"/>
      <c r="I118" s="189"/>
      <c r="J118" s="37"/>
      <c r="K118" s="37"/>
      <c r="L118" s="40"/>
      <c r="M118" s="190"/>
      <c r="N118" s="191"/>
      <c r="O118" s="65"/>
      <c r="P118" s="65"/>
      <c r="Q118" s="65"/>
      <c r="R118" s="65"/>
      <c r="S118" s="65"/>
      <c r="T118" s="66"/>
      <c r="U118" s="35"/>
      <c r="V118" s="35"/>
      <c r="W118" s="35"/>
      <c r="X118" s="35"/>
      <c r="Y118" s="35"/>
      <c r="Z118" s="35"/>
      <c r="AA118" s="35"/>
      <c r="AB118" s="35"/>
      <c r="AC118" s="35"/>
      <c r="AD118" s="35"/>
      <c r="AE118" s="35"/>
      <c r="AT118" s="18" t="s">
        <v>158</v>
      </c>
      <c r="AU118" s="18" t="s">
        <v>89</v>
      </c>
    </row>
    <row r="119" spans="1:65" s="2" customFormat="1" ht="16.5" customHeight="1">
      <c r="A119" s="35"/>
      <c r="B119" s="36"/>
      <c r="C119" s="174" t="s">
        <v>205</v>
      </c>
      <c r="D119" s="174" t="s">
        <v>151</v>
      </c>
      <c r="E119" s="175" t="s">
        <v>845</v>
      </c>
      <c r="F119" s="176" t="s">
        <v>846</v>
      </c>
      <c r="G119" s="177" t="s">
        <v>154</v>
      </c>
      <c r="H119" s="178">
        <v>14</v>
      </c>
      <c r="I119" s="179"/>
      <c r="J119" s="180">
        <f>ROUND(I119*H119,2)</f>
        <v>0</v>
      </c>
      <c r="K119" s="176" t="s">
        <v>155</v>
      </c>
      <c r="L119" s="40"/>
      <c r="M119" s="181" t="s">
        <v>31</v>
      </c>
      <c r="N119" s="182" t="s">
        <v>50</v>
      </c>
      <c r="O119" s="65"/>
      <c r="P119" s="183">
        <f>O119*H119</f>
        <v>0</v>
      </c>
      <c r="Q119" s="183">
        <v>0</v>
      </c>
      <c r="R119" s="183">
        <f>Q119*H119</f>
        <v>0</v>
      </c>
      <c r="S119" s="183">
        <v>0</v>
      </c>
      <c r="T119" s="184">
        <f>S119*H119</f>
        <v>0</v>
      </c>
      <c r="U119" s="35"/>
      <c r="V119" s="35"/>
      <c r="W119" s="35"/>
      <c r="X119" s="35"/>
      <c r="Y119" s="35"/>
      <c r="Z119" s="35"/>
      <c r="AA119" s="35"/>
      <c r="AB119" s="35"/>
      <c r="AC119" s="35"/>
      <c r="AD119" s="35"/>
      <c r="AE119" s="35"/>
      <c r="AR119" s="185" t="s">
        <v>156</v>
      </c>
      <c r="AT119" s="185" t="s">
        <v>151</v>
      </c>
      <c r="AU119" s="185" t="s">
        <v>89</v>
      </c>
      <c r="AY119" s="18" t="s">
        <v>149</v>
      </c>
      <c r="BE119" s="186">
        <f>IF(N119="základní",J119,0)</f>
        <v>0</v>
      </c>
      <c r="BF119" s="186">
        <f>IF(N119="snížená",J119,0)</f>
        <v>0</v>
      </c>
      <c r="BG119" s="186">
        <f>IF(N119="zákl. přenesená",J119,0)</f>
        <v>0</v>
      </c>
      <c r="BH119" s="186">
        <f>IF(N119="sníž. přenesená",J119,0)</f>
        <v>0</v>
      </c>
      <c r="BI119" s="186">
        <f>IF(N119="nulová",J119,0)</f>
        <v>0</v>
      </c>
      <c r="BJ119" s="18" t="s">
        <v>87</v>
      </c>
      <c r="BK119" s="186">
        <f>ROUND(I119*H119,2)</f>
        <v>0</v>
      </c>
      <c r="BL119" s="18" t="s">
        <v>156</v>
      </c>
      <c r="BM119" s="185" t="s">
        <v>2150</v>
      </c>
    </row>
    <row r="120" spans="1:47" s="2" customFormat="1" ht="146.25">
      <c r="A120" s="35"/>
      <c r="B120" s="36"/>
      <c r="C120" s="37"/>
      <c r="D120" s="187" t="s">
        <v>158</v>
      </c>
      <c r="E120" s="37"/>
      <c r="F120" s="188" t="s">
        <v>848</v>
      </c>
      <c r="G120" s="37"/>
      <c r="H120" s="37"/>
      <c r="I120" s="189"/>
      <c r="J120" s="37"/>
      <c r="K120" s="37"/>
      <c r="L120" s="40"/>
      <c r="M120" s="190"/>
      <c r="N120" s="191"/>
      <c r="O120" s="65"/>
      <c r="P120" s="65"/>
      <c r="Q120" s="65"/>
      <c r="R120" s="65"/>
      <c r="S120" s="65"/>
      <c r="T120" s="66"/>
      <c r="U120" s="35"/>
      <c r="V120" s="35"/>
      <c r="W120" s="35"/>
      <c r="X120" s="35"/>
      <c r="Y120" s="35"/>
      <c r="Z120" s="35"/>
      <c r="AA120" s="35"/>
      <c r="AB120" s="35"/>
      <c r="AC120" s="35"/>
      <c r="AD120" s="35"/>
      <c r="AE120" s="35"/>
      <c r="AT120" s="18" t="s">
        <v>158</v>
      </c>
      <c r="AU120" s="18" t="s">
        <v>89</v>
      </c>
    </row>
    <row r="121" spans="2:51" s="13" customFormat="1" ht="11.25">
      <c r="B121" s="192"/>
      <c r="C121" s="193"/>
      <c r="D121" s="187" t="s">
        <v>160</v>
      </c>
      <c r="E121" s="194" t="s">
        <v>31</v>
      </c>
      <c r="F121" s="195" t="s">
        <v>224</v>
      </c>
      <c r="G121" s="193"/>
      <c r="H121" s="196">
        <v>14</v>
      </c>
      <c r="I121" s="197"/>
      <c r="J121" s="193"/>
      <c r="K121" s="193"/>
      <c r="L121" s="198"/>
      <c r="M121" s="199"/>
      <c r="N121" s="200"/>
      <c r="O121" s="200"/>
      <c r="P121" s="200"/>
      <c r="Q121" s="200"/>
      <c r="R121" s="200"/>
      <c r="S121" s="200"/>
      <c r="T121" s="201"/>
      <c r="AT121" s="202" t="s">
        <v>160</v>
      </c>
      <c r="AU121" s="202" t="s">
        <v>89</v>
      </c>
      <c r="AV121" s="13" t="s">
        <v>89</v>
      </c>
      <c r="AW121" s="13" t="s">
        <v>38</v>
      </c>
      <c r="AX121" s="13" t="s">
        <v>79</v>
      </c>
      <c r="AY121" s="202" t="s">
        <v>149</v>
      </c>
    </row>
    <row r="122" spans="2:51" s="14" customFormat="1" ht="11.25">
      <c r="B122" s="203"/>
      <c r="C122" s="204"/>
      <c r="D122" s="187" t="s">
        <v>160</v>
      </c>
      <c r="E122" s="205" t="s">
        <v>31</v>
      </c>
      <c r="F122" s="206" t="s">
        <v>162</v>
      </c>
      <c r="G122" s="204"/>
      <c r="H122" s="205" t="s">
        <v>31</v>
      </c>
      <c r="I122" s="207"/>
      <c r="J122" s="204"/>
      <c r="K122" s="204"/>
      <c r="L122" s="208"/>
      <c r="M122" s="209"/>
      <c r="N122" s="210"/>
      <c r="O122" s="210"/>
      <c r="P122" s="210"/>
      <c r="Q122" s="210"/>
      <c r="R122" s="210"/>
      <c r="S122" s="210"/>
      <c r="T122" s="211"/>
      <c r="AT122" s="212" t="s">
        <v>160</v>
      </c>
      <c r="AU122" s="212" t="s">
        <v>89</v>
      </c>
      <c r="AV122" s="14" t="s">
        <v>87</v>
      </c>
      <c r="AW122" s="14" t="s">
        <v>38</v>
      </c>
      <c r="AX122" s="14" t="s">
        <v>79</v>
      </c>
      <c r="AY122" s="212" t="s">
        <v>149</v>
      </c>
    </row>
    <row r="123" spans="2:51" s="15" customFormat="1" ht="11.25">
      <c r="B123" s="213"/>
      <c r="C123" s="214"/>
      <c r="D123" s="187" t="s">
        <v>160</v>
      </c>
      <c r="E123" s="215" t="s">
        <v>31</v>
      </c>
      <c r="F123" s="216" t="s">
        <v>163</v>
      </c>
      <c r="G123" s="214"/>
      <c r="H123" s="217">
        <v>14</v>
      </c>
      <c r="I123" s="218"/>
      <c r="J123" s="214"/>
      <c r="K123" s="214"/>
      <c r="L123" s="219"/>
      <c r="M123" s="220"/>
      <c r="N123" s="221"/>
      <c r="O123" s="221"/>
      <c r="P123" s="221"/>
      <c r="Q123" s="221"/>
      <c r="R123" s="221"/>
      <c r="S123" s="221"/>
      <c r="T123" s="222"/>
      <c r="AT123" s="223" t="s">
        <v>160</v>
      </c>
      <c r="AU123" s="223" t="s">
        <v>89</v>
      </c>
      <c r="AV123" s="15" t="s">
        <v>156</v>
      </c>
      <c r="AW123" s="15" t="s">
        <v>38</v>
      </c>
      <c r="AX123" s="15" t="s">
        <v>87</v>
      </c>
      <c r="AY123" s="223" t="s">
        <v>149</v>
      </c>
    </row>
    <row r="124" spans="2:63" s="12" customFormat="1" ht="22.9" customHeight="1">
      <c r="B124" s="158"/>
      <c r="C124" s="159"/>
      <c r="D124" s="160" t="s">
        <v>78</v>
      </c>
      <c r="E124" s="172" t="s">
        <v>89</v>
      </c>
      <c r="F124" s="172" t="s">
        <v>273</v>
      </c>
      <c r="G124" s="159"/>
      <c r="H124" s="159"/>
      <c r="I124" s="162"/>
      <c r="J124" s="173">
        <f>BK124</f>
        <v>0</v>
      </c>
      <c r="K124" s="159"/>
      <c r="L124" s="164"/>
      <c r="M124" s="165"/>
      <c r="N124" s="166"/>
      <c r="O124" s="166"/>
      <c r="P124" s="167">
        <f>SUM(P125:P133)</f>
        <v>0</v>
      </c>
      <c r="Q124" s="166"/>
      <c r="R124" s="167">
        <f>SUM(R125:R133)</f>
        <v>15.980554249999999</v>
      </c>
      <c r="S124" s="166"/>
      <c r="T124" s="168">
        <f>SUM(T125:T133)</f>
        <v>0</v>
      </c>
      <c r="AR124" s="169" t="s">
        <v>87</v>
      </c>
      <c r="AT124" s="170" t="s">
        <v>78</v>
      </c>
      <c r="AU124" s="170" t="s">
        <v>87</v>
      </c>
      <c r="AY124" s="169" t="s">
        <v>149</v>
      </c>
      <c r="BK124" s="171">
        <f>SUM(BK125:BK133)</f>
        <v>0</v>
      </c>
    </row>
    <row r="125" spans="1:65" s="2" customFormat="1" ht="21.75" customHeight="1">
      <c r="A125" s="35"/>
      <c r="B125" s="36"/>
      <c r="C125" s="174" t="s">
        <v>209</v>
      </c>
      <c r="D125" s="174" t="s">
        <v>151</v>
      </c>
      <c r="E125" s="175" t="s">
        <v>2151</v>
      </c>
      <c r="F125" s="176" t="s">
        <v>2152</v>
      </c>
      <c r="G125" s="177" t="s">
        <v>170</v>
      </c>
      <c r="H125" s="178">
        <v>6.125</v>
      </c>
      <c r="I125" s="179"/>
      <c r="J125" s="180">
        <f>ROUND(I125*H125,2)</f>
        <v>0</v>
      </c>
      <c r="K125" s="176" t="s">
        <v>155</v>
      </c>
      <c r="L125" s="40"/>
      <c r="M125" s="181" t="s">
        <v>31</v>
      </c>
      <c r="N125" s="182" t="s">
        <v>50</v>
      </c>
      <c r="O125" s="65"/>
      <c r="P125" s="183">
        <f>O125*H125</f>
        <v>0</v>
      </c>
      <c r="Q125" s="183">
        <v>2.45329</v>
      </c>
      <c r="R125" s="183">
        <f>Q125*H125</f>
        <v>15.02640125</v>
      </c>
      <c r="S125" s="183">
        <v>0</v>
      </c>
      <c r="T125" s="184">
        <f>S125*H125</f>
        <v>0</v>
      </c>
      <c r="U125" s="35"/>
      <c r="V125" s="35"/>
      <c r="W125" s="35"/>
      <c r="X125" s="35"/>
      <c r="Y125" s="35"/>
      <c r="Z125" s="35"/>
      <c r="AA125" s="35"/>
      <c r="AB125" s="35"/>
      <c r="AC125" s="35"/>
      <c r="AD125" s="35"/>
      <c r="AE125" s="35"/>
      <c r="AR125" s="185" t="s">
        <v>156</v>
      </c>
      <c r="AT125" s="185" t="s">
        <v>151</v>
      </c>
      <c r="AU125" s="185" t="s">
        <v>89</v>
      </c>
      <c r="AY125" s="18" t="s">
        <v>149</v>
      </c>
      <c r="BE125" s="186">
        <f>IF(N125="základní",J125,0)</f>
        <v>0</v>
      </c>
      <c r="BF125" s="186">
        <f>IF(N125="snížená",J125,0)</f>
        <v>0</v>
      </c>
      <c r="BG125" s="186">
        <f>IF(N125="zákl. přenesená",J125,0)</f>
        <v>0</v>
      </c>
      <c r="BH125" s="186">
        <f>IF(N125="sníž. přenesená",J125,0)</f>
        <v>0</v>
      </c>
      <c r="BI125" s="186">
        <f>IF(N125="nulová",J125,0)</f>
        <v>0</v>
      </c>
      <c r="BJ125" s="18" t="s">
        <v>87</v>
      </c>
      <c r="BK125" s="186">
        <f>ROUND(I125*H125,2)</f>
        <v>0</v>
      </c>
      <c r="BL125" s="18" t="s">
        <v>156</v>
      </c>
      <c r="BM125" s="185" t="s">
        <v>2153</v>
      </c>
    </row>
    <row r="126" spans="1:47" s="2" customFormat="1" ht="97.5">
      <c r="A126" s="35"/>
      <c r="B126" s="36"/>
      <c r="C126" s="37"/>
      <c r="D126" s="187" t="s">
        <v>158</v>
      </c>
      <c r="E126" s="37"/>
      <c r="F126" s="188" t="s">
        <v>867</v>
      </c>
      <c r="G126" s="37"/>
      <c r="H126" s="37"/>
      <c r="I126" s="189"/>
      <c r="J126" s="37"/>
      <c r="K126" s="37"/>
      <c r="L126" s="40"/>
      <c r="M126" s="190"/>
      <c r="N126" s="191"/>
      <c r="O126" s="65"/>
      <c r="P126" s="65"/>
      <c r="Q126" s="65"/>
      <c r="R126" s="65"/>
      <c r="S126" s="65"/>
      <c r="T126" s="66"/>
      <c r="U126" s="35"/>
      <c r="V126" s="35"/>
      <c r="W126" s="35"/>
      <c r="X126" s="35"/>
      <c r="Y126" s="35"/>
      <c r="Z126" s="35"/>
      <c r="AA126" s="35"/>
      <c r="AB126" s="35"/>
      <c r="AC126" s="35"/>
      <c r="AD126" s="35"/>
      <c r="AE126" s="35"/>
      <c r="AT126" s="18" t="s">
        <v>158</v>
      </c>
      <c r="AU126" s="18" t="s">
        <v>89</v>
      </c>
    </row>
    <row r="127" spans="2:51" s="13" customFormat="1" ht="11.25">
      <c r="B127" s="192"/>
      <c r="C127" s="193"/>
      <c r="D127" s="187" t="s">
        <v>160</v>
      </c>
      <c r="E127" s="194" t="s">
        <v>31</v>
      </c>
      <c r="F127" s="195" t="s">
        <v>2154</v>
      </c>
      <c r="G127" s="193"/>
      <c r="H127" s="196">
        <v>6.125</v>
      </c>
      <c r="I127" s="197"/>
      <c r="J127" s="193"/>
      <c r="K127" s="193"/>
      <c r="L127" s="198"/>
      <c r="M127" s="199"/>
      <c r="N127" s="200"/>
      <c r="O127" s="200"/>
      <c r="P127" s="200"/>
      <c r="Q127" s="200"/>
      <c r="R127" s="200"/>
      <c r="S127" s="200"/>
      <c r="T127" s="201"/>
      <c r="AT127" s="202" t="s">
        <v>160</v>
      </c>
      <c r="AU127" s="202" t="s">
        <v>89</v>
      </c>
      <c r="AV127" s="13" t="s">
        <v>89</v>
      </c>
      <c r="AW127" s="13" t="s">
        <v>38</v>
      </c>
      <c r="AX127" s="13" t="s">
        <v>79</v>
      </c>
      <c r="AY127" s="202" t="s">
        <v>149</v>
      </c>
    </row>
    <row r="128" spans="2:51" s="15" customFormat="1" ht="11.25">
      <c r="B128" s="213"/>
      <c r="C128" s="214"/>
      <c r="D128" s="187" t="s">
        <v>160</v>
      </c>
      <c r="E128" s="215" t="s">
        <v>31</v>
      </c>
      <c r="F128" s="216" t="s">
        <v>163</v>
      </c>
      <c r="G128" s="214"/>
      <c r="H128" s="217">
        <v>6.125</v>
      </c>
      <c r="I128" s="218"/>
      <c r="J128" s="214"/>
      <c r="K128" s="214"/>
      <c r="L128" s="219"/>
      <c r="M128" s="220"/>
      <c r="N128" s="221"/>
      <c r="O128" s="221"/>
      <c r="P128" s="221"/>
      <c r="Q128" s="221"/>
      <c r="R128" s="221"/>
      <c r="S128" s="221"/>
      <c r="T128" s="222"/>
      <c r="AT128" s="223" t="s">
        <v>160</v>
      </c>
      <c r="AU128" s="223" t="s">
        <v>89</v>
      </c>
      <c r="AV128" s="15" t="s">
        <v>156</v>
      </c>
      <c r="AW128" s="15" t="s">
        <v>38</v>
      </c>
      <c r="AX128" s="15" t="s">
        <v>87</v>
      </c>
      <c r="AY128" s="223" t="s">
        <v>149</v>
      </c>
    </row>
    <row r="129" spans="1:65" s="2" customFormat="1" ht="16.5" customHeight="1">
      <c r="A129" s="35"/>
      <c r="B129" s="36"/>
      <c r="C129" s="174" t="s">
        <v>214</v>
      </c>
      <c r="D129" s="174" t="s">
        <v>151</v>
      </c>
      <c r="E129" s="175" t="s">
        <v>2155</v>
      </c>
      <c r="F129" s="176" t="s">
        <v>2156</v>
      </c>
      <c r="G129" s="177" t="s">
        <v>240</v>
      </c>
      <c r="H129" s="178">
        <v>0.9</v>
      </c>
      <c r="I129" s="179"/>
      <c r="J129" s="180">
        <f>ROUND(I129*H129,2)</f>
        <v>0</v>
      </c>
      <c r="K129" s="176" t="s">
        <v>155</v>
      </c>
      <c r="L129" s="40"/>
      <c r="M129" s="181" t="s">
        <v>31</v>
      </c>
      <c r="N129" s="182" t="s">
        <v>50</v>
      </c>
      <c r="O129" s="65"/>
      <c r="P129" s="183">
        <f>O129*H129</f>
        <v>0</v>
      </c>
      <c r="Q129" s="183">
        <v>1.06017</v>
      </c>
      <c r="R129" s="183">
        <f>Q129*H129</f>
        <v>0.954153</v>
      </c>
      <c r="S129" s="183">
        <v>0</v>
      </c>
      <c r="T129" s="184">
        <f>S129*H129</f>
        <v>0</v>
      </c>
      <c r="U129" s="35"/>
      <c r="V129" s="35"/>
      <c r="W129" s="35"/>
      <c r="X129" s="35"/>
      <c r="Y129" s="35"/>
      <c r="Z129" s="35"/>
      <c r="AA129" s="35"/>
      <c r="AB129" s="35"/>
      <c r="AC129" s="35"/>
      <c r="AD129" s="35"/>
      <c r="AE129" s="35"/>
      <c r="AR129" s="185" t="s">
        <v>156</v>
      </c>
      <c r="AT129" s="185" t="s">
        <v>151</v>
      </c>
      <c r="AU129" s="185" t="s">
        <v>89</v>
      </c>
      <c r="AY129" s="18" t="s">
        <v>149</v>
      </c>
      <c r="BE129" s="186">
        <f>IF(N129="základní",J129,0)</f>
        <v>0</v>
      </c>
      <c r="BF129" s="186">
        <f>IF(N129="snížená",J129,0)</f>
        <v>0</v>
      </c>
      <c r="BG129" s="186">
        <f>IF(N129="zákl. přenesená",J129,0)</f>
        <v>0</v>
      </c>
      <c r="BH129" s="186">
        <f>IF(N129="sníž. přenesená",J129,0)</f>
        <v>0</v>
      </c>
      <c r="BI129" s="186">
        <f>IF(N129="nulová",J129,0)</f>
        <v>0</v>
      </c>
      <c r="BJ129" s="18" t="s">
        <v>87</v>
      </c>
      <c r="BK129" s="186">
        <f>ROUND(I129*H129,2)</f>
        <v>0</v>
      </c>
      <c r="BL129" s="18" t="s">
        <v>156</v>
      </c>
      <c r="BM129" s="185" t="s">
        <v>2157</v>
      </c>
    </row>
    <row r="130" spans="1:47" s="2" customFormat="1" ht="29.25">
      <c r="A130" s="35"/>
      <c r="B130" s="36"/>
      <c r="C130" s="37"/>
      <c r="D130" s="187" t="s">
        <v>158</v>
      </c>
      <c r="E130" s="37"/>
      <c r="F130" s="188" t="s">
        <v>296</v>
      </c>
      <c r="G130" s="37"/>
      <c r="H130" s="37"/>
      <c r="I130" s="189"/>
      <c r="J130" s="37"/>
      <c r="K130" s="37"/>
      <c r="L130" s="40"/>
      <c r="M130" s="190"/>
      <c r="N130" s="191"/>
      <c r="O130" s="65"/>
      <c r="P130" s="65"/>
      <c r="Q130" s="65"/>
      <c r="R130" s="65"/>
      <c r="S130" s="65"/>
      <c r="T130" s="66"/>
      <c r="U130" s="35"/>
      <c r="V130" s="35"/>
      <c r="W130" s="35"/>
      <c r="X130" s="35"/>
      <c r="Y130" s="35"/>
      <c r="Z130" s="35"/>
      <c r="AA130" s="35"/>
      <c r="AB130" s="35"/>
      <c r="AC130" s="35"/>
      <c r="AD130" s="35"/>
      <c r="AE130" s="35"/>
      <c r="AT130" s="18" t="s">
        <v>158</v>
      </c>
      <c r="AU130" s="18" t="s">
        <v>89</v>
      </c>
    </row>
    <row r="131" spans="2:51" s="13" customFormat="1" ht="11.25">
      <c r="B131" s="192"/>
      <c r="C131" s="193"/>
      <c r="D131" s="187" t="s">
        <v>160</v>
      </c>
      <c r="E131" s="194" t="s">
        <v>31</v>
      </c>
      <c r="F131" s="195" t="s">
        <v>2158</v>
      </c>
      <c r="G131" s="193"/>
      <c r="H131" s="196">
        <v>0.9</v>
      </c>
      <c r="I131" s="197"/>
      <c r="J131" s="193"/>
      <c r="K131" s="193"/>
      <c r="L131" s="198"/>
      <c r="M131" s="199"/>
      <c r="N131" s="200"/>
      <c r="O131" s="200"/>
      <c r="P131" s="200"/>
      <c r="Q131" s="200"/>
      <c r="R131" s="200"/>
      <c r="S131" s="200"/>
      <c r="T131" s="201"/>
      <c r="AT131" s="202" t="s">
        <v>160</v>
      </c>
      <c r="AU131" s="202" t="s">
        <v>89</v>
      </c>
      <c r="AV131" s="13" t="s">
        <v>89</v>
      </c>
      <c r="AW131" s="13" t="s">
        <v>38</v>
      </c>
      <c r="AX131" s="13" t="s">
        <v>79</v>
      </c>
      <c r="AY131" s="202" t="s">
        <v>149</v>
      </c>
    </row>
    <row r="132" spans="2:51" s="14" customFormat="1" ht="11.25">
      <c r="B132" s="203"/>
      <c r="C132" s="204"/>
      <c r="D132" s="187" t="s">
        <v>160</v>
      </c>
      <c r="E132" s="205" t="s">
        <v>31</v>
      </c>
      <c r="F132" s="206" t="s">
        <v>162</v>
      </c>
      <c r="G132" s="204"/>
      <c r="H132" s="205" t="s">
        <v>31</v>
      </c>
      <c r="I132" s="207"/>
      <c r="J132" s="204"/>
      <c r="K132" s="204"/>
      <c r="L132" s="208"/>
      <c r="M132" s="209"/>
      <c r="N132" s="210"/>
      <c r="O132" s="210"/>
      <c r="P132" s="210"/>
      <c r="Q132" s="210"/>
      <c r="R132" s="210"/>
      <c r="S132" s="210"/>
      <c r="T132" s="211"/>
      <c r="AT132" s="212" t="s">
        <v>160</v>
      </c>
      <c r="AU132" s="212" t="s">
        <v>89</v>
      </c>
      <c r="AV132" s="14" t="s">
        <v>87</v>
      </c>
      <c r="AW132" s="14" t="s">
        <v>38</v>
      </c>
      <c r="AX132" s="14" t="s">
        <v>79</v>
      </c>
      <c r="AY132" s="212" t="s">
        <v>149</v>
      </c>
    </row>
    <row r="133" spans="2:51" s="15" customFormat="1" ht="11.25">
      <c r="B133" s="213"/>
      <c r="C133" s="214"/>
      <c r="D133" s="187" t="s">
        <v>160</v>
      </c>
      <c r="E133" s="215" t="s">
        <v>31</v>
      </c>
      <c r="F133" s="216" t="s">
        <v>163</v>
      </c>
      <c r="G133" s="214"/>
      <c r="H133" s="217">
        <v>0.9</v>
      </c>
      <c r="I133" s="218"/>
      <c r="J133" s="214"/>
      <c r="K133" s="214"/>
      <c r="L133" s="219"/>
      <c r="M133" s="220"/>
      <c r="N133" s="221"/>
      <c r="O133" s="221"/>
      <c r="P133" s="221"/>
      <c r="Q133" s="221"/>
      <c r="R133" s="221"/>
      <c r="S133" s="221"/>
      <c r="T133" s="222"/>
      <c r="AT133" s="223" t="s">
        <v>160</v>
      </c>
      <c r="AU133" s="223" t="s">
        <v>89</v>
      </c>
      <c r="AV133" s="15" t="s">
        <v>156</v>
      </c>
      <c r="AW133" s="15" t="s">
        <v>38</v>
      </c>
      <c r="AX133" s="15" t="s">
        <v>87</v>
      </c>
      <c r="AY133" s="223" t="s">
        <v>149</v>
      </c>
    </row>
    <row r="134" spans="2:63" s="12" customFormat="1" ht="22.9" customHeight="1">
      <c r="B134" s="158"/>
      <c r="C134" s="159"/>
      <c r="D134" s="160" t="s">
        <v>78</v>
      </c>
      <c r="E134" s="172" t="s">
        <v>167</v>
      </c>
      <c r="F134" s="172" t="s">
        <v>900</v>
      </c>
      <c r="G134" s="159"/>
      <c r="H134" s="159"/>
      <c r="I134" s="162"/>
      <c r="J134" s="173">
        <f>BK134</f>
        <v>0</v>
      </c>
      <c r="K134" s="159"/>
      <c r="L134" s="164"/>
      <c r="M134" s="165"/>
      <c r="N134" s="166"/>
      <c r="O134" s="166"/>
      <c r="P134" s="167">
        <f>SUM(P135:P151)</f>
        <v>0</v>
      </c>
      <c r="Q134" s="166"/>
      <c r="R134" s="167">
        <f>SUM(R135:R151)</f>
        <v>10.924561999999996</v>
      </c>
      <c r="S134" s="166"/>
      <c r="T134" s="168">
        <f>SUM(T135:T151)</f>
        <v>0</v>
      </c>
      <c r="AR134" s="169" t="s">
        <v>87</v>
      </c>
      <c r="AT134" s="170" t="s">
        <v>78</v>
      </c>
      <c r="AU134" s="170" t="s">
        <v>87</v>
      </c>
      <c r="AY134" s="169" t="s">
        <v>149</v>
      </c>
      <c r="BK134" s="171">
        <f>SUM(BK135:BK151)</f>
        <v>0</v>
      </c>
    </row>
    <row r="135" spans="1:65" s="2" customFormat="1" ht="24">
      <c r="A135" s="35"/>
      <c r="B135" s="36"/>
      <c r="C135" s="174" t="s">
        <v>216</v>
      </c>
      <c r="D135" s="174" t="s">
        <v>151</v>
      </c>
      <c r="E135" s="175" t="s">
        <v>2159</v>
      </c>
      <c r="F135" s="176" t="s">
        <v>2160</v>
      </c>
      <c r="G135" s="177" t="s">
        <v>154</v>
      </c>
      <c r="H135" s="178">
        <v>20</v>
      </c>
      <c r="I135" s="179"/>
      <c r="J135" s="180">
        <f>ROUND(I135*H135,2)</f>
        <v>0</v>
      </c>
      <c r="K135" s="176" t="s">
        <v>155</v>
      </c>
      <c r="L135" s="40"/>
      <c r="M135" s="181" t="s">
        <v>31</v>
      </c>
      <c r="N135" s="182" t="s">
        <v>50</v>
      </c>
      <c r="O135" s="65"/>
      <c r="P135" s="183">
        <f>O135*H135</f>
        <v>0</v>
      </c>
      <c r="Q135" s="183">
        <v>0.42832</v>
      </c>
      <c r="R135" s="183">
        <f>Q135*H135</f>
        <v>8.5664</v>
      </c>
      <c r="S135" s="183">
        <v>0</v>
      </c>
      <c r="T135" s="184">
        <f>S135*H135</f>
        <v>0</v>
      </c>
      <c r="U135" s="35"/>
      <c r="V135" s="35"/>
      <c r="W135" s="35"/>
      <c r="X135" s="35"/>
      <c r="Y135" s="35"/>
      <c r="Z135" s="35"/>
      <c r="AA135" s="35"/>
      <c r="AB135" s="35"/>
      <c r="AC135" s="35"/>
      <c r="AD135" s="35"/>
      <c r="AE135" s="35"/>
      <c r="AR135" s="185" t="s">
        <v>156</v>
      </c>
      <c r="AT135" s="185" t="s">
        <v>151</v>
      </c>
      <c r="AU135" s="185" t="s">
        <v>89</v>
      </c>
      <c r="AY135" s="18" t="s">
        <v>149</v>
      </c>
      <c r="BE135" s="186">
        <f>IF(N135="základní",J135,0)</f>
        <v>0</v>
      </c>
      <c r="BF135" s="186">
        <f>IF(N135="snížená",J135,0)</f>
        <v>0</v>
      </c>
      <c r="BG135" s="186">
        <f>IF(N135="zákl. přenesená",J135,0)</f>
        <v>0</v>
      </c>
      <c r="BH135" s="186">
        <f>IF(N135="sníž. přenesená",J135,0)</f>
        <v>0</v>
      </c>
      <c r="BI135" s="186">
        <f>IF(N135="nulová",J135,0)</f>
        <v>0</v>
      </c>
      <c r="BJ135" s="18" t="s">
        <v>87</v>
      </c>
      <c r="BK135" s="186">
        <f>ROUND(I135*H135,2)</f>
        <v>0</v>
      </c>
      <c r="BL135" s="18" t="s">
        <v>156</v>
      </c>
      <c r="BM135" s="185" t="s">
        <v>2161</v>
      </c>
    </row>
    <row r="136" spans="1:47" s="2" customFormat="1" ht="68.25">
      <c r="A136" s="35"/>
      <c r="B136" s="36"/>
      <c r="C136" s="37"/>
      <c r="D136" s="187" t="s">
        <v>158</v>
      </c>
      <c r="E136" s="37"/>
      <c r="F136" s="188" t="s">
        <v>2162</v>
      </c>
      <c r="G136" s="37"/>
      <c r="H136" s="37"/>
      <c r="I136" s="189"/>
      <c r="J136" s="37"/>
      <c r="K136" s="37"/>
      <c r="L136" s="40"/>
      <c r="M136" s="190"/>
      <c r="N136" s="191"/>
      <c r="O136" s="65"/>
      <c r="P136" s="65"/>
      <c r="Q136" s="65"/>
      <c r="R136" s="65"/>
      <c r="S136" s="65"/>
      <c r="T136" s="66"/>
      <c r="U136" s="35"/>
      <c r="V136" s="35"/>
      <c r="W136" s="35"/>
      <c r="X136" s="35"/>
      <c r="Y136" s="35"/>
      <c r="Z136" s="35"/>
      <c r="AA136" s="35"/>
      <c r="AB136" s="35"/>
      <c r="AC136" s="35"/>
      <c r="AD136" s="35"/>
      <c r="AE136" s="35"/>
      <c r="AT136" s="18" t="s">
        <v>158</v>
      </c>
      <c r="AU136" s="18" t="s">
        <v>89</v>
      </c>
    </row>
    <row r="137" spans="2:51" s="13" customFormat="1" ht="11.25">
      <c r="B137" s="192"/>
      <c r="C137" s="193"/>
      <c r="D137" s="187" t="s">
        <v>160</v>
      </c>
      <c r="E137" s="194" t="s">
        <v>31</v>
      </c>
      <c r="F137" s="195" t="s">
        <v>263</v>
      </c>
      <c r="G137" s="193"/>
      <c r="H137" s="196">
        <v>20</v>
      </c>
      <c r="I137" s="197"/>
      <c r="J137" s="193"/>
      <c r="K137" s="193"/>
      <c r="L137" s="198"/>
      <c r="M137" s="199"/>
      <c r="N137" s="200"/>
      <c r="O137" s="200"/>
      <c r="P137" s="200"/>
      <c r="Q137" s="200"/>
      <c r="R137" s="200"/>
      <c r="S137" s="200"/>
      <c r="T137" s="201"/>
      <c r="AT137" s="202" t="s">
        <v>160</v>
      </c>
      <c r="AU137" s="202" t="s">
        <v>89</v>
      </c>
      <c r="AV137" s="13" t="s">
        <v>89</v>
      </c>
      <c r="AW137" s="13" t="s">
        <v>38</v>
      </c>
      <c r="AX137" s="13" t="s">
        <v>79</v>
      </c>
      <c r="AY137" s="202" t="s">
        <v>149</v>
      </c>
    </row>
    <row r="138" spans="2:51" s="15" customFormat="1" ht="11.25">
      <c r="B138" s="213"/>
      <c r="C138" s="214"/>
      <c r="D138" s="187" t="s">
        <v>160</v>
      </c>
      <c r="E138" s="215" t="s">
        <v>31</v>
      </c>
      <c r="F138" s="216" t="s">
        <v>163</v>
      </c>
      <c r="G138" s="214"/>
      <c r="H138" s="217">
        <v>20</v>
      </c>
      <c r="I138" s="218"/>
      <c r="J138" s="214"/>
      <c r="K138" s="214"/>
      <c r="L138" s="219"/>
      <c r="M138" s="220"/>
      <c r="N138" s="221"/>
      <c r="O138" s="221"/>
      <c r="P138" s="221"/>
      <c r="Q138" s="221"/>
      <c r="R138" s="221"/>
      <c r="S138" s="221"/>
      <c r="T138" s="222"/>
      <c r="AT138" s="223" t="s">
        <v>160</v>
      </c>
      <c r="AU138" s="223" t="s">
        <v>89</v>
      </c>
      <c r="AV138" s="15" t="s">
        <v>156</v>
      </c>
      <c r="AW138" s="15" t="s">
        <v>38</v>
      </c>
      <c r="AX138" s="15" t="s">
        <v>87</v>
      </c>
      <c r="AY138" s="223" t="s">
        <v>149</v>
      </c>
    </row>
    <row r="139" spans="1:65" s="2" customFormat="1" ht="24">
      <c r="A139" s="35"/>
      <c r="B139" s="36"/>
      <c r="C139" s="174" t="s">
        <v>222</v>
      </c>
      <c r="D139" s="174" t="s">
        <v>151</v>
      </c>
      <c r="E139" s="175" t="s">
        <v>2163</v>
      </c>
      <c r="F139" s="176" t="s">
        <v>2164</v>
      </c>
      <c r="G139" s="177" t="s">
        <v>240</v>
      </c>
      <c r="H139" s="178">
        <v>0.2</v>
      </c>
      <c r="I139" s="179"/>
      <c r="J139" s="180">
        <f>ROUND(I139*H139,2)</f>
        <v>0</v>
      </c>
      <c r="K139" s="176" t="s">
        <v>155</v>
      </c>
      <c r="L139" s="40"/>
      <c r="M139" s="181" t="s">
        <v>31</v>
      </c>
      <c r="N139" s="182" t="s">
        <v>50</v>
      </c>
      <c r="O139" s="65"/>
      <c r="P139" s="183">
        <f>O139*H139</f>
        <v>0</v>
      </c>
      <c r="Q139" s="183">
        <v>1.04881</v>
      </c>
      <c r="R139" s="183">
        <f>Q139*H139</f>
        <v>0.209762</v>
      </c>
      <c r="S139" s="183">
        <v>0</v>
      </c>
      <c r="T139" s="184">
        <f>S139*H139</f>
        <v>0</v>
      </c>
      <c r="U139" s="35"/>
      <c r="V139" s="35"/>
      <c r="W139" s="35"/>
      <c r="X139" s="35"/>
      <c r="Y139" s="35"/>
      <c r="Z139" s="35"/>
      <c r="AA139" s="35"/>
      <c r="AB139" s="35"/>
      <c r="AC139" s="35"/>
      <c r="AD139" s="35"/>
      <c r="AE139" s="35"/>
      <c r="AR139" s="185" t="s">
        <v>156</v>
      </c>
      <c r="AT139" s="185" t="s">
        <v>151</v>
      </c>
      <c r="AU139" s="185" t="s">
        <v>89</v>
      </c>
      <c r="AY139" s="18" t="s">
        <v>149</v>
      </c>
      <c r="BE139" s="186">
        <f>IF(N139="základní",J139,0)</f>
        <v>0</v>
      </c>
      <c r="BF139" s="186">
        <f>IF(N139="snížená",J139,0)</f>
        <v>0</v>
      </c>
      <c r="BG139" s="186">
        <f>IF(N139="zákl. přenesená",J139,0)</f>
        <v>0</v>
      </c>
      <c r="BH139" s="186">
        <f>IF(N139="sníž. přenesená",J139,0)</f>
        <v>0</v>
      </c>
      <c r="BI139" s="186">
        <f>IF(N139="nulová",J139,0)</f>
        <v>0</v>
      </c>
      <c r="BJ139" s="18" t="s">
        <v>87</v>
      </c>
      <c r="BK139" s="186">
        <f>ROUND(I139*H139,2)</f>
        <v>0</v>
      </c>
      <c r="BL139" s="18" t="s">
        <v>156</v>
      </c>
      <c r="BM139" s="185" t="s">
        <v>2165</v>
      </c>
    </row>
    <row r="140" spans="2:51" s="13" customFormat="1" ht="11.25">
      <c r="B140" s="192"/>
      <c r="C140" s="193"/>
      <c r="D140" s="187" t="s">
        <v>160</v>
      </c>
      <c r="E140" s="194" t="s">
        <v>31</v>
      </c>
      <c r="F140" s="195" t="s">
        <v>2166</v>
      </c>
      <c r="G140" s="193"/>
      <c r="H140" s="196">
        <v>0.2</v>
      </c>
      <c r="I140" s="197"/>
      <c r="J140" s="193"/>
      <c r="K140" s="193"/>
      <c r="L140" s="198"/>
      <c r="M140" s="199"/>
      <c r="N140" s="200"/>
      <c r="O140" s="200"/>
      <c r="P140" s="200"/>
      <c r="Q140" s="200"/>
      <c r="R140" s="200"/>
      <c r="S140" s="200"/>
      <c r="T140" s="201"/>
      <c r="AT140" s="202" t="s">
        <v>160</v>
      </c>
      <c r="AU140" s="202" t="s">
        <v>89</v>
      </c>
      <c r="AV140" s="13" t="s">
        <v>89</v>
      </c>
      <c r="AW140" s="13" t="s">
        <v>38</v>
      </c>
      <c r="AX140" s="13" t="s">
        <v>79</v>
      </c>
      <c r="AY140" s="202" t="s">
        <v>149</v>
      </c>
    </row>
    <row r="141" spans="2:51" s="14" customFormat="1" ht="11.25">
      <c r="B141" s="203"/>
      <c r="C141" s="204"/>
      <c r="D141" s="187" t="s">
        <v>160</v>
      </c>
      <c r="E141" s="205" t="s">
        <v>31</v>
      </c>
      <c r="F141" s="206" t="s">
        <v>2167</v>
      </c>
      <c r="G141" s="204"/>
      <c r="H141" s="205" t="s">
        <v>31</v>
      </c>
      <c r="I141" s="207"/>
      <c r="J141" s="204"/>
      <c r="K141" s="204"/>
      <c r="L141" s="208"/>
      <c r="M141" s="209"/>
      <c r="N141" s="210"/>
      <c r="O141" s="210"/>
      <c r="P141" s="210"/>
      <c r="Q141" s="210"/>
      <c r="R141" s="210"/>
      <c r="S141" s="210"/>
      <c r="T141" s="211"/>
      <c r="AT141" s="212" t="s">
        <v>160</v>
      </c>
      <c r="AU141" s="212" t="s">
        <v>89</v>
      </c>
      <c r="AV141" s="14" t="s">
        <v>87</v>
      </c>
      <c r="AW141" s="14" t="s">
        <v>38</v>
      </c>
      <c r="AX141" s="14" t="s">
        <v>79</v>
      </c>
      <c r="AY141" s="212" t="s">
        <v>149</v>
      </c>
    </row>
    <row r="142" spans="2:51" s="15" customFormat="1" ht="11.25">
      <c r="B142" s="213"/>
      <c r="C142" s="214"/>
      <c r="D142" s="187" t="s">
        <v>160</v>
      </c>
      <c r="E142" s="215" t="s">
        <v>31</v>
      </c>
      <c r="F142" s="216" t="s">
        <v>163</v>
      </c>
      <c r="G142" s="214"/>
      <c r="H142" s="217">
        <v>0.2</v>
      </c>
      <c r="I142" s="218"/>
      <c r="J142" s="214"/>
      <c r="K142" s="214"/>
      <c r="L142" s="219"/>
      <c r="M142" s="220"/>
      <c r="N142" s="221"/>
      <c r="O142" s="221"/>
      <c r="P142" s="221"/>
      <c r="Q142" s="221"/>
      <c r="R142" s="221"/>
      <c r="S142" s="221"/>
      <c r="T142" s="222"/>
      <c r="AT142" s="223" t="s">
        <v>160</v>
      </c>
      <c r="AU142" s="223" t="s">
        <v>89</v>
      </c>
      <c r="AV142" s="15" t="s">
        <v>156</v>
      </c>
      <c r="AW142" s="15" t="s">
        <v>38</v>
      </c>
      <c r="AX142" s="15" t="s">
        <v>87</v>
      </c>
      <c r="AY142" s="223" t="s">
        <v>149</v>
      </c>
    </row>
    <row r="143" spans="1:65" s="2" customFormat="1" ht="21.75" customHeight="1">
      <c r="A143" s="35"/>
      <c r="B143" s="36"/>
      <c r="C143" s="174" t="s">
        <v>224</v>
      </c>
      <c r="D143" s="174" t="s">
        <v>151</v>
      </c>
      <c r="E143" s="175" t="s">
        <v>2168</v>
      </c>
      <c r="F143" s="176" t="s">
        <v>2169</v>
      </c>
      <c r="G143" s="177" t="s">
        <v>391</v>
      </c>
      <c r="H143" s="178">
        <v>10</v>
      </c>
      <c r="I143" s="179"/>
      <c r="J143" s="180">
        <f>ROUND(I143*H143,2)</f>
        <v>0</v>
      </c>
      <c r="K143" s="176" t="s">
        <v>31</v>
      </c>
      <c r="L143" s="40"/>
      <c r="M143" s="181" t="s">
        <v>31</v>
      </c>
      <c r="N143" s="182" t="s">
        <v>50</v>
      </c>
      <c r="O143" s="65"/>
      <c r="P143" s="183">
        <f>O143*H143</f>
        <v>0</v>
      </c>
      <c r="Q143" s="183">
        <v>0.17489</v>
      </c>
      <c r="R143" s="183">
        <f>Q143*H143</f>
        <v>1.7489</v>
      </c>
      <c r="S143" s="183">
        <v>0</v>
      </c>
      <c r="T143" s="184">
        <f>S143*H143</f>
        <v>0</v>
      </c>
      <c r="U143" s="35"/>
      <c r="V143" s="35"/>
      <c r="W143" s="35"/>
      <c r="X143" s="35"/>
      <c r="Y143" s="35"/>
      <c r="Z143" s="35"/>
      <c r="AA143" s="35"/>
      <c r="AB143" s="35"/>
      <c r="AC143" s="35"/>
      <c r="AD143" s="35"/>
      <c r="AE143" s="35"/>
      <c r="AR143" s="185" t="s">
        <v>156</v>
      </c>
      <c r="AT143" s="185" t="s">
        <v>151</v>
      </c>
      <c r="AU143" s="185" t="s">
        <v>89</v>
      </c>
      <c r="AY143" s="18" t="s">
        <v>149</v>
      </c>
      <c r="BE143" s="186">
        <f>IF(N143="základní",J143,0)</f>
        <v>0</v>
      </c>
      <c r="BF143" s="186">
        <f>IF(N143="snížená",J143,0)</f>
        <v>0</v>
      </c>
      <c r="BG143" s="186">
        <f>IF(N143="zákl. přenesená",J143,0)</f>
        <v>0</v>
      </c>
      <c r="BH143" s="186">
        <f>IF(N143="sníž. přenesená",J143,0)</f>
        <v>0</v>
      </c>
      <c r="BI143" s="186">
        <f>IF(N143="nulová",J143,0)</f>
        <v>0</v>
      </c>
      <c r="BJ143" s="18" t="s">
        <v>87</v>
      </c>
      <c r="BK143" s="186">
        <f>ROUND(I143*H143,2)</f>
        <v>0</v>
      </c>
      <c r="BL143" s="18" t="s">
        <v>156</v>
      </c>
      <c r="BM143" s="185" t="s">
        <v>2170</v>
      </c>
    </row>
    <row r="144" spans="1:47" s="2" customFormat="1" ht="68.25">
      <c r="A144" s="35"/>
      <c r="B144" s="36"/>
      <c r="C144" s="37"/>
      <c r="D144" s="187" t="s">
        <v>158</v>
      </c>
      <c r="E144" s="37"/>
      <c r="F144" s="188" t="s">
        <v>1967</v>
      </c>
      <c r="G144" s="37"/>
      <c r="H144" s="37"/>
      <c r="I144" s="189"/>
      <c r="J144" s="37"/>
      <c r="K144" s="37"/>
      <c r="L144" s="40"/>
      <c r="M144" s="190"/>
      <c r="N144" s="191"/>
      <c r="O144" s="65"/>
      <c r="P144" s="65"/>
      <c r="Q144" s="65"/>
      <c r="R144" s="65"/>
      <c r="S144" s="65"/>
      <c r="T144" s="66"/>
      <c r="U144" s="35"/>
      <c r="V144" s="35"/>
      <c r="W144" s="35"/>
      <c r="X144" s="35"/>
      <c r="Y144" s="35"/>
      <c r="Z144" s="35"/>
      <c r="AA144" s="35"/>
      <c r="AB144" s="35"/>
      <c r="AC144" s="35"/>
      <c r="AD144" s="35"/>
      <c r="AE144" s="35"/>
      <c r="AT144" s="18" t="s">
        <v>158</v>
      </c>
      <c r="AU144" s="18" t="s">
        <v>89</v>
      </c>
    </row>
    <row r="145" spans="1:65" s="2" customFormat="1" ht="16.5" customHeight="1">
      <c r="A145" s="35"/>
      <c r="B145" s="36"/>
      <c r="C145" s="224" t="s">
        <v>8</v>
      </c>
      <c r="D145" s="224" t="s">
        <v>237</v>
      </c>
      <c r="E145" s="225" t="s">
        <v>2171</v>
      </c>
      <c r="F145" s="226" t="s">
        <v>2172</v>
      </c>
      <c r="G145" s="227" t="s">
        <v>391</v>
      </c>
      <c r="H145" s="228">
        <v>10</v>
      </c>
      <c r="I145" s="229"/>
      <c r="J145" s="230">
        <f>ROUND(I145*H145,2)</f>
        <v>0</v>
      </c>
      <c r="K145" s="226" t="s">
        <v>31</v>
      </c>
      <c r="L145" s="231"/>
      <c r="M145" s="232" t="s">
        <v>31</v>
      </c>
      <c r="N145" s="233" t="s">
        <v>50</v>
      </c>
      <c r="O145" s="65"/>
      <c r="P145" s="183">
        <f>O145*H145</f>
        <v>0</v>
      </c>
      <c r="Q145" s="183">
        <v>0.004</v>
      </c>
      <c r="R145" s="183">
        <f>Q145*H145</f>
        <v>0.04</v>
      </c>
      <c r="S145" s="183">
        <v>0</v>
      </c>
      <c r="T145" s="184">
        <f>S145*H145</f>
        <v>0</v>
      </c>
      <c r="U145" s="35"/>
      <c r="V145" s="35"/>
      <c r="W145" s="35"/>
      <c r="X145" s="35"/>
      <c r="Y145" s="35"/>
      <c r="Z145" s="35"/>
      <c r="AA145" s="35"/>
      <c r="AB145" s="35"/>
      <c r="AC145" s="35"/>
      <c r="AD145" s="35"/>
      <c r="AE145" s="35"/>
      <c r="AR145" s="185" t="s">
        <v>198</v>
      </c>
      <c r="AT145" s="185" t="s">
        <v>237</v>
      </c>
      <c r="AU145" s="185" t="s">
        <v>89</v>
      </c>
      <c r="AY145" s="18" t="s">
        <v>149</v>
      </c>
      <c r="BE145" s="186">
        <f>IF(N145="základní",J145,0)</f>
        <v>0</v>
      </c>
      <c r="BF145" s="186">
        <f>IF(N145="snížená",J145,0)</f>
        <v>0</v>
      </c>
      <c r="BG145" s="186">
        <f>IF(N145="zákl. přenesená",J145,0)</f>
        <v>0</v>
      </c>
      <c r="BH145" s="186">
        <f>IF(N145="sníž. přenesená",J145,0)</f>
        <v>0</v>
      </c>
      <c r="BI145" s="186">
        <f>IF(N145="nulová",J145,0)</f>
        <v>0</v>
      </c>
      <c r="BJ145" s="18" t="s">
        <v>87</v>
      </c>
      <c r="BK145" s="186">
        <f>ROUND(I145*H145,2)</f>
        <v>0</v>
      </c>
      <c r="BL145" s="18" t="s">
        <v>156</v>
      </c>
      <c r="BM145" s="185" t="s">
        <v>2173</v>
      </c>
    </row>
    <row r="146" spans="1:65" s="2" customFormat="1" ht="16.5" customHeight="1">
      <c r="A146" s="35"/>
      <c r="B146" s="36"/>
      <c r="C146" s="174" t="s">
        <v>236</v>
      </c>
      <c r="D146" s="174" t="s">
        <v>151</v>
      </c>
      <c r="E146" s="175" t="s">
        <v>2174</v>
      </c>
      <c r="F146" s="176" t="s">
        <v>2175</v>
      </c>
      <c r="G146" s="177" t="s">
        <v>391</v>
      </c>
      <c r="H146" s="178">
        <v>1</v>
      </c>
      <c r="I146" s="179"/>
      <c r="J146" s="180">
        <f>ROUND(I146*H146,2)</f>
        <v>0</v>
      </c>
      <c r="K146" s="176" t="s">
        <v>155</v>
      </c>
      <c r="L146" s="40"/>
      <c r="M146" s="181" t="s">
        <v>31</v>
      </c>
      <c r="N146" s="182" t="s">
        <v>50</v>
      </c>
      <c r="O146" s="65"/>
      <c r="P146" s="183">
        <f>O146*H146</f>
        <v>0</v>
      </c>
      <c r="Q146" s="183">
        <v>0</v>
      </c>
      <c r="R146" s="183">
        <f>Q146*H146</f>
        <v>0</v>
      </c>
      <c r="S146" s="183">
        <v>0</v>
      </c>
      <c r="T146" s="184">
        <f>S146*H146</f>
        <v>0</v>
      </c>
      <c r="U146" s="35"/>
      <c r="V146" s="35"/>
      <c r="W146" s="35"/>
      <c r="X146" s="35"/>
      <c r="Y146" s="35"/>
      <c r="Z146" s="35"/>
      <c r="AA146" s="35"/>
      <c r="AB146" s="35"/>
      <c r="AC146" s="35"/>
      <c r="AD146" s="35"/>
      <c r="AE146" s="35"/>
      <c r="AR146" s="185" t="s">
        <v>156</v>
      </c>
      <c r="AT146" s="185" t="s">
        <v>151</v>
      </c>
      <c r="AU146" s="185" t="s">
        <v>89</v>
      </c>
      <c r="AY146" s="18" t="s">
        <v>149</v>
      </c>
      <c r="BE146" s="186">
        <f>IF(N146="základní",J146,0)</f>
        <v>0</v>
      </c>
      <c r="BF146" s="186">
        <f>IF(N146="snížená",J146,0)</f>
        <v>0</v>
      </c>
      <c r="BG146" s="186">
        <f>IF(N146="zákl. přenesená",J146,0)</f>
        <v>0</v>
      </c>
      <c r="BH146" s="186">
        <f>IF(N146="sníž. přenesená",J146,0)</f>
        <v>0</v>
      </c>
      <c r="BI146" s="186">
        <f>IF(N146="nulová",J146,0)</f>
        <v>0</v>
      </c>
      <c r="BJ146" s="18" t="s">
        <v>87</v>
      </c>
      <c r="BK146" s="186">
        <f>ROUND(I146*H146,2)</f>
        <v>0</v>
      </c>
      <c r="BL146" s="18" t="s">
        <v>156</v>
      </c>
      <c r="BM146" s="185" t="s">
        <v>2176</v>
      </c>
    </row>
    <row r="147" spans="1:47" s="2" customFormat="1" ht="29.25">
      <c r="A147" s="35"/>
      <c r="B147" s="36"/>
      <c r="C147" s="37"/>
      <c r="D147" s="187" t="s">
        <v>158</v>
      </c>
      <c r="E147" s="37"/>
      <c r="F147" s="188" t="s">
        <v>1980</v>
      </c>
      <c r="G147" s="37"/>
      <c r="H147" s="37"/>
      <c r="I147" s="189"/>
      <c r="J147" s="37"/>
      <c r="K147" s="37"/>
      <c r="L147" s="40"/>
      <c r="M147" s="190"/>
      <c r="N147" s="191"/>
      <c r="O147" s="65"/>
      <c r="P147" s="65"/>
      <c r="Q147" s="65"/>
      <c r="R147" s="65"/>
      <c r="S147" s="65"/>
      <c r="T147" s="66"/>
      <c r="U147" s="35"/>
      <c r="V147" s="35"/>
      <c r="W147" s="35"/>
      <c r="X147" s="35"/>
      <c r="Y147" s="35"/>
      <c r="Z147" s="35"/>
      <c r="AA147" s="35"/>
      <c r="AB147" s="35"/>
      <c r="AC147" s="35"/>
      <c r="AD147" s="35"/>
      <c r="AE147" s="35"/>
      <c r="AT147" s="18" t="s">
        <v>158</v>
      </c>
      <c r="AU147" s="18" t="s">
        <v>89</v>
      </c>
    </row>
    <row r="148" spans="1:65" s="2" customFormat="1" ht="16.5" customHeight="1">
      <c r="A148" s="35"/>
      <c r="B148" s="36"/>
      <c r="C148" s="224" t="s">
        <v>243</v>
      </c>
      <c r="D148" s="224" t="s">
        <v>237</v>
      </c>
      <c r="E148" s="225" t="s">
        <v>2177</v>
      </c>
      <c r="F148" s="226" t="s">
        <v>2178</v>
      </c>
      <c r="G148" s="227" t="s">
        <v>391</v>
      </c>
      <c r="H148" s="228">
        <v>1</v>
      </c>
      <c r="I148" s="229"/>
      <c r="J148" s="230">
        <f>ROUND(I148*H148,2)</f>
        <v>0</v>
      </c>
      <c r="K148" s="226" t="s">
        <v>31</v>
      </c>
      <c r="L148" s="231"/>
      <c r="M148" s="232" t="s">
        <v>31</v>
      </c>
      <c r="N148" s="233" t="s">
        <v>50</v>
      </c>
      <c r="O148" s="65"/>
      <c r="P148" s="183">
        <f>O148*H148</f>
        <v>0</v>
      </c>
      <c r="Q148" s="183">
        <v>0.0985</v>
      </c>
      <c r="R148" s="183">
        <f>Q148*H148</f>
        <v>0.0985</v>
      </c>
      <c r="S148" s="183">
        <v>0</v>
      </c>
      <c r="T148" s="184">
        <f>S148*H148</f>
        <v>0</v>
      </c>
      <c r="U148" s="35"/>
      <c r="V148" s="35"/>
      <c r="W148" s="35"/>
      <c r="X148" s="35"/>
      <c r="Y148" s="35"/>
      <c r="Z148" s="35"/>
      <c r="AA148" s="35"/>
      <c r="AB148" s="35"/>
      <c r="AC148" s="35"/>
      <c r="AD148" s="35"/>
      <c r="AE148" s="35"/>
      <c r="AR148" s="185" t="s">
        <v>198</v>
      </c>
      <c r="AT148" s="185" t="s">
        <v>237</v>
      </c>
      <c r="AU148" s="185" t="s">
        <v>89</v>
      </c>
      <c r="AY148" s="18" t="s">
        <v>149</v>
      </c>
      <c r="BE148" s="186">
        <f>IF(N148="základní",J148,0)</f>
        <v>0</v>
      </c>
      <c r="BF148" s="186">
        <f>IF(N148="snížená",J148,0)</f>
        <v>0</v>
      </c>
      <c r="BG148" s="186">
        <f>IF(N148="zákl. přenesená",J148,0)</f>
        <v>0</v>
      </c>
      <c r="BH148" s="186">
        <f>IF(N148="sníž. přenesená",J148,0)</f>
        <v>0</v>
      </c>
      <c r="BI148" s="186">
        <f>IF(N148="nulová",J148,0)</f>
        <v>0</v>
      </c>
      <c r="BJ148" s="18" t="s">
        <v>87</v>
      </c>
      <c r="BK148" s="186">
        <f>ROUND(I148*H148,2)</f>
        <v>0</v>
      </c>
      <c r="BL148" s="18" t="s">
        <v>156</v>
      </c>
      <c r="BM148" s="185" t="s">
        <v>2179</v>
      </c>
    </row>
    <row r="149" spans="1:65" s="2" customFormat="1" ht="24">
      <c r="A149" s="35"/>
      <c r="B149" s="36"/>
      <c r="C149" s="174" t="s">
        <v>248</v>
      </c>
      <c r="D149" s="174" t="s">
        <v>151</v>
      </c>
      <c r="E149" s="175" t="s">
        <v>2180</v>
      </c>
      <c r="F149" s="176" t="s">
        <v>2181</v>
      </c>
      <c r="G149" s="177" t="s">
        <v>287</v>
      </c>
      <c r="H149" s="178">
        <v>23.2</v>
      </c>
      <c r="I149" s="179"/>
      <c r="J149" s="180">
        <f>ROUND(I149*H149,2)</f>
        <v>0</v>
      </c>
      <c r="K149" s="176" t="s">
        <v>155</v>
      </c>
      <c r="L149" s="40"/>
      <c r="M149" s="181" t="s">
        <v>31</v>
      </c>
      <c r="N149" s="182" t="s">
        <v>50</v>
      </c>
      <c r="O149" s="65"/>
      <c r="P149" s="183">
        <f>O149*H149</f>
        <v>0</v>
      </c>
      <c r="Q149" s="183">
        <v>0</v>
      </c>
      <c r="R149" s="183">
        <f>Q149*H149</f>
        <v>0</v>
      </c>
      <c r="S149" s="183">
        <v>0</v>
      </c>
      <c r="T149" s="184">
        <f>S149*H149</f>
        <v>0</v>
      </c>
      <c r="U149" s="35"/>
      <c r="V149" s="35"/>
      <c r="W149" s="35"/>
      <c r="X149" s="35"/>
      <c r="Y149" s="35"/>
      <c r="Z149" s="35"/>
      <c r="AA149" s="35"/>
      <c r="AB149" s="35"/>
      <c r="AC149" s="35"/>
      <c r="AD149" s="35"/>
      <c r="AE149" s="35"/>
      <c r="AR149" s="185" t="s">
        <v>156</v>
      </c>
      <c r="AT149" s="185" t="s">
        <v>151</v>
      </c>
      <c r="AU149" s="185" t="s">
        <v>89</v>
      </c>
      <c r="AY149" s="18" t="s">
        <v>149</v>
      </c>
      <c r="BE149" s="186">
        <f>IF(N149="základní",J149,0)</f>
        <v>0</v>
      </c>
      <c r="BF149" s="186">
        <f>IF(N149="snížená",J149,0)</f>
        <v>0</v>
      </c>
      <c r="BG149" s="186">
        <f>IF(N149="zákl. přenesená",J149,0)</f>
        <v>0</v>
      </c>
      <c r="BH149" s="186">
        <f>IF(N149="sníž. přenesená",J149,0)</f>
        <v>0</v>
      </c>
      <c r="BI149" s="186">
        <f>IF(N149="nulová",J149,0)</f>
        <v>0</v>
      </c>
      <c r="BJ149" s="18" t="s">
        <v>87</v>
      </c>
      <c r="BK149" s="186">
        <f>ROUND(I149*H149,2)</f>
        <v>0</v>
      </c>
      <c r="BL149" s="18" t="s">
        <v>156</v>
      </c>
      <c r="BM149" s="185" t="s">
        <v>2182</v>
      </c>
    </row>
    <row r="150" spans="1:47" s="2" customFormat="1" ht="29.25">
      <c r="A150" s="35"/>
      <c r="B150" s="36"/>
      <c r="C150" s="37"/>
      <c r="D150" s="187" t="s">
        <v>158</v>
      </c>
      <c r="E150" s="37"/>
      <c r="F150" s="188" t="s">
        <v>2183</v>
      </c>
      <c r="G150" s="37"/>
      <c r="H150" s="37"/>
      <c r="I150" s="189"/>
      <c r="J150" s="37"/>
      <c r="K150" s="37"/>
      <c r="L150" s="40"/>
      <c r="M150" s="190"/>
      <c r="N150" s="191"/>
      <c r="O150" s="65"/>
      <c r="P150" s="65"/>
      <c r="Q150" s="65"/>
      <c r="R150" s="65"/>
      <c r="S150" s="65"/>
      <c r="T150" s="66"/>
      <c r="U150" s="35"/>
      <c r="V150" s="35"/>
      <c r="W150" s="35"/>
      <c r="X150" s="35"/>
      <c r="Y150" s="35"/>
      <c r="Z150" s="35"/>
      <c r="AA150" s="35"/>
      <c r="AB150" s="35"/>
      <c r="AC150" s="35"/>
      <c r="AD150" s="35"/>
      <c r="AE150" s="35"/>
      <c r="AT150" s="18" t="s">
        <v>158</v>
      </c>
      <c r="AU150" s="18" t="s">
        <v>89</v>
      </c>
    </row>
    <row r="151" spans="1:65" s="2" customFormat="1" ht="16.5" customHeight="1">
      <c r="A151" s="35"/>
      <c r="B151" s="36"/>
      <c r="C151" s="224" t="s">
        <v>258</v>
      </c>
      <c r="D151" s="224" t="s">
        <v>237</v>
      </c>
      <c r="E151" s="225" t="s">
        <v>2184</v>
      </c>
      <c r="F151" s="226" t="s">
        <v>2185</v>
      </c>
      <c r="G151" s="227" t="s">
        <v>391</v>
      </c>
      <c r="H151" s="228">
        <v>9</v>
      </c>
      <c r="I151" s="229"/>
      <c r="J151" s="230">
        <f>ROUND(I151*H151,2)</f>
        <v>0</v>
      </c>
      <c r="K151" s="226" t="s">
        <v>31</v>
      </c>
      <c r="L151" s="231"/>
      <c r="M151" s="232" t="s">
        <v>31</v>
      </c>
      <c r="N151" s="233" t="s">
        <v>50</v>
      </c>
      <c r="O151" s="65"/>
      <c r="P151" s="183">
        <f>O151*H151</f>
        <v>0</v>
      </c>
      <c r="Q151" s="183">
        <v>0.029</v>
      </c>
      <c r="R151" s="183">
        <f>Q151*H151</f>
        <v>0.261</v>
      </c>
      <c r="S151" s="183">
        <v>0</v>
      </c>
      <c r="T151" s="184">
        <f>S151*H151</f>
        <v>0</v>
      </c>
      <c r="U151" s="35"/>
      <c r="V151" s="35"/>
      <c r="W151" s="35"/>
      <c r="X151" s="35"/>
      <c r="Y151" s="35"/>
      <c r="Z151" s="35"/>
      <c r="AA151" s="35"/>
      <c r="AB151" s="35"/>
      <c r="AC151" s="35"/>
      <c r="AD151" s="35"/>
      <c r="AE151" s="35"/>
      <c r="AR151" s="185" t="s">
        <v>198</v>
      </c>
      <c r="AT151" s="185" t="s">
        <v>237</v>
      </c>
      <c r="AU151" s="185" t="s">
        <v>89</v>
      </c>
      <c r="AY151" s="18" t="s">
        <v>149</v>
      </c>
      <c r="BE151" s="186">
        <f>IF(N151="základní",J151,0)</f>
        <v>0</v>
      </c>
      <c r="BF151" s="186">
        <f>IF(N151="snížená",J151,0)</f>
        <v>0</v>
      </c>
      <c r="BG151" s="186">
        <f>IF(N151="zákl. přenesená",J151,0)</f>
        <v>0</v>
      </c>
      <c r="BH151" s="186">
        <f>IF(N151="sníž. přenesená",J151,0)</f>
        <v>0</v>
      </c>
      <c r="BI151" s="186">
        <f>IF(N151="nulová",J151,0)</f>
        <v>0</v>
      </c>
      <c r="BJ151" s="18" t="s">
        <v>87</v>
      </c>
      <c r="BK151" s="186">
        <f>ROUND(I151*H151,2)</f>
        <v>0</v>
      </c>
      <c r="BL151" s="18" t="s">
        <v>156</v>
      </c>
      <c r="BM151" s="185" t="s">
        <v>2186</v>
      </c>
    </row>
    <row r="152" spans="2:63" s="12" customFormat="1" ht="22.9" customHeight="1">
      <c r="B152" s="158"/>
      <c r="C152" s="159"/>
      <c r="D152" s="160" t="s">
        <v>78</v>
      </c>
      <c r="E152" s="172" t="s">
        <v>156</v>
      </c>
      <c r="F152" s="172" t="s">
        <v>298</v>
      </c>
      <c r="G152" s="159"/>
      <c r="H152" s="159"/>
      <c r="I152" s="162"/>
      <c r="J152" s="173">
        <f>BK152</f>
        <v>0</v>
      </c>
      <c r="K152" s="159"/>
      <c r="L152" s="164"/>
      <c r="M152" s="165"/>
      <c r="N152" s="166"/>
      <c r="O152" s="166"/>
      <c r="P152" s="167">
        <f>SUM(P153:P156)</f>
        <v>0</v>
      </c>
      <c r="Q152" s="166"/>
      <c r="R152" s="167">
        <f>SUM(R153:R156)</f>
        <v>0</v>
      </c>
      <c r="S152" s="166"/>
      <c r="T152" s="168">
        <f>SUM(T153:T156)</f>
        <v>0</v>
      </c>
      <c r="AR152" s="169" t="s">
        <v>87</v>
      </c>
      <c r="AT152" s="170" t="s">
        <v>78</v>
      </c>
      <c r="AU152" s="170" t="s">
        <v>87</v>
      </c>
      <c r="AY152" s="169" t="s">
        <v>149</v>
      </c>
      <c r="BK152" s="171">
        <f>SUM(BK153:BK156)</f>
        <v>0</v>
      </c>
    </row>
    <row r="153" spans="1:65" s="2" customFormat="1" ht="16.5" customHeight="1">
      <c r="A153" s="35"/>
      <c r="B153" s="36"/>
      <c r="C153" s="174" t="s">
        <v>263</v>
      </c>
      <c r="D153" s="174" t="s">
        <v>151</v>
      </c>
      <c r="E153" s="175" t="s">
        <v>307</v>
      </c>
      <c r="F153" s="176" t="s">
        <v>308</v>
      </c>
      <c r="G153" s="177" t="s">
        <v>170</v>
      </c>
      <c r="H153" s="178">
        <v>1.5</v>
      </c>
      <c r="I153" s="179"/>
      <c r="J153" s="180">
        <f>ROUND(I153*H153,2)</f>
        <v>0</v>
      </c>
      <c r="K153" s="176" t="s">
        <v>155</v>
      </c>
      <c r="L153" s="40"/>
      <c r="M153" s="181" t="s">
        <v>31</v>
      </c>
      <c r="N153" s="182" t="s">
        <v>50</v>
      </c>
      <c r="O153" s="65"/>
      <c r="P153" s="183">
        <f>O153*H153</f>
        <v>0</v>
      </c>
      <c r="Q153" s="183">
        <v>0</v>
      </c>
      <c r="R153" s="183">
        <f>Q153*H153</f>
        <v>0</v>
      </c>
      <c r="S153" s="183">
        <v>0</v>
      </c>
      <c r="T153" s="184">
        <f>S153*H153</f>
        <v>0</v>
      </c>
      <c r="U153" s="35"/>
      <c r="V153" s="35"/>
      <c r="W153" s="35"/>
      <c r="X153" s="35"/>
      <c r="Y153" s="35"/>
      <c r="Z153" s="35"/>
      <c r="AA153" s="35"/>
      <c r="AB153" s="35"/>
      <c r="AC153" s="35"/>
      <c r="AD153" s="35"/>
      <c r="AE153" s="35"/>
      <c r="AR153" s="185" t="s">
        <v>156</v>
      </c>
      <c r="AT153" s="185" t="s">
        <v>151</v>
      </c>
      <c r="AU153" s="185" t="s">
        <v>89</v>
      </c>
      <c r="AY153" s="18" t="s">
        <v>149</v>
      </c>
      <c r="BE153" s="186">
        <f>IF(N153="základní",J153,0)</f>
        <v>0</v>
      </c>
      <c r="BF153" s="186">
        <f>IF(N153="snížená",J153,0)</f>
        <v>0</v>
      </c>
      <c r="BG153" s="186">
        <f>IF(N153="zákl. přenesená",J153,0)</f>
        <v>0</v>
      </c>
      <c r="BH153" s="186">
        <f>IF(N153="sníž. přenesená",J153,0)</f>
        <v>0</v>
      </c>
      <c r="BI153" s="186">
        <f>IF(N153="nulová",J153,0)</f>
        <v>0</v>
      </c>
      <c r="BJ153" s="18" t="s">
        <v>87</v>
      </c>
      <c r="BK153" s="186">
        <f>ROUND(I153*H153,2)</f>
        <v>0</v>
      </c>
      <c r="BL153" s="18" t="s">
        <v>156</v>
      </c>
      <c r="BM153" s="185" t="s">
        <v>2187</v>
      </c>
    </row>
    <row r="154" spans="1:47" s="2" customFormat="1" ht="48.75">
      <c r="A154" s="35"/>
      <c r="B154" s="36"/>
      <c r="C154" s="37"/>
      <c r="D154" s="187" t="s">
        <v>158</v>
      </c>
      <c r="E154" s="37"/>
      <c r="F154" s="188" t="s">
        <v>303</v>
      </c>
      <c r="G154" s="37"/>
      <c r="H154" s="37"/>
      <c r="I154" s="189"/>
      <c r="J154" s="37"/>
      <c r="K154" s="37"/>
      <c r="L154" s="40"/>
      <c r="M154" s="190"/>
      <c r="N154" s="191"/>
      <c r="O154" s="65"/>
      <c r="P154" s="65"/>
      <c r="Q154" s="65"/>
      <c r="R154" s="65"/>
      <c r="S154" s="65"/>
      <c r="T154" s="66"/>
      <c r="U154" s="35"/>
      <c r="V154" s="35"/>
      <c r="W154" s="35"/>
      <c r="X154" s="35"/>
      <c r="Y154" s="35"/>
      <c r="Z154" s="35"/>
      <c r="AA154" s="35"/>
      <c r="AB154" s="35"/>
      <c r="AC154" s="35"/>
      <c r="AD154" s="35"/>
      <c r="AE154" s="35"/>
      <c r="AT154" s="18" t="s">
        <v>158</v>
      </c>
      <c r="AU154" s="18" t="s">
        <v>89</v>
      </c>
    </row>
    <row r="155" spans="1:65" s="2" customFormat="1" ht="24">
      <c r="A155" s="35"/>
      <c r="B155" s="36"/>
      <c r="C155" s="174" t="s">
        <v>7</v>
      </c>
      <c r="D155" s="174" t="s">
        <v>151</v>
      </c>
      <c r="E155" s="175" t="s">
        <v>2188</v>
      </c>
      <c r="F155" s="176" t="s">
        <v>2189</v>
      </c>
      <c r="G155" s="177" t="s">
        <v>170</v>
      </c>
      <c r="H155" s="178">
        <v>1.5</v>
      </c>
      <c r="I155" s="179"/>
      <c r="J155" s="180">
        <f>ROUND(I155*H155,2)</f>
        <v>0</v>
      </c>
      <c r="K155" s="176" t="s">
        <v>155</v>
      </c>
      <c r="L155" s="40"/>
      <c r="M155" s="181" t="s">
        <v>31</v>
      </c>
      <c r="N155" s="182" t="s">
        <v>50</v>
      </c>
      <c r="O155" s="65"/>
      <c r="P155" s="183">
        <f>O155*H155</f>
        <v>0</v>
      </c>
      <c r="Q155" s="183">
        <v>0</v>
      </c>
      <c r="R155" s="183">
        <f>Q155*H155</f>
        <v>0</v>
      </c>
      <c r="S155" s="183">
        <v>0</v>
      </c>
      <c r="T155" s="184">
        <f>S155*H155</f>
        <v>0</v>
      </c>
      <c r="U155" s="35"/>
      <c r="V155" s="35"/>
      <c r="W155" s="35"/>
      <c r="X155" s="35"/>
      <c r="Y155" s="35"/>
      <c r="Z155" s="35"/>
      <c r="AA155" s="35"/>
      <c r="AB155" s="35"/>
      <c r="AC155" s="35"/>
      <c r="AD155" s="35"/>
      <c r="AE155" s="35"/>
      <c r="AR155" s="185" t="s">
        <v>156</v>
      </c>
      <c r="AT155" s="185" t="s">
        <v>151</v>
      </c>
      <c r="AU155" s="185" t="s">
        <v>89</v>
      </c>
      <c r="AY155" s="18" t="s">
        <v>149</v>
      </c>
      <c r="BE155" s="186">
        <f>IF(N155="základní",J155,0)</f>
        <v>0</v>
      </c>
      <c r="BF155" s="186">
        <f>IF(N155="snížená",J155,0)</f>
        <v>0</v>
      </c>
      <c r="BG155" s="186">
        <f>IF(N155="zákl. přenesená",J155,0)</f>
        <v>0</v>
      </c>
      <c r="BH155" s="186">
        <f>IF(N155="sníž. přenesená",J155,0)</f>
        <v>0</v>
      </c>
      <c r="BI155" s="186">
        <f>IF(N155="nulová",J155,0)</f>
        <v>0</v>
      </c>
      <c r="BJ155" s="18" t="s">
        <v>87</v>
      </c>
      <c r="BK155" s="186">
        <f>ROUND(I155*H155,2)</f>
        <v>0</v>
      </c>
      <c r="BL155" s="18" t="s">
        <v>156</v>
      </c>
      <c r="BM155" s="185" t="s">
        <v>2190</v>
      </c>
    </row>
    <row r="156" spans="1:47" s="2" customFormat="1" ht="39">
      <c r="A156" s="35"/>
      <c r="B156" s="36"/>
      <c r="C156" s="37"/>
      <c r="D156" s="187" t="s">
        <v>158</v>
      </c>
      <c r="E156" s="37"/>
      <c r="F156" s="188" t="s">
        <v>321</v>
      </c>
      <c r="G156" s="37"/>
      <c r="H156" s="37"/>
      <c r="I156" s="189"/>
      <c r="J156" s="37"/>
      <c r="K156" s="37"/>
      <c r="L156" s="40"/>
      <c r="M156" s="190"/>
      <c r="N156" s="191"/>
      <c r="O156" s="65"/>
      <c r="P156" s="65"/>
      <c r="Q156" s="65"/>
      <c r="R156" s="65"/>
      <c r="S156" s="65"/>
      <c r="T156" s="66"/>
      <c r="U156" s="35"/>
      <c r="V156" s="35"/>
      <c r="W156" s="35"/>
      <c r="X156" s="35"/>
      <c r="Y156" s="35"/>
      <c r="Z156" s="35"/>
      <c r="AA156" s="35"/>
      <c r="AB156" s="35"/>
      <c r="AC156" s="35"/>
      <c r="AD156" s="35"/>
      <c r="AE156" s="35"/>
      <c r="AT156" s="18" t="s">
        <v>158</v>
      </c>
      <c r="AU156" s="18" t="s">
        <v>89</v>
      </c>
    </row>
    <row r="157" spans="2:63" s="12" customFormat="1" ht="22.9" customHeight="1">
      <c r="B157" s="158"/>
      <c r="C157" s="159"/>
      <c r="D157" s="160" t="s">
        <v>78</v>
      </c>
      <c r="E157" s="172" t="s">
        <v>176</v>
      </c>
      <c r="F157" s="172" t="s">
        <v>341</v>
      </c>
      <c r="G157" s="159"/>
      <c r="H157" s="159"/>
      <c r="I157" s="162"/>
      <c r="J157" s="173">
        <f>BK157</f>
        <v>0</v>
      </c>
      <c r="K157" s="159"/>
      <c r="L157" s="164"/>
      <c r="M157" s="165"/>
      <c r="N157" s="166"/>
      <c r="O157" s="166"/>
      <c r="P157" s="167">
        <f>SUM(P158:P168)</f>
        <v>0</v>
      </c>
      <c r="Q157" s="166"/>
      <c r="R157" s="167">
        <f>SUM(R158:R168)</f>
        <v>2.9334500000000006</v>
      </c>
      <c r="S157" s="166"/>
      <c r="T157" s="168">
        <f>SUM(T158:T168)</f>
        <v>0</v>
      </c>
      <c r="AR157" s="169" t="s">
        <v>87</v>
      </c>
      <c r="AT157" s="170" t="s">
        <v>78</v>
      </c>
      <c r="AU157" s="170" t="s">
        <v>87</v>
      </c>
      <c r="AY157" s="169" t="s">
        <v>149</v>
      </c>
      <c r="BK157" s="171">
        <f>SUM(BK158:BK168)</f>
        <v>0</v>
      </c>
    </row>
    <row r="158" spans="1:65" s="2" customFormat="1" ht="16.5" customHeight="1">
      <c r="A158" s="35"/>
      <c r="B158" s="36"/>
      <c r="C158" s="174" t="s">
        <v>268</v>
      </c>
      <c r="D158" s="174" t="s">
        <v>151</v>
      </c>
      <c r="E158" s="175" t="s">
        <v>958</v>
      </c>
      <c r="F158" s="176" t="s">
        <v>959</v>
      </c>
      <c r="G158" s="177" t="s">
        <v>154</v>
      </c>
      <c r="H158" s="178">
        <v>13</v>
      </c>
      <c r="I158" s="179"/>
      <c r="J158" s="180">
        <f>ROUND(I158*H158,2)</f>
        <v>0</v>
      </c>
      <c r="K158" s="176" t="s">
        <v>155</v>
      </c>
      <c r="L158" s="40"/>
      <c r="M158" s="181" t="s">
        <v>31</v>
      </c>
      <c r="N158" s="182" t="s">
        <v>50</v>
      </c>
      <c r="O158" s="65"/>
      <c r="P158" s="183">
        <f>O158*H158</f>
        <v>0</v>
      </c>
      <c r="Q158" s="183">
        <v>0</v>
      </c>
      <c r="R158" s="183">
        <f>Q158*H158</f>
        <v>0</v>
      </c>
      <c r="S158" s="183">
        <v>0</v>
      </c>
      <c r="T158" s="184">
        <f>S158*H158</f>
        <v>0</v>
      </c>
      <c r="U158" s="35"/>
      <c r="V158" s="35"/>
      <c r="W158" s="35"/>
      <c r="X158" s="35"/>
      <c r="Y158" s="35"/>
      <c r="Z158" s="35"/>
      <c r="AA158" s="35"/>
      <c r="AB158" s="35"/>
      <c r="AC158" s="35"/>
      <c r="AD158" s="35"/>
      <c r="AE158" s="35"/>
      <c r="AR158" s="185" t="s">
        <v>156</v>
      </c>
      <c r="AT158" s="185" t="s">
        <v>151</v>
      </c>
      <c r="AU158" s="185" t="s">
        <v>89</v>
      </c>
      <c r="AY158" s="18" t="s">
        <v>149</v>
      </c>
      <c r="BE158" s="186">
        <f>IF(N158="základní",J158,0)</f>
        <v>0</v>
      </c>
      <c r="BF158" s="186">
        <f>IF(N158="snížená",J158,0)</f>
        <v>0</v>
      </c>
      <c r="BG158" s="186">
        <f>IF(N158="zákl. přenesená",J158,0)</f>
        <v>0</v>
      </c>
      <c r="BH158" s="186">
        <f>IF(N158="sníž. přenesená",J158,0)</f>
        <v>0</v>
      </c>
      <c r="BI158" s="186">
        <f>IF(N158="nulová",J158,0)</f>
        <v>0</v>
      </c>
      <c r="BJ158" s="18" t="s">
        <v>87</v>
      </c>
      <c r="BK158" s="186">
        <f>ROUND(I158*H158,2)</f>
        <v>0</v>
      </c>
      <c r="BL158" s="18" t="s">
        <v>156</v>
      </c>
      <c r="BM158" s="185" t="s">
        <v>2191</v>
      </c>
    </row>
    <row r="159" spans="2:51" s="13" customFormat="1" ht="11.25">
      <c r="B159" s="192"/>
      <c r="C159" s="193"/>
      <c r="D159" s="187" t="s">
        <v>160</v>
      </c>
      <c r="E159" s="194" t="s">
        <v>31</v>
      </c>
      <c r="F159" s="195" t="s">
        <v>222</v>
      </c>
      <c r="G159" s="193"/>
      <c r="H159" s="196">
        <v>13</v>
      </c>
      <c r="I159" s="197"/>
      <c r="J159" s="193"/>
      <c r="K159" s="193"/>
      <c r="L159" s="198"/>
      <c r="M159" s="199"/>
      <c r="N159" s="200"/>
      <c r="O159" s="200"/>
      <c r="P159" s="200"/>
      <c r="Q159" s="200"/>
      <c r="R159" s="200"/>
      <c r="S159" s="200"/>
      <c r="T159" s="201"/>
      <c r="AT159" s="202" t="s">
        <v>160</v>
      </c>
      <c r="AU159" s="202" t="s">
        <v>89</v>
      </c>
      <c r="AV159" s="13" t="s">
        <v>89</v>
      </c>
      <c r="AW159" s="13" t="s">
        <v>38</v>
      </c>
      <c r="AX159" s="13" t="s">
        <v>79</v>
      </c>
      <c r="AY159" s="202" t="s">
        <v>149</v>
      </c>
    </row>
    <row r="160" spans="2:51" s="14" customFormat="1" ht="11.25">
      <c r="B160" s="203"/>
      <c r="C160" s="204"/>
      <c r="D160" s="187" t="s">
        <v>160</v>
      </c>
      <c r="E160" s="205" t="s">
        <v>31</v>
      </c>
      <c r="F160" s="206" t="s">
        <v>162</v>
      </c>
      <c r="G160" s="204"/>
      <c r="H160" s="205" t="s">
        <v>31</v>
      </c>
      <c r="I160" s="207"/>
      <c r="J160" s="204"/>
      <c r="K160" s="204"/>
      <c r="L160" s="208"/>
      <c r="M160" s="209"/>
      <c r="N160" s="210"/>
      <c r="O160" s="210"/>
      <c r="P160" s="210"/>
      <c r="Q160" s="210"/>
      <c r="R160" s="210"/>
      <c r="S160" s="210"/>
      <c r="T160" s="211"/>
      <c r="AT160" s="212" t="s">
        <v>160</v>
      </c>
      <c r="AU160" s="212" t="s">
        <v>89</v>
      </c>
      <c r="AV160" s="14" t="s">
        <v>87</v>
      </c>
      <c r="AW160" s="14" t="s">
        <v>38</v>
      </c>
      <c r="AX160" s="14" t="s">
        <v>79</v>
      </c>
      <c r="AY160" s="212" t="s">
        <v>149</v>
      </c>
    </row>
    <row r="161" spans="2:51" s="15" customFormat="1" ht="11.25">
      <c r="B161" s="213"/>
      <c r="C161" s="214"/>
      <c r="D161" s="187" t="s">
        <v>160</v>
      </c>
      <c r="E161" s="215" t="s">
        <v>31</v>
      </c>
      <c r="F161" s="216" t="s">
        <v>163</v>
      </c>
      <c r="G161" s="214"/>
      <c r="H161" s="217">
        <v>13</v>
      </c>
      <c r="I161" s="218"/>
      <c r="J161" s="214"/>
      <c r="K161" s="214"/>
      <c r="L161" s="219"/>
      <c r="M161" s="220"/>
      <c r="N161" s="221"/>
      <c r="O161" s="221"/>
      <c r="P161" s="221"/>
      <c r="Q161" s="221"/>
      <c r="R161" s="221"/>
      <c r="S161" s="221"/>
      <c r="T161" s="222"/>
      <c r="AT161" s="223" t="s">
        <v>160</v>
      </c>
      <c r="AU161" s="223" t="s">
        <v>89</v>
      </c>
      <c r="AV161" s="15" t="s">
        <v>156</v>
      </c>
      <c r="AW161" s="15" t="s">
        <v>38</v>
      </c>
      <c r="AX161" s="15" t="s">
        <v>87</v>
      </c>
      <c r="AY161" s="223" t="s">
        <v>149</v>
      </c>
    </row>
    <row r="162" spans="1:65" s="2" customFormat="1" ht="36">
      <c r="A162" s="35"/>
      <c r="B162" s="36"/>
      <c r="C162" s="174" t="s">
        <v>274</v>
      </c>
      <c r="D162" s="174" t="s">
        <v>151</v>
      </c>
      <c r="E162" s="175" t="s">
        <v>979</v>
      </c>
      <c r="F162" s="176" t="s">
        <v>980</v>
      </c>
      <c r="G162" s="177" t="s">
        <v>154</v>
      </c>
      <c r="H162" s="178">
        <v>13</v>
      </c>
      <c r="I162" s="179"/>
      <c r="J162" s="180">
        <f>ROUND(I162*H162,2)</f>
        <v>0</v>
      </c>
      <c r="K162" s="176" t="s">
        <v>155</v>
      </c>
      <c r="L162" s="40"/>
      <c r="M162" s="181" t="s">
        <v>31</v>
      </c>
      <c r="N162" s="182" t="s">
        <v>50</v>
      </c>
      <c r="O162" s="65"/>
      <c r="P162" s="183">
        <f>O162*H162</f>
        <v>0</v>
      </c>
      <c r="Q162" s="183">
        <v>0.08425</v>
      </c>
      <c r="R162" s="183">
        <f>Q162*H162</f>
        <v>1.09525</v>
      </c>
      <c r="S162" s="183">
        <v>0</v>
      </c>
      <c r="T162" s="184">
        <f>S162*H162</f>
        <v>0</v>
      </c>
      <c r="U162" s="35"/>
      <c r="V162" s="35"/>
      <c r="W162" s="35"/>
      <c r="X162" s="35"/>
      <c r="Y162" s="35"/>
      <c r="Z162" s="35"/>
      <c r="AA162" s="35"/>
      <c r="AB162" s="35"/>
      <c r="AC162" s="35"/>
      <c r="AD162" s="35"/>
      <c r="AE162" s="35"/>
      <c r="AR162" s="185" t="s">
        <v>156</v>
      </c>
      <c r="AT162" s="185" t="s">
        <v>151</v>
      </c>
      <c r="AU162" s="185" t="s">
        <v>89</v>
      </c>
      <c r="AY162" s="18" t="s">
        <v>149</v>
      </c>
      <c r="BE162" s="186">
        <f>IF(N162="základní",J162,0)</f>
        <v>0</v>
      </c>
      <c r="BF162" s="186">
        <f>IF(N162="snížená",J162,0)</f>
        <v>0</v>
      </c>
      <c r="BG162" s="186">
        <f>IF(N162="zákl. přenesená",J162,0)</f>
        <v>0</v>
      </c>
      <c r="BH162" s="186">
        <f>IF(N162="sníž. přenesená",J162,0)</f>
        <v>0</v>
      </c>
      <c r="BI162" s="186">
        <f>IF(N162="nulová",J162,0)</f>
        <v>0</v>
      </c>
      <c r="BJ162" s="18" t="s">
        <v>87</v>
      </c>
      <c r="BK162" s="186">
        <f>ROUND(I162*H162,2)</f>
        <v>0</v>
      </c>
      <c r="BL162" s="18" t="s">
        <v>156</v>
      </c>
      <c r="BM162" s="185" t="s">
        <v>2192</v>
      </c>
    </row>
    <row r="163" spans="1:47" s="2" customFormat="1" ht="126.75">
      <c r="A163" s="35"/>
      <c r="B163" s="36"/>
      <c r="C163" s="37"/>
      <c r="D163" s="187" t="s">
        <v>158</v>
      </c>
      <c r="E163" s="37"/>
      <c r="F163" s="188" t="s">
        <v>982</v>
      </c>
      <c r="G163" s="37"/>
      <c r="H163" s="37"/>
      <c r="I163" s="189"/>
      <c r="J163" s="37"/>
      <c r="K163" s="37"/>
      <c r="L163" s="40"/>
      <c r="M163" s="190"/>
      <c r="N163" s="191"/>
      <c r="O163" s="65"/>
      <c r="P163" s="65"/>
      <c r="Q163" s="65"/>
      <c r="R163" s="65"/>
      <c r="S163" s="65"/>
      <c r="T163" s="66"/>
      <c r="U163" s="35"/>
      <c r="V163" s="35"/>
      <c r="W163" s="35"/>
      <c r="X163" s="35"/>
      <c r="Y163" s="35"/>
      <c r="Z163" s="35"/>
      <c r="AA163" s="35"/>
      <c r="AB163" s="35"/>
      <c r="AC163" s="35"/>
      <c r="AD163" s="35"/>
      <c r="AE163" s="35"/>
      <c r="AT163" s="18" t="s">
        <v>158</v>
      </c>
      <c r="AU163" s="18" t="s">
        <v>89</v>
      </c>
    </row>
    <row r="164" spans="2:51" s="13" customFormat="1" ht="11.25">
      <c r="B164" s="192"/>
      <c r="C164" s="193"/>
      <c r="D164" s="187" t="s">
        <v>160</v>
      </c>
      <c r="E164" s="194" t="s">
        <v>31</v>
      </c>
      <c r="F164" s="195" t="s">
        <v>222</v>
      </c>
      <c r="G164" s="193"/>
      <c r="H164" s="196">
        <v>13</v>
      </c>
      <c r="I164" s="197"/>
      <c r="J164" s="193"/>
      <c r="K164" s="193"/>
      <c r="L164" s="198"/>
      <c r="M164" s="199"/>
      <c r="N164" s="200"/>
      <c r="O164" s="200"/>
      <c r="P164" s="200"/>
      <c r="Q164" s="200"/>
      <c r="R164" s="200"/>
      <c r="S164" s="200"/>
      <c r="T164" s="201"/>
      <c r="AT164" s="202" t="s">
        <v>160</v>
      </c>
      <c r="AU164" s="202" t="s">
        <v>89</v>
      </c>
      <c r="AV164" s="13" t="s">
        <v>89</v>
      </c>
      <c r="AW164" s="13" t="s">
        <v>38</v>
      </c>
      <c r="AX164" s="13" t="s">
        <v>79</v>
      </c>
      <c r="AY164" s="202" t="s">
        <v>149</v>
      </c>
    </row>
    <row r="165" spans="2:51" s="14" customFormat="1" ht="11.25">
      <c r="B165" s="203"/>
      <c r="C165" s="204"/>
      <c r="D165" s="187" t="s">
        <v>160</v>
      </c>
      <c r="E165" s="205" t="s">
        <v>31</v>
      </c>
      <c r="F165" s="206" t="s">
        <v>162</v>
      </c>
      <c r="G165" s="204"/>
      <c r="H165" s="205" t="s">
        <v>31</v>
      </c>
      <c r="I165" s="207"/>
      <c r="J165" s="204"/>
      <c r="K165" s="204"/>
      <c r="L165" s="208"/>
      <c r="M165" s="209"/>
      <c r="N165" s="210"/>
      <c r="O165" s="210"/>
      <c r="P165" s="210"/>
      <c r="Q165" s="210"/>
      <c r="R165" s="210"/>
      <c r="S165" s="210"/>
      <c r="T165" s="211"/>
      <c r="AT165" s="212" t="s">
        <v>160</v>
      </c>
      <c r="AU165" s="212" t="s">
        <v>89</v>
      </c>
      <c r="AV165" s="14" t="s">
        <v>87</v>
      </c>
      <c r="AW165" s="14" t="s">
        <v>38</v>
      </c>
      <c r="AX165" s="14" t="s">
        <v>79</v>
      </c>
      <c r="AY165" s="212" t="s">
        <v>149</v>
      </c>
    </row>
    <row r="166" spans="2:51" s="15" customFormat="1" ht="11.25">
      <c r="B166" s="213"/>
      <c r="C166" s="214"/>
      <c r="D166" s="187" t="s">
        <v>160</v>
      </c>
      <c r="E166" s="215" t="s">
        <v>31</v>
      </c>
      <c r="F166" s="216" t="s">
        <v>163</v>
      </c>
      <c r="G166" s="214"/>
      <c r="H166" s="217">
        <v>13</v>
      </c>
      <c r="I166" s="218"/>
      <c r="J166" s="214"/>
      <c r="K166" s="214"/>
      <c r="L166" s="219"/>
      <c r="M166" s="220"/>
      <c r="N166" s="221"/>
      <c r="O166" s="221"/>
      <c r="P166" s="221"/>
      <c r="Q166" s="221"/>
      <c r="R166" s="221"/>
      <c r="S166" s="221"/>
      <c r="T166" s="222"/>
      <c r="AT166" s="223" t="s">
        <v>160</v>
      </c>
      <c r="AU166" s="223" t="s">
        <v>89</v>
      </c>
      <c r="AV166" s="15" t="s">
        <v>156</v>
      </c>
      <c r="AW166" s="15" t="s">
        <v>38</v>
      </c>
      <c r="AX166" s="15" t="s">
        <v>87</v>
      </c>
      <c r="AY166" s="223" t="s">
        <v>149</v>
      </c>
    </row>
    <row r="167" spans="1:65" s="2" customFormat="1" ht="16.5" customHeight="1">
      <c r="A167" s="35"/>
      <c r="B167" s="36"/>
      <c r="C167" s="224" t="s">
        <v>279</v>
      </c>
      <c r="D167" s="224" t="s">
        <v>237</v>
      </c>
      <c r="E167" s="225" t="s">
        <v>986</v>
      </c>
      <c r="F167" s="226" t="s">
        <v>987</v>
      </c>
      <c r="G167" s="227" t="s">
        <v>154</v>
      </c>
      <c r="H167" s="228">
        <v>13.13</v>
      </c>
      <c r="I167" s="229"/>
      <c r="J167" s="230">
        <f>ROUND(I167*H167,2)</f>
        <v>0</v>
      </c>
      <c r="K167" s="226" t="s">
        <v>155</v>
      </c>
      <c r="L167" s="231"/>
      <c r="M167" s="232" t="s">
        <v>31</v>
      </c>
      <c r="N167" s="233" t="s">
        <v>50</v>
      </c>
      <c r="O167" s="65"/>
      <c r="P167" s="183">
        <f>O167*H167</f>
        <v>0</v>
      </c>
      <c r="Q167" s="183">
        <v>0.14</v>
      </c>
      <c r="R167" s="183">
        <f>Q167*H167</f>
        <v>1.8382000000000003</v>
      </c>
      <c r="S167" s="183">
        <v>0</v>
      </c>
      <c r="T167" s="184">
        <f>S167*H167</f>
        <v>0</v>
      </c>
      <c r="U167" s="35"/>
      <c r="V167" s="35"/>
      <c r="W167" s="35"/>
      <c r="X167" s="35"/>
      <c r="Y167" s="35"/>
      <c r="Z167" s="35"/>
      <c r="AA167" s="35"/>
      <c r="AB167" s="35"/>
      <c r="AC167" s="35"/>
      <c r="AD167" s="35"/>
      <c r="AE167" s="35"/>
      <c r="AR167" s="185" t="s">
        <v>198</v>
      </c>
      <c r="AT167" s="185" t="s">
        <v>237</v>
      </c>
      <c r="AU167" s="185" t="s">
        <v>89</v>
      </c>
      <c r="AY167" s="18" t="s">
        <v>149</v>
      </c>
      <c r="BE167" s="186">
        <f>IF(N167="základní",J167,0)</f>
        <v>0</v>
      </c>
      <c r="BF167" s="186">
        <f>IF(N167="snížená",J167,0)</f>
        <v>0</v>
      </c>
      <c r="BG167" s="186">
        <f>IF(N167="zákl. přenesená",J167,0)</f>
        <v>0</v>
      </c>
      <c r="BH167" s="186">
        <f>IF(N167="sníž. přenesená",J167,0)</f>
        <v>0</v>
      </c>
      <c r="BI167" s="186">
        <f>IF(N167="nulová",J167,0)</f>
        <v>0</v>
      </c>
      <c r="BJ167" s="18" t="s">
        <v>87</v>
      </c>
      <c r="BK167" s="186">
        <f>ROUND(I167*H167,2)</f>
        <v>0</v>
      </c>
      <c r="BL167" s="18" t="s">
        <v>156</v>
      </c>
      <c r="BM167" s="185" t="s">
        <v>2193</v>
      </c>
    </row>
    <row r="168" spans="2:51" s="13" customFormat="1" ht="11.25">
      <c r="B168" s="192"/>
      <c r="C168" s="193"/>
      <c r="D168" s="187" t="s">
        <v>160</v>
      </c>
      <c r="E168" s="193"/>
      <c r="F168" s="195" t="s">
        <v>2194</v>
      </c>
      <c r="G168" s="193"/>
      <c r="H168" s="196">
        <v>13.13</v>
      </c>
      <c r="I168" s="197"/>
      <c r="J168" s="193"/>
      <c r="K168" s="193"/>
      <c r="L168" s="198"/>
      <c r="M168" s="199"/>
      <c r="N168" s="200"/>
      <c r="O168" s="200"/>
      <c r="P168" s="200"/>
      <c r="Q168" s="200"/>
      <c r="R168" s="200"/>
      <c r="S168" s="200"/>
      <c r="T168" s="201"/>
      <c r="AT168" s="202" t="s">
        <v>160</v>
      </c>
      <c r="AU168" s="202" t="s">
        <v>89</v>
      </c>
      <c r="AV168" s="13" t="s">
        <v>89</v>
      </c>
      <c r="AW168" s="13" t="s">
        <v>4</v>
      </c>
      <c r="AX168" s="13" t="s">
        <v>87</v>
      </c>
      <c r="AY168" s="202" t="s">
        <v>149</v>
      </c>
    </row>
    <row r="169" spans="2:63" s="12" customFormat="1" ht="22.9" customHeight="1">
      <c r="B169" s="158"/>
      <c r="C169" s="159"/>
      <c r="D169" s="160" t="s">
        <v>78</v>
      </c>
      <c r="E169" s="172" t="s">
        <v>198</v>
      </c>
      <c r="F169" s="172" t="s">
        <v>368</v>
      </c>
      <c r="G169" s="159"/>
      <c r="H169" s="159"/>
      <c r="I169" s="162"/>
      <c r="J169" s="173">
        <f>BK169</f>
        <v>0</v>
      </c>
      <c r="K169" s="159"/>
      <c r="L169" s="164"/>
      <c r="M169" s="165"/>
      <c r="N169" s="166"/>
      <c r="O169" s="166"/>
      <c r="P169" s="167">
        <f>SUM(P170:P174)</f>
        <v>0</v>
      </c>
      <c r="Q169" s="166"/>
      <c r="R169" s="167">
        <f>SUM(R170:R174)</f>
        <v>0.4208</v>
      </c>
      <c r="S169" s="166"/>
      <c r="T169" s="168">
        <f>SUM(T170:T174)</f>
        <v>0</v>
      </c>
      <c r="AR169" s="169" t="s">
        <v>87</v>
      </c>
      <c r="AT169" s="170" t="s">
        <v>78</v>
      </c>
      <c r="AU169" s="170" t="s">
        <v>87</v>
      </c>
      <c r="AY169" s="169" t="s">
        <v>149</v>
      </c>
      <c r="BK169" s="171">
        <f>SUM(BK170:BK174)</f>
        <v>0</v>
      </c>
    </row>
    <row r="170" spans="1:65" s="2" customFormat="1" ht="16.5" customHeight="1">
      <c r="A170" s="35"/>
      <c r="B170" s="36"/>
      <c r="C170" s="174" t="s">
        <v>284</v>
      </c>
      <c r="D170" s="174" t="s">
        <v>151</v>
      </c>
      <c r="E170" s="175" t="s">
        <v>2195</v>
      </c>
      <c r="F170" s="176" t="s">
        <v>2196</v>
      </c>
      <c r="G170" s="177" t="s">
        <v>391</v>
      </c>
      <c r="H170" s="178">
        <v>1</v>
      </c>
      <c r="I170" s="179"/>
      <c r="J170" s="180">
        <f>ROUND(I170*H170,2)</f>
        <v>0</v>
      </c>
      <c r="K170" s="176" t="s">
        <v>155</v>
      </c>
      <c r="L170" s="40"/>
      <c r="M170" s="181" t="s">
        <v>31</v>
      </c>
      <c r="N170" s="182" t="s">
        <v>50</v>
      </c>
      <c r="O170" s="65"/>
      <c r="P170" s="183">
        <f>O170*H170</f>
        <v>0</v>
      </c>
      <c r="Q170" s="183">
        <v>0.4208</v>
      </c>
      <c r="R170" s="183">
        <f>Q170*H170</f>
        <v>0.4208</v>
      </c>
      <c r="S170" s="183">
        <v>0</v>
      </c>
      <c r="T170" s="184">
        <f>S170*H170</f>
        <v>0</v>
      </c>
      <c r="U170" s="35"/>
      <c r="V170" s="35"/>
      <c r="W170" s="35"/>
      <c r="X170" s="35"/>
      <c r="Y170" s="35"/>
      <c r="Z170" s="35"/>
      <c r="AA170" s="35"/>
      <c r="AB170" s="35"/>
      <c r="AC170" s="35"/>
      <c r="AD170" s="35"/>
      <c r="AE170" s="35"/>
      <c r="AR170" s="185" t="s">
        <v>156</v>
      </c>
      <c r="AT170" s="185" t="s">
        <v>151</v>
      </c>
      <c r="AU170" s="185" t="s">
        <v>89</v>
      </c>
      <c r="AY170" s="18" t="s">
        <v>149</v>
      </c>
      <c r="BE170" s="186">
        <f>IF(N170="základní",J170,0)</f>
        <v>0</v>
      </c>
      <c r="BF170" s="186">
        <f>IF(N170="snížená",J170,0)</f>
        <v>0</v>
      </c>
      <c r="BG170" s="186">
        <f>IF(N170="zákl. přenesená",J170,0)</f>
        <v>0</v>
      </c>
      <c r="BH170" s="186">
        <f>IF(N170="sníž. přenesená",J170,0)</f>
        <v>0</v>
      </c>
      <c r="BI170" s="186">
        <f>IF(N170="nulová",J170,0)</f>
        <v>0</v>
      </c>
      <c r="BJ170" s="18" t="s">
        <v>87</v>
      </c>
      <c r="BK170" s="186">
        <f>ROUND(I170*H170,2)</f>
        <v>0</v>
      </c>
      <c r="BL170" s="18" t="s">
        <v>156</v>
      </c>
      <c r="BM170" s="185" t="s">
        <v>2197</v>
      </c>
    </row>
    <row r="171" spans="1:47" s="2" customFormat="1" ht="107.25">
      <c r="A171" s="35"/>
      <c r="B171" s="36"/>
      <c r="C171" s="37"/>
      <c r="D171" s="187" t="s">
        <v>158</v>
      </c>
      <c r="E171" s="37"/>
      <c r="F171" s="188" t="s">
        <v>2198</v>
      </c>
      <c r="G171" s="37"/>
      <c r="H171" s="37"/>
      <c r="I171" s="189"/>
      <c r="J171" s="37"/>
      <c r="K171" s="37"/>
      <c r="L171" s="40"/>
      <c r="M171" s="190"/>
      <c r="N171" s="191"/>
      <c r="O171" s="65"/>
      <c r="P171" s="65"/>
      <c r="Q171" s="65"/>
      <c r="R171" s="65"/>
      <c r="S171" s="65"/>
      <c r="T171" s="66"/>
      <c r="U171" s="35"/>
      <c r="V171" s="35"/>
      <c r="W171" s="35"/>
      <c r="X171" s="35"/>
      <c r="Y171" s="35"/>
      <c r="Z171" s="35"/>
      <c r="AA171" s="35"/>
      <c r="AB171" s="35"/>
      <c r="AC171" s="35"/>
      <c r="AD171" s="35"/>
      <c r="AE171" s="35"/>
      <c r="AT171" s="18" t="s">
        <v>158</v>
      </c>
      <c r="AU171" s="18" t="s">
        <v>89</v>
      </c>
    </row>
    <row r="172" spans="2:51" s="13" customFormat="1" ht="11.25">
      <c r="B172" s="192"/>
      <c r="C172" s="193"/>
      <c r="D172" s="187" t="s">
        <v>160</v>
      </c>
      <c r="E172" s="194" t="s">
        <v>31</v>
      </c>
      <c r="F172" s="195" t="s">
        <v>87</v>
      </c>
      <c r="G172" s="193"/>
      <c r="H172" s="196">
        <v>1</v>
      </c>
      <c r="I172" s="197"/>
      <c r="J172" s="193"/>
      <c r="K172" s="193"/>
      <c r="L172" s="198"/>
      <c r="M172" s="199"/>
      <c r="N172" s="200"/>
      <c r="O172" s="200"/>
      <c r="P172" s="200"/>
      <c r="Q172" s="200"/>
      <c r="R172" s="200"/>
      <c r="S172" s="200"/>
      <c r="T172" s="201"/>
      <c r="AT172" s="202" t="s">
        <v>160</v>
      </c>
      <c r="AU172" s="202" t="s">
        <v>89</v>
      </c>
      <c r="AV172" s="13" t="s">
        <v>89</v>
      </c>
      <c r="AW172" s="13" t="s">
        <v>38</v>
      </c>
      <c r="AX172" s="13" t="s">
        <v>79</v>
      </c>
      <c r="AY172" s="202" t="s">
        <v>149</v>
      </c>
    </row>
    <row r="173" spans="2:51" s="14" customFormat="1" ht="11.25">
      <c r="B173" s="203"/>
      <c r="C173" s="204"/>
      <c r="D173" s="187" t="s">
        <v>160</v>
      </c>
      <c r="E173" s="205" t="s">
        <v>31</v>
      </c>
      <c r="F173" s="206" t="s">
        <v>162</v>
      </c>
      <c r="G173" s="204"/>
      <c r="H173" s="205" t="s">
        <v>31</v>
      </c>
      <c r="I173" s="207"/>
      <c r="J173" s="204"/>
      <c r="K173" s="204"/>
      <c r="L173" s="208"/>
      <c r="M173" s="209"/>
      <c r="N173" s="210"/>
      <c r="O173" s="210"/>
      <c r="P173" s="210"/>
      <c r="Q173" s="210"/>
      <c r="R173" s="210"/>
      <c r="S173" s="210"/>
      <c r="T173" s="211"/>
      <c r="AT173" s="212" t="s">
        <v>160</v>
      </c>
      <c r="AU173" s="212" t="s">
        <v>89</v>
      </c>
      <c r="AV173" s="14" t="s">
        <v>87</v>
      </c>
      <c r="AW173" s="14" t="s">
        <v>38</v>
      </c>
      <c r="AX173" s="14" t="s">
        <v>79</v>
      </c>
      <c r="AY173" s="212" t="s">
        <v>149</v>
      </c>
    </row>
    <row r="174" spans="2:51" s="15" customFormat="1" ht="11.25">
      <c r="B174" s="213"/>
      <c r="C174" s="214"/>
      <c r="D174" s="187" t="s">
        <v>160</v>
      </c>
      <c r="E174" s="215" t="s">
        <v>31</v>
      </c>
      <c r="F174" s="216" t="s">
        <v>163</v>
      </c>
      <c r="G174" s="214"/>
      <c r="H174" s="217">
        <v>1</v>
      </c>
      <c r="I174" s="218"/>
      <c r="J174" s="214"/>
      <c r="K174" s="214"/>
      <c r="L174" s="219"/>
      <c r="M174" s="220"/>
      <c r="N174" s="221"/>
      <c r="O174" s="221"/>
      <c r="P174" s="221"/>
      <c r="Q174" s="221"/>
      <c r="R174" s="221"/>
      <c r="S174" s="221"/>
      <c r="T174" s="222"/>
      <c r="AT174" s="223" t="s">
        <v>160</v>
      </c>
      <c r="AU174" s="223" t="s">
        <v>89</v>
      </c>
      <c r="AV174" s="15" t="s">
        <v>156</v>
      </c>
      <c r="AW174" s="15" t="s">
        <v>38</v>
      </c>
      <c r="AX174" s="15" t="s">
        <v>87</v>
      </c>
      <c r="AY174" s="223" t="s">
        <v>149</v>
      </c>
    </row>
    <row r="175" spans="2:63" s="12" customFormat="1" ht="22.9" customHeight="1">
      <c r="B175" s="158"/>
      <c r="C175" s="159"/>
      <c r="D175" s="160" t="s">
        <v>78</v>
      </c>
      <c r="E175" s="172" t="s">
        <v>205</v>
      </c>
      <c r="F175" s="172" t="s">
        <v>469</v>
      </c>
      <c r="G175" s="159"/>
      <c r="H175" s="159"/>
      <c r="I175" s="162"/>
      <c r="J175" s="173">
        <f>BK175</f>
        <v>0</v>
      </c>
      <c r="K175" s="159"/>
      <c r="L175" s="164"/>
      <c r="M175" s="165"/>
      <c r="N175" s="166"/>
      <c r="O175" s="166"/>
      <c r="P175" s="167">
        <f>SUM(P176:P190)</f>
        <v>0</v>
      </c>
      <c r="Q175" s="166"/>
      <c r="R175" s="167">
        <f>SUM(R176:R190)</f>
        <v>6.384689999999999</v>
      </c>
      <c r="S175" s="166"/>
      <c r="T175" s="168">
        <f>SUM(T176:T190)</f>
        <v>28.748535999999998</v>
      </c>
      <c r="AR175" s="169" t="s">
        <v>87</v>
      </c>
      <c r="AT175" s="170" t="s">
        <v>78</v>
      </c>
      <c r="AU175" s="170" t="s">
        <v>87</v>
      </c>
      <c r="AY175" s="169" t="s">
        <v>149</v>
      </c>
      <c r="BK175" s="171">
        <f>SUM(BK176:BK190)</f>
        <v>0</v>
      </c>
    </row>
    <row r="176" spans="1:65" s="2" customFormat="1" ht="24">
      <c r="A176" s="35"/>
      <c r="B176" s="36"/>
      <c r="C176" s="174" t="s">
        <v>292</v>
      </c>
      <c r="D176" s="174" t="s">
        <v>151</v>
      </c>
      <c r="E176" s="175" t="s">
        <v>2199</v>
      </c>
      <c r="F176" s="176" t="s">
        <v>2200</v>
      </c>
      <c r="G176" s="177" t="s">
        <v>287</v>
      </c>
      <c r="H176" s="178">
        <v>51</v>
      </c>
      <c r="I176" s="179"/>
      <c r="J176" s="180">
        <f>ROUND(I176*H176,2)</f>
        <v>0</v>
      </c>
      <c r="K176" s="176" t="s">
        <v>155</v>
      </c>
      <c r="L176" s="40"/>
      <c r="M176" s="181" t="s">
        <v>31</v>
      </c>
      <c r="N176" s="182" t="s">
        <v>50</v>
      </c>
      <c r="O176" s="65"/>
      <c r="P176" s="183">
        <f>O176*H176</f>
        <v>0</v>
      </c>
      <c r="Q176" s="183">
        <v>0.10095</v>
      </c>
      <c r="R176" s="183">
        <f>Q176*H176</f>
        <v>5.1484499999999995</v>
      </c>
      <c r="S176" s="183">
        <v>0</v>
      </c>
      <c r="T176" s="184">
        <f>S176*H176</f>
        <v>0</v>
      </c>
      <c r="U176" s="35"/>
      <c r="V176" s="35"/>
      <c r="W176" s="35"/>
      <c r="X176" s="35"/>
      <c r="Y176" s="35"/>
      <c r="Z176" s="35"/>
      <c r="AA176" s="35"/>
      <c r="AB176" s="35"/>
      <c r="AC176" s="35"/>
      <c r="AD176" s="35"/>
      <c r="AE176" s="35"/>
      <c r="AR176" s="185" t="s">
        <v>156</v>
      </c>
      <c r="AT176" s="185" t="s">
        <v>151</v>
      </c>
      <c r="AU176" s="185" t="s">
        <v>89</v>
      </c>
      <c r="AY176" s="18" t="s">
        <v>149</v>
      </c>
      <c r="BE176" s="186">
        <f>IF(N176="základní",J176,0)</f>
        <v>0</v>
      </c>
      <c r="BF176" s="186">
        <f>IF(N176="snížená",J176,0)</f>
        <v>0</v>
      </c>
      <c r="BG176" s="186">
        <f>IF(N176="zákl. přenesená",J176,0)</f>
        <v>0</v>
      </c>
      <c r="BH176" s="186">
        <f>IF(N176="sníž. přenesená",J176,0)</f>
        <v>0</v>
      </c>
      <c r="BI176" s="186">
        <f>IF(N176="nulová",J176,0)</f>
        <v>0</v>
      </c>
      <c r="BJ176" s="18" t="s">
        <v>87</v>
      </c>
      <c r="BK176" s="186">
        <f>ROUND(I176*H176,2)</f>
        <v>0</v>
      </c>
      <c r="BL176" s="18" t="s">
        <v>156</v>
      </c>
      <c r="BM176" s="185" t="s">
        <v>2201</v>
      </c>
    </row>
    <row r="177" spans="1:47" s="2" customFormat="1" ht="58.5">
      <c r="A177" s="35"/>
      <c r="B177" s="36"/>
      <c r="C177" s="37"/>
      <c r="D177" s="187" t="s">
        <v>158</v>
      </c>
      <c r="E177" s="37"/>
      <c r="F177" s="188" t="s">
        <v>2202</v>
      </c>
      <c r="G177" s="37"/>
      <c r="H177" s="37"/>
      <c r="I177" s="189"/>
      <c r="J177" s="37"/>
      <c r="K177" s="37"/>
      <c r="L177" s="40"/>
      <c r="M177" s="190"/>
      <c r="N177" s="191"/>
      <c r="O177" s="65"/>
      <c r="P177" s="65"/>
      <c r="Q177" s="65"/>
      <c r="R177" s="65"/>
      <c r="S177" s="65"/>
      <c r="T177" s="66"/>
      <c r="U177" s="35"/>
      <c r="V177" s="35"/>
      <c r="W177" s="35"/>
      <c r="X177" s="35"/>
      <c r="Y177" s="35"/>
      <c r="Z177" s="35"/>
      <c r="AA177" s="35"/>
      <c r="AB177" s="35"/>
      <c r="AC177" s="35"/>
      <c r="AD177" s="35"/>
      <c r="AE177" s="35"/>
      <c r="AT177" s="18" t="s">
        <v>158</v>
      </c>
      <c r="AU177" s="18" t="s">
        <v>89</v>
      </c>
    </row>
    <row r="178" spans="2:51" s="13" customFormat="1" ht="11.25">
      <c r="B178" s="192"/>
      <c r="C178" s="193"/>
      <c r="D178" s="187" t="s">
        <v>160</v>
      </c>
      <c r="E178" s="194" t="s">
        <v>31</v>
      </c>
      <c r="F178" s="195" t="s">
        <v>424</v>
      </c>
      <c r="G178" s="193"/>
      <c r="H178" s="196">
        <v>51</v>
      </c>
      <c r="I178" s="197"/>
      <c r="J178" s="193"/>
      <c r="K178" s="193"/>
      <c r="L178" s="198"/>
      <c r="M178" s="199"/>
      <c r="N178" s="200"/>
      <c r="O178" s="200"/>
      <c r="P178" s="200"/>
      <c r="Q178" s="200"/>
      <c r="R178" s="200"/>
      <c r="S178" s="200"/>
      <c r="T178" s="201"/>
      <c r="AT178" s="202" t="s">
        <v>160</v>
      </c>
      <c r="AU178" s="202" t="s">
        <v>89</v>
      </c>
      <c r="AV178" s="13" t="s">
        <v>89</v>
      </c>
      <c r="AW178" s="13" t="s">
        <v>38</v>
      </c>
      <c r="AX178" s="13" t="s">
        <v>79</v>
      </c>
      <c r="AY178" s="202" t="s">
        <v>149</v>
      </c>
    </row>
    <row r="179" spans="2:51" s="14" customFormat="1" ht="11.25">
      <c r="B179" s="203"/>
      <c r="C179" s="204"/>
      <c r="D179" s="187" t="s">
        <v>160</v>
      </c>
      <c r="E179" s="205" t="s">
        <v>31</v>
      </c>
      <c r="F179" s="206" t="s">
        <v>162</v>
      </c>
      <c r="G179" s="204"/>
      <c r="H179" s="205" t="s">
        <v>31</v>
      </c>
      <c r="I179" s="207"/>
      <c r="J179" s="204"/>
      <c r="K179" s="204"/>
      <c r="L179" s="208"/>
      <c r="M179" s="209"/>
      <c r="N179" s="210"/>
      <c r="O179" s="210"/>
      <c r="P179" s="210"/>
      <c r="Q179" s="210"/>
      <c r="R179" s="210"/>
      <c r="S179" s="210"/>
      <c r="T179" s="211"/>
      <c r="AT179" s="212" t="s">
        <v>160</v>
      </c>
      <c r="AU179" s="212" t="s">
        <v>89</v>
      </c>
      <c r="AV179" s="14" t="s">
        <v>87</v>
      </c>
      <c r="AW179" s="14" t="s">
        <v>38</v>
      </c>
      <c r="AX179" s="14" t="s">
        <v>79</v>
      </c>
      <c r="AY179" s="212" t="s">
        <v>149</v>
      </c>
    </row>
    <row r="180" spans="2:51" s="15" customFormat="1" ht="11.25">
      <c r="B180" s="213"/>
      <c r="C180" s="214"/>
      <c r="D180" s="187" t="s">
        <v>160</v>
      </c>
      <c r="E180" s="215" t="s">
        <v>31</v>
      </c>
      <c r="F180" s="216" t="s">
        <v>163</v>
      </c>
      <c r="G180" s="214"/>
      <c r="H180" s="217">
        <v>51</v>
      </c>
      <c r="I180" s="218"/>
      <c r="J180" s="214"/>
      <c r="K180" s="214"/>
      <c r="L180" s="219"/>
      <c r="M180" s="220"/>
      <c r="N180" s="221"/>
      <c r="O180" s="221"/>
      <c r="P180" s="221"/>
      <c r="Q180" s="221"/>
      <c r="R180" s="221"/>
      <c r="S180" s="221"/>
      <c r="T180" s="222"/>
      <c r="AT180" s="223" t="s">
        <v>160</v>
      </c>
      <c r="AU180" s="223" t="s">
        <v>89</v>
      </c>
      <c r="AV180" s="15" t="s">
        <v>156</v>
      </c>
      <c r="AW180" s="15" t="s">
        <v>38</v>
      </c>
      <c r="AX180" s="15" t="s">
        <v>87</v>
      </c>
      <c r="AY180" s="223" t="s">
        <v>149</v>
      </c>
    </row>
    <row r="181" spans="1:65" s="2" customFormat="1" ht="16.5" customHeight="1">
      <c r="A181" s="35"/>
      <c r="B181" s="36"/>
      <c r="C181" s="224" t="s">
        <v>299</v>
      </c>
      <c r="D181" s="224" t="s">
        <v>237</v>
      </c>
      <c r="E181" s="225" t="s">
        <v>2203</v>
      </c>
      <c r="F181" s="226" t="s">
        <v>2204</v>
      </c>
      <c r="G181" s="227" t="s">
        <v>391</v>
      </c>
      <c r="H181" s="228">
        <v>51.51</v>
      </c>
      <c r="I181" s="229"/>
      <c r="J181" s="230">
        <f>ROUND(I181*H181,2)</f>
        <v>0</v>
      </c>
      <c r="K181" s="226" t="s">
        <v>155</v>
      </c>
      <c r="L181" s="231"/>
      <c r="M181" s="232" t="s">
        <v>31</v>
      </c>
      <c r="N181" s="233" t="s">
        <v>50</v>
      </c>
      <c r="O181" s="65"/>
      <c r="P181" s="183">
        <f>O181*H181</f>
        <v>0</v>
      </c>
      <c r="Q181" s="183">
        <v>0.024</v>
      </c>
      <c r="R181" s="183">
        <f>Q181*H181</f>
        <v>1.23624</v>
      </c>
      <c r="S181" s="183">
        <v>0</v>
      </c>
      <c r="T181" s="184">
        <f>S181*H181</f>
        <v>0</v>
      </c>
      <c r="U181" s="35"/>
      <c r="V181" s="35"/>
      <c r="W181" s="35"/>
      <c r="X181" s="35"/>
      <c r="Y181" s="35"/>
      <c r="Z181" s="35"/>
      <c r="AA181" s="35"/>
      <c r="AB181" s="35"/>
      <c r="AC181" s="35"/>
      <c r="AD181" s="35"/>
      <c r="AE181" s="35"/>
      <c r="AR181" s="185" t="s">
        <v>198</v>
      </c>
      <c r="AT181" s="185" t="s">
        <v>237</v>
      </c>
      <c r="AU181" s="185" t="s">
        <v>89</v>
      </c>
      <c r="AY181" s="18" t="s">
        <v>149</v>
      </c>
      <c r="BE181" s="186">
        <f>IF(N181="základní",J181,0)</f>
        <v>0</v>
      </c>
      <c r="BF181" s="186">
        <f>IF(N181="snížená",J181,0)</f>
        <v>0</v>
      </c>
      <c r="BG181" s="186">
        <f>IF(N181="zákl. přenesená",J181,0)</f>
        <v>0</v>
      </c>
      <c r="BH181" s="186">
        <f>IF(N181="sníž. přenesená",J181,0)</f>
        <v>0</v>
      </c>
      <c r="BI181" s="186">
        <f>IF(N181="nulová",J181,0)</f>
        <v>0</v>
      </c>
      <c r="BJ181" s="18" t="s">
        <v>87</v>
      </c>
      <c r="BK181" s="186">
        <f>ROUND(I181*H181,2)</f>
        <v>0</v>
      </c>
      <c r="BL181" s="18" t="s">
        <v>156</v>
      </c>
      <c r="BM181" s="185" t="s">
        <v>2205</v>
      </c>
    </row>
    <row r="182" spans="2:51" s="13" customFormat="1" ht="11.25">
      <c r="B182" s="192"/>
      <c r="C182" s="193"/>
      <c r="D182" s="187" t="s">
        <v>160</v>
      </c>
      <c r="E182" s="193"/>
      <c r="F182" s="195" t="s">
        <v>2206</v>
      </c>
      <c r="G182" s="193"/>
      <c r="H182" s="196">
        <v>51.51</v>
      </c>
      <c r="I182" s="197"/>
      <c r="J182" s="193"/>
      <c r="K182" s="193"/>
      <c r="L182" s="198"/>
      <c r="M182" s="199"/>
      <c r="N182" s="200"/>
      <c r="O182" s="200"/>
      <c r="P182" s="200"/>
      <c r="Q182" s="200"/>
      <c r="R182" s="200"/>
      <c r="S182" s="200"/>
      <c r="T182" s="201"/>
      <c r="AT182" s="202" t="s">
        <v>160</v>
      </c>
      <c r="AU182" s="202" t="s">
        <v>89</v>
      </c>
      <c r="AV182" s="13" t="s">
        <v>89</v>
      </c>
      <c r="AW182" s="13" t="s">
        <v>4</v>
      </c>
      <c r="AX182" s="13" t="s">
        <v>87</v>
      </c>
      <c r="AY182" s="202" t="s">
        <v>149</v>
      </c>
    </row>
    <row r="183" spans="1:65" s="2" customFormat="1" ht="16.5" customHeight="1">
      <c r="A183" s="35"/>
      <c r="B183" s="36"/>
      <c r="C183" s="174" t="s">
        <v>306</v>
      </c>
      <c r="D183" s="174" t="s">
        <v>151</v>
      </c>
      <c r="E183" s="175" t="s">
        <v>2018</v>
      </c>
      <c r="F183" s="176" t="s">
        <v>2019</v>
      </c>
      <c r="G183" s="177" t="s">
        <v>170</v>
      </c>
      <c r="H183" s="178">
        <v>5.8</v>
      </c>
      <c r="I183" s="179"/>
      <c r="J183" s="180">
        <f>ROUND(I183*H183,2)</f>
        <v>0</v>
      </c>
      <c r="K183" s="176" t="s">
        <v>155</v>
      </c>
      <c r="L183" s="40"/>
      <c r="M183" s="181" t="s">
        <v>31</v>
      </c>
      <c r="N183" s="182" t="s">
        <v>50</v>
      </c>
      <c r="O183" s="65"/>
      <c r="P183" s="183">
        <f>O183*H183</f>
        <v>0</v>
      </c>
      <c r="Q183" s="183">
        <v>0</v>
      </c>
      <c r="R183" s="183">
        <f>Q183*H183</f>
        <v>0</v>
      </c>
      <c r="S183" s="183">
        <v>2</v>
      </c>
      <c r="T183" s="184">
        <f>S183*H183</f>
        <v>11.6</v>
      </c>
      <c r="U183" s="35"/>
      <c r="V183" s="35"/>
      <c r="W183" s="35"/>
      <c r="X183" s="35"/>
      <c r="Y183" s="35"/>
      <c r="Z183" s="35"/>
      <c r="AA183" s="35"/>
      <c r="AB183" s="35"/>
      <c r="AC183" s="35"/>
      <c r="AD183" s="35"/>
      <c r="AE183" s="35"/>
      <c r="AR183" s="185" t="s">
        <v>156</v>
      </c>
      <c r="AT183" s="185" t="s">
        <v>151</v>
      </c>
      <c r="AU183" s="185" t="s">
        <v>89</v>
      </c>
      <c r="AY183" s="18" t="s">
        <v>149</v>
      </c>
      <c r="BE183" s="186">
        <f>IF(N183="základní",J183,0)</f>
        <v>0</v>
      </c>
      <c r="BF183" s="186">
        <f>IF(N183="snížená",J183,0)</f>
        <v>0</v>
      </c>
      <c r="BG183" s="186">
        <f>IF(N183="zákl. přenesená",J183,0)</f>
        <v>0</v>
      </c>
      <c r="BH183" s="186">
        <f>IF(N183="sníž. přenesená",J183,0)</f>
        <v>0</v>
      </c>
      <c r="BI183" s="186">
        <f>IF(N183="nulová",J183,0)</f>
        <v>0</v>
      </c>
      <c r="BJ183" s="18" t="s">
        <v>87</v>
      </c>
      <c r="BK183" s="186">
        <f>ROUND(I183*H183,2)</f>
        <v>0</v>
      </c>
      <c r="BL183" s="18" t="s">
        <v>156</v>
      </c>
      <c r="BM183" s="185" t="s">
        <v>2207</v>
      </c>
    </row>
    <row r="184" spans="2:51" s="13" customFormat="1" ht="11.25">
      <c r="B184" s="192"/>
      <c r="C184" s="193"/>
      <c r="D184" s="187" t="s">
        <v>160</v>
      </c>
      <c r="E184" s="194" t="s">
        <v>31</v>
      </c>
      <c r="F184" s="195" t="s">
        <v>2208</v>
      </c>
      <c r="G184" s="193"/>
      <c r="H184" s="196">
        <v>5.8</v>
      </c>
      <c r="I184" s="197"/>
      <c r="J184" s="193"/>
      <c r="K184" s="193"/>
      <c r="L184" s="198"/>
      <c r="M184" s="199"/>
      <c r="N184" s="200"/>
      <c r="O184" s="200"/>
      <c r="P184" s="200"/>
      <c r="Q184" s="200"/>
      <c r="R184" s="200"/>
      <c r="S184" s="200"/>
      <c r="T184" s="201"/>
      <c r="AT184" s="202" t="s">
        <v>160</v>
      </c>
      <c r="AU184" s="202" t="s">
        <v>89</v>
      </c>
      <c r="AV184" s="13" t="s">
        <v>89</v>
      </c>
      <c r="AW184" s="13" t="s">
        <v>38</v>
      </c>
      <c r="AX184" s="13" t="s">
        <v>79</v>
      </c>
      <c r="AY184" s="202" t="s">
        <v>149</v>
      </c>
    </row>
    <row r="185" spans="2:51" s="15" customFormat="1" ht="11.25">
      <c r="B185" s="213"/>
      <c r="C185" s="214"/>
      <c r="D185" s="187" t="s">
        <v>160</v>
      </c>
      <c r="E185" s="215" t="s">
        <v>31</v>
      </c>
      <c r="F185" s="216" t="s">
        <v>163</v>
      </c>
      <c r="G185" s="214"/>
      <c r="H185" s="217">
        <v>5.8</v>
      </c>
      <c r="I185" s="218"/>
      <c r="J185" s="214"/>
      <c r="K185" s="214"/>
      <c r="L185" s="219"/>
      <c r="M185" s="220"/>
      <c r="N185" s="221"/>
      <c r="O185" s="221"/>
      <c r="P185" s="221"/>
      <c r="Q185" s="221"/>
      <c r="R185" s="221"/>
      <c r="S185" s="221"/>
      <c r="T185" s="222"/>
      <c r="AT185" s="223" t="s">
        <v>160</v>
      </c>
      <c r="AU185" s="223" t="s">
        <v>89</v>
      </c>
      <c r="AV185" s="15" t="s">
        <v>156</v>
      </c>
      <c r="AW185" s="15" t="s">
        <v>38</v>
      </c>
      <c r="AX185" s="15" t="s">
        <v>87</v>
      </c>
      <c r="AY185" s="223" t="s">
        <v>149</v>
      </c>
    </row>
    <row r="186" spans="1:65" s="2" customFormat="1" ht="16.5" customHeight="1">
      <c r="A186" s="35"/>
      <c r="B186" s="36"/>
      <c r="C186" s="174" t="s">
        <v>313</v>
      </c>
      <c r="D186" s="174" t="s">
        <v>151</v>
      </c>
      <c r="E186" s="175" t="s">
        <v>2209</v>
      </c>
      <c r="F186" s="176" t="s">
        <v>2210</v>
      </c>
      <c r="G186" s="177" t="s">
        <v>170</v>
      </c>
      <c r="H186" s="178">
        <v>7.47</v>
      </c>
      <c r="I186" s="179"/>
      <c r="J186" s="180">
        <f>ROUND(I186*H186,2)</f>
        <v>0</v>
      </c>
      <c r="K186" s="176" t="s">
        <v>155</v>
      </c>
      <c r="L186" s="40"/>
      <c r="M186" s="181" t="s">
        <v>31</v>
      </c>
      <c r="N186" s="182" t="s">
        <v>50</v>
      </c>
      <c r="O186" s="65"/>
      <c r="P186" s="183">
        <f>O186*H186</f>
        <v>0</v>
      </c>
      <c r="Q186" s="183">
        <v>0</v>
      </c>
      <c r="R186" s="183">
        <f>Q186*H186</f>
        <v>0</v>
      </c>
      <c r="S186" s="183">
        <v>2.2</v>
      </c>
      <c r="T186" s="184">
        <f>S186*H186</f>
        <v>16.434</v>
      </c>
      <c r="U186" s="35"/>
      <c r="V186" s="35"/>
      <c r="W186" s="35"/>
      <c r="X186" s="35"/>
      <c r="Y186" s="35"/>
      <c r="Z186" s="35"/>
      <c r="AA186" s="35"/>
      <c r="AB186" s="35"/>
      <c r="AC186" s="35"/>
      <c r="AD186" s="35"/>
      <c r="AE186" s="35"/>
      <c r="AR186" s="185" t="s">
        <v>156</v>
      </c>
      <c r="AT186" s="185" t="s">
        <v>151</v>
      </c>
      <c r="AU186" s="185" t="s">
        <v>89</v>
      </c>
      <c r="AY186" s="18" t="s">
        <v>149</v>
      </c>
      <c r="BE186" s="186">
        <f>IF(N186="základní",J186,0)</f>
        <v>0</v>
      </c>
      <c r="BF186" s="186">
        <f>IF(N186="snížená",J186,0)</f>
        <v>0</v>
      </c>
      <c r="BG186" s="186">
        <f>IF(N186="zákl. přenesená",J186,0)</f>
        <v>0</v>
      </c>
      <c r="BH186" s="186">
        <f>IF(N186="sníž. přenesená",J186,0)</f>
        <v>0</v>
      </c>
      <c r="BI186" s="186">
        <f>IF(N186="nulová",J186,0)</f>
        <v>0</v>
      </c>
      <c r="BJ186" s="18" t="s">
        <v>87</v>
      </c>
      <c r="BK186" s="186">
        <f>ROUND(I186*H186,2)</f>
        <v>0</v>
      </c>
      <c r="BL186" s="18" t="s">
        <v>156</v>
      </c>
      <c r="BM186" s="185" t="s">
        <v>2211</v>
      </c>
    </row>
    <row r="187" spans="1:47" s="2" customFormat="1" ht="39">
      <c r="A187" s="35"/>
      <c r="B187" s="36"/>
      <c r="C187" s="37"/>
      <c r="D187" s="187" t="s">
        <v>158</v>
      </c>
      <c r="E187" s="37"/>
      <c r="F187" s="188" t="s">
        <v>2212</v>
      </c>
      <c r="G187" s="37"/>
      <c r="H187" s="37"/>
      <c r="I187" s="189"/>
      <c r="J187" s="37"/>
      <c r="K187" s="37"/>
      <c r="L187" s="40"/>
      <c r="M187" s="190"/>
      <c r="N187" s="191"/>
      <c r="O187" s="65"/>
      <c r="P187" s="65"/>
      <c r="Q187" s="65"/>
      <c r="R187" s="65"/>
      <c r="S187" s="65"/>
      <c r="T187" s="66"/>
      <c r="U187" s="35"/>
      <c r="V187" s="35"/>
      <c r="W187" s="35"/>
      <c r="X187" s="35"/>
      <c r="Y187" s="35"/>
      <c r="Z187" s="35"/>
      <c r="AA187" s="35"/>
      <c r="AB187" s="35"/>
      <c r="AC187" s="35"/>
      <c r="AD187" s="35"/>
      <c r="AE187" s="35"/>
      <c r="AT187" s="18" t="s">
        <v>158</v>
      </c>
      <c r="AU187" s="18" t="s">
        <v>89</v>
      </c>
    </row>
    <row r="188" spans="1:65" s="2" customFormat="1" ht="21.75" customHeight="1">
      <c r="A188" s="35"/>
      <c r="B188" s="36"/>
      <c r="C188" s="174" t="s">
        <v>317</v>
      </c>
      <c r="D188" s="174" t="s">
        <v>151</v>
      </c>
      <c r="E188" s="175" t="s">
        <v>2120</v>
      </c>
      <c r="F188" s="176" t="s">
        <v>2121</v>
      </c>
      <c r="G188" s="177" t="s">
        <v>391</v>
      </c>
      <c r="H188" s="178">
        <v>10</v>
      </c>
      <c r="I188" s="179"/>
      <c r="J188" s="180">
        <f>ROUND(I188*H188,2)</f>
        <v>0</v>
      </c>
      <c r="K188" s="176" t="s">
        <v>155</v>
      </c>
      <c r="L188" s="40"/>
      <c r="M188" s="181" t="s">
        <v>31</v>
      </c>
      <c r="N188" s="182" t="s">
        <v>50</v>
      </c>
      <c r="O188" s="65"/>
      <c r="P188" s="183">
        <f>O188*H188</f>
        <v>0</v>
      </c>
      <c r="Q188" s="183">
        <v>0</v>
      </c>
      <c r="R188" s="183">
        <f>Q188*H188</f>
        <v>0</v>
      </c>
      <c r="S188" s="183">
        <v>0.0657</v>
      </c>
      <c r="T188" s="184">
        <f>S188*H188</f>
        <v>0.6569999999999999</v>
      </c>
      <c r="U188" s="35"/>
      <c r="V188" s="35"/>
      <c r="W188" s="35"/>
      <c r="X188" s="35"/>
      <c r="Y188" s="35"/>
      <c r="Z188" s="35"/>
      <c r="AA188" s="35"/>
      <c r="AB188" s="35"/>
      <c r="AC188" s="35"/>
      <c r="AD188" s="35"/>
      <c r="AE188" s="35"/>
      <c r="AR188" s="185" t="s">
        <v>156</v>
      </c>
      <c r="AT188" s="185" t="s">
        <v>151</v>
      </c>
      <c r="AU188" s="185" t="s">
        <v>89</v>
      </c>
      <c r="AY188" s="18" t="s">
        <v>149</v>
      </c>
      <c r="BE188" s="186">
        <f>IF(N188="základní",J188,0)</f>
        <v>0</v>
      </c>
      <c r="BF188" s="186">
        <f>IF(N188="snížená",J188,0)</f>
        <v>0</v>
      </c>
      <c r="BG188" s="186">
        <f>IF(N188="zákl. přenesená",J188,0)</f>
        <v>0</v>
      </c>
      <c r="BH188" s="186">
        <f>IF(N188="sníž. přenesená",J188,0)</f>
        <v>0</v>
      </c>
      <c r="BI188" s="186">
        <f>IF(N188="nulová",J188,0)</f>
        <v>0</v>
      </c>
      <c r="BJ188" s="18" t="s">
        <v>87</v>
      </c>
      <c r="BK188" s="186">
        <f>ROUND(I188*H188,2)</f>
        <v>0</v>
      </c>
      <c r="BL188" s="18" t="s">
        <v>156</v>
      </c>
      <c r="BM188" s="185" t="s">
        <v>2213</v>
      </c>
    </row>
    <row r="189" spans="1:65" s="2" customFormat="1" ht="16.5" customHeight="1">
      <c r="A189" s="35"/>
      <c r="B189" s="36"/>
      <c r="C189" s="174" t="s">
        <v>324</v>
      </c>
      <c r="D189" s="174" t="s">
        <v>151</v>
      </c>
      <c r="E189" s="175" t="s">
        <v>2039</v>
      </c>
      <c r="F189" s="176" t="s">
        <v>2040</v>
      </c>
      <c r="G189" s="177" t="s">
        <v>287</v>
      </c>
      <c r="H189" s="178">
        <v>23.2</v>
      </c>
      <c r="I189" s="179"/>
      <c r="J189" s="180">
        <f>ROUND(I189*H189,2)</f>
        <v>0</v>
      </c>
      <c r="K189" s="176" t="s">
        <v>155</v>
      </c>
      <c r="L189" s="40"/>
      <c r="M189" s="181" t="s">
        <v>31</v>
      </c>
      <c r="N189" s="182" t="s">
        <v>50</v>
      </c>
      <c r="O189" s="65"/>
      <c r="P189" s="183">
        <f>O189*H189</f>
        <v>0</v>
      </c>
      <c r="Q189" s="183">
        <v>0</v>
      </c>
      <c r="R189" s="183">
        <f>Q189*H189</f>
        <v>0</v>
      </c>
      <c r="S189" s="183">
        <v>0.00248</v>
      </c>
      <c r="T189" s="184">
        <f>S189*H189</f>
        <v>0.057536</v>
      </c>
      <c r="U189" s="35"/>
      <c r="V189" s="35"/>
      <c r="W189" s="35"/>
      <c r="X189" s="35"/>
      <c r="Y189" s="35"/>
      <c r="Z189" s="35"/>
      <c r="AA189" s="35"/>
      <c r="AB189" s="35"/>
      <c r="AC189" s="35"/>
      <c r="AD189" s="35"/>
      <c r="AE189" s="35"/>
      <c r="AR189" s="185" t="s">
        <v>156</v>
      </c>
      <c r="AT189" s="185" t="s">
        <v>151</v>
      </c>
      <c r="AU189" s="185" t="s">
        <v>89</v>
      </c>
      <c r="AY189" s="18" t="s">
        <v>149</v>
      </c>
      <c r="BE189" s="186">
        <f>IF(N189="základní",J189,0)</f>
        <v>0</v>
      </c>
      <c r="BF189" s="186">
        <f>IF(N189="snížená",J189,0)</f>
        <v>0</v>
      </c>
      <c r="BG189" s="186">
        <f>IF(N189="zákl. přenesená",J189,0)</f>
        <v>0</v>
      </c>
      <c r="BH189" s="186">
        <f>IF(N189="sníž. přenesená",J189,0)</f>
        <v>0</v>
      </c>
      <c r="BI189" s="186">
        <f>IF(N189="nulová",J189,0)</f>
        <v>0</v>
      </c>
      <c r="BJ189" s="18" t="s">
        <v>87</v>
      </c>
      <c r="BK189" s="186">
        <f>ROUND(I189*H189,2)</f>
        <v>0</v>
      </c>
      <c r="BL189" s="18" t="s">
        <v>156</v>
      </c>
      <c r="BM189" s="185" t="s">
        <v>2214</v>
      </c>
    </row>
    <row r="190" spans="1:47" s="2" customFormat="1" ht="29.25">
      <c r="A190" s="35"/>
      <c r="B190" s="36"/>
      <c r="C190" s="37"/>
      <c r="D190" s="187" t="s">
        <v>158</v>
      </c>
      <c r="E190" s="37"/>
      <c r="F190" s="188" t="s">
        <v>2042</v>
      </c>
      <c r="G190" s="37"/>
      <c r="H190" s="37"/>
      <c r="I190" s="189"/>
      <c r="J190" s="37"/>
      <c r="K190" s="37"/>
      <c r="L190" s="40"/>
      <c r="M190" s="190"/>
      <c r="N190" s="191"/>
      <c r="O190" s="65"/>
      <c r="P190" s="65"/>
      <c r="Q190" s="65"/>
      <c r="R190" s="65"/>
      <c r="S190" s="65"/>
      <c r="T190" s="66"/>
      <c r="U190" s="35"/>
      <c r="V190" s="35"/>
      <c r="W190" s="35"/>
      <c r="X190" s="35"/>
      <c r="Y190" s="35"/>
      <c r="Z190" s="35"/>
      <c r="AA190" s="35"/>
      <c r="AB190" s="35"/>
      <c r="AC190" s="35"/>
      <c r="AD190" s="35"/>
      <c r="AE190" s="35"/>
      <c r="AT190" s="18" t="s">
        <v>158</v>
      </c>
      <c r="AU190" s="18" t="s">
        <v>89</v>
      </c>
    </row>
    <row r="191" spans="2:63" s="12" customFormat="1" ht="22.9" customHeight="1">
      <c r="B191" s="158"/>
      <c r="C191" s="159"/>
      <c r="D191" s="160" t="s">
        <v>78</v>
      </c>
      <c r="E191" s="172" t="s">
        <v>482</v>
      </c>
      <c r="F191" s="172" t="s">
        <v>483</v>
      </c>
      <c r="G191" s="159"/>
      <c r="H191" s="159"/>
      <c r="I191" s="162"/>
      <c r="J191" s="173">
        <f>BK191</f>
        <v>0</v>
      </c>
      <c r="K191" s="159"/>
      <c r="L191" s="164"/>
      <c r="M191" s="165"/>
      <c r="N191" s="166"/>
      <c r="O191" s="166"/>
      <c r="P191" s="167">
        <f>SUM(P192:P201)</f>
        <v>0</v>
      </c>
      <c r="Q191" s="166"/>
      <c r="R191" s="167">
        <f>SUM(R192:R201)</f>
        <v>0</v>
      </c>
      <c r="S191" s="166"/>
      <c r="T191" s="168">
        <f>SUM(T192:T201)</f>
        <v>0</v>
      </c>
      <c r="AR191" s="169" t="s">
        <v>87</v>
      </c>
      <c r="AT191" s="170" t="s">
        <v>78</v>
      </c>
      <c r="AU191" s="170" t="s">
        <v>87</v>
      </c>
      <c r="AY191" s="169" t="s">
        <v>149</v>
      </c>
      <c r="BK191" s="171">
        <f>SUM(BK192:BK201)</f>
        <v>0</v>
      </c>
    </row>
    <row r="192" spans="1:65" s="2" customFormat="1" ht="16.5" customHeight="1">
      <c r="A192" s="35"/>
      <c r="B192" s="36"/>
      <c r="C192" s="174" t="s">
        <v>329</v>
      </c>
      <c r="D192" s="174" t="s">
        <v>151</v>
      </c>
      <c r="E192" s="175" t="s">
        <v>2053</v>
      </c>
      <c r="F192" s="176" t="s">
        <v>2054</v>
      </c>
      <c r="G192" s="177" t="s">
        <v>240</v>
      </c>
      <c r="H192" s="178">
        <v>28.749</v>
      </c>
      <c r="I192" s="179"/>
      <c r="J192" s="180">
        <f>ROUND(I192*H192,2)</f>
        <v>0</v>
      </c>
      <c r="K192" s="176" t="s">
        <v>155</v>
      </c>
      <c r="L192" s="40"/>
      <c r="M192" s="181" t="s">
        <v>31</v>
      </c>
      <c r="N192" s="182" t="s">
        <v>50</v>
      </c>
      <c r="O192" s="65"/>
      <c r="P192" s="183">
        <f>O192*H192</f>
        <v>0</v>
      </c>
      <c r="Q192" s="183">
        <v>0</v>
      </c>
      <c r="R192" s="183">
        <f>Q192*H192</f>
        <v>0</v>
      </c>
      <c r="S192" s="183">
        <v>0</v>
      </c>
      <c r="T192" s="184">
        <f>S192*H192</f>
        <v>0</v>
      </c>
      <c r="U192" s="35"/>
      <c r="V192" s="35"/>
      <c r="W192" s="35"/>
      <c r="X192" s="35"/>
      <c r="Y192" s="35"/>
      <c r="Z192" s="35"/>
      <c r="AA192" s="35"/>
      <c r="AB192" s="35"/>
      <c r="AC192" s="35"/>
      <c r="AD192" s="35"/>
      <c r="AE192" s="35"/>
      <c r="AR192" s="185" t="s">
        <v>156</v>
      </c>
      <c r="AT192" s="185" t="s">
        <v>151</v>
      </c>
      <c r="AU192" s="185" t="s">
        <v>89</v>
      </c>
      <c r="AY192" s="18" t="s">
        <v>149</v>
      </c>
      <c r="BE192" s="186">
        <f>IF(N192="základní",J192,0)</f>
        <v>0</v>
      </c>
      <c r="BF192" s="186">
        <f>IF(N192="snížená",J192,0)</f>
        <v>0</v>
      </c>
      <c r="BG192" s="186">
        <f>IF(N192="zákl. přenesená",J192,0)</f>
        <v>0</v>
      </c>
      <c r="BH192" s="186">
        <f>IF(N192="sníž. přenesená",J192,0)</f>
        <v>0</v>
      </c>
      <c r="BI192" s="186">
        <f>IF(N192="nulová",J192,0)</f>
        <v>0</v>
      </c>
      <c r="BJ192" s="18" t="s">
        <v>87</v>
      </c>
      <c r="BK192" s="186">
        <f>ROUND(I192*H192,2)</f>
        <v>0</v>
      </c>
      <c r="BL192" s="18" t="s">
        <v>156</v>
      </c>
      <c r="BM192" s="185" t="s">
        <v>2215</v>
      </c>
    </row>
    <row r="193" spans="1:47" s="2" customFormat="1" ht="68.25">
      <c r="A193" s="35"/>
      <c r="B193" s="36"/>
      <c r="C193" s="37"/>
      <c r="D193" s="187" t="s">
        <v>158</v>
      </c>
      <c r="E193" s="37"/>
      <c r="F193" s="188" t="s">
        <v>2056</v>
      </c>
      <c r="G193" s="37"/>
      <c r="H193" s="37"/>
      <c r="I193" s="189"/>
      <c r="J193" s="37"/>
      <c r="K193" s="37"/>
      <c r="L193" s="40"/>
      <c r="M193" s="190"/>
      <c r="N193" s="191"/>
      <c r="O193" s="65"/>
      <c r="P193" s="65"/>
      <c r="Q193" s="65"/>
      <c r="R193" s="65"/>
      <c r="S193" s="65"/>
      <c r="T193" s="66"/>
      <c r="U193" s="35"/>
      <c r="V193" s="35"/>
      <c r="W193" s="35"/>
      <c r="X193" s="35"/>
      <c r="Y193" s="35"/>
      <c r="Z193" s="35"/>
      <c r="AA193" s="35"/>
      <c r="AB193" s="35"/>
      <c r="AC193" s="35"/>
      <c r="AD193" s="35"/>
      <c r="AE193" s="35"/>
      <c r="AT193" s="18" t="s">
        <v>158</v>
      </c>
      <c r="AU193" s="18" t="s">
        <v>89</v>
      </c>
    </row>
    <row r="194" spans="1:65" s="2" customFormat="1" ht="24">
      <c r="A194" s="35"/>
      <c r="B194" s="36"/>
      <c r="C194" s="174" t="s">
        <v>336</v>
      </c>
      <c r="D194" s="174" t="s">
        <v>151</v>
      </c>
      <c r="E194" s="175" t="s">
        <v>2216</v>
      </c>
      <c r="F194" s="176" t="s">
        <v>2217</v>
      </c>
      <c r="G194" s="177" t="s">
        <v>240</v>
      </c>
      <c r="H194" s="178">
        <v>28.749</v>
      </c>
      <c r="I194" s="179"/>
      <c r="J194" s="180">
        <f>ROUND(I194*H194,2)</f>
        <v>0</v>
      </c>
      <c r="K194" s="176" t="s">
        <v>155</v>
      </c>
      <c r="L194" s="40"/>
      <c r="M194" s="181" t="s">
        <v>31</v>
      </c>
      <c r="N194" s="182" t="s">
        <v>50</v>
      </c>
      <c r="O194" s="65"/>
      <c r="P194" s="183">
        <f>O194*H194</f>
        <v>0</v>
      </c>
      <c r="Q194" s="183">
        <v>0</v>
      </c>
      <c r="R194" s="183">
        <f>Q194*H194</f>
        <v>0</v>
      </c>
      <c r="S194" s="183">
        <v>0</v>
      </c>
      <c r="T194" s="184">
        <f>S194*H194</f>
        <v>0</v>
      </c>
      <c r="U194" s="35"/>
      <c r="V194" s="35"/>
      <c r="W194" s="35"/>
      <c r="X194" s="35"/>
      <c r="Y194" s="35"/>
      <c r="Z194" s="35"/>
      <c r="AA194" s="35"/>
      <c r="AB194" s="35"/>
      <c r="AC194" s="35"/>
      <c r="AD194" s="35"/>
      <c r="AE194" s="35"/>
      <c r="AR194" s="185" t="s">
        <v>156</v>
      </c>
      <c r="AT194" s="185" t="s">
        <v>151</v>
      </c>
      <c r="AU194" s="185" t="s">
        <v>89</v>
      </c>
      <c r="AY194" s="18" t="s">
        <v>149</v>
      </c>
      <c r="BE194" s="186">
        <f>IF(N194="základní",J194,0)</f>
        <v>0</v>
      </c>
      <c r="BF194" s="186">
        <f>IF(N194="snížená",J194,0)</f>
        <v>0</v>
      </c>
      <c r="BG194" s="186">
        <f>IF(N194="zákl. přenesená",J194,0)</f>
        <v>0</v>
      </c>
      <c r="BH194" s="186">
        <f>IF(N194="sníž. přenesená",J194,0)</f>
        <v>0</v>
      </c>
      <c r="BI194" s="186">
        <f>IF(N194="nulová",J194,0)</f>
        <v>0</v>
      </c>
      <c r="BJ194" s="18" t="s">
        <v>87</v>
      </c>
      <c r="BK194" s="186">
        <f>ROUND(I194*H194,2)</f>
        <v>0</v>
      </c>
      <c r="BL194" s="18" t="s">
        <v>156</v>
      </c>
      <c r="BM194" s="185" t="s">
        <v>2218</v>
      </c>
    </row>
    <row r="195" spans="1:47" s="2" customFormat="1" ht="68.25">
      <c r="A195" s="35"/>
      <c r="B195" s="36"/>
      <c r="C195" s="37"/>
      <c r="D195" s="187" t="s">
        <v>158</v>
      </c>
      <c r="E195" s="37"/>
      <c r="F195" s="188" t="s">
        <v>2219</v>
      </c>
      <c r="G195" s="37"/>
      <c r="H195" s="37"/>
      <c r="I195" s="189"/>
      <c r="J195" s="37"/>
      <c r="K195" s="37"/>
      <c r="L195" s="40"/>
      <c r="M195" s="190"/>
      <c r="N195" s="191"/>
      <c r="O195" s="65"/>
      <c r="P195" s="65"/>
      <c r="Q195" s="65"/>
      <c r="R195" s="65"/>
      <c r="S195" s="65"/>
      <c r="T195" s="66"/>
      <c r="U195" s="35"/>
      <c r="V195" s="35"/>
      <c r="W195" s="35"/>
      <c r="X195" s="35"/>
      <c r="Y195" s="35"/>
      <c r="Z195" s="35"/>
      <c r="AA195" s="35"/>
      <c r="AB195" s="35"/>
      <c r="AC195" s="35"/>
      <c r="AD195" s="35"/>
      <c r="AE195" s="35"/>
      <c r="AT195" s="18" t="s">
        <v>158</v>
      </c>
      <c r="AU195" s="18" t="s">
        <v>89</v>
      </c>
    </row>
    <row r="196" spans="1:65" s="2" customFormat="1" ht="24">
      <c r="A196" s="35"/>
      <c r="B196" s="36"/>
      <c r="C196" s="174" t="s">
        <v>342</v>
      </c>
      <c r="D196" s="174" t="s">
        <v>151</v>
      </c>
      <c r="E196" s="175" t="s">
        <v>2220</v>
      </c>
      <c r="F196" s="176" t="s">
        <v>2221</v>
      </c>
      <c r="G196" s="177" t="s">
        <v>240</v>
      </c>
      <c r="H196" s="178">
        <v>402.486</v>
      </c>
      <c r="I196" s="179"/>
      <c r="J196" s="180">
        <f>ROUND(I196*H196,2)</f>
        <v>0</v>
      </c>
      <c r="K196" s="176" t="s">
        <v>155</v>
      </c>
      <c r="L196" s="40"/>
      <c r="M196" s="181" t="s">
        <v>31</v>
      </c>
      <c r="N196" s="182" t="s">
        <v>50</v>
      </c>
      <c r="O196" s="65"/>
      <c r="P196" s="183">
        <f>O196*H196</f>
        <v>0</v>
      </c>
      <c r="Q196" s="183">
        <v>0</v>
      </c>
      <c r="R196" s="183">
        <f>Q196*H196</f>
        <v>0</v>
      </c>
      <c r="S196" s="183">
        <v>0</v>
      </c>
      <c r="T196" s="184">
        <f>S196*H196</f>
        <v>0</v>
      </c>
      <c r="U196" s="35"/>
      <c r="V196" s="35"/>
      <c r="W196" s="35"/>
      <c r="X196" s="35"/>
      <c r="Y196" s="35"/>
      <c r="Z196" s="35"/>
      <c r="AA196" s="35"/>
      <c r="AB196" s="35"/>
      <c r="AC196" s="35"/>
      <c r="AD196" s="35"/>
      <c r="AE196" s="35"/>
      <c r="AR196" s="185" t="s">
        <v>156</v>
      </c>
      <c r="AT196" s="185" t="s">
        <v>151</v>
      </c>
      <c r="AU196" s="185" t="s">
        <v>89</v>
      </c>
      <c r="AY196" s="18" t="s">
        <v>149</v>
      </c>
      <c r="BE196" s="186">
        <f>IF(N196="základní",J196,0)</f>
        <v>0</v>
      </c>
      <c r="BF196" s="186">
        <f>IF(N196="snížená",J196,0)</f>
        <v>0</v>
      </c>
      <c r="BG196" s="186">
        <f>IF(N196="zákl. přenesená",J196,0)</f>
        <v>0</v>
      </c>
      <c r="BH196" s="186">
        <f>IF(N196="sníž. přenesená",J196,0)</f>
        <v>0</v>
      </c>
      <c r="BI196" s="186">
        <f>IF(N196="nulová",J196,0)</f>
        <v>0</v>
      </c>
      <c r="BJ196" s="18" t="s">
        <v>87</v>
      </c>
      <c r="BK196" s="186">
        <f>ROUND(I196*H196,2)</f>
        <v>0</v>
      </c>
      <c r="BL196" s="18" t="s">
        <v>156</v>
      </c>
      <c r="BM196" s="185" t="s">
        <v>2222</v>
      </c>
    </row>
    <row r="197" spans="1:47" s="2" customFormat="1" ht="68.25">
      <c r="A197" s="35"/>
      <c r="B197" s="36"/>
      <c r="C197" s="37"/>
      <c r="D197" s="187" t="s">
        <v>158</v>
      </c>
      <c r="E197" s="37"/>
      <c r="F197" s="188" t="s">
        <v>2219</v>
      </c>
      <c r="G197" s="37"/>
      <c r="H197" s="37"/>
      <c r="I197" s="189"/>
      <c r="J197" s="37"/>
      <c r="K197" s="37"/>
      <c r="L197" s="40"/>
      <c r="M197" s="190"/>
      <c r="N197" s="191"/>
      <c r="O197" s="65"/>
      <c r="P197" s="65"/>
      <c r="Q197" s="65"/>
      <c r="R197" s="65"/>
      <c r="S197" s="65"/>
      <c r="T197" s="66"/>
      <c r="U197" s="35"/>
      <c r="V197" s="35"/>
      <c r="W197" s="35"/>
      <c r="X197" s="35"/>
      <c r="Y197" s="35"/>
      <c r="Z197" s="35"/>
      <c r="AA197" s="35"/>
      <c r="AB197" s="35"/>
      <c r="AC197" s="35"/>
      <c r="AD197" s="35"/>
      <c r="AE197" s="35"/>
      <c r="AT197" s="18" t="s">
        <v>158</v>
      </c>
      <c r="AU197" s="18" t="s">
        <v>89</v>
      </c>
    </row>
    <row r="198" spans="2:51" s="13" customFormat="1" ht="11.25">
      <c r="B198" s="192"/>
      <c r="C198" s="193"/>
      <c r="D198" s="187" t="s">
        <v>160</v>
      </c>
      <c r="E198" s="194" t="s">
        <v>31</v>
      </c>
      <c r="F198" s="195" t="s">
        <v>2223</v>
      </c>
      <c r="G198" s="193"/>
      <c r="H198" s="196">
        <v>402.486</v>
      </c>
      <c r="I198" s="197"/>
      <c r="J198" s="193"/>
      <c r="K198" s="193"/>
      <c r="L198" s="198"/>
      <c r="M198" s="199"/>
      <c r="N198" s="200"/>
      <c r="O198" s="200"/>
      <c r="P198" s="200"/>
      <c r="Q198" s="200"/>
      <c r="R198" s="200"/>
      <c r="S198" s="200"/>
      <c r="T198" s="201"/>
      <c r="AT198" s="202" t="s">
        <v>160</v>
      </c>
      <c r="AU198" s="202" t="s">
        <v>89</v>
      </c>
      <c r="AV198" s="13" t="s">
        <v>89</v>
      </c>
      <c r="AW198" s="13" t="s">
        <v>38</v>
      </c>
      <c r="AX198" s="13" t="s">
        <v>79</v>
      </c>
      <c r="AY198" s="202" t="s">
        <v>149</v>
      </c>
    </row>
    <row r="199" spans="2:51" s="15" customFormat="1" ht="11.25">
      <c r="B199" s="213"/>
      <c r="C199" s="214"/>
      <c r="D199" s="187" t="s">
        <v>160</v>
      </c>
      <c r="E199" s="215" t="s">
        <v>31</v>
      </c>
      <c r="F199" s="216" t="s">
        <v>163</v>
      </c>
      <c r="G199" s="214"/>
      <c r="H199" s="217">
        <v>402.486</v>
      </c>
      <c r="I199" s="218"/>
      <c r="J199" s="214"/>
      <c r="K199" s="214"/>
      <c r="L199" s="219"/>
      <c r="M199" s="220"/>
      <c r="N199" s="221"/>
      <c r="O199" s="221"/>
      <c r="P199" s="221"/>
      <c r="Q199" s="221"/>
      <c r="R199" s="221"/>
      <c r="S199" s="221"/>
      <c r="T199" s="222"/>
      <c r="AT199" s="223" t="s">
        <v>160</v>
      </c>
      <c r="AU199" s="223" t="s">
        <v>89</v>
      </c>
      <c r="AV199" s="15" t="s">
        <v>156</v>
      </c>
      <c r="AW199" s="15" t="s">
        <v>38</v>
      </c>
      <c r="AX199" s="15" t="s">
        <v>87</v>
      </c>
      <c r="AY199" s="223" t="s">
        <v>149</v>
      </c>
    </row>
    <row r="200" spans="1:65" s="2" customFormat="1" ht="16.5" customHeight="1">
      <c r="A200" s="35"/>
      <c r="B200" s="36"/>
      <c r="C200" s="174" t="s">
        <v>348</v>
      </c>
      <c r="D200" s="174" t="s">
        <v>151</v>
      </c>
      <c r="E200" s="175" t="s">
        <v>2078</v>
      </c>
      <c r="F200" s="176" t="s">
        <v>2079</v>
      </c>
      <c r="G200" s="177" t="s">
        <v>240</v>
      </c>
      <c r="H200" s="178">
        <v>28.749</v>
      </c>
      <c r="I200" s="179"/>
      <c r="J200" s="180">
        <f>ROUND(I200*H200,2)</f>
        <v>0</v>
      </c>
      <c r="K200" s="176" t="s">
        <v>155</v>
      </c>
      <c r="L200" s="40"/>
      <c r="M200" s="181" t="s">
        <v>31</v>
      </c>
      <c r="N200" s="182" t="s">
        <v>50</v>
      </c>
      <c r="O200" s="65"/>
      <c r="P200" s="183">
        <f>O200*H200</f>
        <v>0</v>
      </c>
      <c r="Q200" s="183">
        <v>0</v>
      </c>
      <c r="R200" s="183">
        <f>Q200*H200</f>
        <v>0</v>
      </c>
      <c r="S200" s="183">
        <v>0</v>
      </c>
      <c r="T200" s="184">
        <f>S200*H200</f>
        <v>0</v>
      </c>
      <c r="U200" s="35"/>
      <c r="V200" s="35"/>
      <c r="W200" s="35"/>
      <c r="X200" s="35"/>
      <c r="Y200" s="35"/>
      <c r="Z200" s="35"/>
      <c r="AA200" s="35"/>
      <c r="AB200" s="35"/>
      <c r="AC200" s="35"/>
      <c r="AD200" s="35"/>
      <c r="AE200" s="35"/>
      <c r="AR200" s="185" t="s">
        <v>156</v>
      </c>
      <c r="AT200" s="185" t="s">
        <v>151</v>
      </c>
      <c r="AU200" s="185" t="s">
        <v>89</v>
      </c>
      <c r="AY200" s="18" t="s">
        <v>149</v>
      </c>
      <c r="BE200" s="186">
        <f>IF(N200="základní",J200,0)</f>
        <v>0</v>
      </c>
      <c r="BF200" s="186">
        <f>IF(N200="snížená",J200,0)</f>
        <v>0</v>
      </c>
      <c r="BG200" s="186">
        <f>IF(N200="zákl. přenesená",J200,0)</f>
        <v>0</v>
      </c>
      <c r="BH200" s="186">
        <f>IF(N200="sníž. přenesená",J200,0)</f>
        <v>0</v>
      </c>
      <c r="BI200" s="186">
        <f>IF(N200="nulová",J200,0)</f>
        <v>0</v>
      </c>
      <c r="BJ200" s="18" t="s">
        <v>87</v>
      </c>
      <c r="BK200" s="186">
        <f>ROUND(I200*H200,2)</f>
        <v>0</v>
      </c>
      <c r="BL200" s="18" t="s">
        <v>156</v>
      </c>
      <c r="BM200" s="185" t="s">
        <v>2224</v>
      </c>
    </row>
    <row r="201" spans="1:47" s="2" customFormat="1" ht="39">
      <c r="A201" s="35"/>
      <c r="B201" s="36"/>
      <c r="C201" s="37"/>
      <c r="D201" s="187" t="s">
        <v>158</v>
      </c>
      <c r="E201" s="37"/>
      <c r="F201" s="188" t="s">
        <v>498</v>
      </c>
      <c r="G201" s="37"/>
      <c r="H201" s="37"/>
      <c r="I201" s="189"/>
      <c r="J201" s="37"/>
      <c r="K201" s="37"/>
      <c r="L201" s="40"/>
      <c r="M201" s="190"/>
      <c r="N201" s="191"/>
      <c r="O201" s="65"/>
      <c r="P201" s="65"/>
      <c r="Q201" s="65"/>
      <c r="R201" s="65"/>
      <c r="S201" s="65"/>
      <c r="T201" s="66"/>
      <c r="U201" s="35"/>
      <c r="V201" s="35"/>
      <c r="W201" s="35"/>
      <c r="X201" s="35"/>
      <c r="Y201" s="35"/>
      <c r="Z201" s="35"/>
      <c r="AA201" s="35"/>
      <c r="AB201" s="35"/>
      <c r="AC201" s="35"/>
      <c r="AD201" s="35"/>
      <c r="AE201" s="35"/>
      <c r="AT201" s="18" t="s">
        <v>158</v>
      </c>
      <c r="AU201" s="18" t="s">
        <v>89</v>
      </c>
    </row>
    <row r="202" spans="2:63" s="12" customFormat="1" ht="22.9" customHeight="1">
      <c r="B202" s="158"/>
      <c r="C202" s="159"/>
      <c r="D202" s="160" t="s">
        <v>78</v>
      </c>
      <c r="E202" s="172" t="s">
        <v>510</v>
      </c>
      <c r="F202" s="172" t="s">
        <v>511</v>
      </c>
      <c r="G202" s="159"/>
      <c r="H202" s="159"/>
      <c r="I202" s="162"/>
      <c r="J202" s="173">
        <f>BK202</f>
        <v>0</v>
      </c>
      <c r="K202" s="159"/>
      <c r="L202" s="164"/>
      <c r="M202" s="165"/>
      <c r="N202" s="166"/>
      <c r="O202" s="166"/>
      <c r="P202" s="167">
        <f>SUM(P203:P204)</f>
        <v>0</v>
      </c>
      <c r="Q202" s="166"/>
      <c r="R202" s="167">
        <f>SUM(R203:R204)</f>
        <v>0</v>
      </c>
      <c r="S202" s="166"/>
      <c r="T202" s="168">
        <f>SUM(T203:T204)</f>
        <v>0</v>
      </c>
      <c r="AR202" s="169" t="s">
        <v>87</v>
      </c>
      <c r="AT202" s="170" t="s">
        <v>78</v>
      </c>
      <c r="AU202" s="170" t="s">
        <v>87</v>
      </c>
      <c r="AY202" s="169" t="s">
        <v>149</v>
      </c>
      <c r="BK202" s="171">
        <f>SUM(BK203:BK204)</f>
        <v>0</v>
      </c>
    </row>
    <row r="203" spans="1:65" s="2" customFormat="1" ht="24">
      <c r="A203" s="35"/>
      <c r="B203" s="36"/>
      <c r="C203" s="174" t="s">
        <v>353</v>
      </c>
      <c r="D203" s="174" t="s">
        <v>151</v>
      </c>
      <c r="E203" s="175" t="s">
        <v>2124</v>
      </c>
      <c r="F203" s="176" t="s">
        <v>2125</v>
      </c>
      <c r="G203" s="177" t="s">
        <v>240</v>
      </c>
      <c r="H203" s="178">
        <v>36.644</v>
      </c>
      <c r="I203" s="179"/>
      <c r="J203" s="180">
        <f>ROUND(I203*H203,2)</f>
        <v>0</v>
      </c>
      <c r="K203" s="176" t="s">
        <v>155</v>
      </c>
      <c r="L203" s="40"/>
      <c r="M203" s="181" t="s">
        <v>31</v>
      </c>
      <c r="N203" s="182" t="s">
        <v>50</v>
      </c>
      <c r="O203" s="65"/>
      <c r="P203" s="183">
        <f>O203*H203</f>
        <v>0</v>
      </c>
      <c r="Q203" s="183">
        <v>0</v>
      </c>
      <c r="R203" s="183">
        <f>Q203*H203</f>
        <v>0</v>
      </c>
      <c r="S203" s="183">
        <v>0</v>
      </c>
      <c r="T203" s="184">
        <f>S203*H203</f>
        <v>0</v>
      </c>
      <c r="U203" s="35"/>
      <c r="V203" s="35"/>
      <c r="W203" s="35"/>
      <c r="X203" s="35"/>
      <c r="Y203" s="35"/>
      <c r="Z203" s="35"/>
      <c r="AA203" s="35"/>
      <c r="AB203" s="35"/>
      <c r="AC203" s="35"/>
      <c r="AD203" s="35"/>
      <c r="AE203" s="35"/>
      <c r="AR203" s="185" t="s">
        <v>156</v>
      </c>
      <c r="AT203" s="185" t="s">
        <v>151</v>
      </c>
      <c r="AU203" s="185" t="s">
        <v>89</v>
      </c>
      <c r="AY203" s="18" t="s">
        <v>149</v>
      </c>
      <c r="BE203" s="186">
        <f>IF(N203="základní",J203,0)</f>
        <v>0</v>
      </c>
      <c r="BF203" s="186">
        <f>IF(N203="snížená",J203,0)</f>
        <v>0</v>
      </c>
      <c r="BG203" s="186">
        <f>IF(N203="zákl. přenesená",J203,0)</f>
        <v>0</v>
      </c>
      <c r="BH203" s="186">
        <f>IF(N203="sníž. přenesená",J203,0)</f>
        <v>0</v>
      </c>
      <c r="BI203" s="186">
        <f>IF(N203="nulová",J203,0)</f>
        <v>0</v>
      </c>
      <c r="BJ203" s="18" t="s">
        <v>87</v>
      </c>
      <c r="BK203" s="186">
        <f>ROUND(I203*H203,2)</f>
        <v>0</v>
      </c>
      <c r="BL203" s="18" t="s">
        <v>156</v>
      </c>
      <c r="BM203" s="185" t="s">
        <v>2225</v>
      </c>
    </row>
    <row r="204" spans="1:47" s="2" customFormat="1" ht="29.25">
      <c r="A204" s="35"/>
      <c r="B204" s="36"/>
      <c r="C204" s="37"/>
      <c r="D204" s="187" t="s">
        <v>158</v>
      </c>
      <c r="E204" s="37"/>
      <c r="F204" s="188" t="s">
        <v>2127</v>
      </c>
      <c r="G204" s="37"/>
      <c r="H204" s="37"/>
      <c r="I204" s="189"/>
      <c r="J204" s="37"/>
      <c r="K204" s="37"/>
      <c r="L204" s="40"/>
      <c r="M204" s="239"/>
      <c r="N204" s="240"/>
      <c r="O204" s="236"/>
      <c r="P204" s="236"/>
      <c r="Q204" s="236"/>
      <c r="R204" s="236"/>
      <c r="S204" s="236"/>
      <c r="T204" s="241"/>
      <c r="U204" s="35"/>
      <c r="V204" s="35"/>
      <c r="W204" s="35"/>
      <c r="X204" s="35"/>
      <c r="Y204" s="35"/>
      <c r="Z204" s="35"/>
      <c r="AA204" s="35"/>
      <c r="AB204" s="35"/>
      <c r="AC204" s="35"/>
      <c r="AD204" s="35"/>
      <c r="AE204" s="35"/>
      <c r="AT204" s="18" t="s">
        <v>158</v>
      </c>
      <c r="AU204" s="18" t="s">
        <v>89</v>
      </c>
    </row>
    <row r="205" spans="1:31" s="2" customFormat="1" ht="6.95" customHeight="1">
      <c r="A205" s="35"/>
      <c r="B205" s="48"/>
      <c r="C205" s="49"/>
      <c r="D205" s="49"/>
      <c r="E205" s="49"/>
      <c r="F205" s="49"/>
      <c r="G205" s="49"/>
      <c r="H205" s="49"/>
      <c r="I205" s="49"/>
      <c r="J205" s="49"/>
      <c r="K205" s="49"/>
      <c r="L205" s="40"/>
      <c r="M205" s="35"/>
      <c r="O205" s="35"/>
      <c r="P205" s="35"/>
      <c r="Q205" s="35"/>
      <c r="R205" s="35"/>
      <c r="S205" s="35"/>
      <c r="T205" s="35"/>
      <c r="U205" s="35"/>
      <c r="V205" s="35"/>
      <c r="W205" s="35"/>
      <c r="X205" s="35"/>
      <c r="Y205" s="35"/>
      <c r="Z205" s="35"/>
      <c r="AA205" s="35"/>
      <c r="AB205" s="35"/>
      <c r="AC205" s="35"/>
      <c r="AD205" s="35"/>
      <c r="AE205" s="35"/>
    </row>
  </sheetData>
  <sheetProtection algorithmName="SHA-512" hashValue="yl1lzbesttLMZCpbZCkCcDX8mI3Cb19tz5VvWIaH9v79D3cgAsZgO5lDDs4r2AkIfB/IZk6TopjHP4UIZEDU4w==" saltValue="JnfB0y3GlrI+i1dG7b0eXZi7NbvSi4k9gFPxpqJbvgt4uuj7s5pZqkmv+26Grrc+uZtOpo2OkfdbVY/ix3kKiA==" spinCount="100000" sheet="1" objects="1" scenarios="1" formatColumns="0" formatRows="0" autoFilter="0"/>
  <autoFilter ref="C88:K204"/>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5"/>
      <c r="M2" s="365"/>
      <c r="N2" s="365"/>
      <c r="O2" s="365"/>
      <c r="P2" s="365"/>
      <c r="Q2" s="365"/>
      <c r="R2" s="365"/>
      <c r="S2" s="365"/>
      <c r="T2" s="365"/>
      <c r="U2" s="365"/>
      <c r="V2" s="365"/>
      <c r="AT2" s="18" t="s">
        <v>110</v>
      </c>
    </row>
    <row r="3" spans="2:46" s="1" customFormat="1" ht="6.95" customHeight="1">
      <c r="B3" s="102"/>
      <c r="C3" s="103"/>
      <c r="D3" s="103"/>
      <c r="E3" s="103"/>
      <c r="F3" s="103"/>
      <c r="G3" s="103"/>
      <c r="H3" s="103"/>
      <c r="I3" s="103"/>
      <c r="J3" s="103"/>
      <c r="K3" s="103"/>
      <c r="L3" s="21"/>
      <c r="AT3" s="18" t="s">
        <v>89</v>
      </c>
    </row>
    <row r="4" spans="2:46" s="1" customFormat="1" ht="24.95" customHeight="1">
      <c r="B4" s="21"/>
      <c r="D4" s="104" t="s">
        <v>111</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6" t="str">
        <f>'Rekapitulace stavby'!K6</f>
        <v>Rekonstrukce autocvičiště na dopravní hřiště a autocviciště ,  Kralovice , II.Etapa</v>
      </c>
      <c r="F7" s="367"/>
      <c r="G7" s="367"/>
      <c r="H7" s="367"/>
      <c r="L7" s="21"/>
    </row>
    <row r="8" spans="1:31" s="2" customFormat="1" ht="12" customHeight="1">
      <c r="A8" s="35"/>
      <c r="B8" s="40"/>
      <c r="C8" s="35"/>
      <c r="D8" s="106" t="s">
        <v>112</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8" t="s">
        <v>2226</v>
      </c>
      <c r="F9" s="369"/>
      <c r="G9" s="369"/>
      <c r="H9" s="369"/>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31</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23</v>
      </c>
      <c r="G12" s="35"/>
      <c r="H12" s="35"/>
      <c r="I12" s="106" t="s">
        <v>24</v>
      </c>
      <c r="J12" s="109" t="str">
        <f>'Rekapitulace stavby'!AN8</f>
        <v>26. 9. 2020</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31</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29</v>
      </c>
      <c r="F15" s="35"/>
      <c r="G15" s="35"/>
      <c r="H15" s="35"/>
      <c r="I15" s="106" t="s">
        <v>30</v>
      </c>
      <c r="J15" s="108" t="s">
        <v>31</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32</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70" t="str">
        <f>'Rekapitulace stavby'!E14</f>
        <v>Vyplň údaj</v>
      </c>
      <c r="F18" s="371"/>
      <c r="G18" s="371"/>
      <c r="H18" s="371"/>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34</v>
      </c>
      <c r="E20" s="35"/>
      <c r="F20" s="35"/>
      <c r="G20" s="35"/>
      <c r="H20" s="35"/>
      <c r="I20" s="106" t="s">
        <v>27</v>
      </c>
      <c r="J20" s="108" t="s">
        <v>31</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36</v>
      </c>
      <c r="F21" s="35"/>
      <c r="G21" s="35"/>
      <c r="H21" s="35"/>
      <c r="I21" s="106" t="s">
        <v>30</v>
      </c>
      <c r="J21" s="108" t="s">
        <v>31</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39</v>
      </c>
      <c r="E23" s="35"/>
      <c r="F23" s="35"/>
      <c r="G23" s="35"/>
      <c r="H23" s="35"/>
      <c r="I23" s="106" t="s">
        <v>27</v>
      </c>
      <c r="J23" s="108" t="s">
        <v>40</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41</v>
      </c>
      <c r="F24" s="35"/>
      <c r="G24" s="35"/>
      <c r="H24" s="35"/>
      <c r="I24" s="106" t="s">
        <v>30</v>
      </c>
      <c r="J24" s="108" t="s">
        <v>42</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43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72" t="s">
        <v>31</v>
      </c>
      <c r="F27" s="372"/>
      <c r="G27" s="372"/>
      <c r="H27" s="372"/>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45</v>
      </c>
      <c r="E30" s="35"/>
      <c r="F30" s="35"/>
      <c r="G30" s="35"/>
      <c r="H30" s="35"/>
      <c r="I30" s="35"/>
      <c r="J30" s="115">
        <f>ROUND(J83,2)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47</v>
      </c>
      <c r="G32" s="35"/>
      <c r="H32" s="35"/>
      <c r="I32" s="116" t="s">
        <v>46</v>
      </c>
      <c r="J32" s="116" t="s">
        <v>48</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49</v>
      </c>
      <c r="E33" s="106" t="s">
        <v>50</v>
      </c>
      <c r="F33" s="118">
        <f>ROUND((SUM(BE83:BE94)),2)</f>
        <v>0</v>
      </c>
      <c r="G33" s="35"/>
      <c r="H33" s="35"/>
      <c r="I33" s="119">
        <v>0.21</v>
      </c>
      <c r="J33" s="118">
        <f>ROUND(((SUM(BE83:BE94))*I33),2)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51</v>
      </c>
      <c r="F34" s="118">
        <f>ROUND((SUM(BF83:BF94)),2)</f>
        <v>0</v>
      </c>
      <c r="G34" s="35"/>
      <c r="H34" s="35"/>
      <c r="I34" s="119">
        <v>0.15</v>
      </c>
      <c r="J34" s="118">
        <f>ROUND(((SUM(BF83:BF94))*I34),2)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52</v>
      </c>
      <c r="F35" s="118">
        <f>ROUND((SUM(BG83:BG94)),2)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53</v>
      </c>
      <c r="F36" s="118">
        <f>ROUND((SUM(BH83:BH94)),2)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54</v>
      </c>
      <c r="F37" s="118">
        <f>ROUND((SUM(BI83:BI94)),2)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55</v>
      </c>
      <c r="E39" s="122"/>
      <c r="F39" s="122"/>
      <c r="G39" s="123" t="s">
        <v>56</v>
      </c>
      <c r="H39" s="124" t="s">
        <v>57</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114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73" t="str">
        <f>E7</f>
        <v>Rekonstrukce autocvičiště na dopravní hřiště a autocviciště ,  Kralovice , II.Etapa</v>
      </c>
      <c r="F48" s="374"/>
      <c r="G48" s="374"/>
      <c r="H48" s="37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112</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6" t="str">
        <f>E9</f>
        <v>SK3210 - VON</v>
      </c>
      <c r="F50" s="375"/>
      <c r="G50" s="375"/>
      <c r="H50" s="37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 xml:space="preserve"> </v>
      </c>
      <c r="G52" s="37"/>
      <c r="H52" s="37"/>
      <c r="I52" s="30" t="s">
        <v>24</v>
      </c>
      <c r="J52" s="60" t="str">
        <f>IF(J12="","",J12)</f>
        <v>26. 9. 2020</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7" customHeight="1">
      <c r="A54" s="35"/>
      <c r="B54" s="36"/>
      <c r="C54" s="30" t="s">
        <v>26</v>
      </c>
      <c r="D54" s="37"/>
      <c r="E54" s="37"/>
      <c r="F54" s="28" t="str">
        <f>E15</f>
        <v>Město Kralovice</v>
      </c>
      <c r="G54" s="37"/>
      <c r="H54" s="37"/>
      <c r="I54" s="30" t="s">
        <v>34</v>
      </c>
      <c r="J54" s="33" t="str">
        <f>E21</f>
        <v>Projekční kancelář Ing.Škubalová</v>
      </c>
      <c r="K54" s="37"/>
      <c r="L54" s="107"/>
      <c r="S54" s="35"/>
      <c r="T54" s="35"/>
      <c r="U54" s="35"/>
      <c r="V54" s="35"/>
      <c r="W54" s="35"/>
      <c r="X54" s="35"/>
      <c r="Y54" s="35"/>
      <c r="Z54" s="35"/>
      <c r="AA54" s="35"/>
      <c r="AB54" s="35"/>
      <c r="AC54" s="35"/>
      <c r="AD54" s="35"/>
      <c r="AE54" s="35"/>
    </row>
    <row r="55" spans="1:31" s="2" customFormat="1" ht="15.2" customHeight="1">
      <c r="A55" s="35"/>
      <c r="B55" s="36"/>
      <c r="C55" s="30" t="s">
        <v>32</v>
      </c>
      <c r="D55" s="37"/>
      <c r="E55" s="37"/>
      <c r="F55" s="28" t="str">
        <f>IF(E18="","",E18)</f>
        <v>Vyplň údaj</v>
      </c>
      <c r="G55" s="37"/>
      <c r="H55" s="37"/>
      <c r="I55" s="30" t="s">
        <v>39</v>
      </c>
      <c r="J55" s="33" t="str">
        <f>E24</f>
        <v>Straka</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115</v>
      </c>
      <c r="D57" s="132"/>
      <c r="E57" s="132"/>
      <c r="F57" s="132"/>
      <c r="G57" s="132"/>
      <c r="H57" s="132"/>
      <c r="I57" s="132"/>
      <c r="J57" s="133" t="s">
        <v>116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77</v>
      </c>
      <c r="D59" s="37"/>
      <c r="E59" s="37"/>
      <c r="F59" s="37"/>
      <c r="G59" s="37"/>
      <c r="H59" s="37"/>
      <c r="I59" s="37"/>
      <c r="J59" s="78">
        <f>J83</f>
        <v>0</v>
      </c>
      <c r="K59" s="37"/>
      <c r="L59" s="107"/>
      <c r="S59" s="35"/>
      <c r="T59" s="35"/>
      <c r="U59" s="35"/>
      <c r="V59" s="35"/>
      <c r="W59" s="35"/>
      <c r="X59" s="35"/>
      <c r="Y59" s="35"/>
      <c r="Z59" s="35"/>
      <c r="AA59" s="35"/>
      <c r="AB59" s="35"/>
      <c r="AC59" s="35"/>
      <c r="AD59" s="35"/>
      <c r="AE59" s="35"/>
      <c r="AU59" s="18" t="s">
        <v>117</v>
      </c>
    </row>
    <row r="60" spans="2:12" s="9" customFormat="1" ht="24.95" customHeight="1">
      <c r="B60" s="135"/>
      <c r="C60" s="136"/>
      <c r="D60" s="137" t="s">
        <v>132</v>
      </c>
      <c r="E60" s="138"/>
      <c r="F60" s="138"/>
      <c r="G60" s="138"/>
      <c r="H60" s="138"/>
      <c r="I60" s="138"/>
      <c r="J60" s="139">
        <f>J84</f>
        <v>0</v>
      </c>
      <c r="K60" s="136"/>
      <c r="L60" s="140"/>
    </row>
    <row r="61" spans="2:12" s="10" customFormat="1" ht="19.9" customHeight="1">
      <c r="B61" s="141"/>
      <c r="C61" s="142"/>
      <c r="D61" s="143" t="s">
        <v>2227</v>
      </c>
      <c r="E61" s="144"/>
      <c r="F61" s="144"/>
      <c r="G61" s="144"/>
      <c r="H61" s="144"/>
      <c r="I61" s="144"/>
      <c r="J61" s="145">
        <f>J85</f>
        <v>0</v>
      </c>
      <c r="K61" s="142"/>
      <c r="L61" s="146"/>
    </row>
    <row r="62" spans="2:12" s="10" customFormat="1" ht="19.9" customHeight="1">
      <c r="B62" s="141"/>
      <c r="C62" s="142"/>
      <c r="D62" s="143" t="s">
        <v>2228</v>
      </c>
      <c r="E62" s="144"/>
      <c r="F62" s="144"/>
      <c r="G62" s="144"/>
      <c r="H62" s="144"/>
      <c r="I62" s="144"/>
      <c r="J62" s="145">
        <f>J91</f>
        <v>0</v>
      </c>
      <c r="K62" s="142"/>
      <c r="L62" s="146"/>
    </row>
    <row r="63" spans="2:12" s="10" customFormat="1" ht="19.9" customHeight="1">
      <c r="B63" s="141"/>
      <c r="C63" s="142"/>
      <c r="D63" s="143" t="s">
        <v>133</v>
      </c>
      <c r="E63" s="144"/>
      <c r="F63" s="144"/>
      <c r="G63" s="144"/>
      <c r="H63" s="144"/>
      <c r="I63" s="144"/>
      <c r="J63" s="145">
        <f>J93</f>
        <v>0</v>
      </c>
      <c r="K63" s="142"/>
      <c r="L63" s="146"/>
    </row>
    <row r="64" spans="1:31" s="2" customFormat="1" ht="21.75" customHeight="1">
      <c r="A64" s="35"/>
      <c r="B64" s="36"/>
      <c r="C64" s="37"/>
      <c r="D64" s="37"/>
      <c r="E64" s="37"/>
      <c r="F64" s="37"/>
      <c r="G64" s="37"/>
      <c r="H64" s="37"/>
      <c r="I64" s="37"/>
      <c r="J64" s="37"/>
      <c r="K64" s="37"/>
      <c r="L64" s="107"/>
      <c r="S64" s="35"/>
      <c r="T64" s="35"/>
      <c r="U64" s="35"/>
      <c r="V64" s="35"/>
      <c r="W64" s="35"/>
      <c r="X64" s="35"/>
      <c r="Y64" s="35"/>
      <c r="Z64" s="35"/>
      <c r="AA64" s="35"/>
      <c r="AB64" s="35"/>
      <c r="AC64" s="35"/>
      <c r="AD64" s="35"/>
      <c r="AE64" s="35"/>
    </row>
    <row r="65" spans="1:31" s="2" customFormat="1" ht="6.95" customHeight="1">
      <c r="A65" s="35"/>
      <c r="B65" s="48"/>
      <c r="C65" s="49"/>
      <c r="D65" s="49"/>
      <c r="E65" s="49"/>
      <c r="F65" s="49"/>
      <c r="G65" s="49"/>
      <c r="H65" s="49"/>
      <c r="I65" s="49"/>
      <c r="J65" s="49"/>
      <c r="K65" s="49"/>
      <c r="L65" s="107"/>
      <c r="S65" s="35"/>
      <c r="T65" s="35"/>
      <c r="U65" s="35"/>
      <c r="V65" s="35"/>
      <c r="W65" s="35"/>
      <c r="X65" s="35"/>
      <c r="Y65" s="35"/>
      <c r="Z65" s="35"/>
      <c r="AA65" s="35"/>
      <c r="AB65" s="35"/>
      <c r="AC65" s="35"/>
      <c r="AD65" s="35"/>
      <c r="AE65" s="35"/>
    </row>
    <row r="69" spans="1:31" s="2" customFormat="1" ht="6.95" customHeight="1">
      <c r="A69" s="35"/>
      <c r="B69" s="50"/>
      <c r="C69" s="51"/>
      <c r="D69" s="51"/>
      <c r="E69" s="51"/>
      <c r="F69" s="51"/>
      <c r="G69" s="51"/>
      <c r="H69" s="51"/>
      <c r="I69" s="51"/>
      <c r="J69" s="51"/>
      <c r="K69" s="51"/>
      <c r="L69" s="107"/>
      <c r="S69" s="35"/>
      <c r="T69" s="35"/>
      <c r="U69" s="35"/>
      <c r="V69" s="35"/>
      <c r="W69" s="35"/>
      <c r="X69" s="35"/>
      <c r="Y69" s="35"/>
      <c r="Z69" s="35"/>
      <c r="AA69" s="35"/>
      <c r="AB69" s="35"/>
      <c r="AC69" s="35"/>
      <c r="AD69" s="35"/>
      <c r="AE69" s="35"/>
    </row>
    <row r="70" spans="1:31" s="2" customFormat="1" ht="24.95" customHeight="1">
      <c r="A70" s="35"/>
      <c r="B70" s="36"/>
      <c r="C70" s="24" t="s">
        <v>134</v>
      </c>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6.95" customHeight="1">
      <c r="A71" s="35"/>
      <c r="B71" s="36"/>
      <c r="C71" s="37"/>
      <c r="D71" s="37"/>
      <c r="E71" s="37"/>
      <c r="F71" s="37"/>
      <c r="G71" s="37"/>
      <c r="H71" s="37"/>
      <c r="I71" s="37"/>
      <c r="J71" s="37"/>
      <c r="K71" s="37"/>
      <c r="L71" s="107"/>
      <c r="S71" s="35"/>
      <c r="T71" s="35"/>
      <c r="U71" s="35"/>
      <c r="V71" s="35"/>
      <c r="W71" s="35"/>
      <c r="X71" s="35"/>
      <c r="Y71" s="35"/>
      <c r="Z71" s="35"/>
      <c r="AA71" s="35"/>
      <c r="AB71" s="35"/>
      <c r="AC71" s="35"/>
      <c r="AD71" s="35"/>
      <c r="AE71" s="35"/>
    </row>
    <row r="72" spans="1:31" s="2" customFormat="1" ht="12" customHeight="1">
      <c r="A72" s="35"/>
      <c r="B72" s="36"/>
      <c r="C72" s="30" t="s">
        <v>16</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6.5" customHeight="1">
      <c r="A73" s="35"/>
      <c r="B73" s="36"/>
      <c r="C73" s="37"/>
      <c r="D73" s="37"/>
      <c r="E73" s="373" t="str">
        <f>E7</f>
        <v>Rekonstrukce autocvičiště na dopravní hřiště a autocviciště ,  Kralovice , II.Etapa</v>
      </c>
      <c r="F73" s="374"/>
      <c r="G73" s="374"/>
      <c r="H73" s="374"/>
      <c r="I73" s="37"/>
      <c r="J73" s="37"/>
      <c r="K73" s="37"/>
      <c r="L73" s="107"/>
      <c r="S73" s="35"/>
      <c r="T73" s="35"/>
      <c r="U73" s="35"/>
      <c r="V73" s="35"/>
      <c r="W73" s="35"/>
      <c r="X73" s="35"/>
      <c r="Y73" s="35"/>
      <c r="Z73" s="35"/>
      <c r="AA73" s="35"/>
      <c r="AB73" s="35"/>
      <c r="AC73" s="35"/>
      <c r="AD73" s="35"/>
      <c r="AE73" s="35"/>
    </row>
    <row r="74" spans="1:31" s="2" customFormat="1" ht="12" customHeight="1">
      <c r="A74" s="35"/>
      <c r="B74" s="36"/>
      <c r="C74" s="30" t="s">
        <v>112</v>
      </c>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6.5" customHeight="1">
      <c r="A75" s="35"/>
      <c r="B75" s="36"/>
      <c r="C75" s="37"/>
      <c r="D75" s="37"/>
      <c r="E75" s="326" t="str">
        <f>E9</f>
        <v>SK3210 - VON</v>
      </c>
      <c r="F75" s="375"/>
      <c r="G75" s="375"/>
      <c r="H75" s="375"/>
      <c r="I75" s="37"/>
      <c r="J75" s="37"/>
      <c r="K75" s="37"/>
      <c r="L75" s="10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2" customHeight="1">
      <c r="A77" s="35"/>
      <c r="B77" s="36"/>
      <c r="C77" s="30" t="s">
        <v>22</v>
      </c>
      <c r="D77" s="37"/>
      <c r="E77" s="37"/>
      <c r="F77" s="28" t="str">
        <f>F12</f>
        <v xml:space="preserve"> </v>
      </c>
      <c r="G77" s="37"/>
      <c r="H77" s="37"/>
      <c r="I77" s="30" t="s">
        <v>24</v>
      </c>
      <c r="J77" s="60" t="str">
        <f>IF(J12="","",J12)</f>
        <v>26. 9. 2020</v>
      </c>
      <c r="K77" s="37"/>
      <c r="L77" s="107"/>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2" customFormat="1" ht="25.7" customHeight="1">
      <c r="A79" s="35"/>
      <c r="B79" s="36"/>
      <c r="C79" s="30" t="s">
        <v>26</v>
      </c>
      <c r="D79" s="37"/>
      <c r="E79" s="37"/>
      <c r="F79" s="28" t="str">
        <f>E15</f>
        <v>Město Kralovice</v>
      </c>
      <c r="G79" s="37"/>
      <c r="H79" s="37"/>
      <c r="I79" s="30" t="s">
        <v>34</v>
      </c>
      <c r="J79" s="33" t="str">
        <f>E21</f>
        <v>Projekční kancelář Ing.Škubalová</v>
      </c>
      <c r="K79" s="37"/>
      <c r="L79" s="107"/>
      <c r="S79" s="35"/>
      <c r="T79" s="35"/>
      <c r="U79" s="35"/>
      <c r="V79" s="35"/>
      <c r="W79" s="35"/>
      <c r="X79" s="35"/>
      <c r="Y79" s="35"/>
      <c r="Z79" s="35"/>
      <c r="AA79" s="35"/>
      <c r="AB79" s="35"/>
      <c r="AC79" s="35"/>
      <c r="AD79" s="35"/>
      <c r="AE79" s="35"/>
    </row>
    <row r="80" spans="1:31" s="2" customFormat="1" ht="15.2" customHeight="1">
      <c r="A80" s="35"/>
      <c r="B80" s="36"/>
      <c r="C80" s="30" t="s">
        <v>32</v>
      </c>
      <c r="D80" s="37"/>
      <c r="E80" s="37"/>
      <c r="F80" s="28" t="str">
        <f>IF(E18="","",E18)</f>
        <v>Vyplň údaj</v>
      </c>
      <c r="G80" s="37"/>
      <c r="H80" s="37"/>
      <c r="I80" s="30" t="s">
        <v>39</v>
      </c>
      <c r="J80" s="33" t="str">
        <f>E24</f>
        <v>Straka</v>
      </c>
      <c r="K80" s="37"/>
      <c r="L80" s="107"/>
      <c r="S80" s="35"/>
      <c r="T80" s="35"/>
      <c r="U80" s="35"/>
      <c r="V80" s="35"/>
      <c r="W80" s="35"/>
      <c r="X80" s="35"/>
      <c r="Y80" s="35"/>
      <c r="Z80" s="35"/>
      <c r="AA80" s="35"/>
      <c r="AB80" s="35"/>
      <c r="AC80" s="35"/>
      <c r="AD80" s="35"/>
      <c r="AE80" s="35"/>
    </row>
    <row r="81" spans="1:31" s="2" customFormat="1" ht="10.35"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11" customFormat="1" ht="29.25" customHeight="1">
      <c r="A82" s="147"/>
      <c r="B82" s="148"/>
      <c r="C82" s="149" t="s">
        <v>135</v>
      </c>
      <c r="D82" s="150" t="s">
        <v>64</v>
      </c>
      <c r="E82" s="150" t="s">
        <v>60</v>
      </c>
      <c r="F82" s="150" t="s">
        <v>61</v>
      </c>
      <c r="G82" s="150" t="s">
        <v>136</v>
      </c>
      <c r="H82" s="150" t="s">
        <v>137</v>
      </c>
      <c r="I82" s="150" t="s">
        <v>138</v>
      </c>
      <c r="J82" s="150" t="s">
        <v>116</v>
      </c>
      <c r="K82" s="151" t="s">
        <v>139</v>
      </c>
      <c r="L82" s="152"/>
      <c r="M82" s="69" t="s">
        <v>31</v>
      </c>
      <c r="N82" s="70" t="s">
        <v>49</v>
      </c>
      <c r="O82" s="70" t="s">
        <v>140</v>
      </c>
      <c r="P82" s="70" t="s">
        <v>141</v>
      </c>
      <c r="Q82" s="70" t="s">
        <v>142</v>
      </c>
      <c r="R82" s="70" t="s">
        <v>143</v>
      </c>
      <c r="S82" s="70" t="s">
        <v>144</v>
      </c>
      <c r="T82" s="71" t="s">
        <v>145</v>
      </c>
      <c r="U82" s="147"/>
      <c r="V82" s="147"/>
      <c r="W82" s="147"/>
      <c r="X82" s="147"/>
      <c r="Y82" s="147"/>
      <c r="Z82" s="147"/>
      <c r="AA82" s="147"/>
      <c r="AB82" s="147"/>
      <c r="AC82" s="147"/>
      <c r="AD82" s="147"/>
      <c r="AE82" s="147"/>
    </row>
    <row r="83" spans="1:63" s="2" customFormat="1" ht="22.9" customHeight="1">
      <c r="A83" s="35"/>
      <c r="B83" s="36"/>
      <c r="C83" s="76" t="s">
        <v>146</v>
      </c>
      <c r="D83" s="37"/>
      <c r="E83" s="37"/>
      <c r="F83" s="37"/>
      <c r="G83" s="37"/>
      <c r="H83" s="37"/>
      <c r="I83" s="37"/>
      <c r="J83" s="153">
        <f>BK83</f>
        <v>0</v>
      </c>
      <c r="K83" s="37"/>
      <c r="L83" s="40"/>
      <c r="M83" s="72"/>
      <c r="N83" s="154"/>
      <c r="O83" s="73"/>
      <c r="P83" s="155">
        <f>P84</f>
        <v>0</v>
      </c>
      <c r="Q83" s="73"/>
      <c r="R83" s="155">
        <f>R84</f>
        <v>0</v>
      </c>
      <c r="S83" s="73"/>
      <c r="T83" s="156">
        <f>T84</f>
        <v>0</v>
      </c>
      <c r="U83" s="35"/>
      <c r="V83" s="35"/>
      <c r="W83" s="35"/>
      <c r="X83" s="35"/>
      <c r="Y83" s="35"/>
      <c r="Z83" s="35"/>
      <c r="AA83" s="35"/>
      <c r="AB83" s="35"/>
      <c r="AC83" s="35"/>
      <c r="AD83" s="35"/>
      <c r="AE83" s="35"/>
      <c r="AT83" s="18" t="s">
        <v>78</v>
      </c>
      <c r="AU83" s="18" t="s">
        <v>117</v>
      </c>
      <c r="BK83" s="157">
        <f>BK84</f>
        <v>0</v>
      </c>
    </row>
    <row r="84" spans="2:63" s="12" customFormat="1" ht="25.9" customHeight="1">
      <c r="B84" s="158"/>
      <c r="C84" s="159"/>
      <c r="D84" s="160" t="s">
        <v>78</v>
      </c>
      <c r="E84" s="161" t="s">
        <v>758</v>
      </c>
      <c r="F84" s="161" t="s">
        <v>759</v>
      </c>
      <c r="G84" s="159"/>
      <c r="H84" s="159"/>
      <c r="I84" s="162"/>
      <c r="J84" s="163">
        <f>BK84</f>
        <v>0</v>
      </c>
      <c r="K84" s="159"/>
      <c r="L84" s="164"/>
      <c r="M84" s="165"/>
      <c r="N84" s="166"/>
      <c r="O84" s="166"/>
      <c r="P84" s="167">
        <f>P85+P91+P93</f>
        <v>0</v>
      </c>
      <c r="Q84" s="166"/>
      <c r="R84" s="167">
        <f>R85+R91+R93</f>
        <v>0</v>
      </c>
      <c r="S84" s="166"/>
      <c r="T84" s="168">
        <f>T85+T91+T93</f>
        <v>0</v>
      </c>
      <c r="AR84" s="169" t="s">
        <v>176</v>
      </c>
      <c r="AT84" s="170" t="s">
        <v>78</v>
      </c>
      <c r="AU84" s="170" t="s">
        <v>79</v>
      </c>
      <c r="AY84" s="169" t="s">
        <v>149</v>
      </c>
      <c r="BK84" s="171">
        <f>BK85+BK91+BK93</f>
        <v>0</v>
      </c>
    </row>
    <row r="85" spans="2:63" s="12" customFormat="1" ht="22.9" customHeight="1">
      <c r="B85" s="158"/>
      <c r="C85" s="159"/>
      <c r="D85" s="160" t="s">
        <v>78</v>
      </c>
      <c r="E85" s="172" t="s">
        <v>2229</v>
      </c>
      <c r="F85" s="172" t="s">
        <v>2230</v>
      </c>
      <c r="G85" s="159"/>
      <c r="H85" s="159"/>
      <c r="I85" s="162"/>
      <c r="J85" s="173">
        <f>BK85</f>
        <v>0</v>
      </c>
      <c r="K85" s="159"/>
      <c r="L85" s="164"/>
      <c r="M85" s="165"/>
      <c r="N85" s="166"/>
      <c r="O85" s="166"/>
      <c r="P85" s="167">
        <f>SUM(P86:P90)</f>
        <v>0</v>
      </c>
      <c r="Q85" s="166"/>
      <c r="R85" s="167">
        <f>SUM(R86:R90)</f>
        <v>0</v>
      </c>
      <c r="S85" s="166"/>
      <c r="T85" s="168">
        <f>SUM(T86:T90)</f>
        <v>0</v>
      </c>
      <c r="AR85" s="169" t="s">
        <v>176</v>
      </c>
      <c r="AT85" s="170" t="s">
        <v>78</v>
      </c>
      <c r="AU85" s="170" t="s">
        <v>87</v>
      </c>
      <c r="AY85" s="169" t="s">
        <v>149</v>
      </c>
      <c r="BK85" s="171">
        <f>SUM(BK86:BK90)</f>
        <v>0</v>
      </c>
    </row>
    <row r="86" spans="1:65" s="2" customFormat="1" ht="16.5" customHeight="1">
      <c r="A86" s="35"/>
      <c r="B86" s="36"/>
      <c r="C86" s="174" t="s">
        <v>87</v>
      </c>
      <c r="D86" s="174" t="s">
        <v>151</v>
      </c>
      <c r="E86" s="175" t="s">
        <v>2231</v>
      </c>
      <c r="F86" s="176" t="s">
        <v>2232</v>
      </c>
      <c r="G86" s="177" t="s">
        <v>1092</v>
      </c>
      <c r="H86" s="178">
        <v>1</v>
      </c>
      <c r="I86" s="179"/>
      <c r="J86" s="180">
        <f>ROUND(I86*H86,2)</f>
        <v>0</v>
      </c>
      <c r="K86" s="176" t="s">
        <v>155</v>
      </c>
      <c r="L86" s="40"/>
      <c r="M86" s="181" t="s">
        <v>31</v>
      </c>
      <c r="N86" s="182" t="s">
        <v>50</v>
      </c>
      <c r="O86" s="65"/>
      <c r="P86" s="183">
        <f>O86*H86</f>
        <v>0</v>
      </c>
      <c r="Q86" s="183">
        <v>0</v>
      </c>
      <c r="R86" s="183">
        <f>Q86*H86</f>
        <v>0</v>
      </c>
      <c r="S86" s="183">
        <v>0</v>
      </c>
      <c r="T86" s="184">
        <f>S86*H86</f>
        <v>0</v>
      </c>
      <c r="U86" s="35"/>
      <c r="V86" s="35"/>
      <c r="W86" s="35"/>
      <c r="X86" s="35"/>
      <c r="Y86" s="35"/>
      <c r="Z86" s="35"/>
      <c r="AA86" s="35"/>
      <c r="AB86" s="35"/>
      <c r="AC86" s="35"/>
      <c r="AD86" s="35"/>
      <c r="AE86" s="35"/>
      <c r="AR86" s="185" t="s">
        <v>765</v>
      </c>
      <c r="AT86" s="185" t="s">
        <v>151</v>
      </c>
      <c r="AU86" s="185" t="s">
        <v>89</v>
      </c>
      <c r="AY86" s="18" t="s">
        <v>149</v>
      </c>
      <c r="BE86" s="186">
        <f>IF(N86="základní",J86,0)</f>
        <v>0</v>
      </c>
      <c r="BF86" s="186">
        <f>IF(N86="snížená",J86,0)</f>
        <v>0</v>
      </c>
      <c r="BG86" s="186">
        <f>IF(N86="zákl. přenesená",J86,0)</f>
        <v>0</v>
      </c>
      <c r="BH86" s="186">
        <f>IF(N86="sníž. přenesená",J86,0)</f>
        <v>0</v>
      </c>
      <c r="BI86" s="186">
        <f>IF(N86="nulová",J86,0)</f>
        <v>0</v>
      </c>
      <c r="BJ86" s="18" t="s">
        <v>87</v>
      </c>
      <c r="BK86" s="186">
        <f>ROUND(I86*H86,2)</f>
        <v>0</v>
      </c>
      <c r="BL86" s="18" t="s">
        <v>765</v>
      </c>
      <c r="BM86" s="185" t="s">
        <v>2233</v>
      </c>
    </row>
    <row r="87" spans="1:65" s="2" customFormat="1" ht="16.5" customHeight="1">
      <c r="A87" s="35"/>
      <c r="B87" s="36"/>
      <c r="C87" s="174" t="s">
        <v>89</v>
      </c>
      <c r="D87" s="174" t="s">
        <v>151</v>
      </c>
      <c r="E87" s="175" t="s">
        <v>2234</v>
      </c>
      <c r="F87" s="176" t="s">
        <v>2235</v>
      </c>
      <c r="G87" s="177" t="s">
        <v>1092</v>
      </c>
      <c r="H87" s="178">
        <v>1</v>
      </c>
      <c r="I87" s="179"/>
      <c r="J87" s="180">
        <f>ROUND(I87*H87,2)</f>
        <v>0</v>
      </c>
      <c r="K87" s="176" t="s">
        <v>31</v>
      </c>
      <c r="L87" s="40"/>
      <c r="M87" s="181" t="s">
        <v>31</v>
      </c>
      <c r="N87" s="182" t="s">
        <v>50</v>
      </c>
      <c r="O87" s="65"/>
      <c r="P87" s="183">
        <f>O87*H87</f>
        <v>0</v>
      </c>
      <c r="Q87" s="183">
        <v>0</v>
      </c>
      <c r="R87" s="183">
        <f>Q87*H87</f>
        <v>0</v>
      </c>
      <c r="S87" s="183">
        <v>0</v>
      </c>
      <c r="T87" s="184">
        <f>S87*H87</f>
        <v>0</v>
      </c>
      <c r="U87" s="35"/>
      <c r="V87" s="35"/>
      <c r="W87" s="35"/>
      <c r="X87" s="35"/>
      <c r="Y87" s="35"/>
      <c r="Z87" s="35"/>
      <c r="AA87" s="35"/>
      <c r="AB87" s="35"/>
      <c r="AC87" s="35"/>
      <c r="AD87" s="35"/>
      <c r="AE87" s="35"/>
      <c r="AR87" s="185" t="s">
        <v>765</v>
      </c>
      <c r="AT87" s="185" t="s">
        <v>151</v>
      </c>
      <c r="AU87" s="185" t="s">
        <v>89</v>
      </c>
      <c r="AY87" s="18" t="s">
        <v>149</v>
      </c>
      <c r="BE87" s="186">
        <f>IF(N87="základní",J87,0)</f>
        <v>0</v>
      </c>
      <c r="BF87" s="186">
        <f>IF(N87="snížená",J87,0)</f>
        <v>0</v>
      </c>
      <c r="BG87" s="186">
        <f>IF(N87="zákl. přenesená",J87,0)</f>
        <v>0</v>
      </c>
      <c r="BH87" s="186">
        <f>IF(N87="sníž. přenesená",J87,0)</f>
        <v>0</v>
      </c>
      <c r="BI87" s="186">
        <f>IF(N87="nulová",J87,0)</f>
        <v>0</v>
      </c>
      <c r="BJ87" s="18" t="s">
        <v>87</v>
      </c>
      <c r="BK87" s="186">
        <f>ROUND(I87*H87,2)</f>
        <v>0</v>
      </c>
      <c r="BL87" s="18" t="s">
        <v>765</v>
      </c>
      <c r="BM87" s="185" t="s">
        <v>2236</v>
      </c>
    </row>
    <row r="88" spans="1:65" s="2" customFormat="1" ht="16.5" customHeight="1">
      <c r="A88" s="35"/>
      <c r="B88" s="36"/>
      <c r="C88" s="174" t="s">
        <v>167</v>
      </c>
      <c r="D88" s="174" t="s">
        <v>151</v>
      </c>
      <c r="E88" s="175" t="s">
        <v>2237</v>
      </c>
      <c r="F88" s="176" t="s">
        <v>2238</v>
      </c>
      <c r="G88" s="177" t="s">
        <v>1092</v>
      </c>
      <c r="H88" s="178">
        <v>1</v>
      </c>
      <c r="I88" s="179"/>
      <c r="J88" s="180">
        <f>ROUND(I88*H88,2)</f>
        <v>0</v>
      </c>
      <c r="K88" s="176" t="s">
        <v>155</v>
      </c>
      <c r="L88" s="40"/>
      <c r="M88" s="181" t="s">
        <v>31</v>
      </c>
      <c r="N88" s="182" t="s">
        <v>50</v>
      </c>
      <c r="O88" s="65"/>
      <c r="P88" s="183">
        <f>O88*H88</f>
        <v>0</v>
      </c>
      <c r="Q88" s="183">
        <v>0</v>
      </c>
      <c r="R88" s="183">
        <f>Q88*H88</f>
        <v>0</v>
      </c>
      <c r="S88" s="183">
        <v>0</v>
      </c>
      <c r="T88" s="184">
        <f>S88*H88</f>
        <v>0</v>
      </c>
      <c r="U88" s="35"/>
      <c r="V88" s="35"/>
      <c r="W88" s="35"/>
      <c r="X88" s="35"/>
      <c r="Y88" s="35"/>
      <c r="Z88" s="35"/>
      <c r="AA88" s="35"/>
      <c r="AB88" s="35"/>
      <c r="AC88" s="35"/>
      <c r="AD88" s="35"/>
      <c r="AE88" s="35"/>
      <c r="AR88" s="185" t="s">
        <v>765</v>
      </c>
      <c r="AT88" s="185" t="s">
        <v>151</v>
      </c>
      <c r="AU88" s="185" t="s">
        <v>89</v>
      </c>
      <c r="AY88" s="18" t="s">
        <v>149</v>
      </c>
      <c r="BE88" s="186">
        <f>IF(N88="základní",J88,0)</f>
        <v>0</v>
      </c>
      <c r="BF88" s="186">
        <f>IF(N88="snížená",J88,0)</f>
        <v>0</v>
      </c>
      <c r="BG88" s="186">
        <f>IF(N88="zákl. přenesená",J88,0)</f>
        <v>0</v>
      </c>
      <c r="BH88" s="186">
        <f>IF(N88="sníž. přenesená",J88,0)</f>
        <v>0</v>
      </c>
      <c r="BI88" s="186">
        <f>IF(N88="nulová",J88,0)</f>
        <v>0</v>
      </c>
      <c r="BJ88" s="18" t="s">
        <v>87</v>
      </c>
      <c r="BK88" s="186">
        <f>ROUND(I88*H88,2)</f>
        <v>0</v>
      </c>
      <c r="BL88" s="18" t="s">
        <v>765</v>
      </c>
      <c r="BM88" s="185" t="s">
        <v>2239</v>
      </c>
    </row>
    <row r="89" spans="1:65" s="2" customFormat="1" ht="16.5" customHeight="1">
      <c r="A89" s="35"/>
      <c r="B89" s="36"/>
      <c r="C89" s="174" t="s">
        <v>156</v>
      </c>
      <c r="D89" s="174" t="s">
        <v>151</v>
      </c>
      <c r="E89" s="175" t="s">
        <v>2240</v>
      </c>
      <c r="F89" s="176" t="s">
        <v>2241</v>
      </c>
      <c r="G89" s="177" t="s">
        <v>1092</v>
      </c>
      <c r="H89" s="178">
        <v>1</v>
      </c>
      <c r="I89" s="179"/>
      <c r="J89" s="180">
        <f>ROUND(I89*H89,2)</f>
        <v>0</v>
      </c>
      <c r="K89" s="176" t="s">
        <v>31</v>
      </c>
      <c r="L89" s="40"/>
      <c r="M89" s="181" t="s">
        <v>31</v>
      </c>
      <c r="N89" s="182" t="s">
        <v>50</v>
      </c>
      <c r="O89" s="65"/>
      <c r="P89" s="183">
        <f>O89*H89</f>
        <v>0</v>
      </c>
      <c r="Q89" s="183">
        <v>0</v>
      </c>
      <c r="R89" s="183">
        <f>Q89*H89</f>
        <v>0</v>
      </c>
      <c r="S89" s="183">
        <v>0</v>
      </c>
      <c r="T89" s="184">
        <f>S89*H89</f>
        <v>0</v>
      </c>
      <c r="U89" s="35"/>
      <c r="V89" s="35"/>
      <c r="W89" s="35"/>
      <c r="X89" s="35"/>
      <c r="Y89" s="35"/>
      <c r="Z89" s="35"/>
      <c r="AA89" s="35"/>
      <c r="AB89" s="35"/>
      <c r="AC89" s="35"/>
      <c r="AD89" s="35"/>
      <c r="AE89" s="35"/>
      <c r="AR89" s="185" t="s">
        <v>765</v>
      </c>
      <c r="AT89" s="185" t="s">
        <v>151</v>
      </c>
      <c r="AU89" s="185" t="s">
        <v>89</v>
      </c>
      <c r="AY89" s="18" t="s">
        <v>149</v>
      </c>
      <c r="BE89" s="186">
        <f>IF(N89="základní",J89,0)</f>
        <v>0</v>
      </c>
      <c r="BF89" s="186">
        <f>IF(N89="snížená",J89,0)</f>
        <v>0</v>
      </c>
      <c r="BG89" s="186">
        <f>IF(N89="zákl. přenesená",J89,0)</f>
        <v>0</v>
      </c>
      <c r="BH89" s="186">
        <f>IF(N89="sníž. přenesená",J89,0)</f>
        <v>0</v>
      </c>
      <c r="BI89" s="186">
        <f>IF(N89="nulová",J89,0)</f>
        <v>0</v>
      </c>
      <c r="BJ89" s="18" t="s">
        <v>87</v>
      </c>
      <c r="BK89" s="186">
        <f>ROUND(I89*H89,2)</f>
        <v>0</v>
      </c>
      <c r="BL89" s="18" t="s">
        <v>765</v>
      </c>
      <c r="BM89" s="185" t="s">
        <v>2242</v>
      </c>
    </row>
    <row r="90" spans="1:65" s="2" customFormat="1" ht="24">
      <c r="A90" s="35"/>
      <c r="B90" s="36"/>
      <c r="C90" s="174" t="s">
        <v>176</v>
      </c>
      <c r="D90" s="174" t="s">
        <v>151</v>
      </c>
      <c r="E90" s="175" t="s">
        <v>2243</v>
      </c>
      <c r="F90" s="176" t="s">
        <v>2244</v>
      </c>
      <c r="G90" s="177" t="s">
        <v>1092</v>
      </c>
      <c r="H90" s="178">
        <v>1</v>
      </c>
      <c r="I90" s="179"/>
      <c r="J90" s="180">
        <f>ROUND(I90*H90,2)</f>
        <v>0</v>
      </c>
      <c r="K90" s="176" t="s">
        <v>155</v>
      </c>
      <c r="L90" s="40"/>
      <c r="M90" s="181" t="s">
        <v>31</v>
      </c>
      <c r="N90" s="182" t="s">
        <v>50</v>
      </c>
      <c r="O90" s="65"/>
      <c r="P90" s="183">
        <f>O90*H90</f>
        <v>0</v>
      </c>
      <c r="Q90" s="183">
        <v>0</v>
      </c>
      <c r="R90" s="183">
        <f>Q90*H90</f>
        <v>0</v>
      </c>
      <c r="S90" s="183">
        <v>0</v>
      </c>
      <c r="T90" s="184">
        <f>S90*H90</f>
        <v>0</v>
      </c>
      <c r="U90" s="35"/>
      <c r="V90" s="35"/>
      <c r="W90" s="35"/>
      <c r="X90" s="35"/>
      <c r="Y90" s="35"/>
      <c r="Z90" s="35"/>
      <c r="AA90" s="35"/>
      <c r="AB90" s="35"/>
      <c r="AC90" s="35"/>
      <c r="AD90" s="35"/>
      <c r="AE90" s="35"/>
      <c r="AR90" s="185" t="s">
        <v>765</v>
      </c>
      <c r="AT90" s="185" t="s">
        <v>151</v>
      </c>
      <c r="AU90" s="185" t="s">
        <v>89</v>
      </c>
      <c r="AY90" s="18" t="s">
        <v>149</v>
      </c>
      <c r="BE90" s="186">
        <f>IF(N90="základní",J90,0)</f>
        <v>0</v>
      </c>
      <c r="BF90" s="186">
        <f>IF(N90="snížená",J90,0)</f>
        <v>0</v>
      </c>
      <c r="BG90" s="186">
        <f>IF(N90="zákl. přenesená",J90,0)</f>
        <v>0</v>
      </c>
      <c r="BH90" s="186">
        <f>IF(N90="sníž. přenesená",J90,0)</f>
        <v>0</v>
      </c>
      <c r="BI90" s="186">
        <f>IF(N90="nulová",J90,0)</f>
        <v>0</v>
      </c>
      <c r="BJ90" s="18" t="s">
        <v>87</v>
      </c>
      <c r="BK90" s="186">
        <f>ROUND(I90*H90,2)</f>
        <v>0</v>
      </c>
      <c r="BL90" s="18" t="s">
        <v>765</v>
      </c>
      <c r="BM90" s="185" t="s">
        <v>2245</v>
      </c>
    </row>
    <row r="91" spans="2:63" s="12" customFormat="1" ht="22.9" customHeight="1">
      <c r="B91" s="158"/>
      <c r="C91" s="159"/>
      <c r="D91" s="160" t="s">
        <v>78</v>
      </c>
      <c r="E91" s="172" t="s">
        <v>2246</v>
      </c>
      <c r="F91" s="172" t="s">
        <v>2247</v>
      </c>
      <c r="G91" s="159"/>
      <c r="H91" s="159"/>
      <c r="I91" s="162"/>
      <c r="J91" s="173">
        <f>BK91</f>
        <v>0</v>
      </c>
      <c r="K91" s="159"/>
      <c r="L91" s="164"/>
      <c r="M91" s="165"/>
      <c r="N91" s="166"/>
      <c r="O91" s="166"/>
      <c r="P91" s="167">
        <f>P92</f>
        <v>0</v>
      </c>
      <c r="Q91" s="166"/>
      <c r="R91" s="167">
        <f>R92</f>
        <v>0</v>
      </c>
      <c r="S91" s="166"/>
      <c r="T91" s="168">
        <f>T92</f>
        <v>0</v>
      </c>
      <c r="AR91" s="169" t="s">
        <v>176</v>
      </c>
      <c r="AT91" s="170" t="s">
        <v>78</v>
      </c>
      <c r="AU91" s="170" t="s">
        <v>87</v>
      </c>
      <c r="AY91" s="169" t="s">
        <v>149</v>
      </c>
      <c r="BK91" s="171">
        <f>BK92</f>
        <v>0</v>
      </c>
    </row>
    <row r="92" spans="1:65" s="2" customFormat="1" ht="24">
      <c r="A92" s="35"/>
      <c r="B92" s="36"/>
      <c r="C92" s="174" t="s">
        <v>185</v>
      </c>
      <c r="D92" s="174" t="s">
        <v>151</v>
      </c>
      <c r="E92" s="175" t="s">
        <v>2248</v>
      </c>
      <c r="F92" s="176" t="s">
        <v>2249</v>
      </c>
      <c r="G92" s="177" t="s">
        <v>1092</v>
      </c>
      <c r="H92" s="178">
        <v>1</v>
      </c>
      <c r="I92" s="179"/>
      <c r="J92" s="180">
        <f>ROUND(I92*H92,2)</f>
        <v>0</v>
      </c>
      <c r="K92" s="176" t="s">
        <v>155</v>
      </c>
      <c r="L92" s="40"/>
      <c r="M92" s="181" t="s">
        <v>31</v>
      </c>
      <c r="N92" s="182" t="s">
        <v>50</v>
      </c>
      <c r="O92" s="65"/>
      <c r="P92" s="183">
        <f>O92*H92</f>
        <v>0</v>
      </c>
      <c r="Q92" s="183">
        <v>0</v>
      </c>
      <c r="R92" s="183">
        <f>Q92*H92</f>
        <v>0</v>
      </c>
      <c r="S92" s="183">
        <v>0</v>
      </c>
      <c r="T92" s="184">
        <f>S92*H92</f>
        <v>0</v>
      </c>
      <c r="U92" s="35"/>
      <c r="V92" s="35"/>
      <c r="W92" s="35"/>
      <c r="X92" s="35"/>
      <c r="Y92" s="35"/>
      <c r="Z92" s="35"/>
      <c r="AA92" s="35"/>
      <c r="AB92" s="35"/>
      <c r="AC92" s="35"/>
      <c r="AD92" s="35"/>
      <c r="AE92" s="35"/>
      <c r="AR92" s="185" t="s">
        <v>765</v>
      </c>
      <c r="AT92" s="185" t="s">
        <v>151</v>
      </c>
      <c r="AU92" s="185" t="s">
        <v>89</v>
      </c>
      <c r="AY92" s="18" t="s">
        <v>149</v>
      </c>
      <c r="BE92" s="186">
        <f>IF(N92="základní",J92,0)</f>
        <v>0</v>
      </c>
      <c r="BF92" s="186">
        <f>IF(N92="snížená",J92,0)</f>
        <v>0</v>
      </c>
      <c r="BG92" s="186">
        <f>IF(N92="zákl. přenesená",J92,0)</f>
        <v>0</v>
      </c>
      <c r="BH92" s="186">
        <f>IF(N92="sníž. přenesená",J92,0)</f>
        <v>0</v>
      </c>
      <c r="BI92" s="186">
        <f>IF(N92="nulová",J92,0)</f>
        <v>0</v>
      </c>
      <c r="BJ92" s="18" t="s">
        <v>87</v>
      </c>
      <c r="BK92" s="186">
        <f>ROUND(I92*H92,2)</f>
        <v>0</v>
      </c>
      <c r="BL92" s="18" t="s">
        <v>765</v>
      </c>
      <c r="BM92" s="185" t="s">
        <v>2250</v>
      </c>
    </row>
    <row r="93" spans="2:63" s="12" customFormat="1" ht="22.9" customHeight="1">
      <c r="B93" s="158"/>
      <c r="C93" s="159"/>
      <c r="D93" s="160" t="s">
        <v>78</v>
      </c>
      <c r="E93" s="172" t="s">
        <v>760</v>
      </c>
      <c r="F93" s="172" t="s">
        <v>761</v>
      </c>
      <c r="G93" s="159"/>
      <c r="H93" s="159"/>
      <c r="I93" s="162"/>
      <c r="J93" s="173">
        <f>BK93</f>
        <v>0</v>
      </c>
      <c r="K93" s="159"/>
      <c r="L93" s="164"/>
      <c r="M93" s="165"/>
      <c r="N93" s="166"/>
      <c r="O93" s="166"/>
      <c r="P93" s="167">
        <f>P94</f>
        <v>0</v>
      </c>
      <c r="Q93" s="166"/>
      <c r="R93" s="167">
        <f>R94</f>
        <v>0</v>
      </c>
      <c r="S93" s="166"/>
      <c r="T93" s="168">
        <f>T94</f>
        <v>0</v>
      </c>
      <c r="AR93" s="169" t="s">
        <v>176</v>
      </c>
      <c r="AT93" s="170" t="s">
        <v>78</v>
      </c>
      <c r="AU93" s="170" t="s">
        <v>87</v>
      </c>
      <c r="AY93" s="169" t="s">
        <v>149</v>
      </c>
      <c r="BK93" s="171">
        <f>BK94</f>
        <v>0</v>
      </c>
    </row>
    <row r="94" spans="1:65" s="2" customFormat="1" ht="16.5" customHeight="1">
      <c r="A94" s="35"/>
      <c r="B94" s="36"/>
      <c r="C94" s="174" t="s">
        <v>191</v>
      </c>
      <c r="D94" s="174" t="s">
        <v>151</v>
      </c>
      <c r="E94" s="175" t="s">
        <v>2251</v>
      </c>
      <c r="F94" s="176" t="s">
        <v>2252</v>
      </c>
      <c r="G94" s="177" t="s">
        <v>1092</v>
      </c>
      <c r="H94" s="178">
        <v>1</v>
      </c>
      <c r="I94" s="179"/>
      <c r="J94" s="180">
        <f>ROUND(I94*H94,2)</f>
        <v>0</v>
      </c>
      <c r="K94" s="176" t="s">
        <v>31</v>
      </c>
      <c r="L94" s="40"/>
      <c r="M94" s="234" t="s">
        <v>31</v>
      </c>
      <c r="N94" s="235" t="s">
        <v>50</v>
      </c>
      <c r="O94" s="236"/>
      <c r="P94" s="237">
        <f>O94*H94</f>
        <v>0</v>
      </c>
      <c r="Q94" s="237">
        <v>0</v>
      </c>
      <c r="R94" s="237">
        <f>Q94*H94</f>
        <v>0</v>
      </c>
      <c r="S94" s="237">
        <v>0</v>
      </c>
      <c r="T94" s="238">
        <f>S94*H94</f>
        <v>0</v>
      </c>
      <c r="U94" s="35"/>
      <c r="V94" s="35"/>
      <c r="W94" s="35"/>
      <c r="X94" s="35"/>
      <c r="Y94" s="35"/>
      <c r="Z94" s="35"/>
      <c r="AA94" s="35"/>
      <c r="AB94" s="35"/>
      <c r="AC94" s="35"/>
      <c r="AD94" s="35"/>
      <c r="AE94" s="35"/>
      <c r="AR94" s="185" t="s">
        <v>765</v>
      </c>
      <c r="AT94" s="185" t="s">
        <v>151</v>
      </c>
      <c r="AU94" s="185" t="s">
        <v>89</v>
      </c>
      <c r="AY94" s="18" t="s">
        <v>149</v>
      </c>
      <c r="BE94" s="186">
        <f>IF(N94="základní",J94,0)</f>
        <v>0</v>
      </c>
      <c r="BF94" s="186">
        <f>IF(N94="snížená",J94,0)</f>
        <v>0</v>
      </c>
      <c r="BG94" s="186">
        <f>IF(N94="zákl. přenesená",J94,0)</f>
        <v>0</v>
      </c>
      <c r="BH94" s="186">
        <f>IF(N94="sníž. přenesená",J94,0)</f>
        <v>0</v>
      </c>
      <c r="BI94" s="186">
        <f>IF(N94="nulová",J94,0)</f>
        <v>0</v>
      </c>
      <c r="BJ94" s="18" t="s">
        <v>87</v>
      </c>
      <c r="BK94" s="186">
        <f>ROUND(I94*H94,2)</f>
        <v>0</v>
      </c>
      <c r="BL94" s="18" t="s">
        <v>765</v>
      </c>
      <c r="BM94" s="185" t="s">
        <v>2253</v>
      </c>
    </row>
    <row r="95" spans="1:31" s="2" customFormat="1" ht="6.95" customHeight="1">
      <c r="A95" s="35"/>
      <c r="B95" s="48"/>
      <c r="C95" s="49"/>
      <c r="D95" s="49"/>
      <c r="E95" s="49"/>
      <c r="F95" s="49"/>
      <c r="G95" s="49"/>
      <c r="H95" s="49"/>
      <c r="I95" s="49"/>
      <c r="J95" s="49"/>
      <c r="K95" s="49"/>
      <c r="L95" s="40"/>
      <c r="M95" s="35"/>
      <c r="O95" s="35"/>
      <c r="P95" s="35"/>
      <c r="Q95" s="35"/>
      <c r="R95" s="35"/>
      <c r="S95" s="35"/>
      <c r="T95" s="35"/>
      <c r="U95" s="35"/>
      <c r="V95" s="35"/>
      <c r="W95" s="35"/>
      <c r="X95" s="35"/>
      <c r="Y95" s="35"/>
      <c r="Z95" s="35"/>
      <c r="AA95" s="35"/>
      <c r="AB95" s="35"/>
      <c r="AC95" s="35"/>
      <c r="AD95" s="35"/>
      <c r="AE95" s="35"/>
    </row>
  </sheetData>
  <sheetProtection algorithmName="SHA-512" hashValue="y6J2M+jC8IXf77d2YHjMkH0i0+nCbn6KbBgrQM9bq9U6dv0hycFBa71Q3WP0d1o3qrZxzYt0GYyGWL/zKjISxg==" saltValue="LfN+/PDEttL7LUkLQ57eRAGs+YW5IIfgToA9VOG9JPoB1uxvihRvYtWzeVB4FINPOowoTfwqrOf1y55w4BSHaA==" spinCount="100000" sheet="1" objects="1" scenarios="1" formatColumns="0" formatRows="0" autoFilter="0"/>
  <autoFilter ref="C82:K94"/>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Věra Kubatová</cp:lastModifiedBy>
  <dcterms:created xsi:type="dcterms:W3CDTF">2021-04-22T06:15:40Z</dcterms:created>
  <dcterms:modified xsi:type="dcterms:W3CDTF">2021-04-22T10:22:28Z</dcterms:modified>
  <cp:category/>
  <cp:version/>
  <cp:contentType/>
  <cp:contentStatus/>
</cp:coreProperties>
</file>