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Users\Mitas\Desktop\"/>
    </mc:Choice>
  </mc:AlternateContent>
  <bookViews>
    <workbookView xWindow="0" yWindow="0" windowWidth="0" windowHeight="0"/>
  </bookViews>
  <sheets>
    <sheet name="Rekapitulace stavby" sheetId="1" r:id="rId1"/>
    <sheet name="01 - Parkovací objekt" sheetId="2" r:id="rId2"/>
  </sheets>
  <definedNames>
    <definedName name="_xlnm.Print_Area" localSheetId="0">'Rekapitulace stavby'!$D$4:$AO$76,'Rekapitulace stavby'!$C$82:$AQ$96</definedName>
    <definedName name="_xlnm.Print_Titles" localSheetId="0">'Rekapitulace stavby'!$92:$92</definedName>
    <definedName name="_xlnm._FilterDatabase" localSheetId="1" hidden="1">'01 - Parkovací objekt'!$C$145:$K$684</definedName>
    <definedName name="_xlnm.Print_Area" localSheetId="1">'01 - Parkovací objekt'!$C$4:$J$76,'01 - Parkovací objekt'!$C$82:$J$127,'01 - Parkovací objekt'!$C$133:$K$684</definedName>
    <definedName name="_xlnm.Print_Titles" localSheetId="1">'01 - Parkovací objekt'!$145:$145</definedName>
  </definedNames>
  <calcPr/>
</workbook>
</file>

<file path=xl/calcChain.xml><?xml version="1.0" encoding="utf-8"?>
<calcChain xmlns="http://schemas.openxmlformats.org/spreadsheetml/2006/main">
  <c i="2" l="1" r="T674"/>
  <c r="R674"/>
  <c r="J37"/>
  <c r="J36"/>
  <c i="1" r="AY95"/>
  <c i="2" r="J35"/>
  <c i="1" r="AX95"/>
  <c i="2" r="BI684"/>
  <c r="BH684"/>
  <c r="BG684"/>
  <c r="BF684"/>
  <c r="T684"/>
  <c r="T683"/>
  <c r="R684"/>
  <c r="R683"/>
  <c r="P684"/>
  <c r="P683"/>
  <c r="BI682"/>
  <c r="BH682"/>
  <c r="BG682"/>
  <c r="BF682"/>
  <c r="T682"/>
  <c r="T681"/>
  <c r="R682"/>
  <c r="R681"/>
  <c r="P682"/>
  <c r="P681"/>
  <c r="BI680"/>
  <c r="BH680"/>
  <c r="BG680"/>
  <c r="BF680"/>
  <c r="T680"/>
  <c r="T679"/>
  <c r="R680"/>
  <c r="R679"/>
  <c r="P680"/>
  <c r="P679"/>
  <c r="BI678"/>
  <c r="BH678"/>
  <c r="BG678"/>
  <c r="BF678"/>
  <c r="T678"/>
  <c r="T677"/>
  <c r="R678"/>
  <c r="R677"/>
  <c r="P678"/>
  <c r="P677"/>
  <c r="BI676"/>
  <c r="BH676"/>
  <c r="BG676"/>
  <c r="BF676"/>
  <c r="T676"/>
  <c r="R676"/>
  <c r="P676"/>
  <c r="BI675"/>
  <c r="BH675"/>
  <c r="BG675"/>
  <c r="BF675"/>
  <c r="T675"/>
  <c r="R675"/>
  <c r="P675"/>
  <c r="BI673"/>
  <c r="BH673"/>
  <c r="BG673"/>
  <c r="BF673"/>
  <c r="T673"/>
  <c r="T672"/>
  <c r="T671"/>
  <c r="R673"/>
  <c r="R672"/>
  <c r="R671"/>
  <c r="P673"/>
  <c r="P672"/>
  <c r="BI670"/>
  <c r="BH670"/>
  <c r="BG670"/>
  <c r="BF670"/>
  <c r="T670"/>
  <c r="R670"/>
  <c r="P670"/>
  <c r="BI669"/>
  <c r="BH669"/>
  <c r="BG669"/>
  <c r="BF669"/>
  <c r="T669"/>
  <c r="R669"/>
  <c r="P669"/>
  <c r="BI668"/>
  <c r="BH668"/>
  <c r="BG668"/>
  <c r="BF668"/>
  <c r="T668"/>
  <c r="R668"/>
  <c r="P668"/>
  <c r="BI667"/>
  <c r="BH667"/>
  <c r="BG667"/>
  <c r="BF667"/>
  <c r="T667"/>
  <c r="R667"/>
  <c r="P667"/>
  <c r="BI666"/>
  <c r="BH666"/>
  <c r="BG666"/>
  <c r="BF666"/>
  <c r="T666"/>
  <c r="R666"/>
  <c r="P666"/>
  <c r="BI665"/>
  <c r="BH665"/>
  <c r="BG665"/>
  <c r="BF665"/>
  <c r="T665"/>
  <c r="R665"/>
  <c r="P665"/>
  <c r="BI664"/>
  <c r="BH664"/>
  <c r="BG664"/>
  <c r="BF664"/>
  <c r="T664"/>
  <c r="R664"/>
  <c r="P664"/>
  <c r="BI663"/>
  <c r="BH663"/>
  <c r="BG663"/>
  <c r="BF663"/>
  <c r="T663"/>
  <c r="R663"/>
  <c r="P663"/>
  <c r="BI662"/>
  <c r="BH662"/>
  <c r="BG662"/>
  <c r="BF662"/>
  <c r="T662"/>
  <c r="R662"/>
  <c r="P662"/>
  <c r="BI661"/>
  <c r="BH661"/>
  <c r="BG661"/>
  <c r="BF661"/>
  <c r="T661"/>
  <c r="R661"/>
  <c r="P661"/>
  <c r="BI660"/>
  <c r="BH660"/>
  <c r="BG660"/>
  <c r="BF660"/>
  <c r="T660"/>
  <c r="R660"/>
  <c r="P660"/>
  <c r="BI659"/>
  <c r="BH659"/>
  <c r="BG659"/>
  <c r="BF659"/>
  <c r="T659"/>
  <c r="R659"/>
  <c r="P659"/>
  <c r="BI658"/>
  <c r="BH658"/>
  <c r="BG658"/>
  <c r="BF658"/>
  <c r="T658"/>
  <c r="R658"/>
  <c r="P658"/>
  <c r="BI657"/>
  <c r="BH657"/>
  <c r="BG657"/>
  <c r="BF657"/>
  <c r="T657"/>
  <c r="R657"/>
  <c r="P657"/>
  <c r="BI656"/>
  <c r="BH656"/>
  <c r="BG656"/>
  <c r="BF656"/>
  <c r="T656"/>
  <c r="R656"/>
  <c r="P656"/>
  <c r="BI655"/>
  <c r="BH655"/>
  <c r="BG655"/>
  <c r="BF655"/>
  <c r="T655"/>
  <c r="R655"/>
  <c r="P655"/>
  <c r="BI654"/>
  <c r="BH654"/>
  <c r="BG654"/>
  <c r="BF654"/>
  <c r="T654"/>
  <c r="R654"/>
  <c r="P654"/>
  <c r="BI653"/>
  <c r="BH653"/>
  <c r="BG653"/>
  <c r="BF653"/>
  <c r="T653"/>
  <c r="R653"/>
  <c r="P653"/>
  <c r="BI652"/>
  <c r="BH652"/>
  <c r="BG652"/>
  <c r="BF652"/>
  <c r="T652"/>
  <c r="R652"/>
  <c r="P652"/>
  <c r="BI651"/>
  <c r="BH651"/>
  <c r="BG651"/>
  <c r="BF651"/>
  <c r="T651"/>
  <c r="R651"/>
  <c r="P651"/>
  <c r="BI650"/>
  <c r="BH650"/>
  <c r="BG650"/>
  <c r="BF650"/>
  <c r="T650"/>
  <c r="R650"/>
  <c r="P650"/>
  <c r="BI649"/>
  <c r="BH649"/>
  <c r="BG649"/>
  <c r="BF649"/>
  <c r="T649"/>
  <c r="R649"/>
  <c r="P649"/>
  <c r="BI648"/>
  <c r="BH648"/>
  <c r="BG648"/>
  <c r="BF648"/>
  <c r="T648"/>
  <c r="R648"/>
  <c r="P648"/>
  <c r="BI645"/>
  <c r="BH645"/>
  <c r="BG645"/>
  <c r="BF645"/>
  <c r="T645"/>
  <c r="R645"/>
  <c r="P645"/>
  <c r="BI644"/>
  <c r="BH644"/>
  <c r="BG644"/>
  <c r="BF644"/>
  <c r="T644"/>
  <c r="R644"/>
  <c r="P644"/>
  <c r="BI639"/>
  <c r="BH639"/>
  <c r="BG639"/>
  <c r="BF639"/>
  <c r="T639"/>
  <c r="R639"/>
  <c r="P639"/>
  <c r="BI637"/>
  <c r="BH637"/>
  <c r="BG637"/>
  <c r="BF637"/>
  <c r="T637"/>
  <c r="R637"/>
  <c r="P637"/>
  <c r="BI635"/>
  <c r="BH635"/>
  <c r="BG635"/>
  <c r="BF635"/>
  <c r="T635"/>
  <c r="R635"/>
  <c r="P635"/>
  <c r="BI633"/>
  <c r="BH633"/>
  <c r="BG633"/>
  <c r="BF633"/>
  <c r="T633"/>
  <c r="R633"/>
  <c r="P633"/>
  <c r="BI630"/>
  <c r="BH630"/>
  <c r="BG630"/>
  <c r="BF630"/>
  <c r="T630"/>
  <c r="R630"/>
  <c r="P630"/>
  <c r="BI627"/>
  <c r="BH627"/>
  <c r="BG627"/>
  <c r="BF627"/>
  <c r="T627"/>
  <c r="R627"/>
  <c r="P627"/>
  <c r="BI624"/>
  <c r="BH624"/>
  <c r="BG624"/>
  <c r="BF624"/>
  <c r="T624"/>
  <c r="R624"/>
  <c r="P624"/>
  <c r="BI622"/>
  <c r="BH622"/>
  <c r="BG622"/>
  <c r="BF622"/>
  <c r="T622"/>
  <c r="R622"/>
  <c r="P622"/>
  <c r="BI619"/>
  <c r="BH619"/>
  <c r="BG619"/>
  <c r="BF619"/>
  <c r="T619"/>
  <c r="R619"/>
  <c r="P619"/>
  <c r="BI616"/>
  <c r="BH616"/>
  <c r="BG616"/>
  <c r="BF616"/>
  <c r="T616"/>
  <c r="R616"/>
  <c r="P616"/>
  <c r="BI613"/>
  <c r="BH613"/>
  <c r="BG613"/>
  <c r="BF613"/>
  <c r="T613"/>
  <c r="R613"/>
  <c r="P613"/>
  <c r="BI611"/>
  <c r="BH611"/>
  <c r="BG611"/>
  <c r="BF611"/>
  <c r="T611"/>
  <c r="R611"/>
  <c r="P611"/>
  <c r="BI609"/>
  <c r="BH609"/>
  <c r="BG609"/>
  <c r="BF609"/>
  <c r="T609"/>
  <c r="R609"/>
  <c r="P609"/>
  <c r="BI607"/>
  <c r="BH607"/>
  <c r="BG607"/>
  <c r="BF607"/>
  <c r="T607"/>
  <c r="R607"/>
  <c r="P607"/>
  <c r="BI606"/>
  <c r="BH606"/>
  <c r="BG606"/>
  <c r="BF606"/>
  <c r="T606"/>
  <c r="R606"/>
  <c r="P606"/>
  <c r="BI604"/>
  <c r="BH604"/>
  <c r="BG604"/>
  <c r="BF604"/>
  <c r="T604"/>
  <c r="R604"/>
  <c r="P604"/>
  <c r="BI603"/>
  <c r="BH603"/>
  <c r="BG603"/>
  <c r="BF603"/>
  <c r="T603"/>
  <c r="R603"/>
  <c r="P603"/>
  <c r="BI600"/>
  <c r="BH600"/>
  <c r="BG600"/>
  <c r="BF600"/>
  <c r="T600"/>
  <c r="R600"/>
  <c r="P600"/>
  <c r="BI599"/>
  <c r="BH599"/>
  <c r="BG599"/>
  <c r="BF599"/>
  <c r="T599"/>
  <c r="R599"/>
  <c r="P599"/>
  <c r="BI597"/>
  <c r="BH597"/>
  <c r="BG597"/>
  <c r="BF597"/>
  <c r="T597"/>
  <c r="R597"/>
  <c r="P597"/>
  <c r="BI594"/>
  <c r="BH594"/>
  <c r="BG594"/>
  <c r="BF594"/>
  <c r="T594"/>
  <c r="R594"/>
  <c r="P594"/>
  <c r="BI592"/>
  <c r="BH592"/>
  <c r="BG592"/>
  <c r="BF592"/>
  <c r="T592"/>
  <c r="R592"/>
  <c r="P592"/>
  <c r="BI590"/>
  <c r="BH590"/>
  <c r="BG590"/>
  <c r="BF590"/>
  <c r="T590"/>
  <c r="R590"/>
  <c r="P590"/>
  <c r="BI587"/>
  <c r="BH587"/>
  <c r="BG587"/>
  <c r="BF587"/>
  <c r="T587"/>
  <c r="R587"/>
  <c r="P587"/>
  <c r="BI585"/>
  <c r="BH585"/>
  <c r="BG585"/>
  <c r="BF585"/>
  <c r="T585"/>
  <c r="R585"/>
  <c r="P585"/>
  <c r="BI582"/>
  <c r="BH582"/>
  <c r="BG582"/>
  <c r="BF582"/>
  <c r="T582"/>
  <c r="R582"/>
  <c r="P582"/>
  <c r="BI579"/>
  <c r="BH579"/>
  <c r="BG579"/>
  <c r="BF579"/>
  <c r="T579"/>
  <c r="R579"/>
  <c r="P579"/>
  <c r="BI576"/>
  <c r="BH576"/>
  <c r="BG576"/>
  <c r="BF576"/>
  <c r="T576"/>
  <c r="R576"/>
  <c r="P576"/>
  <c r="BI574"/>
  <c r="BH574"/>
  <c r="BG574"/>
  <c r="BF574"/>
  <c r="T574"/>
  <c r="R574"/>
  <c r="P574"/>
  <c r="BI572"/>
  <c r="BH572"/>
  <c r="BG572"/>
  <c r="BF572"/>
  <c r="T572"/>
  <c r="R572"/>
  <c r="P572"/>
  <c r="BI570"/>
  <c r="BH570"/>
  <c r="BG570"/>
  <c r="BF570"/>
  <c r="T570"/>
  <c r="R570"/>
  <c r="P570"/>
  <c r="BI569"/>
  <c r="BH569"/>
  <c r="BG569"/>
  <c r="BF569"/>
  <c r="T569"/>
  <c r="R569"/>
  <c r="P569"/>
  <c r="BI568"/>
  <c r="BH568"/>
  <c r="BG568"/>
  <c r="BF568"/>
  <c r="T568"/>
  <c r="R568"/>
  <c r="P568"/>
  <c r="BI566"/>
  <c r="BH566"/>
  <c r="BG566"/>
  <c r="BF566"/>
  <c r="T566"/>
  <c r="R566"/>
  <c r="P566"/>
  <c r="BI564"/>
  <c r="BH564"/>
  <c r="BG564"/>
  <c r="BF564"/>
  <c r="T564"/>
  <c r="R564"/>
  <c r="P564"/>
  <c r="BI561"/>
  <c r="BH561"/>
  <c r="BG561"/>
  <c r="BF561"/>
  <c r="T561"/>
  <c r="R561"/>
  <c r="P561"/>
  <c r="BI559"/>
  <c r="BH559"/>
  <c r="BG559"/>
  <c r="BF559"/>
  <c r="T559"/>
  <c r="R559"/>
  <c r="P559"/>
  <c r="BI558"/>
  <c r="BH558"/>
  <c r="BG558"/>
  <c r="BF558"/>
  <c r="T558"/>
  <c r="R558"/>
  <c r="P558"/>
  <c r="BI557"/>
  <c r="BH557"/>
  <c r="BG557"/>
  <c r="BF557"/>
  <c r="T557"/>
  <c r="R557"/>
  <c r="P557"/>
  <c r="BI556"/>
  <c r="BH556"/>
  <c r="BG556"/>
  <c r="BF556"/>
  <c r="T556"/>
  <c r="R556"/>
  <c r="P556"/>
  <c r="BI555"/>
  <c r="BH555"/>
  <c r="BG555"/>
  <c r="BF555"/>
  <c r="T555"/>
  <c r="R555"/>
  <c r="P555"/>
  <c r="BI554"/>
  <c r="BH554"/>
  <c r="BG554"/>
  <c r="BF554"/>
  <c r="T554"/>
  <c r="R554"/>
  <c r="P554"/>
  <c r="BI552"/>
  <c r="BH552"/>
  <c r="BG552"/>
  <c r="BF552"/>
  <c r="T552"/>
  <c r="R552"/>
  <c r="P552"/>
  <c r="BI549"/>
  <c r="BH549"/>
  <c r="BG549"/>
  <c r="BF549"/>
  <c r="T549"/>
  <c r="R549"/>
  <c r="P549"/>
  <c r="BI548"/>
  <c r="BH548"/>
  <c r="BG548"/>
  <c r="BF548"/>
  <c r="T548"/>
  <c r="R548"/>
  <c r="P548"/>
  <c r="BI547"/>
  <c r="BH547"/>
  <c r="BG547"/>
  <c r="BF547"/>
  <c r="T547"/>
  <c r="R547"/>
  <c r="P547"/>
  <c r="BI545"/>
  <c r="BH545"/>
  <c r="BG545"/>
  <c r="BF545"/>
  <c r="T545"/>
  <c r="R545"/>
  <c r="P545"/>
  <c r="BI544"/>
  <c r="BH544"/>
  <c r="BG544"/>
  <c r="BF544"/>
  <c r="T544"/>
  <c r="R544"/>
  <c r="P544"/>
  <c r="BI541"/>
  <c r="BH541"/>
  <c r="BG541"/>
  <c r="BF541"/>
  <c r="T541"/>
  <c r="R541"/>
  <c r="P541"/>
  <c r="BI539"/>
  <c r="BH539"/>
  <c r="BG539"/>
  <c r="BF539"/>
  <c r="T539"/>
  <c r="R539"/>
  <c r="P539"/>
  <c r="BI537"/>
  <c r="BH537"/>
  <c r="BG537"/>
  <c r="BF537"/>
  <c r="T537"/>
  <c r="R537"/>
  <c r="P537"/>
  <c r="BI534"/>
  <c r="BH534"/>
  <c r="BG534"/>
  <c r="BF534"/>
  <c r="T534"/>
  <c r="R534"/>
  <c r="P534"/>
  <c r="BI533"/>
  <c r="BH533"/>
  <c r="BG533"/>
  <c r="BF533"/>
  <c r="T533"/>
  <c r="R533"/>
  <c r="P533"/>
  <c r="BI530"/>
  <c r="BH530"/>
  <c r="BG530"/>
  <c r="BF530"/>
  <c r="T530"/>
  <c r="R530"/>
  <c r="P530"/>
  <c r="BI527"/>
  <c r="BH527"/>
  <c r="BG527"/>
  <c r="BF527"/>
  <c r="T527"/>
  <c r="R527"/>
  <c r="P527"/>
  <c r="BI524"/>
  <c r="BH524"/>
  <c r="BG524"/>
  <c r="BF524"/>
  <c r="T524"/>
  <c r="R524"/>
  <c r="P524"/>
  <c r="BI521"/>
  <c r="BH521"/>
  <c r="BG521"/>
  <c r="BF521"/>
  <c r="T521"/>
  <c r="R521"/>
  <c r="P521"/>
  <c r="BI519"/>
  <c r="BH519"/>
  <c r="BG519"/>
  <c r="BF519"/>
  <c r="T519"/>
  <c r="R519"/>
  <c r="P519"/>
  <c r="BI516"/>
  <c r="BH516"/>
  <c r="BG516"/>
  <c r="BF516"/>
  <c r="T516"/>
  <c r="R516"/>
  <c r="P516"/>
  <c r="BI515"/>
  <c r="BH515"/>
  <c r="BG515"/>
  <c r="BF515"/>
  <c r="T515"/>
  <c r="R515"/>
  <c r="P515"/>
  <c r="BI514"/>
  <c r="BH514"/>
  <c r="BG514"/>
  <c r="BF514"/>
  <c r="T514"/>
  <c r="R514"/>
  <c r="P514"/>
  <c r="BI512"/>
  <c r="BH512"/>
  <c r="BG512"/>
  <c r="BF512"/>
  <c r="T512"/>
  <c r="R512"/>
  <c r="P512"/>
  <c r="BI511"/>
  <c r="BH511"/>
  <c r="BG511"/>
  <c r="BF511"/>
  <c r="T511"/>
  <c r="R511"/>
  <c r="P511"/>
  <c r="BI509"/>
  <c r="BH509"/>
  <c r="BG509"/>
  <c r="BF509"/>
  <c r="T509"/>
  <c r="R509"/>
  <c r="P509"/>
  <c r="BI507"/>
  <c r="BH507"/>
  <c r="BG507"/>
  <c r="BF507"/>
  <c r="T507"/>
  <c r="R507"/>
  <c r="P507"/>
  <c r="BI503"/>
  <c r="BH503"/>
  <c r="BG503"/>
  <c r="BF503"/>
  <c r="T503"/>
  <c r="R503"/>
  <c r="P503"/>
  <c r="BI500"/>
  <c r="BH500"/>
  <c r="BG500"/>
  <c r="BF500"/>
  <c r="T500"/>
  <c r="R500"/>
  <c r="P500"/>
  <c r="BI497"/>
  <c r="BH497"/>
  <c r="BG497"/>
  <c r="BF497"/>
  <c r="T497"/>
  <c r="R497"/>
  <c r="P497"/>
  <c r="BI495"/>
  <c r="BH495"/>
  <c r="BG495"/>
  <c r="BF495"/>
  <c r="T495"/>
  <c r="R495"/>
  <c r="P495"/>
  <c r="BI492"/>
  <c r="BH492"/>
  <c r="BG492"/>
  <c r="BF492"/>
  <c r="T492"/>
  <c r="R492"/>
  <c r="P492"/>
  <c r="BI491"/>
  <c r="BH491"/>
  <c r="BG491"/>
  <c r="BF491"/>
  <c r="T491"/>
  <c r="R491"/>
  <c r="P491"/>
  <c r="BI489"/>
  <c r="BH489"/>
  <c r="BG489"/>
  <c r="BF489"/>
  <c r="T489"/>
  <c r="R489"/>
  <c r="P489"/>
  <c r="BI486"/>
  <c r="BH486"/>
  <c r="BG486"/>
  <c r="BF486"/>
  <c r="T486"/>
  <c r="R486"/>
  <c r="P486"/>
  <c r="BI484"/>
  <c r="BH484"/>
  <c r="BG484"/>
  <c r="BF484"/>
  <c r="T484"/>
  <c r="R484"/>
  <c r="P484"/>
  <c r="BI482"/>
  <c r="BH482"/>
  <c r="BG482"/>
  <c r="BF482"/>
  <c r="T482"/>
  <c r="R482"/>
  <c r="P482"/>
  <c r="BI479"/>
  <c r="BH479"/>
  <c r="BG479"/>
  <c r="BF479"/>
  <c r="T479"/>
  <c r="R479"/>
  <c r="P479"/>
  <c r="BI477"/>
  <c r="BH477"/>
  <c r="BG477"/>
  <c r="BF477"/>
  <c r="T477"/>
  <c r="R477"/>
  <c r="P477"/>
  <c r="BI475"/>
  <c r="BH475"/>
  <c r="BG475"/>
  <c r="BF475"/>
  <c r="T475"/>
  <c r="R475"/>
  <c r="P475"/>
  <c r="BI472"/>
  <c r="BH472"/>
  <c r="BG472"/>
  <c r="BF472"/>
  <c r="T472"/>
  <c r="R472"/>
  <c r="P472"/>
  <c r="BI470"/>
  <c r="BH470"/>
  <c r="BG470"/>
  <c r="BF470"/>
  <c r="T470"/>
  <c r="R470"/>
  <c r="P470"/>
  <c r="BI467"/>
  <c r="BH467"/>
  <c r="BG467"/>
  <c r="BF467"/>
  <c r="T467"/>
  <c r="R467"/>
  <c r="P467"/>
  <c r="BI463"/>
  <c r="BH463"/>
  <c r="BG463"/>
  <c r="BF463"/>
  <c r="T463"/>
  <c r="T462"/>
  <c r="R463"/>
  <c r="R462"/>
  <c r="P463"/>
  <c r="P462"/>
  <c r="BI457"/>
  <c r="BH457"/>
  <c r="BG457"/>
  <c r="BF457"/>
  <c r="T457"/>
  <c r="R457"/>
  <c r="P457"/>
  <c r="BI456"/>
  <c r="BH456"/>
  <c r="BG456"/>
  <c r="BF456"/>
  <c r="T456"/>
  <c r="R456"/>
  <c r="P456"/>
  <c r="BI451"/>
  <c r="BH451"/>
  <c r="BG451"/>
  <c r="BF451"/>
  <c r="T451"/>
  <c r="R451"/>
  <c r="P451"/>
  <c r="BI450"/>
  <c r="BH450"/>
  <c r="BG450"/>
  <c r="BF450"/>
  <c r="T450"/>
  <c r="R450"/>
  <c r="P450"/>
  <c r="BI448"/>
  <c r="BH448"/>
  <c r="BG448"/>
  <c r="BF448"/>
  <c r="T448"/>
  <c r="R448"/>
  <c r="P448"/>
  <c r="BI445"/>
  <c r="BH445"/>
  <c r="BG445"/>
  <c r="BF445"/>
  <c r="T445"/>
  <c r="R445"/>
  <c r="P445"/>
  <c r="BI442"/>
  <c r="BH442"/>
  <c r="BG442"/>
  <c r="BF442"/>
  <c r="T442"/>
  <c r="R442"/>
  <c r="P442"/>
  <c r="BI438"/>
  <c r="BH438"/>
  <c r="BG438"/>
  <c r="BF438"/>
  <c r="T438"/>
  <c r="R438"/>
  <c r="P438"/>
  <c r="BI436"/>
  <c r="BH436"/>
  <c r="BG436"/>
  <c r="BF436"/>
  <c r="T436"/>
  <c r="R436"/>
  <c r="P436"/>
  <c r="BI435"/>
  <c r="BH435"/>
  <c r="BG435"/>
  <c r="BF435"/>
  <c r="T435"/>
  <c r="R435"/>
  <c r="P435"/>
  <c r="BI434"/>
  <c r="BH434"/>
  <c r="BG434"/>
  <c r="BF434"/>
  <c r="T434"/>
  <c r="R434"/>
  <c r="P434"/>
  <c r="BI430"/>
  <c r="BH430"/>
  <c r="BG430"/>
  <c r="BF430"/>
  <c r="T430"/>
  <c r="R430"/>
  <c r="P430"/>
  <c r="BI428"/>
  <c r="BH428"/>
  <c r="BG428"/>
  <c r="BF428"/>
  <c r="T428"/>
  <c r="R428"/>
  <c r="P428"/>
  <c r="BI426"/>
  <c r="BH426"/>
  <c r="BG426"/>
  <c r="BF426"/>
  <c r="T426"/>
  <c r="R426"/>
  <c r="P426"/>
  <c r="BI424"/>
  <c r="BH424"/>
  <c r="BG424"/>
  <c r="BF424"/>
  <c r="T424"/>
  <c r="R424"/>
  <c r="P424"/>
  <c r="BI422"/>
  <c r="BH422"/>
  <c r="BG422"/>
  <c r="BF422"/>
  <c r="T422"/>
  <c r="R422"/>
  <c r="P422"/>
  <c r="BI419"/>
  <c r="BH419"/>
  <c r="BG419"/>
  <c r="BF419"/>
  <c r="T419"/>
  <c r="R419"/>
  <c r="P419"/>
  <c r="BI417"/>
  <c r="BH417"/>
  <c r="BG417"/>
  <c r="BF417"/>
  <c r="T417"/>
  <c r="R417"/>
  <c r="P417"/>
  <c r="BI415"/>
  <c r="BH415"/>
  <c r="BG415"/>
  <c r="BF415"/>
  <c r="T415"/>
  <c r="R415"/>
  <c r="P415"/>
  <c r="BI412"/>
  <c r="BH412"/>
  <c r="BG412"/>
  <c r="BF412"/>
  <c r="T412"/>
  <c r="R412"/>
  <c r="P412"/>
  <c r="BI410"/>
  <c r="BH410"/>
  <c r="BG410"/>
  <c r="BF410"/>
  <c r="T410"/>
  <c r="R410"/>
  <c r="P410"/>
  <c r="BI408"/>
  <c r="BH408"/>
  <c r="BG408"/>
  <c r="BF408"/>
  <c r="T408"/>
  <c r="R408"/>
  <c r="P408"/>
  <c r="BI405"/>
  <c r="BH405"/>
  <c r="BG405"/>
  <c r="BF405"/>
  <c r="T405"/>
  <c r="R405"/>
  <c r="P405"/>
  <c r="BI401"/>
  <c r="BH401"/>
  <c r="BG401"/>
  <c r="BF401"/>
  <c r="T401"/>
  <c r="R401"/>
  <c r="P401"/>
  <c r="BI400"/>
  <c r="BH400"/>
  <c r="BG400"/>
  <c r="BF400"/>
  <c r="T400"/>
  <c r="R400"/>
  <c r="P400"/>
  <c r="BI398"/>
  <c r="BH398"/>
  <c r="BG398"/>
  <c r="BF398"/>
  <c r="T398"/>
  <c r="R398"/>
  <c r="P398"/>
  <c r="BI391"/>
  <c r="BH391"/>
  <c r="BG391"/>
  <c r="BF391"/>
  <c r="T391"/>
  <c r="R391"/>
  <c r="P391"/>
  <c r="BI387"/>
  <c r="BH387"/>
  <c r="BG387"/>
  <c r="BF387"/>
  <c r="T387"/>
  <c r="R387"/>
  <c r="P387"/>
  <c r="BI385"/>
  <c r="BH385"/>
  <c r="BG385"/>
  <c r="BF385"/>
  <c r="T385"/>
  <c r="R385"/>
  <c r="P385"/>
  <c r="BI378"/>
  <c r="BH378"/>
  <c r="BG378"/>
  <c r="BF378"/>
  <c r="T378"/>
  <c r="R378"/>
  <c r="P378"/>
  <c r="BI373"/>
  <c r="BH373"/>
  <c r="BG373"/>
  <c r="BF373"/>
  <c r="T373"/>
  <c r="R373"/>
  <c r="P373"/>
  <c r="BI370"/>
  <c r="BH370"/>
  <c r="BG370"/>
  <c r="BF370"/>
  <c r="T370"/>
  <c r="R370"/>
  <c r="P370"/>
  <c r="BI368"/>
  <c r="BH368"/>
  <c r="BG368"/>
  <c r="BF368"/>
  <c r="T368"/>
  <c r="R368"/>
  <c r="P368"/>
  <c r="BI366"/>
  <c r="BH366"/>
  <c r="BG366"/>
  <c r="BF366"/>
  <c r="T366"/>
  <c r="R366"/>
  <c r="P366"/>
  <c r="BI363"/>
  <c r="BH363"/>
  <c r="BG363"/>
  <c r="BF363"/>
  <c r="T363"/>
  <c r="R363"/>
  <c r="P363"/>
  <c r="BI360"/>
  <c r="BH360"/>
  <c r="BG360"/>
  <c r="BF360"/>
  <c r="T360"/>
  <c r="R360"/>
  <c r="P360"/>
  <c r="BI357"/>
  <c r="BH357"/>
  <c r="BG357"/>
  <c r="BF357"/>
  <c r="T357"/>
  <c r="R357"/>
  <c r="P357"/>
  <c r="BI354"/>
  <c r="BH354"/>
  <c r="BG354"/>
  <c r="BF354"/>
  <c r="T354"/>
  <c r="R354"/>
  <c r="P354"/>
  <c r="BI351"/>
  <c r="BH351"/>
  <c r="BG351"/>
  <c r="BF351"/>
  <c r="T351"/>
  <c r="R351"/>
  <c r="P351"/>
  <c r="BI345"/>
  <c r="BH345"/>
  <c r="BG345"/>
  <c r="BF345"/>
  <c r="T345"/>
  <c r="R345"/>
  <c r="P345"/>
  <c r="BI343"/>
  <c r="BH343"/>
  <c r="BG343"/>
  <c r="BF343"/>
  <c r="T343"/>
  <c r="R343"/>
  <c r="P343"/>
  <c r="BI341"/>
  <c r="BH341"/>
  <c r="BG341"/>
  <c r="BF341"/>
  <c r="T341"/>
  <c r="R341"/>
  <c r="P341"/>
  <c r="BI337"/>
  <c r="BH337"/>
  <c r="BG337"/>
  <c r="BF337"/>
  <c r="T337"/>
  <c r="R337"/>
  <c r="P337"/>
  <c r="BI335"/>
  <c r="BH335"/>
  <c r="BG335"/>
  <c r="BF335"/>
  <c r="T335"/>
  <c r="R335"/>
  <c r="P335"/>
  <c r="BI331"/>
  <c r="BH331"/>
  <c r="BG331"/>
  <c r="BF331"/>
  <c r="T331"/>
  <c r="R331"/>
  <c r="P331"/>
  <c r="BI327"/>
  <c r="BH327"/>
  <c r="BG327"/>
  <c r="BF327"/>
  <c r="T327"/>
  <c r="R327"/>
  <c r="P327"/>
  <c r="BI322"/>
  <c r="BH322"/>
  <c r="BG322"/>
  <c r="BF322"/>
  <c r="T322"/>
  <c r="R322"/>
  <c r="P322"/>
  <c r="BI319"/>
  <c r="BH319"/>
  <c r="BG319"/>
  <c r="BF319"/>
  <c r="T319"/>
  <c r="R319"/>
  <c r="P319"/>
  <c r="BI316"/>
  <c r="BH316"/>
  <c r="BG316"/>
  <c r="BF316"/>
  <c r="T316"/>
  <c r="R316"/>
  <c r="P316"/>
  <c r="BI313"/>
  <c r="BH313"/>
  <c r="BG313"/>
  <c r="BF313"/>
  <c r="T313"/>
  <c r="R313"/>
  <c r="P313"/>
  <c r="BI310"/>
  <c r="BH310"/>
  <c r="BG310"/>
  <c r="BF310"/>
  <c r="T310"/>
  <c r="R310"/>
  <c r="P310"/>
  <c r="BI308"/>
  <c r="BH308"/>
  <c r="BG308"/>
  <c r="BF308"/>
  <c r="T308"/>
  <c r="R308"/>
  <c r="P308"/>
  <c r="BI306"/>
  <c r="BH306"/>
  <c r="BG306"/>
  <c r="BF306"/>
  <c r="T306"/>
  <c r="R306"/>
  <c r="P306"/>
  <c r="BI305"/>
  <c r="BH305"/>
  <c r="BG305"/>
  <c r="BF305"/>
  <c r="T305"/>
  <c r="R305"/>
  <c r="P305"/>
  <c r="BI304"/>
  <c r="BH304"/>
  <c r="BG304"/>
  <c r="BF304"/>
  <c r="T304"/>
  <c r="R304"/>
  <c r="P304"/>
  <c r="BI301"/>
  <c r="BH301"/>
  <c r="BG301"/>
  <c r="BF301"/>
  <c r="T301"/>
  <c r="R301"/>
  <c r="P301"/>
  <c r="BI299"/>
  <c r="BH299"/>
  <c r="BG299"/>
  <c r="BF299"/>
  <c r="T299"/>
  <c r="R299"/>
  <c r="P299"/>
  <c r="BI297"/>
  <c r="BH297"/>
  <c r="BG297"/>
  <c r="BF297"/>
  <c r="T297"/>
  <c r="R297"/>
  <c r="P297"/>
  <c r="BI293"/>
  <c r="BH293"/>
  <c r="BG293"/>
  <c r="BF293"/>
  <c r="T293"/>
  <c r="R293"/>
  <c r="P293"/>
  <c r="BI285"/>
  <c r="BH285"/>
  <c r="BG285"/>
  <c r="BF285"/>
  <c r="T285"/>
  <c r="R285"/>
  <c r="P285"/>
  <c r="BI282"/>
  <c r="BH282"/>
  <c r="BG282"/>
  <c r="BF282"/>
  <c r="T282"/>
  <c r="R282"/>
  <c r="P282"/>
  <c r="BI275"/>
  <c r="BH275"/>
  <c r="BG275"/>
  <c r="BF275"/>
  <c r="T275"/>
  <c r="R275"/>
  <c r="P275"/>
  <c r="BI272"/>
  <c r="BH272"/>
  <c r="BG272"/>
  <c r="BF272"/>
  <c r="T272"/>
  <c r="R272"/>
  <c r="P272"/>
  <c r="BI269"/>
  <c r="BH269"/>
  <c r="BG269"/>
  <c r="BF269"/>
  <c r="T269"/>
  <c r="R269"/>
  <c r="P269"/>
  <c r="BI264"/>
  <c r="BH264"/>
  <c r="BG264"/>
  <c r="BF264"/>
  <c r="T264"/>
  <c r="R264"/>
  <c r="P264"/>
  <c r="BI263"/>
  <c r="BH263"/>
  <c r="BG263"/>
  <c r="BF263"/>
  <c r="T263"/>
  <c r="R263"/>
  <c r="P263"/>
  <c r="BI261"/>
  <c r="BH261"/>
  <c r="BG261"/>
  <c r="BF261"/>
  <c r="T261"/>
  <c r="R261"/>
  <c r="P261"/>
  <c r="BI256"/>
  <c r="BH256"/>
  <c r="BG256"/>
  <c r="BF256"/>
  <c r="T256"/>
  <c r="R256"/>
  <c r="P256"/>
  <c r="BI253"/>
  <c r="BH253"/>
  <c r="BG253"/>
  <c r="BF253"/>
  <c r="T253"/>
  <c r="R253"/>
  <c r="P253"/>
  <c r="BI251"/>
  <c r="BH251"/>
  <c r="BG251"/>
  <c r="BF251"/>
  <c r="T251"/>
  <c r="R251"/>
  <c r="P251"/>
  <c r="BI249"/>
  <c r="BH249"/>
  <c r="BG249"/>
  <c r="BF249"/>
  <c r="T249"/>
  <c r="R249"/>
  <c r="P249"/>
  <c r="BI246"/>
  <c r="BH246"/>
  <c r="BG246"/>
  <c r="BF246"/>
  <c r="T246"/>
  <c r="R246"/>
  <c r="P246"/>
  <c r="BI242"/>
  <c r="BH242"/>
  <c r="BG242"/>
  <c r="BF242"/>
  <c r="T242"/>
  <c r="R242"/>
  <c r="P242"/>
  <c r="BI236"/>
  <c r="BH236"/>
  <c r="BG236"/>
  <c r="BF236"/>
  <c r="T236"/>
  <c r="R236"/>
  <c r="P236"/>
  <c r="BI234"/>
  <c r="BH234"/>
  <c r="BG234"/>
  <c r="BF234"/>
  <c r="T234"/>
  <c r="R234"/>
  <c r="P234"/>
  <c r="BI232"/>
  <c r="BH232"/>
  <c r="BG232"/>
  <c r="BF232"/>
  <c r="T232"/>
  <c r="R232"/>
  <c r="P232"/>
  <c r="BI228"/>
  <c r="BH228"/>
  <c r="BG228"/>
  <c r="BF228"/>
  <c r="T228"/>
  <c r="R228"/>
  <c r="P228"/>
  <c r="BI219"/>
  <c r="BH219"/>
  <c r="BG219"/>
  <c r="BF219"/>
  <c r="T219"/>
  <c r="R219"/>
  <c r="P219"/>
  <c r="BI209"/>
  <c r="BH209"/>
  <c r="BG209"/>
  <c r="BF209"/>
  <c r="T209"/>
  <c r="R209"/>
  <c r="P209"/>
  <c r="BI205"/>
  <c r="BH205"/>
  <c r="BG205"/>
  <c r="BF205"/>
  <c r="T205"/>
  <c r="R205"/>
  <c r="P205"/>
  <c r="BI202"/>
  <c r="BH202"/>
  <c r="BG202"/>
  <c r="BF202"/>
  <c r="T202"/>
  <c r="R202"/>
  <c r="P202"/>
  <c r="BI192"/>
  <c r="BH192"/>
  <c r="BG192"/>
  <c r="BF192"/>
  <c r="T192"/>
  <c r="R192"/>
  <c r="P192"/>
  <c r="BI189"/>
  <c r="BH189"/>
  <c r="BG189"/>
  <c r="BF189"/>
  <c r="T189"/>
  <c r="R189"/>
  <c r="P189"/>
  <c r="BI185"/>
  <c r="BH185"/>
  <c r="BG185"/>
  <c r="BF185"/>
  <c r="T185"/>
  <c r="R185"/>
  <c r="P185"/>
  <c r="BI181"/>
  <c r="BH181"/>
  <c r="BG181"/>
  <c r="BF181"/>
  <c r="T181"/>
  <c r="R181"/>
  <c r="P181"/>
  <c r="BI177"/>
  <c r="BH177"/>
  <c r="BG177"/>
  <c r="BF177"/>
  <c r="T177"/>
  <c r="R177"/>
  <c r="P177"/>
  <c r="BI171"/>
  <c r="BH171"/>
  <c r="BG171"/>
  <c r="BF171"/>
  <c r="T171"/>
  <c r="R171"/>
  <c r="P171"/>
  <c r="BI167"/>
  <c r="BH167"/>
  <c r="BG167"/>
  <c r="BF167"/>
  <c r="T167"/>
  <c r="R167"/>
  <c r="P167"/>
  <c r="BI164"/>
  <c r="BH164"/>
  <c r="BG164"/>
  <c r="BF164"/>
  <c r="T164"/>
  <c r="R164"/>
  <c r="P164"/>
  <c r="BI161"/>
  <c r="BH161"/>
  <c r="BG161"/>
  <c r="BF161"/>
  <c r="T161"/>
  <c r="R161"/>
  <c r="P161"/>
  <c r="BI159"/>
  <c r="BH159"/>
  <c r="BG159"/>
  <c r="BF159"/>
  <c r="T159"/>
  <c r="R159"/>
  <c r="P159"/>
  <c r="BI156"/>
  <c r="BH156"/>
  <c r="BG156"/>
  <c r="BF156"/>
  <c r="T156"/>
  <c r="R156"/>
  <c r="P156"/>
  <c r="BI151"/>
  <c r="BH151"/>
  <c r="BG151"/>
  <c r="BF151"/>
  <c r="T151"/>
  <c r="R151"/>
  <c r="P151"/>
  <c r="BI150"/>
  <c r="BH150"/>
  <c r="BG150"/>
  <c r="BF150"/>
  <c r="T150"/>
  <c r="R150"/>
  <c r="P150"/>
  <c r="BI149"/>
  <c r="BH149"/>
  <c r="BG149"/>
  <c r="BF149"/>
  <c r="T149"/>
  <c r="R149"/>
  <c r="P149"/>
  <c r="J142"/>
  <c r="F142"/>
  <c r="F140"/>
  <c r="E138"/>
  <c r="J91"/>
  <c r="F91"/>
  <c r="F89"/>
  <c r="E87"/>
  <c r="J24"/>
  <c r="E24"/>
  <c r="J143"/>
  <c r="J23"/>
  <c r="J18"/>
  <c r="E18"/>
  <c r="F92"/>
  <c r="J17"/>
  <c r="J12"/>
  <c r="J140"/>
  <c r="E7"/>
  <c r="E136"/>
  <c i="1" r="L90"/>
  <c r="AM90"/>
  <c r="AM89"/>
  <c r="L89"/>
  <c r="AM87"/>
  <c r="L87"/>
  <c r="L85"/>
  <c r="L84"/>
  <c i="2" r="BK419"/>
  <c r="BK415"/>
  <c r="BK410"/>
  <c r="BK408"/>
  <c r="J401"/>
  <c r="J387"/>
  <c r="J385"/>
  <c r="BK373"/>
  <c r="J366"/>
  <c r="J363"/>
  <c r="BK357"/>
  <c r="J351"/>
  <c r="BK337"/>
  <c r="J306"/>
  <c r="BK301"/>
  <c r="BK299"/>
  <c r="J293"/>
  <c r="BK285"/>
  <c r="J275"/>
  <c r="BK269"/>
  <c r="J264"/>
  <c r="J256"/>
  <c r="BK253"/>
  <c r="J251"/>
  <c r="J246"/>
  <c r="J242"/>
  <c r="J236"/>
  <c r="BK234"/>
  <c r="BK232"/>
  <c r="J228"/>
  <c r="J209"/>
  <c r="BK205"/>
  <c r="J202"/>
  <c r="J189"/>
  <c r="BK171"/>
  <c r="BK167"/>
  <c r="J161"/>
  <c r="J159"/>
  <c r="BK150"/>
  <c r="J428"/>
  <c r="J426"/>
  <c r="J424"/>
  <c r="J422"/>
  <c r="BK417"/>
  <c r="J415"/>
  <c r="J412"/>
  <c r="J410"/>
  <c r="J408"/>
  <c r="J405"/>
  <c r="BK401"/>
  <c r="J400"/>
  <c r="BK391"/>
  <c r="BK387"/>
  <c r="BK385"/>
  <c r="J378"/>
  <c r="J373"/>
  <c r="J368"/>
  <c r="BK363"/>
  <c r="J360"/>
  <c r="BK351"/>
  <c r="J345"/>
  <c r="J343"/>
  <c r="J341"/>
  <c r="J322"/>
  <c r="J319"/>
  <c r="BK316"/>
  <c r="J301"/>
  <c r="J297"/>
  <c r="BK275"/>
  <c r="BK272"/>
  <c r="BK263"/>
  <c r="BK256"/>
  <c r="BK251"/>
  <c r="BK249"/>
  <c r="J232"/>
  <c r="BK219"/>
  <c r="BK209"/>
  <c r="J205"/>
  <c r="BK192"/>
  <c r="BK177"/>
  <c r="J171"/>
  <c r="BK164"/>
  <c r="J151"/>
  <c r="BK149"/>
  <c r="BK424"/>
  <c r="BK398"/>
  <c r="J391"/>
  <c r="BK378"/>
  <c r="J370"/>
  <c r="BK368"/>
  <c r="BK366"/>
  <c r="J354"/>
  <c r="BK345"/>
  <c r="BK341"/>
  <c r="J337"/>
  <c r="J335"/>
  <c r="BK331"/>
  <c r="J327"/>
  <c r="BK322"/>
  <c r="BK310"/>
  <c r="J308"/>
  <c r="BK305"/>
  <c r="BK304"/>
  <c r="BK282"/>
  <c r="J272"/>
  <c r="J269"/>
  <c r="J263"/>
  <c r="J261"/>
  <c r="J253"/>
  <c r="BK246"/>
  <c r="BK242"/>
  <c r="BK236"/>
  <c r="J234"/>
  <c r="J219"/>
  <c r="J185"/>
  <c r="BK181"/>
  <c r="J177"/>
  <c r="BK161"/>
  <c r="BK156"/>
  <c r="BK151"/>
  <c r="J150"/>
  <c r="BK684"/>
  <c r="J684"/>
  <c r="BK682"/>
  <c r="J682"/>
  <c r="BK680"/>
  <c r="J680"/>
  <c r="BK678"/>
  <c r="J678"/>
  <c r="BK676"/>
  <c r="J676"/>
  <c r="BK675"/>
  <c r="J675"/>
  <c r="BK673"/>
  <c r="J673"/>
  <c r="BK670"/>
  <c r="J670"/>
  <c r="BK669"/>
  <c r="J669"/>
  <c r="BK668"/>
  <c r="J668"/>
  <c r="BK667"/>
  <c r="J667"/>
  <c r="BK666"/>
  <c r="J666"/>
  <c r="BK665"/>
  <c r="J665"/>
  <c r="BK664"/>
  <c r="J664"/>
  <c r="BK663"/>
  <c r="J663"/>
  <c r="BK662"/>
  <c r="J662"/>
  <c r="BK661"/>
  <c r="J661"/>
  <c r="BK660"/>
  <c r="J660"/>
  <c r="BK659"/>
  <c r="J659"/>
  <c r="BK658"/>
  <c r="J658"/>
  <c r="BK657"/>
  <c r="J657"/>
  <c r="BK656"/>
  <c r="J656"/>
  <c r="BK655"/>
  <c r="J655"/>
  <c r="BK654"/>
  <c r="J654"/>
  <c r="BK653"/>
  <c r="J653"/>
  <c r="BK652"/>
  <c r="J652"/>
  <c r="BK651"/>
  <c r="J651"/>
  <c r="BK650"/>
  <c r="J650"/>
  <c r="BK649"/>
  <c r="J649"/>
  <c r="BK648"/>
  <c r="J648"/>
  <c r="BK645"/>
  <c r="J645"/>
  <c r="BK644"/>
  <c r="J644"/>
  <c r="BK639"/>
  <c r="J639"/>
  <c r="BK637"/>
  <c r="J637"/>
  <c r="BK635"/>
  <c r="J635"/>
  <c r="BK633"/>
  <c r="J633"/>
  <c r="BK630"/>
  <c r="J630"/>
  <c r="BK627"/>
  <c r="J627"/>
  <c r="BK624"/>
  <c r="J624"/>
  <c r="BK622"/>
  <c r="J622"/>
  <c r="BK619"/>
  <c r="J619"/>
  <c r="BK616"/>
  <c r="J616"/>
  <c r="BK613"/>
  <c r="J613"/>
  <c r="BK611"/>
  <c r="J611"/>
  <c r="BK609"/>
  <c r="J609"/>
  <c r="BK607"/>
  <c r="J607"/>
  <c r="BK606"/>
  <c r="J606"/>
  <c r="BK604"/>
  <c r="J604"/>
  <c r="BK603"/>
  <c r="J603"/>
  <c r="BK600"/>
  <c r="J600"/>
  <c r="BK599"/>
  <c r="J599"/>
  <c r="BK597"/>
  <c r="J597"/>
  <c r="BK594"/>
  <c r="J594"/>
  <c r="BK592"/>
  <c r="J592"/>
  <c r="BK590"/>
  <c r="J590"/>
  <c r="BK587"/>
  <c r="J587"/>
  <c r="BK585"/>
  <c r="J585"/>
  <c r="BK582"/>
  <c r="J582"/>
  <c r="BK579"/>
  <c r="J579"/>
  <c r="BK576"/>
  <c r="J576"/>
  <c r="BK574"/>
  <c r="J574"/>
  <c r="BK572"/>
  <c r="J572"/>
  <c r="BK570"/>
  <c r="J570"/>
  <c r="BK569"/>
  <c r="J569"/>
  <c r="BK568"/>
  <c r="J568"/>
  <c r="BK566"/>
  <c r="J566"/>
  <c r="BK564"/>
  <c r="J564"/>
  <c r="BK561"/>
  <c r="J561"/>
  <c r="BK559"/>
  <c r="J559"/>
  <c r="BK558"/>
  <c r="J558"/>
  <c r="BK557"/>
  <c r="J557"/>
  <c r="BK556"/>
  <c r="J556"/>
  <c r="BK555"/>
  <c r="J555"/>
  <c r="BK554"/>
  <c r="J554"/>
  <c r="BK552"/>
  <c r="J552"/>
  <c r="BK549"/>
  <c r="J549"/>
  <c r="BK548"/>
  <c r="J548"/>
  <c r="BK547"/>
  <c r="J547"/>
  <c r="BK545"/>
  <c r="J545"/>
  <c r="BK544"/>
  <c r="J544"/>
  <c r="BK541"/>
  <c r="J541"/>
  <c r="BK539"/>
  <c r="J539"/>
  <c r="BK537"/>
  <c r="J537"/>
  <c r="BK534"/>
  <c r="J534"/>
  <c r="BK533"/>
  <c r="J533"/>
  <c r="BK530"/>
  <c r="J530"/>
  <c r="BK527"/>
  <c r="J527"/>
  <c r="BK524"/>
  <c r="J524"/>
  <c r="BK521"/>
  <c r="J521"/>
  <c r="BK519"/>
  <c r="J519"/>
  <c r="BK516"/>
  <c r="J516"/>
  <c r="BK515"/>
  <c r="J515"/>
  <c r="BK514"/>
  <c r="J514"/>
  <c r="BK512"/>
  <c r="J512"/>
  <c r="BK511"/>
  <c r="J511"/>
  <c r="BK509"/>
  <c r="J509"/>
  <c r="BK507"/>
  <c r="J507"/>
  <c r="BK503"/>
  <c r="J503"/>
  <c r="BK500"/>
  <c r="J500"/>
  <c r="BK497"/>
  <c r="J497"/>
  <c r="BK495"/>
  <c r="J495"/>
  <c r="BK492"/>
  <c r="J492"/>
  <c r="BK491"/>
  <c r="J491"/>
  <c r="BK489"/>
  <c r="J489"/>
  <c r="BK486"/>
  <c r="J486"/>
  <c r="BK484"/>
  <c r="J484"/>
  <c r="BK482"/>
  <c r="J482"/>
  <c r="BK479"/>
  <c r="J479"/>
  <c r="BK477"/>
  <c r="J477"/>
  <c r="BK475"/>
  <c r="J475"/>
  <c r="BK472"/>
  <c r="J472"/>
  <c r="BK470"/>
  <c r="J470"/>
  <c r="BK467"/>
  <c r="J467"/>
  <c r="BK463"/>
  <c r="J463"/>
  <c r="BK457"/>
  <c r="J457"/>
  <c r="BK456"/>
  <c r="J456"/>
  <c r="BK451"/>
  <c r="J451"/>
  <c r="BK450"/>
  <c r="J450"/>
  <c r="BK448"/>
  <c r="J448"/>
  <c r="BK445"/>
  <c r="J445"/>
  <c r="BK442"/>
  <c r="J442"/>
  <c r="BK438"/>
  <c r="J438"/>
  <c r="BK436"/>
  <c r="J436"/>
  <c r="BK435"/>
  <c r="J435"/>
  <c r="BK434"/>
  <c r="J434"/>
  <c r="BK430"/>
  <c r="J430"/>
  <c r="BK428"/>
  <c r="BK426"/>
  <c r="BK422"/>
  <c r="J419"/>
  <c r="J417"/>
  <c r="BK412"/>
  <c r="BK405"/>
  <c r="BK400"/>
  <c r="J398"/>
  <c r="BK370"/>
  <c r="BK360"/>
  <c r="J357"/>
  <c r="BK354"/>
  <c r="BK343"/>
  <c r="BK335"/>
  <c r="J331"/>
  <c r="BK327"/>
  <c r="BK319"/>
  <c r="J316"/>
  <c r="BK313"/>
  <c r="J313"/>
  <c r="J310"/>
  <c r="BK308"/>
  <c r="BK306"/>
  <c r="J305"/>
  <c r="J304"/>
  <c r="J299"/>
  <c r="BK297"/>
  <c r="BK293"/>
  <c r="J285"/>
  <c r="J282"/>
  <c r="BK264"/>
  <c r="BK261"/>
  <c r="J249"/>
  <c r="BK228"/>
  <c r="BK202"/>
  <c r="J192"/>
  <c r="BK189"/>
  <c r="BK185"/>
  <c r="J181"/>
  <c r="J167"/>
  <c r="J164"/>
  <c r="BK159"/>
  <c r="J156"/>
  <c r="J149"/>
  <c i="1" r="AS94"/>
  <c i="2" l="1" r="BK148"/>
  <c r="J148"/>
  <c r="J98"/>
  <c r="P148"/>
  <c r="R148"/>
  <c r="T148"/>
  <c r="BK245"/>
  <c r="J245"/>
  <c r="J99"/>
  <c r="P245"/>
  <c r="R245"/>
  <c r="T245"/>
  <c r="BK281"/>
  <c r="J281"/>
  <c r="J100"/>
  <c r="P281"/>
  <c r="R281"/>
  <c r="T281"/>
  <c r="BK312"/>
  <c r="J312"/>
  <c r="J101"/>
  <c r="P312"/>
  <c r="R312"/>
  <c r="T312"/>
  <c r="BK334"/>
  <c r="J334"/>
  <c r="J102"/>
  <c r="P334"/>
  <c r="R334"/>
  <c r="T334"/>
  <c r="BK362"/>
  <c r="J362"/>
  <c r="J103"/>
  <c r="P362"/>
  <c r="R362"/>
  <c r="T362"/>
  <c r="BK418"/>
  <c r="J418"/>
  <c r="J104"/>
  <c r="P418"/>
  <c r="R418"/>
  <c r="T418"/>
  <c r="BK455"/>
  <c r="J455"/>
  <c r="J105"/>
  <c r="P455"/>
  <c r="R455"/>
  <c r="T455"/>
  <c r="BK466"/>
  <c r="J466"/>
  <c r="J108"/>
  <c r="P466"/>
  <c r="R466"/>
  <c r="T466"/>
  <c r="BK499"/>
  <c r="J499"/>
  <c r="J109"/>
  <c r="P499"/>
  <c r="R499"/>
  <c r="T499"/>
  <c r="BK523"/>
  <c r="J523"/>
  <c r="J110"/>
  <c r="P523"/>
  <c r="R523"/>
  <c r="T523"/>
  <c r="BK536"/>
  <c r="J536"/>
  <c r="J111"/>
  <c r="P536"/>
  <c r="R536"/>
  <c r="T536"/>
  <c r="BK551"/>
  <c r="J551"/>
  <c r="J112"/>
  <c r="P551"/>
  <c r="R551"/>
  <c r="T551"/>
  <c r="BK578"/>
  <c r="J578"/>
  <c r="J113"/>
  <c r="P578"/>
  <c r="R578"/>
  <c r="T578"/>
  <c r="BK602"/>
  <c r="J602"/>
  <c r="J114"/>
  <c r="P602"/>
  <c r="R602"/>
  <c r="T602"/>
  <c r="BK618"/>
  <c r="J618"/>
  <c r="J115"/>
  <c r="P618"/>
  <c r="R618"/>
  <c r="T618"/>
  <c r="BK629"/>
  <c r="J629"/>
  <c r="J116"/>
  <c r="P629"/>
  <c r="R629"/>
  <c r="T629"/>
  <c r="BK638"/>
  <c r="J638"/>
  <c r="J117"/>
  <c r="P638"/>
  <c r="R638"/>
  <c r="T638"/>
  <c r="BK647"/>
  <c r="J647"/>
  <c r="J119"/>
  <c r="P647"/>
  <c r="P646"/>
  <c r="R647"/>
  <c r="R646"/>
  <c r="T647"/>
  <c r="T646"/>
  <c r="P674"/>
  <c r="P671"/>
  <c r="BK674"/>
  <c r="J674"/>
  <c r="J122"/>
  <c r="J89"/>
  <c r="J92"/>
  <c r="F143"/>
  <c r="BE150"/>
  <c r="BE164"/>
  <c r="BE171"/>
  <c r="BE209"/>
  <c r="BE236"/>
  <c r="BE249"/>
  <c r="BE251"/>
  <c r="BE263"/>
  <c r="BE282"/>
  <c r="BE304"/>
  <c r="BE308"/>
  <c r="BE337"/>
  <c r="BE351"/>
  <c r="BE366"/>
  <c r="BE370"/>
  <c r="BE400"/>
  <c r="BE401"/>
  <c r="BE426"/>
  <c r="BE428"/>
  <c r="BE430"/>
  <c r="BE434"/>
  <c r="BE435"/>
  <c r="BE436"/>
  <c r="BE438"/>
  <c r="BE442"/>
  <c r="BE445"/>
  <c r="BE448"/>
  <c r="BE450"/>
  <c r="BE451"/>
  <c r="BE456"/>
  <c r="BE457"/>
  <c r="BE463"/>
  <c r="BE467"/>
  <c r="BE470"/>
  <c r="BE472"/>
  <c r="BE475"/>
  <c r="BE477"/>
  <c r="BE479"/>
  <c r="BE482"/>
  <c r="BE484"/>
  <c r="BE486"/>
  <c r="BE489"/>
  <c r="BE491"/>
  <c r="BE492"/>
  <c r="BE495"/>
  <c r="BE497"/>
  <c r="BE500"/>
  <c r="BE503"/>
  <c r="BE507"/>
  <c r="BE509"/>
  <c r="BE511"/>
  <c r="BE512"/>
  <c r="BE514"/>
  <c r="BE515"/>
  <c r="BE516"/>
  <c r="BE519"/>
  <c r="BE521"/>
  <c r="BE524"/>
  <c r="BE527"/>
  <c r="BE530"/>
  <c r="BE533"/>
  <c r="BE534"/>
  <c r="BE537"/>
  <c r="BE539"/>
  <c r="BE541"/>
  <c r="BE544"/>
  <c r="BE545"/>
  <c r="BE547"/>
  <c r="BE548"/>
  <c r="BE549"/>
  <c r="BE552"/>
  <c r="BE554"/>
  <c r="BE555"/>
  <c r="BE556"/>
  <c r="BE557"/>
  <c r="BE558"/>
  <c r="BE559"/>
  <c r="BE561"/>
  <c r="BE564"/>
  <c r="BE566"/>
  <c r="BE568"/>
  <c r="BE569"/>
  <c r="BE570"/>
  <c r="BE572"/>
  <c r="BE574"/>
  <c r="BE576"/>
  <c r="BE579"/>
  <c r="BE582"/>
  <c r="BE585"/>
  <c r="BE587"/>
  <c r="BE590"/>
  <c r="BE592"/>
  <c r="BE594"/>
  <c r="BE597"/>
  <c r="BE599"/>
  <c r="BE600"/>
  <c r="BE603"/>
  <c r="BE604"/>
  <c r="BE606"/>
  <c r="BE607"/>
  <c r="BE609"/>
  <c r="BE611"/>
  <c r="BE613"/>
  <c r="BE616"/>
  <c r="BE619"/>
  <c r="BE622"/>
  <c r="BE624"/>
  <c r="BE627"/>
  <c r="BE630"/>
  <c r="BE633"/>
  <c r="BE635"/>
  <c r="BE637"/>
  <c r="BE639"/>
  <c r="BE644"/>
  <c r="BE645"/>
  <c r="BE648"/>
  <c r="BE649"/>
  <c r="BE650"/>
  <c r="BE651"/>
  <c r="BE652"/>
  <c r="BE653"/>
  <c r="BE654"/>
  <c r="BE655"/>
  <c r="BE656"/>
  <c r="BE657"/>
  <c r="BE658"/>
  <c r="BE659"/>
  <c r="BE660"/>
  <c r="BE661"/>
  <c r="BE662"/>
  <c r="BE663"/>
  <c r="BE664"/>
  <c r="BE665"/>
  <c r="BE666"/>
  <c r="BE667"/>
  <c r="BE668"/>
  <c r="BE669"/>
  <c r="BE670"/>
  <c r="BE673"/>
  <c r="BE675"/>
  <c r="BE676"/>
  <c r="BE678"/>
  <c r="BE680"/>
  <c r="BE682"/>
  <c r="BE684"/>
  <c r="BK462"/>
  <c r="J462"/>
  <c r="J106"/>
  <c r="BK672"/>
  <c r="J672"/>
  <c r="J121"/>
  <c r="BE149"/>
  <c r="BE177"/>
  <c r="BE185"/>
  <c r="BE192"/>
  <c r="BE202"/>
  <c r="BE219"/>
  <c r="BE228"/>
  <c r="BE242"/>
  <c r="BE261"/>
  <c r="BE264"/>
  <c r="BE275"/>
  <c r="BE285"/>
  <c r="BE305"/>
  <c r="BE313"/>
  <c r="BE316"/>
  <c r="BE319"/>
  <c r="BE331"/>
  <c r="BE335"/>
  <c r="BE345"/>
  <c r="BE357"/>
  <c r="BE360"/>
  <c r="BE378"/>
  <c r="BE385"/>
  <c r="BE398"/>
  <c r="BE405"/>
  <c r="BE408"/>
  <c r="BE410"/>
  <c r="BE415"/>
  <c r="BE417"/>
  <c r="BE419"/>
  <c r="BK679"/>
  <c r="J679"/>
  <c r="J124"/>
  <c r="BK681"/>
  <c r="J681"/>
  <c r="J125"/>
  <c r="BE151"/>
  <c r="BE159"/>
  <c r="BE167"/>
  <c r="BE205"/>
  <c r="BE232"/>
  <c r="BE234"/>
  <c r="BE253"/>
  <c r="BE299"/>
  <c r="BE301"/>
  <c r="BE343"/>
  <c r="BE354"/>
  <c r="BE373"/>
  <c r="BE412"/>
  <c r="BE424"/>
  <c r="BK677"/>
  <c r="J677"/>
  <c r="J123"/>
  <c r="BK683"/>
  <c r="J683"/>
  <c r="J126"/>
  <c r="E85"/>
  <c r="BE156"/>
  <c r="BE161"/>
  <c r="BE181"/>
  <c r="BE189"/>
  <c r="BE246"/>
  <c r="BE256"/>
  <c r="BE269"/>
  <c r="BE272"/>
  <c r="BE293"/>
  <c r="BE297"/>
  <c r="BE306"/>
  <c r="BE310"/>
  <c r="BE322"/>
  <c r="BE327"/>
  <c r="BE341"/>
  <c r="BE363"/>
  <c r="BE368"/>
  <c r="BE387"/>
  <c r="BE391"/>
  <c r="BE422"/>
  <c r="F34"/>
  <c i="1" r="BA95"/>
  <c r="BA94"/>
  <c r="W30"/>
  <c i="2" r="F35"/>
  <c i="1" r="BB95"/>
  <c r="BB94"/>
  <c r="AX94"/>
  <c i="2" r="J34"/>
  <c i="1" r="AW95"/>
  <c i="2" r="F37"/>
  <c i="1" r="BD95"/>
  <c r="BD94"/>
  <c r="W33"/>
  <c i="2" r="F36"/>
  <c i="1" r="BC95"/>
  <c r="BC94"/>
  <c r="W32"/>
  <c i="2" l="1" r="R465"/>
  <c r="R147"/>
  <c r="R146"/>
  <c r="P465"/>
  <c r="T465"/>
  <c r="T147"/>
  <c r="T146"/>
  <c r="P147"/>
  <c r="P146"/>
  <c i="1" r="AU95"/>
  <c i="2" r="BK147"/>
  <c r="J147"/>
  <c r="J97"/>
  <c r="BK465"/>
  <c r="J465"/>
  <c r="J107"/>
  <c r="BK646"/>
  <c r="J646"/>
  <c r="J118"/>
  <c r="BK671"/>
  <c r="J671"/>
  <c r="J120"/>
  <c i="1" r="AW94"/>
  <c r="AK30"/>
  <c i="2" r="F33"/>
  <c i="1" r="AZ95"/>
  <c r="AZ94"/>
  <c r="W29"/>
  <c r="AU94"/>
  <c r="AY94"/>
  <c r="W31"/>
  <c i="2" r="J33"/>
  <c i="1" r="AV95"/>
  <c r="AT95"/>
  <c i="2" l="1" r="BK146"/>
  <c r="J146"/>
  <c r="J96"/>
  <c i="1" r="AV94"/>
  <c r="AK29"/>
  <c i="2" l="1" r="J30"/>
  <c i="1" r="AG95"/>
  <c r="AG94"/>
  <c r="AK26"/>
  <c r="AK35"/>
  <c r="AT94"/>
  <c l="1" r="AN94"/>
  <c r="AN95"/>
  <c i="2" r="J39"/>
</calcChain>
</file>

<file path=xl/sharedStrings.xml><?xml version="1.0" encoding="utf-8"?>
<sst xmlns="http://schemas.openxmlformats.org/spreadsheetml/2006/main">
  <si>
    <t>Export Komplet</t>
  </si>
  <si>
    <t/>
  </si>
  <si>
    <t>2.0</t>
  </si>
  <si>
    <t>ZAMOK</t>
  </si>
  <si>
    <t>False</t>
  </si>
  <si>
    <t>{b205fd3c-ec52-4bf9-a151-21084104e403}</t>
  </si>
  <si>
    <t>0,01</t>
  </si>
  <si>
    <t>21</t>
  </si>
  <si>
    <t>15</t>
  </si>
  <si>
    <t>REKAPITULACE STAVBY</t>
  </si>
  <si>
    <t xml:space="preserve">v ---  níže se nacházejí doplnkové a pomocné údaje k sestavám  --- v</t>
  </si>
  <si>
    <t>Návod na vyplnění</t>
  </si>
  <si>
    <t>0,001</t>
  </si>
  <si>
    <t>Kód:</t>
  </si>
  <si>
    <t>2021-004</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</si>
  <si>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</si>
  <si>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0,1</t>
  </si>
  <si>
    <t>Stavba:</t>
  </si>
  <si>
    <t>Parkovací objekt při objektu Částkova 691/78, Plzeň</t>
  </si>
  <si>
    <t>KSO:</t>
  </si>
  <si>
    <t>CC-CZ:</t>
  </si>
  <si>
    <t>1</t>
  </si>
  <si>
    <t>Místo:</t>
  </si>
  <si>
    <t>Plzeň</t>
  </si>
  <si>
    <t>Datum:</t>
  </si>
  <si>
    <t>20.1.2021</t>
  </si>
  <si>
    <t>Zadavatel:</t>
  </si>
  <si>
    <t>IČ:</t>
  </si>
  <si>
    <t>Středisko služeb školám Částkova 691/78, Pzeňl</t>
  </si>
  <si>
    <t>DIČ:</t>
  </si>
  <si>
    <t>Uchazeč:</t>
  </si>
  <si>
    <t>Vyplň údaj</t>
  </si>
  <si>
    <t>True</t>
  </si>
  <si>
    <t>Projektant:</t>
  </si>
  <si>
    <t>IČ:11413611</t>
  </si>
  <si>
    <t>Ing.Miroslav Kuneš,P.R.O.-servis,Plz.Jablonského52</t>
  </si>
  <si>
    <t>DIČ:CZ501209056</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</si>
  <si>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</si>
  <si>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</si>
  <si>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</si>
  <si>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</si>
  <si>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</si>
  <si>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</si>
  <si>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</si>
  <si>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</si>
  <si>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</si>
  <si>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</si>
  <si>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</si>
  <si>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</si>
  <si>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</si>
  <si>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</si>
  <si>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</si>
  <si>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</si>
  <si>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</si>
  <si>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</si>
  <si>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</si>
  <si>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</si>
  <si>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</si>
  <si>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</si>
  <si>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</si>
  <si>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</si>
  <si>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</si>
  <si>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</si>
  <si>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</si>
  <si>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</si>
  <si>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</si>
  <si>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</si>
  <si>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</si>
  <si>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</si>
  <si>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</si>
  <si>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</si>
  <si>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</si>
  <si>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</si>
  <si>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</si>
  <si>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</si>
  <si>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</si>
  <si>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</si>
  <si>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</si>
  <si>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</si>
  <si>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</si>
  <si>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</si>
  <si>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</si>
  <si>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</si>
  <si>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</si>
  <si>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</si>
  <si>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01</t>
  </si>
  <si>
    <t>Parkovací objekt</t>
  </si>
  <si>
    <t>STA</t>
  </si>
  <si>
    <t>{fb140024-fc36-474f-a7fa-58008a55d2d4}</t>
  </si>
  <si>
    <t>2</t>
  </si>
  <si>
    <t>KRYCÍ LIST SOUPISU PRACÍ</t>
  </si>
  <si>
    <t>Objekt:</t>
  </si>
  <si>
    <t>01 - Parkovací objekt</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</si>
  <si>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</si>
  <si>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</si>
  <si>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</si>
  <si>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</si>
  <si>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</si>
  <si>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</si>
  <si>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</si>
  <si>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</si>
  <si>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</si>
  <si>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</si>
  <si>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</si>
  <si>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</si>
  <si>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</si>
  <si>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</si>
  <si>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</si>
  <si>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</si>
  <si>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</si>
  <si>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</si>
  <si>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</si>
  <si>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</si>
  <si>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764 - Konstrukce klempířské</t>
  </si>
  <si>
    <t xml:space="preserve">    766 - Konstrukce truhlářské</t>
  </si>
  <si>
    <t xml:space="preserve">    767 - Konstrukce zámečnické</t>
  </si>
  <si>
    <t xml:space="preserve">    781 - Dokončovací práce - obklady</t>
  </si>
  <si>
    <t xml:space="preserve">    783 -  Dokončovací práce</t>
  </si>
  <si>
    <t xml:space="preserve">    784 - Dokončovací práce - malby a tapety</t>
  </si>
  <si>
    <t>M - Práce a dodávky M</t>
  </si>
  <si>
    <t xml:space="preserve">    21-M - Elektromontáže</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</si>
  <si>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</si>
  <si>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</si>
  <si>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</si>
  <si>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</si>
  <si>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</si>
  <si>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</si>
  <si>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</si>
  <si>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</si>
  <si>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</si>
  <si>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</si>
  <si>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</si>
  <si>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</si>
  <si>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</si>
  <si>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</si>
  <si>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</si>
  <si>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</si>
  <si>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</si>
  <si>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</si>
  <si>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</si>
  <si>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</si>
  <si>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</si>
  <si>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</si>
  <si>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</si>
  <si>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</si>
  <si>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</si>
  <si>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11110.R1</t>
  </si>
  <si>
    <t xml:space="preserve">Geodetické vytýčení staveniště a objektu_x000d_
</t>
  </si>
  <si>
    <t>kpl</t>
  </si>
  <si>
    <t>4</t>
  </si>
  <si>
    <t>229428025</t>
  </si>
  <si>
    <t>11110.R2</t>
  </si>
  <si>
    <t xml:space="preserve">Lavičkování a vypískování základů_x000d_
</t>
  </si>
  <si>
    <t>-1987970382</t>
  </si>
  <si>
    <t>3</t>
  </si>
  <si>
    <t>113106271</t>
  </si>
  <si>
    <t>Rozebrání dlažeb vozovek pl přes 50 do 200 m2 ze zámkové dlažby s ložem z kameniva</t>
  </si>
  <si>
    <t>m2</t>
  </si>
  <si>
    <t>CS ÚRS 2021 01</t>
  </si>
  <si>
    <t>-1116179720</t>
  </si>
  <si>
    <t>PSC</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</si>
  <si>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</si>
  <si>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</si>
  <si>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dlažba k odvozu s odečtem pro přeložení</t>
  </si>
  <si>
    <t>15,2*(6,57+7,6)/2+1,0*1,0/2</t>
  </si>
  <si>
    <t>-"odpočet dlažby ponechané k přeložení "52,098</t>
  </si>
  <si>
    <t>113106271.R</t>
  </si>
  <si>
    <t xml:space="preserve">Rozebrání dlažeb vozovek pl přes 50 do 200 m2 ze zámkové dlažby s ložem z kameniva  s ponecháním dlaždic pro přeložení s odvozem na meziskládku</t>
  </si>
  <si>
    <t>1971563993</t>
  </si>
  <si>
    <t>" dlažba ponechaná k přeložení "9,0*2,7-1*1/2</t>
  </si>
  <si>
    <t>16,5*((2,5+1,35)/2-0,21)</t>
  </si>
  <si>
    <t>5</t>
  </si>
  <si>
    <t>11310713.R</t>
  </si>
  <si>
    <t>Odstranění okapového chodniku z betonu prostého tl 50 mm</t>
  </si>
  <si>
    <t>-394061095</t>
  </si>
  <si>
    <t>"okapový chodník z bet. mazaniny"12,5*0,5</t>
  </si>
  <si>
    <t>6</t>
  </si>
  <si>
    <t>113202111</t>
  </si>
  <si>
    <t>Vytrhání obrub krajníků obrubníků stojatých</t>
  </si>
  <si>
    <t>m</t>
  </si>
  <si>
    <t>-789601804</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</si>
  <si>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</si>
  <si>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12,5+0,5+2,7+6,57</t>
  </si>
  <si>
    <t>7</t>
  </si>
  <si>
    <t>113204111</t>
  </si>
  <si>
    <t>Vytrhání obrub záhonových</t>
  </si>
  <si>
    <t>1671270101</t>
  </si>
  <si>
    <t>3,15+7,5</t>
  </si>
  <si>
    <t>8</t>
  </si>
  <si>
    <t>121101101</t>
  </si>
  <si>
    <t>Sejmutí ornice s přemístěním na vzdálenost do 50 m</t>
  </si>
  <si>
    <t>m3</t>
  </si>
  <si>
    <t>13728839</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</si>
  <si>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</si>
  <si>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"zadní část terénu pod garáží"9,0*(4,0+2,0)*0,15</t>
  </si>
  <si>
    <t>"nad jámou vsak.tunelů"14,0*4,0*0,15</t>
  </si>
  <si>
    <t>9</t>
  </si>
  <si>
    <t>122201101</t>
  </si>
  <si>
    <t>Odkopávky a prokopávky nezapažené v hornině tř. 3 objem do 100 m3</t>
  </si>
  <si>
    <t>-1324271144</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</si>
  <si>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</si>
  <si>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RT rohy obj. po rozebrání dlažby prům. cca = -0,25 m, dno výkopu = -0,435m</t>
  </si>
  <si>
    <t>"odkop pod desku tl. cca 0,20 m " 17,0*7,0*0,2</t>
  </si>
  <si>
    <t>"dorovnání pod zpev. plochu chodníky 50%"(62,0-24)*0,15</t>
  </si>
  <si>
    <t>"dorovnání pod zpev. plochu pojezd"24,0*0,4</t>
  </si>
  <si>
    <t>10</t>
  </si>
  <si>
    <t>131201101</t>
  </si>
  <si>
    <t>Hloubení jam nezapažených v hornině tř. 3 objemu do 100 m3</t>
  </si>
  <si>
    <t>-1624068707</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</si>
  <si>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</si>
  <si>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pro vsak.tunely 8*2kusy rozm. 1,2*0,8*0,5 - svahovaná jáma dno 12*2m v hl. 2,0m (0,15 sejmuta ornice), ponecháno vedle výkopu, část odvezena</t>
  </si>
  <si>
    <t>1/3*1,85*(12*2+Sqrt(24*56)+14*4)</t>
  </si>
  <si>
    <t>11</t>
  </si>
  <si>
    <t>132201101</t>
  </si>
  <si>
    <t>Hloubení rýh š do 600 mm v hornině tř. 3 objemu do 100 m3</t>
  </si>
  <si>
    <t>1287730164</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</si>
  <si>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</si>
  <si>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"rýha pro základ. pásy beton"(16,45+6,1+5,95+3,435+0,5+4,0)*0,5*0,3</t>
  </si>
  <si>
    <t xml:space="preserve">"kanalizace dno  v hl. cca 1m-1,6"30,0*0,5*(1,1+1,7)/2</t>
  </si>
  <si>
    <t>12</t>
  </si>
  <si>
    <t>132201201</t>
  </si>
  <si>
    <t>Hloubení rýh š do 2000 mm v hornině tř. 3 objemu do 100 m3</t>
  </si>
  <si>
    <t>52772250</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</si>
  <si>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</si>
  <si>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"svahovaná rozšířená rýha pro bednící bloky"(16,45+6,1+5,95+3,435+0,5+4,0)*(1,2+0,5)/2*0,35</t>
  </si>
  <si>
    <t>"prohloubená část "(8,95+5,95+3,435+0,5*2)*(1,4+0,5)/2*0,25</t>
  </si>
  <si>
    <t>13</t>
  </si>
  <si>
    <t>132212101</t>
  </si>
  <si>
    <t>Hloubení rýh š do 600 mm ručním nebo pneum nářadím v soudržných horninách tř. 3</t>
  </si>
  <si>
    <t>-921406405</t>
  </si>
  <si>
    <t xml:space="preserve">Poznámka k souboru cen:_x000d_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</si>
  <si>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"rýha pro základ. pásy dno ručně před betonáží"(16,45+6,1+5,95+3,435+0,5+4,0)*0,5*0,1</t>
  </si>
  <si>
    <t>14</t>
  </si>
  <si>
    <t>162201102</t>
  </si>
  <si>
    <t>Vodorovné přemístění do 50 m výkopku/sypaniny z horniny tř. 1 až 4</t>
  </si>
  <si>
    <t>993657064</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</si>
  <si>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</si>
  <si>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"zpětný dosyp ornice za objektem"(9,0*0,5+12,0*1,5)*0,15</t>
  </si>
  <si>
    <t>"zpětný dosyp ornice nad zásypem vsak.tunelů"14*4*0,15</t>
  </si>
  <si>
    <t>zpětný zásyp na meziskládku a zpět</t>
  </si>
  <si>
    <t>"zpětný zásyp svahované rýhy - bednící bloky"(16,45+6,1+5,95+3,435+0,5+4,0)*((1,2+0,5)/2-0,3)*0,35*2</t>
  </si>
  <si>
    <t>"prohloubená část navíc 1 blok "(8,95+5,95+3,435+0,5*2)*((1,4+0,5)/2-0,3)*0,25*2</t>
  </si>
  <si>
    <t>"zpětný dosyp kolem obrub okap chodníku zadní části "(8,5*1,0*0,30+12*1,5*0,30/2)*2</t>
  </si>
  <si>
    <t>"dorovnání pod zpev. plochu cca 30%"62,00*0,2*0,3*2</t>
  </si>
  <si>
    <t>"zemina pro ostatní dosypy"3,0*2</t>
  </si>
  <si>
    <t>162701105.R1</t>
  </si>
  <si>
    <t xml:space="preserve">Odvoz a likvidace zeminy zákonným způsobem </t>
  </si>
  <si>
    <t>t</t>
  </si>
  <si>
    <t>880486612</t>
  </si>
  <si>
    <t>"výkopy"(39,1+71,941+26,465+15,431+1,822)*1,6</t>
  </si>
  <si>
    <t>-"zpětné zásypy"85,418*1,6</t>
  </si>
  <si>
    <t>16</t>
  </si>
  <si>
    <t>162701105.R2</t>
  </si>
  <si>
    <t xml:space="preserve">Odvoz přebytku ornice  - pro místní využití</t>
  </si>
  <si>
    <t>510244889</t>
  </si>
  <si>
    <t>"sejmuto"16,5*1,6</t>
  </si>
  <si>
    <t>-"zpětný dosyp za objektem"(9,0*0,5+12,0*1,5)*0,15*1,6</t>
  </si>
  <si>
    <t>-"zpětný dosyp ornice nad zásypem vsak.tunelů"14*4*0,15*1,6</t>
  </si>
  <si>
    <t>17</t>
  </si>
  <si>
    <t>167101101</t>
  </si>
  <si>
    <t>Nakládání výkopku z hornin tř. 1 až 4 do 100 m3</t>
  </si>
  <si>
    <t>1242996014</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</si>
  <si>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</si>
  <si>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zpětný zásyp z meziskládky zpět</t>
  </si>
  <si>
    <t>"zpětný zásyp svahované rýhy - bednící bloky"(16,45+6,1+5,95+3,435+0,5+4,0)*((1,2+0,5)/2-0,3)*0,35</t>
  </si>
  <si>
    <t>"prohloubená část navíc 1 blok "(8,95+5,95+3,435+0,5*2)*((1,4+0,5)/2-0,3)*0,25</t>
  </si>
  <si>
    <t>"zpětný dosyp kolem obrub okap chodníku zadní části "(8,5*1,0*0,30+12*1,5*0,30/2)</t>
  </si>
  <si>
    <t>"dorovnání pod zpev. plochu cca 30%"62,00*0,2*0,3</t>
  </si>
  <si>
    <t>"zemina pro ostatní dosypy"3,0</t>
  </si>
  <si>
    <t>18</t>
  </si>
  <si>
    <t>174101101</t>
  </si>
  <si>
    <t>Zásyp jam, šachet rýh nebo kolem objektů sypaninou se zhutněním</t>
  </si>
  <si>
    <t>-1058219407</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</si>
  <si>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</si>
  <si>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svahované rýhy pro bednící bloky"(16,45+6,1+5,95+3,435+0,5+4,0)*((1,2+0,5)/2-0,3)*0,35</t>
  </si>
  <si>
    <t>"dosyp kolem okap. chodníku dosvahování zadní části "8,5*1,0*0,30+12*1,5*0,30/2</t>
  </si>
  <si>
    <t xml:space="preserve">"zásyp kanalizace dno  v hl. cca 1m-1,6"30,0*0,5*((1,1+1,7)/2-0,4)</t>
  </si>
  <si>
    <t>"objem zásypu jámy nad zakrytými vsak. tunely"1/3*(2,0-0,15-0,7)*(12,5*2,5+Sqrt(31,25*48)+14*4)</t>
  </si>
  <si>
    <t>19</t>
  </si>
  <si>
    <t>181301102</t>
  </si>
  <si>
    <t>Rozprostření ornice tl vrstvy do 150 mm pl do 500 m2 v rovině nebo ve svahu do 1:5</t>
  </si>
  <si>
    <t>1605681200</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</si>
  <si>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</si>
  <si>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"zpětný dosyp ornice za objektem"(10,0*0,5+12,0*1,5)</t>
  </si>
  <si>
    <t>"zpětný dosyp ornice nad zásypem vsak.tunelů"14,0*4,0</t>
  </si>
  <si>
    <t>20</t>
  </si>
  <si>
    <t>181411131</t>
  </si>
  <si>
    <t>Založení parkového trávníku výsevem plochy do 1000 m2 v rovině a ve svahu do 1:5</t>
  </si>
  <si>
    <t>-2043266533</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</si>
  <si>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</si>
  <si>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M</t>
  </si>
  <si>
    <t>005724100</t>
  </si>
  <si>
    <t>osivo směs travní parková</t>
  </si>
  <si>
    <t>kg</t>
  </si>
  <si>
    <t>-1451844467</t>
  </si>
  <si>
    <t xml:space="preserve">79*0,035*1,05   +00,097</t>
  </si>
  <si>
    <t>22</t>
  </si>
  <si>
    <t>181951102</t>
  </si>
  <si>
    <t>Úprava pláně v hornině tř. 1 až 4 se zhutněním</t>
  </si>
  <si>
    <t>-592773325</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</si>
  <si>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</si>
  <si>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"pod desku"15,65*6,2</t>
  </si>
  <si>
    <t>"okap chodník 2"(3,985+0,5+6,85+1,3)*0,5</t>
  </si>
  <si>
    <t>"zámková dl. chodník+rigol"16,5*(2,5+1,35)/2</t>
  </si>
  <si>
    <t xml:space="preserve"> "zámková dl. pojezd"9,0*2,7-1*1/2</t>
  </si>
  <si>
    <t>23</t>
  </si>
  <si>
    <t>182201101</t>
  </si>
  <si>
    <t>Svahování násypů</t>
  </si>
  <si>
    <t>-1746261219</t>
  </si>
  <si>
    <t xml:space="preserve">Poznámka k souboru cen:_x000d_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</si>
  <si>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"dosyp kolem okap chodníku zadní části "12,0*1,5</t>
  </si>
  <si>
    <t>Zakládání</t>
  </si>
  <si>
    <t>24</t>
  </si>
  <si>
    <t>211561111.R</t>
  </si>
  <si>
    <t>Výplň odvodňovacích žeber kamenivem hrubým drceným frakce 8 až 16 mm - vsak</t>
  </si>
  <si>
    <t>-1323758948</t>
  </si>
  <si>
    <t>"podsyp a obsyp vsak.tunelů"12,0*2,0*0,1+12,4*2,4*0,6</t>
  </si>
  <si>
    <t>-"tunely"(10,0*0,8*2)*0,8</t>
  </si>
  <si>
    <t>25</t>
  </si>
  <si>
    <t>211971121.R</t>
  </si>
  <si>
    <t xml:space="preserve">Zřízení opláštění žeber geotextilií v rýze nebo zářezu - vsak </t>
  </si>
  <si>
    <t>1395027490</t>
  </si>
  <si>
    <t>"oplátění vsak.tunelů" 2,0*2*12,0</t>
  </si>
  <si>
    <t>26</t>
  </si>
  <si>
    <t>69311.R1</t>
  </si>
  <si>
    <t>geotextilie 200g/m2</t>
  </si>
  <si>
    <t>32</t>
  </si>
  <si>
    <t>121967811</t>
  </si>
  <si>
    <t>48*1,2</t>
  </si>
  <si>
    <t>27</t>
  </si>
  <si>
    <t>271572211</t>
  </si>
  <si>
    <t>Podsyp pod základové konstrukce se zhutněním z netříděného štěrkopísku</t>
  </si>
  <si>
    <t>1322589993</t>
  </si>
  <si>
    <t xml:space="preserve">Poznámka k souboru cen:_x000d_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</si>
  <si>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15,65*6,2*0,15</t>
  </si>
  <si>
    <t>28</t>
  </si>
  <si>
    <t>273321511</t>
  </si>
  <si>
    <t>Základové desky ze ŽB bez zvýšených nároků na prostředí tř. C 25/30</t>
  </si>
  <si>
    <t>-801963348</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</si>
  <si>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</si>
  <si>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16,25*6,5*0,2*1,05</t>
  </si>
  <si>
    <t>4,0*0,3*0,2*1,05</t>
  </si>
  <si>
    <t>3,895*0,25*0,2*1,05</t>
  </si>
  <si>
    <t>29</t>
  </si>
  <si>
    <t>273351215</t>
  </si>
  <si>
    <t>Zřízení bednění stěn základových desek</t>
  </si>
  <si>
    <t>1811179898</t>
  </si>
  <si>
    <t>(16,45+6,1+5,95+3,435+0,5*4+4,0)*0,2</t>
  </si>
  <si>
    <t>30</t>
  </si>
  <si>
    <t>273351216</t>
  </si>
  <si>
    <t>Odstranění bednění stěn základových desek</t>
  </si>
  <si>
    <t>-1937188459</t>
  </si>
  <si>
    <t>31</t>
  </si>
  <si>
    <t>273362021</t>
  </si>
  <si>
    <t>Výztuž základových desek svařovanými sítěmi Kari</t>
  </si>
  <si>
    <t>-1849965078</t>
  </si>
  <si>
    <t xml:space="preserve">Poznámka k souboru cen:_x000d_
1. Ceny platí pro desky rovné, s náběhy, hřibové nebo upnuté do žeber včetně výztuže těchto žeber. </t>
  </si>
  <si>
    <t>16,25*6,5*0,0079*1,1*2</t>
  </si>
  <si>
    <t>4,0*0,3*0,0079*1,1*2</t>
  </si>
  <si>
    <t>3,895*0,25*0,0079*1,1*2</t>
  </si>
  <si>
    <t>274313711</t>
  </si>
  <si>
    <t>Základové pásy z betonu tř. C 20/25</t>
  </si>
  <si>
    <t>9848639</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</si>
  <si>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</si>
  <si>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(16,45+6,1+5,95+3,435+0,5+4,0)*0,5*0,4*1,05</t>
  </si>
  <si>
    <t>33</t>
  </si>
  <si>
    <t>279113134.R</t>
  </si>
  <si>
    <t>Základová zeď tl do 300 mm z tvárnic ztraceného bednění včetně výplně z betonu tř. C 25/30</t>
  </si>
  <si>
    <t>546804793</t>
  </si>
  <si>
    <t xml:space="preserve">Poznámka k souboru cen:_x000d_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</si>
  <si>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"2 řady+ v části navíc 1 řada"(16,45+6,1+5,95+3,435+0,5+4,0)*0,5+(8,95+5,95+3,435+0,5*2)*0,25</t>
  </si>
  <si>
    <t>34</t>
  </si>
  <si>
    <t>279361821</t>
  </si>
  <si>
    <t>Výztuž základových zdí nosných betonářskou ocelí 10 505</t>
  </si>
  <si>
    <t>-136012089</t>
  </si>
  <si>
    <t>prořez 8%</t>
  </si>
  <si>
    <t>"do vodorovné spáry"((16,45+6,1+5,95+3,435+0,5*4+4,0)*2*2+(8,95+5,95+3,435+0,5*4)*2*3)*0,000617*1,08</t>
  </si>
  <si>
    <t>"svislá á 1m celkem 37m"38*0,5*2*0,000617*1,08</t>
  </si>
  <si>
    <t>"svislá á 1m další tvárnice celkem 20m"21*0,25*2*0,000617*1,08</t>
  </si>
  <si>
    <t>"rohy"(0,5*4+0,75*4*2)*0,000617*1,08</t>
  </si>
  <si>
    <t>Svislé a kompletní konstrukce</t>
  </si>
  <si>
    <t>35</t>
  </si>
  <si>
    <t>311238127</t>
  </si>
  <si>
    <t xml:space="preserve">Zdivo nosné zvukově izolační tl 250 mm P15  z broušených cihel na tenkovrstvou maltu</t>
  </si>
  <si>
    <t>548428555</t>
  </si>
  <si>
    <t xml:space="preserve">Poznámka k souboru cen:_x000d_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</si>
  <si>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(6,5+15,65+6,75+3,54)*0,5</t>
  </si>
  <si>
    <t>36</t>
  </si>
  <si>
    <t>311238144</t>
  </si>
  <si>
    <t>Zdivo nosné vnitřní z cihel broušených tl 300 mm pevnosti P10 lepených tenkovrstvou maltou</t>
  </si>
  <si>
    <t>313592957</t>
  </si>
  <si>
    <t>(6,55+15,75+6,85+3,59)*2,0</t>
  </si>
  <si>
    <t>"atika"(6,55+6,85+3,59)*0,27</t>
  </si>
  <si>
    <t>"zazdění lodžie"4,0*2,25</t>
  </si>
  <si>
    <t>-"okna, dveře, vrata"(4,75*2,315+1*2,1+2,0*1,1*2)</t>
  </si>
  <si>
    <t>-"překlady"(1,25+2,5*2)*0,25</t>
  </si>
  <si>
    <t>-"překlad vrata"4,75*0,15</t>
  </si>
  <si>
    <t>37</t>
  </si>
  <si>
    <t>311238244</t>
  </si>
  <si>
    <t>Zdivo nosné vnější z cihel broušených tl 440 mm pevnosti P10 lepených tenkovrstvou maltou</t>
  </si>
  <si>
    <t>463682677</t>
  </si>
  <si>
    <t>"zazdívka zdi 45 cm po vybouraných oknech "1,5*1,25+1,55*0,9</t>
  </si>
  <si>
    <t>"dozdění parapetu oken v 1.np"1,5*0,375*2</t>
  </si>
  <si>
    <t>38</t>
  </si>
  <si>
    <t>317168131</t>
  </si>
  <si>
    <t>Překlad keramický vysoký v 23,8 cm dl 125 cm</t>
  </si>
  <si>
    <t>kus</t>
  </si>
  <si>
    <t>1235517280</t>
  </si>
  <si>
    <t xml:space="preserve">Poznámka k souboru cen:_x000d_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</si>
  <si>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39</t>
  </si>
  <si>
    <t>317168136</t>
  </si>
  <si>
    <t>Překlad keramický vysoký v 23,8 cm dl 250 cm</t>
  </si>
  <si>
    <t>-1039632835</t>
  </si>
  <si>
    <t>40</t>
  </si>
  <si>
    <t>317351107</t>
  </si>
  <si>
    <t>Zřízení bednění překladů v do 4 m</t>
  </si>
  <si>
    <t>220014657</t>
  </si>
  <si>
    <t>překlad nad vraty součástí věnce</t>
  </si>
  <si>
    <t>"jen bednění"4,75*(0,3+0,35+0,15)</t>
  </si>
  <si>
    <t>41</t>
  </si>
  <si>
    <t>317351108</t>
  </si>
  <si>
    <t>Odstranění bednění překladů v do 4 m</t>
  </si>
  <si>
    <t>-2014251376</t>
  </si>
  <si>
    <t>42</t>
  </si>
  <si>
    <t>317351109</t>
  </si>
  <si>
    <t>Příplatek k bednění překladů za zřízení i odstranění podpěrné konstrukce v přes 4 do 6 m</t>
  </si>
  <si>
    <t>-127313997</t>
  </si>
  <si>
    <t>43</t>
  </si>
  <si>
    <t>317998113</t>
  </si>
  <si>
    <t>Tepelná izolace mezi překlady v 24 cm z polystyrénu tl 80 mm</t>
  </si>
  <si>
    <t>257688000</t>
  </si>
  <si>
    <t>1,25+2,5*2</t>
  </si>
  <si>
    <t>44</t>
  </si>
  <si>
    <t>34229111.R</t>
  </si>
  <si>
    <t>Výplň dilatační spáry tl. 10 mm polyuretanovou pěnou</t>
  </si>
  <si>
    <t>-2063045564</t>
  </si>
  <si>
    <t>"mezi stáv. a nově přizděným zdivem"3,06*2</t>
  </si>
  <si>
    <t>45</t>
  </si>
  <si>
    <t>34229112.R</t>
  </si>
  <si>
    <t>Ukotvení zdiva ke stáv. cihelnému zdivu ocelovými pásky</t>
  </si>
  <si>
    <t>111671651</t>
  </si>
  <si>
    <t>Vodorovné konstrukce</t>
  </si>
  <si>
    <t>46</t>
  </si>
  <si>
    <t>411168.R</t>
  </si>
  <si>
    <t>Strop keramický tl 26 cm z vložek a keramobetonových nosníků dl do 7 m OVN 50 cm - viz projekt</t>
  </si>
  <si>
    <t>-799304374</t>
  </si>
  <si>
    <t>P</t>
  </si>
  <si>
    <t xml:space="preserve">Poznámka k položce:_x000d_
Stropy keramické z cihelných stropních vložek a keramobetonových nosníků včetně zmonolitnění konstrukce z betonu C25/30 a svařované sítě 2x100/8x100/8 mm, při osové vzdálenosti nosníků 50 cm, z vložek výšky 19 cm19/50], tloušťky stropní konstrukce 26 cm, z nosníků délky přes 6 do 7 m, které jsou osazeny jednoduše 8x a  zdvojeně 18x, z pomocné ocelové konstrukce z úhelníků (výměn) dle projektu_x000d_
_x000d_
1. V cenách jsou započteny náklady na:_x000d_
    a) dodání a osazení stropních keramobetonových nosníků včetně podmazání cementovou maltou, osazení nosníků do vysekaných kapes,_x000d_
    b) dodání a osazení stropních vložek,_x000d_
    c) dodání a osazení svařované sítě 2x,_x000d_
    d) zalití konstrukce betonem C25/30 včetně jejího navlhčení a ošetřování betonu až do_x000d_
        zatvrdnutí,_x000d_
    e) provizorní podepření nosníků včetně zavětrování v tomto rozsahu:_x000d_
        - nosníky délky do 2,0 m bez podepření,_x000d_
        - nosníky délky od 2,25 do 3,75 m podepření v polovině rozpětí,_x000d_
        - nosníky délky od 4,00 do 5,50 m podepření ve třetinách rozpětí,_x000d_
        - nosníky délky od 5,75 do 7,25 m podepření ve čtvrtinách rozpětí,_x000d_
        - nosníky délky přes 7,25 m podepření v pětinách rozpětí._x000d_
2. Množství jednotek se určuje v m2 plochy podhledu. Plochy případných příčných žeber se od plochy_x000d_
    stropu neodečítají._x000d_
</t>
  </si>
  <si>
    <t>"provedení dle kladecího výkresu viz projekt"16,35*(6,55+0,125)+3,985*0,175</t>
  </si>
  <si>
    <t>47</t>
  </si>
  <si>
    <t>417238123</t>
  </si>
  <si>
    <t>Obezdívka věnce jednostranná věncovkou pálenou v přes 250 do 290 mm bez tepelné izolace</t>
  </si>
  <si>
    <t>-254748303</t>
  </si>
  <si>
    <t xml:space="preserve">Poznámka k souboru cen:_x000d_
1. V cenách jsou započteny náklady na navlhčení podkladu a věncovek, podmaltování a kladení věncovek na sraz včetně jejich dodání bez promaltování styčné spáry. 2. Množství jednotek se určuje v m délky obezdívky. </t>
  </si>
  <si>
    <t>6,55+16,35+6,85+3,89</t>
  </si>
  <si>
    <t>48</t>
  </si>
  <si>
    <t>417321515</t>
  </si>
  <si>
    <t>Ztužující pásy a věnce ze ŽB tř. C 25/30</t>
  </si>
  <si>
    <t>677813413</t>
  </si>
  <si>
    <t>(6,55+15,75+6,85+3,59)*0,3*0,29</t>
  </si>
  <si>
    <t>"rozšíření věnce nad vraty"4,75*0,3*0,15</t>
  </si>
  <si>
    <t>49</t>
  </si>
  <si>
    <t>417361221</t>
  </si>
  <si>
    <t>Výztuž ztužujících pásů a věnců betonářskou ocelí 10 216</t>
  </si>
  <si>
    <t>725408499</t>
  </si>
  <si>
    <t>třmínky ø 8 á 150mm</t>
  </si>
  <si>
    <t>(6,55+15,75+6,85+3,59)/0,15= 220ks</t>
  </si>
  <si>
    <t>220*1,2*0,000222</t>
  </si>
  <si>
    <t>"rozšíření věnce nad vraty navíc délka třmínků ø 8 +100 mm"32*0,15*2*0,000222</t>
  </si>
  <si>
    <t>50</t>
  </si>
  <si>
    <t>417361821</t>
  </si>
  <si>
    <t>Výztuž ztužujících pásů a věnců betonářskou ocelí 10 505</t>
  </si>
  <si>
    <t>-807938090</t>
  </si>
  <si>
    <t>"podélná 4x ø 14"(6,55+16,35+6,85+3,89)*4*0,00121</t>
  </si>
  <si>
    <t>"rozšíření věnce nad vraty navíc podélná 3x ø 14"3,0*3*0,00121</t>
  </si>
  <si>
    <t>"rozšíření věnce nad vraty navíc podélná 2x ø 10"4,75*2*0,000617</t>
  </si>
  <si>
    <t>51</t>
  </si>
  <si>
    <t>451573111</t>
  </si>
  <si>
    <t>Lože pod potrubí otevřený výkop ze štěrkopísku</t>
  </si>
  <si>
    <t>1342496005</t>
  </si>
  <si>
    <t xml:space="preserve">Poznámka k souboru cen:_x000d_
1. Ceny -1111 a -1192 lze použít i pro zřízení sběrných vrstev nad drenážními trubkami. 2. V cenách -5111 a -1192 jsou započteny i náklady na prohození výkopku získaného při zemních pracích. </t>
  </si>
  <si>
    <t>"kanalizace podsyp a obsyp potrubí"30,0*0,5*0,3</t>
  </si>
  <si>
    <t>Komunikace</t>
  </si>
  <si>
    <t>52</t>
  </si>
  <si>
    <t>564231111</t>
  </si>
  <si>
    <t>Podklad nebo podsyp ze štěrkopísku ŠP tl 100 mm</t>
  </si>
  <si>
    <t>1544843659</t>
  </si>
  <si>
    <t>53</t>
  </si>
  <si>
    <t>564731111</t>
  </si>
  <si>
    <t>Podklad z kameniva hrubého drceného vel. 0-63 mm tl 100 mm</t>
  </si>
  <si>
    <t>798771623</t>
  </si>
  <si>
    <t>"zámková dl. chodník"16,5*((2,5+1,35)/2-0,21)</t>
  </si>
  <si>
    <t>"okapový chodník viz odd.6"(8,5+4,0)*0,5</t>
  </si>
  <si>
    <t>"příkopový žlab viz odd.9"17,0*0,21</t>
  </si>
  <si>
    <t>54</t>
  </si>
  <si>
    <t>564751111</t>
  </si>
  <si>
    <t>Podklad z kameniva hrubého drceného vel. 0-63 mm tl 150 mm</t>
  </si>
  <si>
    <t>-1899747231</t>
  </si>
  <si>
    <t>55</t>
  </si>
  <si>
    <t>564761111</t>
  </si>
  <si>
    <t>Podklad z kameniva hrubého drceného vel. 0-63 mm tl 200 mm</t>
  </si>
  <si>
    <t>1824290431</t>
  </si>
  <si>
    <t>56</t>
  </si>
  <si>
    <t>564811111</t>
  </si>
  <si>
    <t>Podklad ze štěrkodrtě ŠD tl 50 mm</t>
  </si>
  <si>
    <t>1353083828</t>
  </si>
  <si>
    <t xml:space="preserve">drcené kamenivo 8-16 mm </t>
  </si>
  <si>
    <t>57</t>
  </si>
  <si>
    <t>596211210.R</t>
  </si>
  <si>
    <t>Kladení zámkové dlažby komunikací pro pěší tl 80 mm skupiny A pl do 50 m2 - s použitím stáv. dlažby</t>
  </si>
  <si>
    <t>-1180899946</t>
  </si>
  <si>
    <t>Poznámka k položce:_x000d_
 provedení dlažby s použitím vybourané a očištěné stáv. dlažby</t>
  </si>
  <si>
    <t>58</t>
  </si>
  <si>
    <t>596212210.R</t>
  </si>
  <si>
    <t xml:space="preserve">Kladení zámkové dlažby pozemních komunikací tl 80 mm skupiny A pl do 50 m2 -  s použitím stáv. dlažby</t>
  </si>
  <si>
    <t>682641846</t>
  </si>
  <si>
    <t>59</t>
  </si>
  <si>
    <t>596811220</t>
  </si>
  <si>
    <t>Kladení betonové dlažby komunikací pro pěší do lože z kameniva vel do 0,25 m2 plochy do 50 m2</t>
  </si>
  <si>
    <t>-1721089123</t>
  </si>
  <si>
    <t xml:space="preserve">Poznámka k souboru cen:_x000d_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</si>
  <si>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"okap.chodník"(8,5+4,0)*0,5</t>
  </si>
  <si>
    <t>60</t>
  </si>
  <si>
    <t>592456010</t>
  </si>
  <si>
    <t>dlažba desková betonová 50x50x5 cm šedá</t>
  </si>
  <si>
    <t>CS ÚRS 2017 01</t>
  </si>
  <si>
    <t>-904000055</t>
  </si>
  <si>
    <t>6,25*1,03</t>
  </si>
  <si>
    <t>Úpravy povrchů, podlahy a osazování výplní</t>
  </si>
  <si>
    <t>61</t>
  </si>
  <si>
    <t>611341121</t>
  </si>
  <si>
    <t>Sádrová nebo vápenosádrová omítka hladká jednovrstvá vnitřních stropů rovných nanášená ručně</t>
  </si>
  <si>
    <t>-935434820</t>
  </si>
  <si>
    <t xml:space="preserve">Poznámka k souboru cen:_x000d_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</si>
  <si>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15,75*6,25</t>
  </si>
  <si>
    <t>62</t>
  </si>
  <si>
    <t>611341191</t>
  </si>
  <si>
    <t>Příplatek k sádrové omítce vnitřních stropů za každých dalších 5 mm tloušťky ručně</t>
  </si>
  <si>
    <t>1779762836</t>
  </si>
  <si>
    <t>63</t>
  </si>
  <si>
    <t>612325223</t>
  </si>
  <si>
    <t>Vápenocementová štuková omítka malých ploch do 1,0 m2 na stěnách</t>
  </si>
  <si>
    <t>-1769430915</t>
  </si>
  <si>
    <t>"dozděný parapet vybouraných oken ve štítové zdi stáv.budovy vně a vnitřní strana "4</t>
  </si>
  <si>
    <t>64</t>
  </si>
  <si>
    <t>612325225</t>
  </si>
  <si>
    <t>Vápenocementová štuková omítka malých ploch do 4,0 m2 na stěnách</t>
  </si>
  <si>
    <t>279204376</t>
  </si>
  <si>
    <t>"dozděný parapet vybouraného zasklení lodžie 1.np ve štítové zdi budovy vnitřní strana "1</t>
  </si>
  <si>
    <t>"zazdívka zdi 45 cm po vybouraných oknech suterén ve stáv. budově "2</t>
  </si>
  <si>
    <t>65</t>
  </si>
  <si>
    <t>612325421</t>
  </si>
  <si>
    <t>Oprava vnitřní vápenocementové štukové omítky stěn v rozsahu plochy do 10%</t>
  </si>
  <si>
    <t>-2086541704</t>
  </si>
  <si>
    <t xml:space="preserve">Poznámka k souboru cen:_x000d_
1. Pro ocenění opravy omítek plochy do 1 m2 se použijí ceny souboru cen 61. 32-52.. Vápenocementová nebo vápenná omítka jednotlivých malých ploch. </t>
  </si>
  <si>
    <t>"oprava stáv. štítové zdi"12,46*2,5</t>
  </si>
  <si>
    <t>-"zazdění lodžie"4,0*2,5</t>
  </si>
  <si>
    <t>-"zazdívka zdi 45 cm po vybouraných oknech štít suterěn "(1,5*1,25+1,5*0,9)</t>
  </si>
  <si>
    <t>66</t>
  </si>
  <si>
    <t>612341121</t>
  </si>
  <si>
    <t>Sádrová nebo vápenosádrová omítka hladká jednovrstvá vnitřních stěn nanášená ručně</t>
  </si>
  <si>
    <t>584276163</t>
  </si>
  <si>
    <t>(6,25*2+15,75+3,595)*2,5</t>
  </si>
  <si>
    <t>"ostění"(2,0+1,1*2)*0,12*2+(1,0+2,1*2)*0,25</t>
  </si>
  <si>
    <t xml:space="preserve">"stáv. štítové zeď - zazdění lodžie"4,0*2,5+4,0*2,0  +1,00</t>
  </si>
  <si>
    <t xml:space="preserve">"zazdívka zdi - po vybouraných oknech "(1,5*1,25+1,5*0,85)  +1,00</t>
  </si>
  <si>
    <t>67</t>
  </si>
  <si>
    <t>612341191</t>
  </si>
  <si>
    <t>Příplatek k sádrové omítce vnitřních stěn za každých dalších 5 mm tloušťky ručně</t>
  </si>
  <si>
    <t>1425410390</t>
  </si>
  <si>
    <t>68</t>
  </si>
  <si>
    <t>619995001</t>
  </si>
  <si>
    <t>Začištění omítek kolem oken, dveří, podlah nebo obkladů</t>
  </si>
  <si>
    <t>-1297205551</t>
  </si>
  <si>
    <t xml:space="preserve">Poznámka k souboru cen:_x000d_
1. Cenu -5001 lze použít pouze v případě provádění opravy nebo osazování nových oken, dveří, obkladů, podlah apod.; nelze ji použít v případech provádění opravy omítek nebo nové omítky v celé ploše. </t>
  </si>
  <si>
    <t>"1.np. vým.oken ve štítové zdi - ostění"(1,6+1,5*2)*2</t>
  </si>
  <si>
    <t>"1.np. vým.lodžiové stěny ve štítové zdi - ostění"(4,0+1,9*2)</t>
  </si>
  <si>
    <t>69</t>
  </si>
  <si>
    <t>622131121</t>
  </si>
  <si>
    <t>Penetrace akrylát-silikon vnějších stěn nanášená ručně</t>
  </si>
  <si>
    <t>-1793249730</t>
  </si>
  <si>
    <t>"západní pohled"6,55*(2,975+0,05)-4,75*2,315</t>
  </si>
  <si>
    <t>"východní pohled"6,85*(2,975+0,325)-1,0*2,1</t>
  </si>
  <si>
    <t>"jižní pohled"16,35*(2,8+0,2)-2,0*1,1*2</t>
  </si>
  <si>
    <t>"severní pohled"3,9*(2,975+0,4)</t>
  </si>
  <si>
    <t>"atiky z vnitřní strany"6,55*2*(0,27+0,05)/2+3,595*0,05</t>
  </si>
  <si>
    <t>"ostění"(4,75+2,315*2)*0,3+(2,0+1,1*2)*0,12*2+(1,0+2,1*2)*0,05</t>
  </si>
  <si>
    <t>70</t>
  </si>
  <si>
    <t>622142001</t>
  </si>
  <si>
    <t>Potažení vnějších stěn sklovláknitým pletivem vtlačeným do tenkovrstvé hmoty</t>
  </si>
  <si>
    <t>330402144</t>
  </si>
  <si>
    <t xml:space="preserve">Poznámka k souboru cen:_x000d_
1. V cenách -2001 jsou započteny i náklady na tmel. </t>
  </si>
  <si>
    <t>71</t>
  </si>
  <si>
    <t>622531021</t>
  </si>
  <si>
    <t>Tenkovrstvá silikonová zrnitá omítka tl. 2,0 mm včetně penetrace vnějších stěn</t>
  </si>
  <si>
    <t>-1197947810</t>
  </si>
  <si>
    <t>72</t>
  </si>
  <si>
    <t>629991012</t>
  </si>
  <si>
    <t>Zakrytí výplní otvorů fólií přilepenou na začišťovací lišty</t>
  </si>
  <si>
    <t>1683258747</t>
  </si>
  <si>
    <t xml:space="preserve">Poznámka k souboru cen:_x000d_
1. V ceně -1012 nejsou započteny náklady na dodávku a montáž začišťovací lišty; tyto se oceňují cenou 622 14-3004 této části katalogu a materiálem ve specifikaci. </t>
  </si>
  <si>
    <t>"okna fasáda +vnitřní omítky"2,0*1,1*2*2*1,1</t>
  </si>
  <si>
    <t>"okna ve štítu"1,5*1,6*2*2</t>
  </si>
  <si>
    <t>73</t>
  </si>
  <si>
    <t>631311116</t>
  </si>
  <si>
    <t>Mazanina tl do 80 mm z betonu prostého bez zvýšených nároků na prostředí tř. C 25/30</t>
  </si>
  <si>
    <t>-1765730218</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</si>
  <si>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</si>
  <si>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(15,75*6,25+4,75*0,3)*0,08</t>
  </si>
  <si>
    <t>74</t>
  </si>
  <si>
    <t>631319021</t>
  </si>
  <si>
    <t>Příplatek k mazanině tl do 80 mm za přehlazení s poprášením cementem</t>
  </si>
  <si>
    <t>-125080317</t>
  </si>
  <si>
    <t xml:space="preserve">Poznámka k souboru cen:_x000d_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</si>
  <si>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75</t>
  </si>
  <si>
    <t>631362021</t>
  </si>
  <si>
    <t>Výztuž mazanin svařovanými sítěmi Kari</t>
  </si>
  <si>
    <t>236285519</t>
  </si>
  <si>
    <t>(15,75*6,25+4,75*0,3)*0,0079*1,1</t>
  </si>
  <si>
    <t>76</t>
  </si>
  <si>
    <t>642945111</t>
  </si>
  <si>
    <t>Osazování protipožárních nebo protiplynových zárubní dveří jednokřídlových do 2,5 m2</t>
  </si>
  <si>
    <t>-1039349971</t>
  </si>
  <si>
    <t xml:space="preserve">Poznámka k souboru cen:_x000d_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</si>
  <si>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 xml:space="preserve">"stavební osazení protipožární zárubně bezp. dveří ozn.P4, dodávka součástí dodávky dveří odd.767"1 </t>
  </si>
  <si>
    <t>77</t>
  </si>
  <si>
    <t>644941111</t>
  </si>
  <si>
    <t>Osazování ventilačních mřížek velikosti do 150 x 150 mm</t>
  </si>
  <si>
    <t>1373501553</t>
  </si>
  <si>
    <t xml:space="preserve">Poznámka k souboru cen:_x000d_
1. V cenách nejsou započteny náklady na dodávku průvětrníku nebo mřížky, tyto se oceňují ve specifikaci. </t>
  </si>
  <si>
    <t>78</t>
  </si>
  <si>
    <t>562456140</t>
  </si>
  <si>
    <t>mřížka větrací plast VM 150x150 hnědá se žaluzií</t>
  </si>
  <si>
    <t>431133252</t>
  </si>
  <si>
    <t>Ostatní konstrukce a práce-bourání</t>
  </si>
  <si>
    <t>79</t>
  </si>
  <si>
    <t>916331112</t>
  </si>
  <si>
    <t>Osazení zahradního obrubníku betonového do lože z betonu s boční opěrou</t>
  </si>
  <si>
    <t>-1060369311</t>
  </si>
  <si>
    <t xml:space="preserve">Poznámka k souboru cen:_x000d_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</si>
  <si>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"kolem okap.chodníku"6,85+3,895+0,5*2+1,3</t>
  </si>
  <si>
    <t>80</t>
  </si>
  <si>
    <t>592172140</t>
  </si>
  <si>
    <t>obrubník betonový záhonový šedý(přírodní) 50 x 5 x 25 cm</t>
  </si>
  <si>
    <t>-557471230</t>
  </si>
  <si>
    <t>(7+4+2*0,5+1,5)*2*1,03</t>
  </si>
  <si>
    <t>81</t>
  </si>
  <si>
    <t>916991121</t>
  </si>
  <si>
    <t>Lože pod obrubníky, krajníky nebo obruby z dlažebních kostek z betonu prostého</t>
  </si>
  <si>
    <t>2134688710</t>
  </si>
  <si>
    <t>"doplnění podbeton.obrub"13,0*0,25*0,05</t>
  </si>
  <si>
    <t>82</t>
  </si>
  <si>
    <t>935111111</t>
  </si>
  <si>
    <t>Osazení příkopového žlabu do štěrkopísku tl 100 mm z betonových tvárnic š 500 mm</t>
  </si>
  <si>
    <t>1108606794</t>
  </si>
  <si>
    <t xml:space="preserve">Poznámka k souboru cen:_x000d_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</si>
  <si>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83</t>
  </si>
  <si>
    <t>592277240.R</t>
  </si>
  <si>
    <t>žlab betonový dvouvrstvý vibrolisovaný pro povrchové odvodnění š. 210 mm</t>
  </si>
  <si>
    <t>1268334119</t>
  </si>
  <si>
    <t>17*3,6*1,03</t>
  </si>
  <si>
    <t>84</t>
  </si>
  <si>
    <t>949101111</t>
  </si>
  <si>
    <t>Lešení pomocné pro objekty pozemních staveb s lešeňovou podlahou v do 1,9 m zatížení do 150 kg/m2</t>
  </si>
  <si>
    <t>-817730310</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</si>
  <si>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</si>
  <si>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"zdivo a omítky vni"6,0*15,0</t>
  </si>
  <si>
    <t>"fasáda"(6,5+16,35+6,55+3,9+1,0*3)*1,0</t>
  </si>
  <si>
    <t>85</t>
  </si>
  <si>
    <t>953941611.R1</t>
  </si>
  <si>
    <t>Osazování konzol ve zdivu cihelném - hasicí přístroj</t>
  </si>
  <si>
    <t>-175900474</t>
  </si>
  <si>
    <t>86</t>
  </si>
  <si>
    <t>449321130</t>
  </si>
  <si>
    <t>přístroj hasicí ruční práškový 6 kg 34 A včetně standardního držáku na stěnu</t>
  </si>
  <si>
    <t>1508166970</t>
  </si>
  <si>
    <t>87</t>
  </si>
  <si>
    <t>962033111</t>
  </si>
  <si>
    <t>Bourání zdiva z tvárnic ztraceného bednění včetně výplně z betonu do 1 m3</t>
  </si>
  <si>
    <t>-1842297975</t>
  </si>
  <si>
    <t>"opěrná zídka v zámkové dl."1,6*0,5*0,3</t>
  </si>
  <si>
    <t>88</t>
  </si>
  <si>
    <t>968082016</t>
  </si>
  <si>
    <t>Vybourání plastových rámů oken zdvojených včetně křídel plochy přes 1 do 2 m2</t>
  </si>
  <si>
    <t>-646139865</t>
  </si>
  <si>
    <t xml:space="preserve">Poznámka k souboru cen:_x000d_
1. Ceny neplatí pro oceňování vybourání kovových rámů s plastovým povrchem; tyto práce lze oceňovat např. cenami souboru cen 968 07-2 . Vybourání kovových rámů. 2. V cenách - 2015 až -2018 jsou započteny i náklady na vyvěšení křídel. </t>
  </si>
  <si>
    <t>1,5*0,9</t>
  </si>
  <si>
    <t>1,5*1,25</t>
  </si>
  <si>
    <t>89</t>
  </si>
  <si>
    <t>968082017</t>
  </si>
  <si>
    <t>Vybourání plastových rámů oken zdvojených včetně křídel plochy přes 2 do 4 m2</t>
  </si>
  <si>
    <t>-759103521</t>
  </si>
  <si>
    <t>"okna v 1.np štít"1,5*1,8*2</t>
  </si>
  <si>
    <t>90</t>
  </si>
  <si>
    <t>968082018</t>
  </si>
  <si>
    <t>Vybourání plastových rámů oken zdvojených včetně křídel plochy přes 4 m2</t>
  </si>
  <si>
    <t>-1062535027</t>
  </si>
  <si>
    <t>"stěny lodžií"4,0*1,8+4,0*3,0</t>
  </si>
  <si>
    <t>91</t>
  </si>
  <si>
    <t>973031334</t>
  </si>
  <si>
    <t>Vysekání kapes ve zdivu cihelném na MV nebo MVC pl do 0,16 m2 hl do 150 mm</t>
  </si>
  <si>
    <t>931669741</t>
  </si>
  <si>
    <t>"kapsy pro zdvojené stropní nosníky"6</t>
  </si>
  <si>
    <t>92</t>
  </si>
  <si>
    <t>977.R</t>
  </si>
  <si>
    <t>Přířezy pilou - zámková dlažba, obruby</t>
  </si>
  <si>
    <t>-2081214025</t>
  </si>
  <si>
    <t>93</t>
  </si>
  <si>
    <t>979054451</t>
  </si>
  <si>
    <t>Očištění vybouraných zámkových dlaždic s původním spárováním z kameniva těženého</t>
  </si>
  <si>
    <t>1319169246</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</si>
  <si>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</si>
  <si>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997</t>
  </si>
  <si>
    <t>Přesun sutě</t>
  </si>
  <si>
    <t>94</t>
  </si>
  <si>
    <t>979081.R1</t>
  </si>
  <si>
    <t>Likvidace stavebního odpadu zákonným způsobem</t>
  </si>
  <si>
    <t>-1952785602</t>
  </si>
  <si>
    <t>95</t>
  </si>
  <si>
    <t>997221151</t>
  </si>
  <si>
    <t>Vodorovná doprava suti z kusových materiálů stavebním kolečkem do 50 m</t>
  </si>
  <si>
    <t>-250067041</t>
  </si>
  <si>
    <t xml:space="preserve">Poznámka k souboru cen:_x000d_
1. Ceny jsou určeny vodorovnou dopravu suti pro nepřístupné plochy, kam není možný příjezd dopravních prostředků – především pro vnitřní plochy objektů, např. dvorky, atria, terasy. 2. Ceny 997 22-114 jsou určeny pro sypký materiál, např. kamenivo a hmoty kamenitého charakteru stmelené vápnem, cementem nebo živicí. 3. Ceny 997 22-115 jsou určeny pro drobný kusový materiál (dlažební kostky, lomový kámen). </t>
  </si>
  <si>
    <t>"odvoz vybouraných tvárnic zámkové dlažby cca 170 kg/m2, použité k zpětné montáži (přeložení nebo doplnění venkovní plochy) na meziskládku"</t>
  </si>
  <si>
    <t>"zámková dlažba chodník"16,5*((2,5+1,35)/2-0,21)*0,170</t>
  </si>
  <si>
    <t xml:space="preserve"> "zámková dlažba pojezd"(9,0*2,7-1*1/2)*0,170</t>
  </si>
  <si>
    <t>998</t>
  </si>
  <si>
    <t>Přesun hmot</t>
  </si>
  <si>
    <t>96</t>
  </si>
  <si>
    <t>998011001</t>
  </si>
  <si>
    <t>Přesun hmot pro budovy zděné v do 6 m</t>
  </si>
  <si>
    <t>-1260348167</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</si>
  <si>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</si>
  <si>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</si>
  <si>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</si>
  <si>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</si>
  <si>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</si>
  <si>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97</t>
  </si>
  <si>
    <t>711111001</t>
  </si>
  <si>
    <t>Provedení izolace proti zemní vlhkosti vodorovné za studena nátěrem penetračním</t>
  </si>
  <si>
    <t>-1474554819</t>
  </si>
  <si>
    <t xml:space="preserve">Poznámka k souboru cen:_x000d_
1. Izolace plochy jednotlivě do 10 m2 se oceňují skladebně cenou příslušné izolace a cenou 711 19-9095 Příplatek za plochu do 10 m2. </t>
  </si>
  <si>
    <t>(16,25+2*0,2)*(6,75+2*0,2)</t>
  </si>
  <si>
    <t>98</t>
  </si>
  <si>
    <t>111631500</t>
  </si>
  <si>
    <t>lak asfaltový penetrační</t>
  </si>
  <si>
    <t>2007002416</t>
  </si>
  <si>
    <t>119,048*0,0003</t>
  </si>
  <si>
    <t>99</t>
  </si>
  <si>
    <t>711112001</t>
  </si>
  <si>
    <t>Provedení izolace proti zemní vlhkosti svislé za studena nátěrem penetračním</t>
  </si>
  <si>
    <t>1522659776</t>
  </si>
  <si>
    <t>(16,25+6,5+6,75+3,85+4,0)*1,2</t>
  </si>
  <si>
    <t>100</t>
  </si>
  <si>
    <t>1137519642</t>
  </si>
  <si>
    <t>48,555*0,00036</t>
  </si>
  <si>
    <t>101</t>
  </si>
  <si>
    <t>711141559</t>
  </si>
  <si>
    <t>Provedení izolace proti zemní vlhkosti pásy přitavením vodorovné NAIP</t>
  </si>
  <si>
    <t>537105042</t>
  </si>
  <si>
    <t xml:space="preserve">Poznámka k souboru cen:_x000d_
1. Izolace plochy jednotlivě do 10 m2 se oceňují skladebně cenou příslušné izolace a cenou 711 19-9097 Příplatek za plochu do 10 m2. </t>
  </si>
  <si>
    <t>102</t>
  </si>
  <si>
    <t>628522540.R</t>
  </si>
  <si>
    <t xml:space="preserve">pás asfaltovaný modifikovaný SBS, tl. 4 mm, vložka z polyesterové rohože, minerální jemnozrnný posyp </t>
  </si>
  <si>
    <t>202793172</t>
  </si>
  <si>
    <t>119,048*1,15</t>
  </si>
  <si>
    <t>136,905*1,15 'Přepočtené koeficientem množství</t>
  </si>
  <si>
    <t>103</t>
  </si>
  <si>
    <t>711142559</t>
  </si>
  <si>
    <t>Provedení izolace proti zemní vlhkosti pásy přitavením svislé NAIP</t>
  </si>
  <si>
    <t>-572817696</t>
  </si>
  <si>
    <t>104</t>
  </si>
  <si>
    <t>-321931114</t>
  </si>
  <si>
    <t>44,82*1,2</t>
  </si>
  <si>
    <t>105</t>
  </si>
  <si>
    <t>711491176</t>
  </si>
  <si>
    <t>Připevnění vodorovné izolace proti tlakové vodě ukončovací lištou</t>
  </si>
  <si>
    <t>1060136319</t>
  </si>
  <si>
    <t xml:space="preserve">Poznámka k souboru cen:_x000d_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</si>
  <si>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(16,25+6,5+6,75+3,85+4,0)</t>
  </si>
  <si>
    <t>106</t>
  </si>
  <si>
    <t>283230870.R</t>
  </si>
  <si>
    <t>lišta ukončovací pro fólie hydroizolační nopové 2 m</t>
  </si>
  <si>
    <t>-2027502353</t>
  </si>
  <si>
    <t xml:space="preserve">38/2  +1</t>
  </si>
  <si>
    <t>107</t>
  </si>
  <si>
    <t>283230900</t>
  </si>
  <si>
    <t>hřeb drážkový 35 mm s plastovou podložkou</t>
  </si>
  <si>
    <t>-1782593367</t>
  </si>
  <si>
    <t>108</t>
  </si>
  <si>
    <t>711491173</t>
  </si>
  <si>
    <t>Provedení izolace proti tlakové vodě vodorovné z nopové folie</t>
  </si>
  <si>
    <t>-2094844601</t>
  </si>
  <si>
    <t>(16,25+6,5+6,75+3,85+4,0)*0,5</t>
  </si>
  <si>
    <t>109</t>
  </si>
  <si>
    <t>283230420.R</t>
  </si>
  <si>
    <t>fólie multifunkční profilovaná (nopová) výška nopu 8 mm</t>
  </si>
  <si>
    <t>-372816536</t>
  </si>
  <si>
    <t>40*0,5</t>
  </si>
  <si>
    <t>110</t>
  </si>
  <si>
    <t>998711101</t>
  </si>
  <si>
    <t>Přesun hmot tonážní pro izolace proti vodě, vlhkosti a plynům v objektech výšky do 6 m</t>
  </si>
  <si>
    <t>1832232909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</si>
  <si>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</si>
  <si>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</si>
  <si>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</si>
  <si>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111</t>
  </si>
  <si>
    <t>712311101</t>
  </si>
  <si>
    <t>Provedení povlakové krytiny střech do 10° za studena lakem penetračním nebo asfaltovým</t>
  </si>
  <si>
    <t>2072713992</t>
  </si>
  <si>
    <t xml:space="preserve">Poznámka k souboru cen:_x000d_
1. Povlakové krytiny střech jednotlivě do 10 m2 se oceňují skladebně cenou příslušné izolace a cenou 712 39-9095 Příplatek za plochu do 10 m2. </t>
  </si>
  <si>
    <t>(6,55+0,25)*(15,75+2*0,2)</t>
  </si>
  <si>
    <t>112</t>
  </si>
  <si>
    <t>1585900008</t>
  </si>
  <si>
    <t>Poznámka k položce:_x000d_
Spotřeba 0,3-0,4kg/m2 dle povrchu, ředidlo technický benzín</t>
  </si>
  <si>
    <t>109,82*0,0003</t>
  </si>
  <si>
    <t>0,033*1,15 'Přepočtené koeficientem množství</t>
  </si>
  <si>
    <t>113</t>
  </si>
  <si>
    <t>712341559</t>
  </si>
  <si>
    <t>Provedení povlakové krytiny střech do 10° pásy NAIP přitavením v plné ploše</t>
  </si>
  <si>
    <t>-103570148</t>
  </si>
  <si>
    <t xml:space="preserve">Poznámka k souboru cen:_x000d_
1. Povlakové krytiny střech jednotlivě do 10 m2 se oceňují skladebně cenou příslušné izolace a cenou 712 39-9097 Příplatek za plochu do 10 m2. </t>
  </si>
  <si>
    <t>114</t>
  </si>
  <si>
    <t>628522640.R</t>
  </si>
  <si>
    <t>pás s modifikovaným asfaltem tl. 4 mm, vložka skelná tkanina, minerální posyp</t>
  </si>
  <si>
    <t>452858152</t>
  </si>
  <si>
    <t>109,82*1,15</t>
  </si>
  <si>
    <t>115</t>
  </si>
  <si>
    <t>71236.R</t>
  </si>
  <si>
    <t>Provedení povlak krytiny mechanicky kotvenou do betonu TI tl do 200 mm</t>
  </si>
  <si>
    <t>1507200253</t>
  </si>
  <si>
    <t>116</t>
  </si>
  <si>
    <t>28322.R</t>
  </si>
  <si>
    <t xml:space="preserve">fólie hydroizolační střešní z PVC-P, s výztužnou vložkou PES,  kotvená, tl. 1,5mm, šedá, tř. F roof</t>
  </si>
  <si>
    <t>-1051220282</t>
  </si>
  <si>
    <t>"5 balení"5*24,0</t>
  </si>
  <si>
    <t>117</t>
  </si>
  <si>
    <t>283.R1</t>
  </si>
  <si>
    <t xml:space="preserve">Teleskop 185 </t>
  </si>
  <si>
    <t>696873794</t>
  </si>
  <si>
    <t>118</t>
  </si>
  <si>
    <t>283.R2</t>
  </si>
  <si>
    <t>Šroub kotevní do betonu 6,3x80 torx</t>
  </si>
  <si>
    <t>-1149251341</t>
  </si>
  <si>
    <t>119</t>
  </si>
  <si>
    <t>712391172</t>
  </si>
  <si>
    <t>Provedení povlakové krytiny střech do 10° ochranné textilní vrstvy</t>
  </si>
  <si>
    <t>-267057296</t>
  </si>
  <si>
    <t xml:space="preserve">Poznámka k souboru cen:_x000d_
1. Cenami -9095 až -9097 lze oceňovat jen tehdy, nepřesáhne-li součet plochy vodorovné a svislé izolační vrstvy 10 m2. 2. Cenou -9095 až -9097 nelze oceňovat opravy a údržbu povlakové krytiny. </t>
  </si>
  <si>
    <t>110*1,15</t>
  </si>
  <si>
    <t>120</t>
  </si>
  <si>
    <t>69311.R2</t>
  </si>
  <si>
    <t>geotextilie 300g/m2</t>
  </si>
  <si>
    <t>218885798</t>
  </si>
  <si>
    <t>"2 role"2*100,00</t>
  </si>
  <si>
    <t>121</t>
  </si>
  <si>
    <t>998712101</t>
  </si>
  <si>
    <t>Přesun hmot tonážní tonážní pro krytiny povlakové v objektech v do 6 m</t>
  </si>
  <si>
    <t>-1691188818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</si>
  <si>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</si>
  <si>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</si>
  <si>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</si>
  <si>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122</t>
  </si>
  <si>
    <t>713131145</t>
  </si>
  <si>
    <t>Montáž izolace tepelné stěn a základů lepením bodově rohoží, pásů, dílců, desek</t>
  </si>
  <si>
    <t>-33036739</t>
  </si>
  <si>
    <t xml:space="preserve">Poznámka k souboru cen:_x000d_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</si>
  <si>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"základy"(16,25+6,5+6,75+3,85+4,0)*1,2</t>
  </si>
  <si>
    <t>123</t>
  </si>
  <si>
    <t>283764000.R</t>
  </si>
  <si>
    <t xml:space="preserve">deska z extrudovaného polystyrénu </t>
  </si>
  <si>
    <t>3689396</t>
  </si>
  <si>
    <t>"balení á 6m2 "8*6*0,05</t>
  </si>
  <si>
    <t>2,4*1,02 'Přepočtené koeficientem množství</t>
  </si>
  <si>
    <t>124</t>
  </si>
  <si>
    <t>713141311</t>
  </si>
  <si>
    <t>Montáž izolace tepelné střech plochých kladené volně, spádová vrstva</t>
  </si>
  <si>
    <t>731288171</t>
  </si>
  <si>
    <t xml:space="preserve">Poznámka k souboru cen:_x000d_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</si>
  <si>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6,55*15,75</t>
  </si>
  <si>
    <t>125</t>
  </si>
  <si>
    <t>283761410</t>
  </si>
  <si>
    <t>klín spádový Standard 1000 x 1000 mm, EPS 100</t>
  </si>
  <si>
    <t>-1703013167</t>
  </si>
  <si>
    <t>126</t>
  </si>
  <si>
    <t>998713101</t>
  </si>
  <si>
    <t>Přesun hmot tonážní pro izolace tepelné v objektech v do 6 m</t>
  </si>
  <si>
    <t>-135225497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</si>
  <si>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</si>
  <si>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</si>
  <si>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</si>
  <si>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127</t>
  </si>
  <si>
    <t>721173401</t>
  </si>
  <si>
    <t>Potrubí kanalizační plastové svodné systém KG DN 110</t>
  </si>
  <si>
    <t>1457461499</t>
  </si>
  <si>
    <t xml:space="preserve">Poznámka k souboru cen:_x000d_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</si>
  <si>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128</t>
  </si>
  <si>
    <t>721173402</t>
  </si>
  <si>
    <t>Potrubí kanalizační plastové svodné systém KG DN 125</t>
  </si>
  <si>
    <t>1179956745</t>
  </si>
  <si>
    <t>129</t>
  </si>
  <si>
    <t>721174055</t>
  </si>
  <si>
    <t>Potrubí kanalizační z PP dešťové systém HT DN 100</t>
  </si>
  <si>
    <t>-2009858537</t>
  </si>
  <si>
    <t>"napojení gaigrů"1,0*2</t>
  </si>
  <si>
    <t>130</t>
  </si>
  <si>
    <t>721242.R</t>
  </si>
  <si>
    <t>Lapač střešních splavenin z PP DN 110/125</t>
  </si>
  <si>
    <t>-2118205267</t>
  </si>
  <si>
    <t>131</t>
  </si>
  <si>
    <t>721290111</t>
  </si>
  <si>
    <t>Zkouška těsnosti potrubí kanalizace vodou do DN 125</t>
  </si>
  <si>
    <t>1565767733</t>
  </si>
  <si>
    <t xml:space="preserve">Poznámka k souboru cen:_x000d_
1. V ceně -0123 není započteno dodání média; jeho dodávka se oceňuje ve specifikaci. </t>
  </si>
  <si>
    <t>132</t>
  </si>
  <si>
    <t>72199.R</t>
  </si>
  <si>
    <t>D+M vsakovací tunely vč. příslušenství viz projekt</t>
  </si>
  <si>
    <t>41463843</t>
  </si>
  <si>
    <t>133</t>
  </si>
  <si>
    <t>72199.R2</t>
  </si>
  <si>
    <t>Drobný a podružný mont. materiál</t>
  </si>
  <si>
    <t>soub</t>
  </si>
  <si>
    <t>-1071684535</t>
  </si>
  <si>
    <t>134</t>
  </si>
  <si>
    <t>998721101</t>
  </si>
  <si>
    <t>Přesun hmot tonážní pro vnitřní kanalizace v objektech v do 6 m</t>
  </si>
  <si>
    <t>1798766497</t>
  </si>
  <si>
    <t>764</t>
  </si>
  <si>
    <t>Konstrukce klempířské</t>
  </si>
  <si>
    <t>135</t>
  </si>
  <si>
    <t>76400.R</t>
  </si>
  <si>
    <t xml:space="preserve">Montáž prvků z poplastovaného žárově pozinkovaného plechu </t>
  </si>
  <si>
    <t>981060887</t>
  </si>
  <si>
    <t>(8+15+9+8+9)*2</t>
  </si>
  <si>
    <t>136</t>
  </si>
  <si>
    <t>55344.R1</t>
  </si>
  <si>
    <t>okapnice r.š.200mm z poplastovaného žárově pozinkovaného plechu tl. 0,6 mm</t>
  </si>
  <si>
    <t>474151440</t>
  </si>
  <si>
    <t>137</t>
  </si>
  <si>
    <t>55344.R2</t>
  </si>
  <si>
    <t>vnitřní koutová lišta (50x50) r.š.100mm z poplastovaného žárově pozinkovaného plechu tl. 0,6 mm</t>
  </si>
  <si>
    <t>1175388257</t>
  </si>
  <si>
    <t>138</t>
  </si>
  <si>
    <t>55344.R3</t>
  </si>
  <si>
    <t>vnější koutová lišta (50x50) r.š.100mm z poplastovaného žárově pozinkovaného plechu tl. 0,6 mm</t>
  </si>
  <si>
    <t>-1162120619</t>
  </si>
  <si>
    <t>139</t>
  </si>
  <si>
    <t>55344.R4</t>
  </si>
  <si>
    <t>stěnová lišta vyhnutá r.š.70mm z poplastovaného žárově pozinkovaného plechu tl. 0,6 mm</t>
  </si>
  <si>
    <t>1385100135</t>
  </si>
  <si>
    <t>140</t>
  </si>
  <si>
    <t>55344.R5</t>
  </si>
  <si>
    <t>závětrná lišta r.š.250mm z poplastovaného žárově pozinkovaného plechu tl. 0,6 mm</t>
  </si>
  <si>
    <t>-935742397</t>
  </si>
  <si>
    <t>141</t>
  </si>
  <si>
    <t>764002851</t>
  </si>
  <si>
    <t>Demontáž oplechování parapetů do suti</t>
  </si>
  <si>
    <t>2041867428</t>
  </si>
  <si>
    <t>"1.np. vým.oken P2 ve štítové zdi"1,55*2</t>
  </si>
  <si>
    <t>142</t>
  </si>
  <si>
    <t>764206105</t>
  </si>
  <si>
    <t>Montáž oplechování rovných parapetů rš do 400 mm</t>
  </si>
  <si>
    <t>-1417316908</t>
  </si>
  <si>
    <t>"okna P1"2,05*2</t>
  </si>
  <si>
    <t>"okna P2"1,55*2</t>
  </si>
  <si>
    <t>143</t>
  </si>
  <si>
    <t>553499.R1</t>
  </si>
  <si>
    <t xml:space="preserve">parapet venkovní hliníkový tažený š 150 mm v síle 1,5 - 2,8 mm, bílá RAL 9016 </t>
  </si>
  <si>
    <t>966024330</t>
  </si>
  <si>
    <t>144</t>
  </si>
  <si>
    <t>553499.R2</t>
  </si>
  <si>
    <t xml:space="preserve">parapet venkovní hliníkový tažený š 195 mm v síle 1,5 - 2,8 mm, bílá RAL 9016 </t>
  </si>
  <si>
    <t>1822126144</t>
  </si>
  <si>
    <t>145</t>
  </si>
  <si>
    <t>553499.R3</t>
  </si>
  <si>
    <t>koncovka parapetu plastová 150 až 180 mm</t>
  </si>
  <si>
    <t>pár</t>
  </si>
  <si>
    <t>2130717105</t>
  </si>
  <si>
    <t>146</t>
  </si>
  <si>
    <t>553499.R4</t>
  </si>
  <si>
    <t>koncovka parapetu plastová 195 až 240 mm</t>
  </si>
  <si>
    <t>320162412</t>
  </si>
  <si>
    <t>147</t>
  </si>
  <si>
    <t>764511602</t>
  </si>
  <si>
    <t>Žlab podokapní půlkruhový z Pz s povrchovou úpravou rš 330 mm</t>
  </si>
  <si>
    <t>237090455</t>
  </si>
  <si>
    <t>" ozn.K1"15,85</t>
  </si>
  <si>
    <t>148</t>
  </si>
  <si>
    <t>764511642</t>
  </si>
  <si>
    <t>Kotlík oválný (trychtýřový) pro podokapní žlaby z Pz s povrchovou úpravou 330/100 mm</t>
  </si>
  <si>
    <t>1763150133</t>
  </si>
  <si>
    <t>" ozn.K1"2</t>
  </si>
  <si>
    <t>149</t>
  </si>
  <si>
    <t>764518622</t>
  </si>
  <si>
    <t>Svody kruhové včetně objímek, kolen, odskoků z Pz s povrchovou úpravou průměru 100 mm</t>
  </si>
  <si>
    <t>857742723</t>
  </si>
  <si>
    <t>" ozn.K1"3,0*2</t>
  </si>
  <si>
    <t>150</t>
  </si>
  <si>
    <t>998764101</t>
  </si>
  <si>
    <t>Přesun hmot tonážní pro konstrukce klempířské v objektech v do 6 m</t>
  </si>
  <si>
    <t>-290668386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</si>
  <si>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</si>
  <si>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</si>
  <si>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</si>
  <si>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151</t>
  </si>
  <si>
    <t>766441821</t>
  </si>
  <si>
    <t>Demontáž parapetních desek dřevěných nebo plastových šířky do 30 cm délky přes 1,0 m</t>
  </si>
  <si>
    <t>-911753613</t>
  </si>
  <si>
    <t>"suterén"1,65*2</t>
  </si>
  <si>
    <t>152</t>
  </si>
  <si>
    <t>766622131</t>
  </si>
  <si>
    <t>Montáž plastových oken plochy přes 1 m2 otevíravých výšky do 1,5 m s rámem do zdiva</t>
  </si>
  <si>
    <t>-313586598</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</si>
  <si>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</si>
  <si>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"okno ozn.P1"2,0*1,1*2</t>
  </si>
  <si>
    <t>153</t>
  </si>
  <si>
    <t>611400.R1</t>
  </si>
  <si>
    <t>okno plastové jednokřídlé vyklápěcí 2000 x 1100 mm, bílé - viz projekt</t>
  </si>
  <si>
    <t>-149870077</t>
  </si>
  <si>
    <t>"okno ozn.P1"2</t>
  </si>
  <si>
    <t>154</t>
  </si>
  <si>
    <t>766622132</t>
  </si>
  <si>
    <t>Montáž plastových oken plochy přes 1 m2 otevíravých výšky do 2,5 m s rámem do zdiva</t>
  </si>
  <si>
    <t>-923314667</t>
  </si>
  <si>
    <t>"okno ozn.P2"1,5*1,6*2</t>
  </si>
  <si>
    <t>155</t>
  </si>
  <si>
    <t>611400.R2</t>
  </si>
  <si>
    <t>okno plastové dvoukřídlé otvíravé +otvíravé a vyklápěcí 1500 x 1600 mm</t>
  </si>
  <si>
    <t>1351227192</t>
  </si>
  <si>
    <t>"okno ozn.P2"2</t>
  </si>
  <si>
    <t>156</t>
  </si>
  <si>
    <t>76662.R1</t>
  </si>
  <si>
    <t>Dodávka a montáž plastové prosklené stěny dekor dub 4000x1900 mm vč.dvoukřídl. otevíravého okna - viz projekt</t>
  </si>
  <si>
    <t>461956392</t>
  </si>
  <si>
    <t>"stěna ozn.P3"1</t>
  </si>
  <si>
    <t>157</t>
  </si>
  <si>
    <t>766694112</t>
  </si>
  <si>
    <t>Montáž parapetních desek dřevěných nebo plastových šířky do 30 cm délky do 1,6 m</t>
  </si>
  <si>
    <t>1316510044</t>
  </si>
  <si>
    <t xml:space="preserve">Poznámka k souboru cen:_x000d_
1. Cenami -8111 a -8112 se oceňuje montáž vrat oboru JKPOV 611. 2. Cenami -97 . . nelze oceňovat venkovní krycí lišty balkónových dveří; tato montáž se oceňuje cenou -1610. </t>
  </si>
  <si>
    <t>"okno ozn. P2"2</t>
  </si>
  <si>
    <t>158</t>
  </si>
  <si>
    <t>611444.R</t>
  </si>
  <si>
    <t xml:space="preserve">parapet plastový vnitřní standard  š. 300 x 20 mm, nos 40 mm - bílý (mramor)</t>
  </si>
  <si>
    <t>924729814</t>
  </si>
  <si>
    <t>"okno ozn. P2"1,55*1,05*2</t>
  </si>
  <si>
    <t>159</t>
  </si>
  <si>
    <t>611444150</t>
  </si>
  <si>
    <t>koncovka k parapetu plastovému vnitřnímu 1 pár</t>
  </si>
  <si>
    <t>1380997511</t>
  </si>
  <si>
    <t>160</t>
  </si>
  <si>
    <t>998766101</t>
  </si>
  <si>
    <t>Přesun hmot tonážní pro konstrukce truhlářské v objektech v do 6 m</t>
  </si>
  <si>
    <t>1218733617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</si>
  <si>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</si>
  <si>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</si>
  <si>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</si>
  <si>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161</t>
  </si>
  <si>
    <t>7676401.R</t>
  </si>
  <si>
    <t>Montáž dveří ocelových vchodových bezpečnostních+protipožárních</t>
  </si>
  <si>
    <t>-1241613474</t>
  </si>
  <si>
    <t>162</t>
  </si>
  <si>
    <t>55341.R1</t>
  </si>
  <si>
    <t>dveře ocelové venkovní jednokřídlové plné hladké otočné s polodrážkou, bezpečností RC3, 1000x2100 mm, vč. příslušenství - viz projekt</t>
  </si>
  <si>
    <t>-1822584024</t>
  </si>
  <si>
    <t>"ozn.Z4 viz projekt"1</t>
  </si>
  <si>
    <t>163</t>
  </si>
  <si>
    <t>767653.R</t>
  </si>
  <si>
    <t>Montáž vrat posuvných na stěnu</t>
  </si>
  <si>
    <t>905735366</t>
  </si>
  <si>
    <t>164</t>
  </si>
  <si>
    <t>55341.R2</t>
  </si>
  <si>
    <t>posuvná vrata 4750x2315 mm, barva hnědá, ovladač 5 ks - viz projekt</t>
  </si>
  <si>
    <t>-1339141151</t>
  </si>
  <si>
    <t>165</t>
  </si>
  <si>
    <t>76766211.R</t>
  </si>
  <si>
    <t>Montáž mříží pevných do zdiva + doprava</t>
  </si>
  <si>
    <t>-1137054818</t>
  </si>
  <si>
    <t>"ozn.Z2 viz projekt"2,0*1,1*2</t>
  </si>
  <si>
    <t>166</t>
  </si>
  <si>
    <t>553811300.R</t>
  </si>
  <si>
    <t>bezpečnostní okenní mříž pevná žárově zinkovaná RC3 - viz projekt</t>
  </si>
  <si>
    <t>781330358</t>
  </si>
  <si>
    <t>167</t>
  </si>
  <si>
    <t>767996701</t>
  </si>
  <si>
    <t>Demontáž atypických zámečnických konstrukcí řezáním hmotnosti jednotlivých dílů do 50 kg</t>
  </si>
  <si>
    <t>550283765</t>
  </si>
  <si>
    <t xml:space="preserve">Poznámka k souboru cen:_x000d_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</si>
  <si>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"výřez mříže z ostění suterén.okna štít"10,0*1,6*1,9</t>
  </si>
  <si>
    <t>168</t>
  </si>
  <si>
    <t>998767101</t>
  </si>
  <si>
    <t>Přesun hmot tonážní pro zámečnické konstrukce v objektech v do 6 m</t>
  </si>
  <si>
    <t>-1668329021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</si>
  <si>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</si>
  <si>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781</t>
  </si>
  <si>
    <t>Dokončovací práce - obklady</t>
  </si>
  <si>
    <t>169</t>
  </si>
  <si>
    <t>781495185</t>
  </si>
  <si>
    <t>Řezání rovné keramických obkládaček</t>
  </si>
  <si>
    <t>-1366225171</t>
  </si>
  <si>
    <t xml:space="preserve">Poznámka k souboru cen:_x000d_
1. Množství měrných jednotek u ceny -5185 se stanoví podle počtu řezaných obkladaček, nezávisle na jejich velikosti. 2. Položkou -5185 lze ocenit provádění více řezů na jednom kusu obkladu. </t>
  </si>
  <si>
    <t>6*2</t>
  </si>
  <si>
    <t>170</t>
  </si>
  <si>
    <t>781674111</t>
  </si>
  <si>
    <t>Montáž obkladů parapetů šířky do 100 mm z dlaždic keramických lepených flexibilním lepidlem</t>
  </si>
  <si>
    <t>1476329902</t>
  </si>
  <si>
    <t>2,0*2</t>
  </si>
  <si>
    <t>171</t>
  </si>
  <si>
    <t>597614330.R</t>
  </si>
  <si>
    <t xml:space="preserve">dlaždice keramické slinuté neglazované mrazuvzdorné  29,8 x 29,8 x 0,9 cm</t>
  </si>
  <si>
    <t>1794003007</t>
  </si>
  <si>
    <t>0,3*0,3*6</t>
  </si>
  <si>
    <t>0,54*1,1 'Přepočtené koeficientem množství</t>
  </si>
  <si>
    <t>172</t>
  </si>
  <si>
    <t>998781101</t>
  </si>
  <si>
    <t>Přesun hmot tonážní pro obklady keramické v objektech v do 6 m</t>
  </si>
  <si>
    <t>1903072200</t>
  </si>
  <si>
    <t>783</t>
  </si>
  <si>
    <t xml:space="preserve"> Dokončovací práce</t>
  </si>
  <si>
    <t>173</t>
  </si>
  <si>
    <t>783823135</t>
  </si>
  <si>
    <t>Penetrační silikonový nátěr hladkých, tenkovrstvých zrnitých nebo štukových omítek</t>
  </si>
  <si>
    <t>1800461196</t>
  </si>
  <si>
    <t>"ostění dozdívaných měněných oken štítová stěna stáv.obj. 1.np"(1,5*1,6*2)*0,2*2</t>
  </si>
  <si>
    <t>"dtto lodžie"(4,0+1,9*2)*0,25</t>
  </si>
  <si>
    <t>174</t>
  </si>
  <si>
    <t>783827125</t>
  </si>
  <si>
    <t>Krycí jednonásobný silikonový nátěr omítek stupně členitosti 1 a 2</t>
  </si>
  <si>
    <t>-1623123388</t>
  </si>
  <si>
    <t>"2x nátěr"3,87*2</t>
  </si>
  <si>
    <t>175</t>
  </si>
  <si>
    <t>783933151.R</t>
  </si>
  <si>
    <t>Epoxidový 2-komponentní základní nátěr podlah - viz projekt</t>
  </si>
  <si>
    <t>-111847706</t>
  </si>
  <si>
    <t>"pro větší zátěž navíc primer pod vrchní krycí"15,75*6,25+4,75*0,3</t>
  </si>
  <si>
    <t>176</t>
  </si>
  <si>
    <t>783937161.R</t>
  </si>
  <si>
    <t xml:space="preserve">Krycí dvojnásobný epoxidový 2-komponentní barevný nátěr  betonové podlahy na vodní bázi - viz projekt</t>
  </si>
  <si>
    <t>-1714258255</t>
  </si>
  <si>
    <t>784</t>
  </si>
  <si>
    <t>Dokončovací práce - malby a tapety</t>
  </si>
  <si>
    <t>177</t>
  </si>
  <si>
    <t>784111011</t>
  </si>
  <si>
    <t>Obroušení podkladu omítnutého v místnostech výšky do 3,80 m</t>
  </si>
  <si>
    <t>428816705</t>
  </si>
  <si>
    <t>"strop"15,75*6,25</t>
  </si>
  <si>
    <t>"stěny "(15,75+6,25)*2*2,415</t>
  </si>
  <si>
    <t>-(4,75*2,315-4,00)</t>
  </si>
  <si>
    <t>(2,0+1,1*2)*0,1+1,0+(2,1*2)*0,25</t>
  </si>
  <si>
    <t>178</t>
  </si>
  <si>
    <t>784181121</t>
  </si>
  <si>
    <t>Hloubková jednonásobná penetrace podkladu v místnostech výšky do 3,80 m</t>
  </si>
  <si>
    <t>-2074302309</t>
  </si>
  <si>
    <t>179</t>
  </si>
  <si>
    <t>784221101</t>
  </si>
  <si>
    <t xml:space="preserve">Dvojnásobné bílé malby  ze směsí za sucha dobře otěruvzdorných v místnostech do 3,80 m</t>
  </si>
  <si>
    <t>-1681244099</t>
  </si>
  <si>
    <t>Práce a dodávky M</t>
  </si>
  <si>
    <t>21-M</t>
  </si>
  <si>
    <t>Elektromontáže</t>
  </si>
  <si>
    <t>180</t>
  </si>
  <si>
    <t>el.001</t>
  </si>
  <si>
    <t>Svítidlo 36W, LED, IP54</t>
  </si>
  <si>
    <t>ks</t>
  </si>
  <si>
    <t>416931954</t>
  </si>
  <si>
    <t>181</t>
  </si>
  <si>
    <t>el.002</t>
  </si>
  <si>
    <t>Montáž zář. svítidel</t>
  </si>
  <si>
    <t>-1987317628</t>
  </si>
  <si>
    <t>182</t>
  </si>
  <si>
    <t>el.003</t>
  </si>
  <si>
    <t>D+M Kabel CYKY-J 3x1,5 - vč. ukončení a zapojení</t>
  </si>
  <si>
    <t>1058748058</t>
  </si>
  <si>
    <t>183</t>
  </si>
  <si>
    <t>el.004</t>
  </si>
  <si>
    <t>Dtto - CYKY-J 3x2,5 - vč. ukončení a zapojení</t>
  </si>
  <si>
    <t>1191664081</t>
  </si>
  <si>
    <t>184</t>
  </si>
  <si>
    <t>el.005</t>
  </si>
  <si>
    <t>Dtto - CYKY-J 5x1,5 - vč. ukončení a zapojení</t>
  </si>
  <si>
    <t>-664732488</t>
  </si>
  <si>
    <t>185</t>
  </si>
  <si>
    <t>el.006</t>
  </si>
  <si>
    <t>Dtto - CYKY-J 5x4 - vč. ukončení a zapojení</t>
  </si>
  <si>
    <t>1050719938</t>
  </si>
  <si>
    <t>186</t>
  </si>
  <si>
    <t>el.007</t>
  </si>
  <si>
    <t>D+M Kabel CYKY-O 3x1,5 - vč. ukončení a zapojení</t>
  </si>
  <si>
    <t>993353349</t>
  </si>
  <si>
    <t>187</t>
  </si>
  <si>
    <t>el.008</t>
  </si>
  <si>
    <t>D+M dtto CYKY-O 5x1,5- vč. ukončení a zapojení</t>
  </si>
  <si>
    <t>1277738913</t>
  </si>
  <si>
    <t>188</t>
  </si>
  <si>
    <t>el.009</t>
  </si>
  <si>
    <t>D+M lišta vkládací LHD 20x20</t>
  </si>
  <si>
    <t>-1720869033</t>
  </si>
  <si>
    <t>189</t>
  </si>
  <si>
    <t>el.010</t>
  </si>
  <si>
    <t>D+M lišta vkládací LHD 40x20</t>
  </si>
  <si>
    <t>-1456005610</t>
  </si>
  <si>
    <t>190</t>
  </si>
  <si>
    <t>el.011</t>
  </si>
  <si>
    <t>D+M hmoždinka natloukací 5x40</t>
  </si>
  <si>
    <t>1438225791</t>
  </si>
  <si>
    <t>191</t>
  </si>
  <si>
    <t>el.012</t>
  </si>
  <si>
    <t>D+M hmoždinka natloukací 6x40</t>
  </si>
  <si>
    <t>-1682427639</t>
  </si>
  <si>
    <t>192</t>
  </si>
  <si>
    <t>el.013</t>
  </si>
  <si>
    <t>D+M vypínač do vlhka č. 5-komplet, vč. přísluš a zapojení</t>
  </si>
  <si>
    <t>972435434</t>
  </si>
  <si>
    <t>193</t>
  </si>
  <si>
    <t>el.014</t>
  </si>
  <si>
    <t>D+M vypínač do vlhka č. 6-komplet, vč. přísluš a zapojení</t>
  </si>
  <si>
    <t>-368927365</t>
  </si>
  <si>
    <t>194</t>
  </si>
  <si>
    <t>el.015</t>
  </si>
  <si>
    <t>D+M zásuvka do vlhka 400V/16A-komplet, vč. přísluš a zapojení</t>
  </si>
  <si>
    <t>1005176314</t>
  </si>
  <si>
    <t>195</t>
  </si>
  <si>
    <t>el.016</t>
  </si>
  <si>
    <t>D+M zásuvka do vlhka-komplet, vč. přísluš a zapojení</t>
  </si>
  <si>
    <t>9310165</t>
  </si>
  <si>
    <t>196</t>
  </si>
  <si>
    <t>el.017</t>
  </si>
  <si>
    <t>Vrtání průrazů stěn pr. 20mm</t>
  </si>
  <si>
    <t>-1814607195</t>
  </si>
  <si>
    <t>197</t>
  </si>
  <si>
    <t>el.018</t>
  </si>
  <si>
    <t>D+M rozvaděč RG</t>
  </si>
  <si>
    <t>-725668628</t>
  </si>
  <si>
    <t>198</t>
  </si>
  <si>
    <t>el.019</t>
  </si>
  <si>
    <t>Úpravy stávající elektroinstalace-propojení</t>
  </si>
  <si>
    <t>1056090139</t>
  </si>
  <si>
    <t>199</t>
  </si>
  <si>
    <t>el.020</t>
  </si>
  <si>
    <t>62146632</t>
  </si>
  <si>
    <t>200</t>
  </si>
  <si>
    <t>el.021</t>
  </si>
  <si>
    <t>Zednické výpomoci - sekání drážek, zazdívky, začištění omítek - 1% sazba z ceny elektromontáží</t>
  </si>
  <si>
    <t>-614090371</t>
  </si>
  <si>
    <t>201</t>
  </si>
  <si>
    <t>el.022</t>
  </si>
  <si>
    <t xml:space="preserve">Doprava mat., přesun,  ZS - 5 % sazba z ceny elektromontáží a zednické výpomoci</t>
  </si>
  <si>
    <t>-1695660992</t>
  </si>
  <si>
    <t>202</t>
  </si>
  <si>
    <t>el.023</t>
  </si>
  <si>
    <t>Revize</t>
  </si>
  <si>
    <t>-435157357</t>
  </si>
  <si>
    <t>VRN</t>
  </si>
  <si>
    <t>Vedlejší rozpočtové náklady</t>
  </si>
  <si>
    <t>VRN1</t>
  </si>
  <si>
    <t>Průzkumné, geodetické a projektové práce</t>
  </si>
  <si>
    <t>203</t>
  </si>
  <si>
    <t>013254000</t>
  </si>
  <si>
    <t>Dokumentace skutečného provedení stavby</t>
  </si>
  <si>
    <t>1024</t>
  </si>
  <si>
    <t>-1214100936</t>
  </si>
  <si>
    <t>VRN3</t>
  </si>
  <si>
    <t>Zařízení staveniště</t>
  </si>
  <si>
    <t>204</t>
  </si>
  <si>
    <t>030001000</t>
  </si>
  <si>
    <t>719429058</t>
  </si>
  <si>
    <t>205</t>
  </si>
  <si>
    <t>034203000</t>
  </si>
  <si>
    <t>Oplocení staveniště</t>
  </si>
  <si>
    <t>-576798434</t>
  </si>
  <si>
    <t>VRN4</t>
  </si>
  <si>
    <t>Inženýrská činnost</t>
  </si>
  <si>
    <t>206</t>
  </si>
  <si>
    <t>045002000</t>
  </si>
  <si>
    <t>Kompletační a koordinační činnost</t>
  </si>
  <si>
    <t>-1946896387</t>
  </si>
  <si>
    <t>VRN5</t>
  </si>
  <si>
    <t>Finanční náklady</t>
  </si>
  <si>
    <t>207</t>
  </si>
  <si>
    <t>051002000</t>
  </si>
  <si>
    <t>Pojistné</t>
  </si>
  <si>
    <t>2018615991</t>
  </si>
  <si>
    <t>VRN7</t>
  </si>
  <si>
    <t>Provozní vlivy</t>
  </si>
  <si>
    <t>208</t>
  </si>
  <si>
    <t>071103000</t>
  </si>
  <si>
    <t>Provoz investora</t>
  </si>
  <si>
    <t>1731661446</t>
  </si>
  <si>
    <t>VRN9</t>
  </si>
  <si>
    <t>Ostatní náklady</t>
  </si>
  <si>
    <t>209</t>
  </si>
  <si>
    <t>091704000.R</t>
  </si>
  <si>
    <t>Náklady na údržbu a čištění komunikací po dobu výstavby a oprava poškozených konstrukcí dopravou po skončení prací			</t>
  </si>
  <si>
    <t>57272295</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</si>
</sst>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7" fillId="0" borderId="0" applyNumberFormat="0" applyFill="0" applyBorder="0" applyAlignment="0" applyProtection="0"/>
  </cellStyleXfs>
  <cellXfs count="267">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5"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5"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6" fillId="0" borderId="5" xfId="0" applyFont="1" applyBorder="1" applyAlignment="1" applyProtection="1">
      <alignment horizontal="left" vertical="center"/>
    </xf>
    <xf numFmtId="0" fontId="0" fillId="0" borderId="5" xfId="0" applyFont="1" applyBorder="1" applyAlignment="1" applyProtection="1">
      <alignment vertical="center"/>
    </xf>
    <xf numFmtId="4" fontId="16"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7" fillId="0" borderId="0" xfId="0" applyNumberFormat="1" applyFont="1" applyAlignment="1" applyProtection="1">
      <alignment vertical="center"/>
    </xf>
    <xf numFmtId="0" fontId="1" fillId="0" borderId="3" xfId="0" applyFont="1" applyBorder="1" applyAlignment="1">
      <alignment vertical="center"/>
    </xf>
    <xf numFmtId="0" fontId="17"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18"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6"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1" fillId="4" borderId="7" xfId="0" applyFont="1" applyFill="1" applyBorder="1" applyAlignment="1" applyProtection="1">
      <alignment horizontal="center" vertical="center"/>
    </xf>
    <xf numFmtId="0" fontId="21" fillId="4" borderId="7" xfId="0" applyFont="1" applyFill="1" applyBorder="1" applyAlignment="1" applyProtection="1">
      <alignment horizontal="right" vertical="center"/>
    </xf>
    <xf numFmtId="0" fontId="21" fillId="4" borderId="8" xfId="0" applyFont="1" applyFill="1" applyBorder="1" applyAlignment="1" applyProtection="1">
      <alignment horizontal="left" vertical="center"/>
    </xf>
    <xf numFmtId="0" fontId="21" fillId="4" borderId="0" xfId="0" applyFont="1" applyFill="1" applyAlignment="1" applyProtection="1">
      <alignment horizontal="center" vertical="center"/>
    </xf>
    <xf numFmtId="0" fontId="22" fillId="0" borderId="16"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19" fillId="0" borderId="14"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5"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3"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8" fillId="0" borderId="19" xfId="0" applyNumberFormat="1" applyFont="1" applyBorder="1" applyAlignment="1" applyProtection="1">
      <alignment vertical="center"/>
    </xf>
    <xf numFmtId="4" fontId="28" fillId="0" borderId="20" xfId="0" applyNumberFormat="1" applyFont="1" applyBorder="1" applyAlignment="1" applyProtection="1">
      <alignment vertical="center"/>
    </xf>
    <xf numFmtId="166"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0" fontId="5" fillId="0" borderId="0" xfId="0" applyFont="1" applyAlignment="1">
      <alignment horizontal="left" vertical="center"/>
    </xf>
    <xf numFmtId="0" fontId="0" fillId="0" borderId="1" xfId="0" applyBorder="1"/>
    <xf numFmtId="0" fontId="0" fillId="0" borderId="2" xfId="0" applyBorder="1"/>
    <xf numFmtId="0" fontId="12"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6"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21"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1" fillId="4" borderId="16"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3" fillId="0" borderId="0" xfId="0" applyNumberFormat="1" applyFont="1" applyAlignment="1" applyProtection="1"/>
    <xf numFmtId="0" fontId="0" fillId="0" borderId="12" xfId="0" applyBorder="1" applyAlignment="1" applyProtection="1">
      <alignment vertical="center"/>
    </xf>
    <xf numFmtId="166" fontId="31" fillId="0" borderId="12" xfId="0" applyNumberFormat="1" applyFont="1" applyBorder="1" applyAlignment="1" applyProtection="1"/>
    <xf numFmtId="166" fontId="31" fillId="0" borderId="13" xfId="0" applyNumberFormat="1" applyFont="1" applyBorder="1" applyAlignment="1" applyProtection="1"/>
    <xf numFmtId="4" fontId="32"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2" xfId="0" applyFont="1" applyBorder="1" applyAlignment="1" applyProtection="1">
      <alignment horizontal="center" vertical="center"/>
    </xf>
    <xf numFmtId="49" fontId="21" fillId="0" borderId="22" xfId="0" applyNumberFormat="1"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21" fillId="0" borderId="22" xfId="0" applyFont="1" applyBorder="1" applyAlignment="1" applyProtection="1">
      <alignment horizontal="center" vertical="center" wrapText="1"/>
    </xf>
    <xf numFmtId="167" fontId="21" fillId="0" borderId="22" xfId="0" applyNumberFormat="1" applyFont="1" applyBorder="1" applyAlignment="1" applyProtection="1">
      <alignment vertical="center"/>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5"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35" fillId="0" borderId="22" xfId="0" applyFont="1" applyBorder="1" applyAlignment="1" applyProtection="1">
      <alignment horizontal="center" vertical="center"/>
    </xf>
    <xf numFmtId="49" fontId="35" fillId="0" borderId="22" xfId="0" applyNumberFormat="1" applyFont="1" applyBorder="1" applyAlignment="1" applyProtection="1">
      <alignment horizontal="left" vertical="center" wrapText="1"/>
    </xf>
    <xf numFmtId="0" fontId="35" fillId="0" borderId="22" xfId="0" applyFont="1" applyBorder="1" applyAlignment="1" applyProtection="1">
      <alignment horizontal="left" vertical="center" wrapText="1"/>
    </xf>
    <xf numFmtId="0" fontId="35" fillId="0" borderId="22" xfId="0" applyFont="1" applyBorder="1" applyAlignment="1" applyProtection="1">
      <alignment horizontal="center" vertical="center" wrapText="1"/>
    </xf>
    <xf numFmtId="167" fontId="35" fillId="0" borderId="22" xfId="0" applyNumberFormat="1" applyFont="1" applyBorder="1" applyAlignment="1" applyProtection="1">
      <alignment vertical="center"/>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2" fillId="0" borderId="20" xfId="0" applyNumberFormat="1" applyFont="1" applyBorder="1" applyAlignment="1" applyProtection="1">
      <alignment vertical="center"/>
    </xf>
    <xf numFmtId="166" fontId="22" fillId="0" borderId="21" xfId="0" applyNumberFormat="1"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theme" Target="theme/theme1.xml" /><Relationship Id="rId5" Type="http://schemas.openxmlformats.org/officeDocument/2006/relationships/calcChain" Target="calcChain.xml" /><Relationship Id="rId6"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5" t="s">
        <v>0</v>
      </c>
      <c r="AZ1" s="15" t="s">
        <v>1</v>
      </c>
      <c r="BA1" s="15" t="s">
        <v>2</v>
      </c>
      <c r="BB1" s="15" t="s">
        <v>3</v>
      </c>
      <c r="BT1" s="15" t="s">
        <v>4</v>
      </c>
      <c r="BU1" s="15" t="s">
        <v>4</v>
      </c>
      <c r="BV1" s="15" t="s">
        <v>5</v>
      </c>
    </row>
    <row r="2" s="1" customFormat="1" ht="36.96" customHeight="1">
      <c r="AR2" s="1"/>
      <c r="AS2" s="1"/>
      <c r="AT2" s="1"/>
      <c r="AU2" s="1"/>
      <c r="AV2" s="1"/>
      <c r="AW2" s="1"/>
      <c r="AX2" s="1"/>
      <c r="AY2" s="1"/>
      <c r="AZ2" s="1"/>
      <c r="BA2" s="1"/>
      <c r="BB2" s="1"/>
      <c r="BC2" s="1"/>
      <c r="BD2" s="1"/>
      <c r="BE2" s="1"/>
      <c r="BS2" s="16" t="s">
        <v>6</v>
      </c>
      <c r="BT2" s="16" t="s">
        <v>7</v>
      </c>
    </row>
    <row r="3" s="1" customFormat="1" ht="6.96"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1" customFormat="1" ht="24.96"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16</v>
      </c>
    </row>
    <row r="6" s="1" customFormat="1" ht="36.96" customHeight="1">
      <c r="B6" s="20"/>
      <c r="C6" s="21"/>
      <c r="D6" s="28" t="s">
        <v>17</v>
      </c>
      <c r="E6" s="21"/>
      <c r="F6" s="21"/>
      <c r="G6" s="21"/>
      <c r="H6" s="21"/>
      <c r="I6" s="21"/>
      <c r="J6" s="21"/>
      <c r="K6" s="29" t="s">
        <v>18</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16</v>
      </c>
    </row>
    <row r="7" s="1" customFormat="1" ht="12" customHeight="1">
      <c r="B7" s="20"/>
      <c r="C7" s="21"/>
      <c r="D7" s="31" t="s">
        <v>19</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v>
      </c>
      <c r="AO7" s="21"/>
      <c r="AP7" s="21"/>
      <c r="AQ7" s="21"/>
      <c r="AR7" s="19"/>
      <c r="BE7" s="30"/>
      <c r="BS7" s="16" t="s">
        <v>21</v>
      </c>
    </row>
    <row r="8" s="1" customFormat="1" ht="12" customHeight="1">
      <c r="B8" s="20"/>
      <c r="C8" s="21"/>
      <c r="D8" s="31"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24</v>
      </c>
      <c r="AL8" s="21"/>
      <c r="AM8" s="21"/>
      <c r="AN8" s="32" t="s">
        <v>25</v>
      </c>
      <c r="AO8" s="21"/>
      <c r="AP8" s="21"/>
      <c r="AQ8" s="21"/>
      <c r="AR8" s="19"/>
      <c r="BE8" s="30"/>
      <c r="BS8" s="16" t="s">
        <v>21</v>
      </c>
    </row>
    <row r="9"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21</v>
      </c>
    </row>
    <row r="10" s="1" customFormat="1" ht="12" customHeight="1">
      <c r="B10" s="20"/>
      <c r="C10" s="21"/>
      <c r="D10" s="31" t="s">
        <v>26</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27</v>
      </c>
      <c r="AL10" s="21"/>
      <c r="AM10" s="21"/>
      <c r="AN10" s="26" t="s">
        <v>1</v>
      </c>
      <c r="AO10" s="21"/>
      <c r="AP10" s="21"/>
      <c r="AQ10" s="21"/>
      <c r="AR10" s="19"/>
      <c r="BE10" s="30"/>
      <c r="BS10" s="16" t="s">
        <v>16</v>
      </c>
    </row>
    <row r="11" s="1" customFormat="1" ht="18.48"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29</v>
      </c>
      <c r="AL11" s="21"/>
      <c r="AM11" s="21"/>
      <c r="AN11" s="26" t="s">
        <v>1</v>
      </c>
      <c r="AO11" s="21"/>
      <c r="AP11" s="21"/>
      <c r="AQ11" s="21"/>
      <c r="AR11" s="19"/>
      <c r="BE11" s="30"/>
      <c r="BS11" s="16" t="s">
        <v>21</v>
      </c>
    </row>
    <row r="12" s="1" customFormat="1" ht="6.96"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21</v>
      </c>
    </row>
    <row r="13" s="1" customFormat="1" ht="12" customHeight="1">
      <c r="B13" s="20"/>
      <c r="C13" s="21"/>
      <c r="D13" s="31" t="s">
        <v>30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27</v>
      </c>
      <c r="AL13" s="21"/>
      <c r="AM13" s="21"/>
      <c r="AN13" s="33" t="s">
        <v>31</v>
      </c>
      <c r="AO13" s="21"/>
      <c r="AP13" s="21"/>
      <c r="AQ13" s="21"/>
      <c r="AR13" s="19"/>
      <c r="BE13" s="30"/>
      <c r="BS13" s="16" t="s">
        <v>21</v>
      </c>
    </row>
    <row r="14">
      <c r="B14" s="20"/>
      <c r="C14" s="21"/>
      <c r="D14" s="21"/>
      <c r="E14" s="33" t="s">
        <v>31</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L14" s="21"/>
      <c r="AM14" s="21"/>
      <c r="AN14" s="33" t="s">
        <v>31</v>
      </c>
      <c r="AO14" s="21"/>
      <c r="AP14" s="21"/>
      <c r="AQ14" s="21"/>
      <c r="AR14" s="19"/>
      <c r="BE14" s="30"/>
      <c r="BS14" s="16" t="s">
        <v>21</v>
      </c>
    </row>
    <row r="15" s="1" customFormat="1" ht="6.96"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32</v>
      </c>
    </row>
    <row r="16" s="1" customFormat="1" ht="12" customHeight="1">
      <c r="B16" s="20"/>
      <c r="C16" s="21"/>
      <c r="D16" s="31" t="s">
        <v>33</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27</v>
      </c>
      <c r="AL16" s="21"/>
      <c r="AM16" s="21"/>
      <c r="AN16" s="26" t="s">
        <v>34</v>
      </c>
      <c r="AO16" s="21"/>
      <c r="AP16" s="21"/>
      <c r="AQ16" s="21"/>
      <c r="AR16" s="19"/>
      <c r="BE16" s="30"/>
      <c r="BS16" s="16" t="s">
        <v>4</v>
      </c>
    </row>
    <row r="17" s="1" customFormat="1" ht="18.48" customHeight="1">
      <c r="B17" s="20"/>
      <c r="C17" s="21"/>
      <c r="D17" s="21"/>
      <c r="E17" s="26" t="s">
        <v>35</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29</v>
      </c>
      <c r="AL17" s="21"/>
      <c r="AM17" s="21"/>
      <c r="AN17" s="26" t="s">
        <v>36</v>
      </c>
      <c r="AO17" s="21"/>
      <c r="AP17" s="21"/>
      <c r="AQ17" s="21"/>
      <c r="AR17" s="19"/>
      <c r="BE17" s="30"/>
      <c r="BS17" s="16" t="s">
        <v>32</v>
      </c>
    </row>
    <row r="18" s="1" customFormat="1" ht="6.96"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1" customFormat="1" ht="12" customHeight="1">
      <c r="B19" s="20"/>
      <c r="C19" s="21"/>
      <c r="D19" s="31" t="s">
        <v>37</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27</v>
      </c>
      <c r="AL19" s="21"/>
      <c r="AM19" s="21"/>
      <c r="AN19" s="26" t="s">
        <v>1</v>
      </c>
      <c r="AO19" s="21"/>
      <c r="AP19" s="21"/>
      <c r="AQ19" s="21"/>
      <c r="AR19" s="19"/>
      <c r="BE19" s="30"/>
      <c r="BS19" s="16" t="s">
        <v>6</v>
      </c>
    </row>
    <row r="20" s="1" customFormat="1" ht="18.48" customHeight="1">
      <c r="B20" s="20"/>
      <c r="C20" s="21"/>
      <c r="D20" s="21"/>
      <c r="E20" s="26" t="s">
        <v>38</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29</v>
      </c>
      <c r="AL20" s="21"/>
      <c r="AM20" s="21"/>
      <c r="AN20" s="26" t="s">
        <v>1</v>
      </c>
      <c r="AO20" s="21"/>
      <c r="AP20" s="21"/>
      <c r="AQ20" s="21"/>
      <c r="AR20" s="19"/>
      <c r="BE20" s="30"/>
      <c r="BS20" s="16" t="s">
        <v>32</v>
      </c>
    </row>
    <row r="21" s="1" customFormat="1" ht="6.96"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1" customFormat="1" ht="12" customHeight="1">
      <c r="B22" s="20"/>
      <c r="C22" s="21"/>
      <c r="D22" s="31" t="s">
        <v>39</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1" customFormat="1"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1" customFormat="1" ht="6.96"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1" customFormat="1" ht="6.96"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2" customFormat="1" ht="25.92" customHeight="1">
      <c r="A26" s="37"/>
      <c r="B26" s="38"/>
      <c r="C26" s="39"/>
      <c r="D26" s="40" t="s">
        <v>40</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E26" s="30"/>
    </row>
    <row r="27" s="2" customFormat="1" ht="6.96"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2" customFormat="1">
      <c r="A28" s="37"/>
      <c r="B28" s="38"/>
      <c r="C28" s="39"/>
      <c r="D28" s="39"/>
      <c r="E28" s="39"/>
      <c r="F28" s="39"/>
      <c r="G28" s="39"/>
      <c r="H28" s="39"/>
      <c r="I28" s="39"/>
      <c r="J28" s="39"/>
      <c r="K28" s="39"/>
      <c r="L28" s="44" t="s">
        <v>41</v>
      </c>
      <c r="M28" s="44"/>
      <c r="N28" s="44"/>
      <c r="O28" s="44"/>
      <c r="P28" s="44"/>
      <c r="Q28" s="39"/>
      <c r="R28" s="39"/>
      <c r="S28" s="39"/>
      <c r="T28" s="39"/>
      <c r="U28" s="39"/>
      <c r="V28" s="39"/>
      <c r="W28" s="44" t="s">
        <v>42</v>
      </c>
      <c r="X28" s="44"/>
      <c r="Y28" s="44"/>
      <c r="Z28" s="44"/>
      <c r="AA28" s="44"/>
      <c r="AB28" s="44"/>
      <c r="AC28" s="44"/>
      <c r="AD28" s="44"/>
      <c r="AE28" s="44"/>
      <c r="AF28" s="39"/>
      <c r="AG28" s="39"/>
      <c r="AH28" s="39"/>
      <c r="AI28" s="39"/>
      <c r="AJ28" s="39"/>
      <c r="AK28" s="44" t="s">
        <v>43</v>
      </c>
      <c r="AL28" s="44"/>
      <c r="AM28" s="44"/>
      <c r="AN28" s="44"/>
      <c r="AO28" s="44"/>
      <c r="AP28" s="39"/>
      <c r="AQ28" s="39"/>
      <c r="AR28" s="43"/>
      <c r="BE28" s="30"/>
    </row>
    <row r="29" s="3" customFormat="1" ht="14.4" customHeight="1">
      <c r="A29" s="3"/>
      <c r="B29" s="45"/>
      <c r="C29" s="46"/>
      <c r="D29" s="31" t="s">
        <v>44</v>
      </c>
      <c r="E29" s="46"/>
      <c r="F29" s="31" t="s">
        <v>45</v>
      </c>
      <c r="G29" s="46"/>
      <c r="H29" s="46"/>
      <c r="I29" s="46"/>
      <c r="J29" s="46"/>
      <c r="K29" s="46"/>
      <c r="L29" s="47">
        <v>0.20999999999999999</v>
      </c>
      <c r="M29" s="46"/>
      <c r="N29" s="46"/>
      <c r="O29" s="46"/>
      <c r="P29" s="46"/>
      <c r="Q29" s="46"/>
      <c r="R29" s="46"/>
      <c r="S29" s="46"/>
      <c r="T29" s="46"/>
      <c r="U29" s="46"/>
      <c r="V29" s="46"/>
      <c r="W29" s="48">
        <f>ROUND(AZ94, 2)</f>
        <v>0</v>
      </c>
      <c r="X29" s="46"/>
      <c r="Y29" s="46"/>
      <c r="Z29" s="46"/>
      <c r="AA29" s="46"/>
      <c r="AB29" s="46"/>
      <c r="AC29" s="46"/>
      <c r="AD29" s="46"/>
      <c r="AE29" s="46"/>
      <c r="AF29" s="46"/>
      <c r="AG29" s="46"/>
      <c r="AH29" s="46"/>
      <c r="AI29" s="46"/>
      <c r="AJ29" s="46"/>
      <c r="AK29" s="48">
        <f>ROUND(AV94, 2)</f>
        <v>0</v>
      </c>
      <c r="AL29" s="46"/>
      <c r="AM29" s="46"/>
      <c r="AN29" s="46"/>
      <c r="AO29" s="46"/>
      <c r="AP29" s="46"/>
      <c r="AQ29" s="46"/>
      <c r="AR29" s="49"/>
      <c r="BE29" s="50"/>
    </row>
    <row r="30" s="3" customFormat="1" ht="14.4" customHeight="1">
      <c r="A30" s="3"/>
      <c r="B30" s="45"/>
      <c r="C30" s="46"/>
      <c r="D30" s="46"/>
      <c r="E30" s="46"/>
      <c r="F30" s="31" t="s">
        <v>46</v>
      </c>
      <c r="G30" s="46"/>
      <c r="H30" s="46"/>
      <c r="I30" s="46"/>
      <c r="J30" s="46"/>
      <c r="K30" s="46"/>
      <c r="L30" s="47">
        <v>0.14999999999999999</v>
      </c>
      <c r="M30" s="46"/>
      <c r="N30" s="46"/>
      <c r="O30" s="46"/>
      <c r="P30" s="46"/>
      <c r="Q30" s="46"/>
      <c r="R30" s="46"/>
      <c r="S30" s="46"/>
      <c r="T30" s="46"/>
      <c r="U30" s="46"/>
      <c r="V30" s="46"/>
      <c r="W30" s="48">
        <f>ROUND(BA94, 2)</f>
        <v>0</v>
      </c>
      <c r="X30" s="46"/>
      <c r="Y30" s="46"/>
      <c r="Z30" s="46"/>
      <c r="AA30" s="46"/>
      <c r="AB30" s="46"/>
      <c r="AC30" s="46"/>
      <c r="AD30" s="46"/>
      <c r="AE30" s="46"/>
      <c r="AF30" s="46"/>
      <c r="AG30" s="46"/>
      <c r="AH30" s="46"/>
      <c r="AI30" s="46"/>
      <c r="AJ30" s="46"/>
      <c r="AK30" s="48">
        <f>ROUND(AW94, 2)</f>
        <v>0</v>
      </c>
      <c r="AL30" s="46"/>
      <c r="AM30" s="46"/>
      <c r="AN30" s="46"/>
      <c r="AO30" s="46"/>
      <c r="AP30" s="46"/>
      <c r="AQ30" s="46"/>
      <c r="AR30" s="49"/>
      <c r="BE30" s="50"/>
    </row>
    <row r="31" hidden="1" s="3" customFormat="1" ht="14.4" customHeight="1">
      <c r="A31" s="3"/>
      <c r="B31" s="45"/>
      <c r="C31" s="46"/>
      <c r="D31" s="46"/>
      <c r="E31" s="46"/>
      <c r="F31" s="31" t="s">
        <v>47</v>
      </c>
      <c r="G31" s="46"/>
      <c r="H31" s="46"/>
      <c r="I31" s="46"/>
      <c r="J31" s="46"/>
      <c r="K31" s="46"/>
      <c r="L31" s="47">
        <v>0.20999999999999999</v>
      </c>
      <c r="M31" s="46"/>
      <c r="N31" s="46"/>
      <c r="O31" s="46"/>
      <c r="P31" s="46"/>
      <c r="Q31" s="46"/>
      <c r="R31" s="46"/>
      <c r="S31" s="46"/>
      <c r="T31" s="46"/>
      <c r="U31" s="46"/>
      <c r="V31" s="46"/>
      <c r="W31" s="48">
        <f>ROUND(BB94, 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hidden="1" s="3" customFormat="1" ht="14.4" customHeight="1">
      <c r="A32" s="3"/>
      <c r="B32" s="45"/>
      <c r="C32" s="46"/>
      <c r="D32" s="46"/>
      <c r="E32" s="46"/>
      <c r="F32" s="31" t="s">
        <v>48</v>
      </c>
      <c r="G32" s="46"/>
      <c r="H32" s="46"/>
      <c r="I32" s="46"/>
      <c r="J32" s="46"/>
      <c r="K32" s="46"/>
      <c r="L32" s="47">
        <v>0.14999999999999999</v>
      </c>
      <c r="M32" s="46"/>
      <c r="N32" s="46"/>
      <c r="O32" s="46"/>
      <c r="P32" s="46"/>
      <c r="Q32" s="46"/>
      <c r="R32" s="46"/>
      <c r="S32" s="46"/>
      <c r="T32" s="46"/>
      <c r="U32" s="46"/>
      <c r="V32" s="46"/>
      <c r="W32" s="48">
        <f>ROUND(BC94, 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hidden="1" s="3" customFormat="1" ht="14.4" customHeight="1">
      <c r="A33" s="3"/>
      <c r="B33" s="45"/>
      <c r="C33" s="46"/>
      <c r="D33" s="46"/>
      <c r="E33" s="46"/>
      <c r="F33" s="31" t="s">
        <v>49</v>
      </c>
      <c r="G33" s="46"/>
      <c r="H33" s="46"/>
      <c r="I33" s="46"/>
      <c r="J33" s="46"/>
      <c r="K33" s="46"/>
      <c r="L33" s="47">
        <v>0</v>
      </c>
      <c r="M33" s="46"/>
      <c r="N33" s="46"/>
      <c r="O33" s="46"/>
      <c r="P33" s="46"/>
      <c r="Q33" s="46"/>
      <c r="R33" s="46"/>
      <c r="S33" s="46"/>
      <c r="T33" s="46"/>
      <c r="U33" s="46"/>
      <c r="V33" s="46"/>
      <c r="W33" s="48">
        <f>ROUND(BD94, 2)</f>
        <v>0</v>
      </c>
      <c r="X33" s="46"/>
      <c r="Y33" s="46"/>
      <c r="Z33" s="46"/>
      <c r="AA33" s="46"/>
      <c r="AB33" s="46"/>
      <c r="AC33" s="46"/>
      <c r="AD33" s="46"/>
      <c r="AE33" s="46"/>
      <c r="AF33" s="46"/>
      <c r="AG33" s="46"/>
      <c r="AH33" s="46"/>
      <c r="AI33" s="46"/>
      <c r="AJ33" s="46"/>
      <c r="AK33" s="48">
        <v>0</v>
      </c>
      <c r="AL33" s="46"/>
      <c r="AM33" s="46"/>
      <c r="AN33" s="46"/>
      <c r="AO33" s="46"/>
      <c r="AP33" s="46"/>
      <c r="AQ33" s="46"/>
      <c r="AR33" s="49"/>
      <c r="BE33" s="50"/>
    </row>
    <row r="34" s="2" customFormat="1" ht="6.96"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0"/>
    </row>
    <row r="35" s="2" customFormat="1" ht="25.92" customHeight="1">
      <c r="A35" s="37"/>
      <c r="B35" s="38"/>
      <c r="C35" s="51"/>
      <c r="D35" s="52" t="s">
        <v>50</v>
      </c>
      <c r="E35" s="53"/>
      <c r="F35" s="53"/>
      <c r="G35" s="53"/>
      <c r="H35" s="53"/>
      <c r="I35" s="53"/>
      <c r="J35" s="53"/>
      <c r="K35" s="53"/>
      <c r="L35" s="53"/>
      <c r="M35" s="53"/>
      <c r="N35" s="53"/>
      <c r="O35" s="53"/>
      <c r="P35" s="53"/>
      <c r="Q35" s="53"/>
      <c r="R35" s="53"/>
      <c r="S35" s="53"/>
      <c r="T35" s="54" t="s">
        <v>51</v>
      </c>
      <c r="U35" s="53"/>
      <c r="V35" s="53"/>
      <c r="W35" s="53"/>
      <c r="X35" s="55" t="s">
        <v>52</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2" customFormat="1" ht="6.96"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E37" s="37"/>
    </row>
    <row r="38"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2" customFormat="1" ht="14.4" customHeight="1">
      <c r="B49" s="58"/>
      <c r="C49" s="59"/>
      <c r="D49" s="60" t="s">
        <v>53</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54</v>
      </c>
      <c r="AI49" s="61"/>
      <c r="AJ49" s="61"/>
      <c r="AK49" s="61"/>
      <c r="AL49" s="61"/>
      <c r="AM49" s="61"/>
      <c r="AN49" s="61"/>
      <c r="AO49" s="61"/>
      <c r="AP49" s="59"/>
      <c r="AQ49" s="59"/>
      <c r="AR49" s="62"/>
    </row>
    <row r="50">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2" customFormat="1">
      <c r="A60" s="37"/>
      <c r="B60" s="38"/>
      <c r="C60" s="39"/>
      <c r="D60" s="63" t="s">
        <v>55</v>
      </c>
      <c r="E60" s="41"/>
      <c r="F60" s="41"/>
      <c r="G60" s="41"/>
      <c r="H60" s="41"/>
      <c r="I60" s="41"/>
      <c r="J60" s="41"/>
      <c r="K60" s="41"/>
      <c r="L60" s="41"/>
      <c r="M60" s="41"/>
      <c r="N60" s="41"/>
      <c r="O60" s="41"/>
      <c r="P60" s="41"/>
      <c r="Q60" s="41"/>
      <c r="R60" s="41"/>
      <c r="S60" s="41"/>
      <c r="T60" s="41"/>
      <c r="U60" s="41"/>
      <c r="V60" s="63" t="s">
        <v>56</v>
      </c>
      <c r="W60" s="41"/>
      <c r="X60" s="41"/>
      <c r="Y60" s="41"/>
      <c r="Z60" s="41"/>
      <c r="AA60" s="41"/>
      <c r="AB60" s="41"/>
      <c r="AC60" s="41"/>
      <c r="AD60" s="41"/>
      <c r="AE60" s="41"/>
      <c r="AF60" s="41"/>
      <c r="AG60" s="41"/>
      <c r="AH60" s="63" t="s">
        <v>55</v>
      </c>
      <c r="AI60" s="41"/>
      <c r="AJ60" s="41"/>
      <c r="AK60" s="41"/>
      <c r="AL60" s="41"/>
      <c r="AM60" s="63" t="s">
        <v>56</v>
      </c>
      <c r="AN60" s="41"/>
      <c r="AO60" s="41"/>
      <c r="AP60" s="39"/>
      <c r="AQ60" s="39"/>
      <c r="AR60" s="43"/>
      <c r="BE60" s="37"/>
    </row>
    <row r="61">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2" customFormat="1">
      <c r="A64" s="37"/>
      <c r="B64" s="38"/>
      <c r="C64" s="39"/>
      <c r="D64" s="60" t="s">
        <v>57</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58</v>
      </c>
      <c r="AI64" s="64"/>
      <c r="AJ64" s="64"/>
      <c r="AK64" s="64"/>
      <c r="AL64" s="64"/>
      <c r="AM64" s="64"/>
      <c r="AN64" s="64"/>
      <c r="AO64" s="64"/>
      <c r="AP64" s="39"/>
      <c r="AQ64" s="39"/>
      <c r="AR64" s="43"/>
      <c r="BE64" s="37"/>
    </row>
    <row r="65">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2" customFormat="1">
      <c r="A75" s="37"/>
      <c r="B75" s="38"/>
      <c r="C75" s="39"/>
      <c r="D75" s="63" t="s">
        <v>55</v>
      </c>
      <c r="E75" s="41"/>
      <c r="F75" s="41"/>
      <c r="G75" s="41"/>
      <c r="H75" s="41"/>
      <c r="I75" s="41"/>
      <c r="J75" s="41"/>
      <c r="K75" s="41"/>
      <c r="L75" s="41"/>
      <c r="M75" s="41"/>
      <c r="N75" s="41"/>
      <c r="O75" s="41"/>
      <c r="P75" s="41"/>
      <c r="Q75" s="41"/>
      <c r="R75" s="41"/>
      <c r="S75" s="41"/>
      <c r="T75" s="41"/>
      <c r="U75" s="41"/>
      <c r="V75" s="63" t="s">
        <v>56</v>
      </c>
      <c r="W75" s="41"/>
      <c r="X75" s="41"/>
      <c r="Y75" s="41"/>
      <c r="Z75" s="41"/>
      <c r="AA75" s="41"/>
      <c r="AB75" s="41"/>
      <c r="AC75" s="41"/>
      <c r="AD75" s="41"/>
      <c r="AE75" s="41"/>
      <c r="AF75" s="41"/>
      <c r="AG75" s="41"/>
      <c r="AH75" s="63" t="s">
        <v>55</v>
      </c>
      <c r="AI75" s="41"/>
      <c r="AJ75" s="41"/>
      <c r="AK75" s="41"/>
      <c r="AL75" s="41"/>
      <c r="AM75" s="63" t="s">
        <v>56</v>
      </c>
      <c r="AN75" s="41"/>
      <c r="AO75" s="41"/>
      <c r="AP75" s="39"/>
      <c r="AQ75" s="39"/>
      <c r="AR75" s="43"/>
      <c r="BE75" s="37"/>
    </row>
    <row r="76" s="2" customFormat="1">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E76" s="37"/>
    </row>
    <row r="77" s="2" customFormat="1" ht="6.96"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E77" s="37"/>
    </row>
    <row r="81" s="2" customFormat="1" ht="6.96"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E81" s="37"/>
    </row>
    <row r="82" s="2" customFormat="1" ht="24.96" customHeight="1">
      <c r="A82" s="37"/>
      <c r="B82" s="38"/>
      <c r="C82" s="22" t="s">
        <v>59</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E82" s="37"/>
    </row>
    <row r="83" s="2" customFormat="1" ht="6.96"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E83" s="37"/>
    </row>
    <row r="84" s="4" customFormat="1" ht="12" customHeight="1">
      <c r="A84" s="4"/>
      <c r="B84" s="69"/>
      <c r="C84" s="31" t="s">
        <v>13</v>
      </c>
      <c r="D84" s="70"/>
      <c r="E84" s="70"/>
      <c r="F84" s="70"/>
      <c r="G84" s="70"/>
      <c r="H84" s="70"/>
      <c r="I84" s="70"/>
      <c r="J84" s="70"/>
      <c r="K84" s="70"/>
      <c r="L84" s="70" t="str">
        <f>K5</f>
        <v>2021-004</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E84" s="4"/>
    </row>
    <row r="85" s="5" customFormat="1" ht="36.96" customHeight="1">
      <c r="A85" s="5"/>
      <c r="B85" s="72"/>
      <c r="C85" s="73" t="s">
        <v>17</v>
      </c>
      <c r="D85" s="74"/>
      <c r="E85" s="74"/>
      <c r="F85" s="74"/>
      <c r="G85" s="74"/>
      <c r="H85" s="74"/>
      <c r="I85" s="74"/>
      <c r="J85" s="74"/>
      <c r="K85" s="74"/>
      <c r="L85" s="75" t="str">
        <f>K6</f>
        <v>Parkovací objekt při objektu Částkova 691/78, Plzeň</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E85" s="5"/>
    </row>
    <row r="86" s="2" customFormat="1" ht="6.96"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E86" s="37"/>
    </row>
    <row r="87" s="2" customFormat="1" ht="12" customHeight="1">
      <c r="A87" s="37"/>
      <c r="B87" s="38"/>
      <c r="C87" s="31" t="s">
        <v>22</v>
      </c>
      <c r="D87" s="39"/>
      <c r="E87" s="39"/>
      <c r="F87" s="39"/>
      <c r="G87" s="39"/>
      <c r="H87" s="39"/>
      <c r="I87" s="39"/>
      <c r="J87" s="39"/>
      <c r="K87" s="39"/>
      <c r="L87" s="77" t="str">
        <f>IF(K8="","",K8)</f>
        <v>Plzeň</v>
      </c>
      <c r="M87" s="39"/>
      <c r="N87" s="39"/>
      <c r="O87" s="39"/>
      <c r="P87" s="39"/>
      <c r="Q87" s="39"/>
      <c r="R87" s="39"/>
      <c r="S87" s="39"/>
      <c r="T87" s="39"/>
      <c r="U87" s="39"/>
      <c r="V87" s="39"/>
      <c r="W87" s="39"/>
      <c r="X87" s="39"/>
      <c r="Y87" s="39"/>
      <c r="Z87" s="39"/>
      <c r="AA87" s="39"/>
      <c r="AB87" s="39"/>
      <c r="AC87" s="39"/>
      <c r="AD87" s="39"/>
      <c r="AE87" s="39"/>
      <c r="AF87" s="39"/>
      <c r="AG87" s="39"/>
      <c r="AH87" s="39"/>
      <c r="AI87" s="31" t="s">
        <v>24</v>
      </c>
      <c r="AJ87" s="39"/>
      <c r="AK87" s="39"/>
      <c r="AL87" s="39"/>
      <c r="AM87" s="78" t="str">
        <f>IF(AN8= "","",AN8)</f>
        <v>20.1.2021</v>
      </c>
      <c r="AN87" s="78"/>
      <c r="AO87" s="39"/>
      <c r="AP87" s="39"/>
      <c r="AQ87" s="39"/>
      <c r="AR87" s="43"/>
      <c r="BE87" s="37"/>
    </row>
    <row r="88" s="2" customFormat="1" ht="6.96"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E88" s="37"/>
    </row>
    <row r="89" s="2" customFormat="1" ht="25.65" customHeight="1">
      <c r="A89" s="37"/>
      <c r="B89" s="38"/>
      <c r="C89" s="31" t="s">
        <v>26</v>
      </c>
      <c r="D89" s="39"/>
      <c r="E89" s="39"/>
      <c r="F89" s="39"/>
      <c r="G89" s="39"/>
      <c r="H89" s="39"/>
      <c r="I89" s="39"/>
      <c r="J89" s="39"/>
      <c r="K89" s="39"/>
      <c r="L89" s="70" t="str">
        <f>IF(E11= "","",E11)</f>
        <v>Středisko služeb školám Částkova 691/78, Pzeňl</v>
      </c>
      <c r="M89" s="39"/>
      <c r="N89" s="39"/>
      <c r="O89" s="39"/>
      <c r="P89" s="39"/>
      <c r="Q89" s="39"/>
      <c r="R89" s="39"/>
      <c r="S89" s="39"/>
      <c r="T89" s="39"/>
      <c r="U89" s="39"/>
      <c r="V89" s="39"/>
      <c r="W89" s="39"/>
      <c r="X89" s="39"/>
      <c r="Y89" s="39"/>
      <c r="Z89" s="39"/>
      <c r="AA89" s="39"/>
      <c r="AB89" s="39"/>
      <c r="AC89" s="39"/>
      <c r="AD89" s="39"/>
      <c r="AE89" s="39"/>
      <c r="AF89" s="39"/>
      <c r="AG89" s="39"/>
      <c r="AH89" s="39"/>
      <c r="AI89" s="31" t="s">
        <v>33</v>
      </c>
      <c r="AJ89" s="39"/>
      <c r="AK89" s="39"/>
      <c r="AL89" s="39"/>
      <c r="AM89" s="79" t="str">
        <f>IF(E17="","",E17)</f>
        <v>Ing.Miroslav Kuneš,P.R.O.-servis,Plz.Jablonského52</v>
      </c>
      <c r="AN89" s="70"/>
      <c r="AO89" s="70"/>
      <c r="AP89" s="70"/>
      <c r="AQ89" s="39"/>
      <c r="AR89" s="43"/>
      <c r="AS89" s="80" t="s">
        <v>60</v>
      </c>
      <c r="AT89" s="81"/>
      <c r="AU89" s="82"/>
      <c r="AV89" s="82"/>
      <c r="AW89" s="82"/>
      <c r="AX89" s="82"/>
      <c r="AY89" s="82"/>
      <c r="AZ89" s="82"/>
      <c r="BA89" s="82"/>
      <c r="BB89" s="82"/>
      <c r="BC89" s="82"/>
      <c r="BD89" s="83"/>
      <c r="BE89" s="37"/>
    </row>
    <row r="90" s="2" customFormat="1" ht="15.15" customHeight="1">
      <c r="A90" s="37"/>
      <c r="B90" s="38"/>
      <c r="C90" s="31" t="s">
        <v>30</v>
      </c>
      <c r="D90" s="39"/>
      <c r="E90" s="39"/>
      <c r="F90" s="39"/>
      <c r="G90" s="39"/>
      <c r="H90" s="39"/>
      <c r="I90" s="39"/>
      <c r="J90" s="39"/>
      <c r="K90" s="39"/>
      <c r="L90" s="70" t="str">
        <f>IF(E14= "Vyplň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37</v>
      </c>
      <c r="AJ90" s="39"/>
      <c r="AK90" s="39"/>
      <c r="AL90" s="39"/>
      <c r="AM90" s="79" t="str">
        <f>IF(E20="","",E20)</f>
        <v xml:space="preserve"> </v>
      </c>
      <c r="AN90" s="70"/>
      <c r="AO90" s="70"/>
      <c r="AP90" s="70"/>
      <c r="AQ90" s="39"/>
      <c r="AR90" s="43"/>
      <c r="AS90" s="84"/>
      <c r="AT90" s="85"/>
      <c r="AU90" s="86"/>
      <c r="AV90" s="86"/>
      <c r="AW90" s="86"/>
      <c r="AX90" s="86"/>
      <c r="AY90" s="86"/>
      <c r="AZ90" s="86"/>
      <c r="BA90" s="86"/>
      <c r="BB90" s="86"/>
      <c r="BC90" s="86"/>
      <c r="BD90" s="87"/>
      <c r="BE90" s="37"/>
    </row>
    <row r="91"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1"/>
      <c r="BE91" s="37"/>
    </row>
    <row r="92" s="2" customFormat="1" ht="29.28" customHeight="1">
      <c r="A92" s="37"/>
      <c r="B92" s="38"/>
      <c r="C92" s="92" t="s">
        <v>61</v>
      </c>
      <c r="D92" s="93"/>
      <c r="E92" s="93"/>
      <c r="F92" s="93"/>
      <c r="G92" s="93"/>
      <c r="H92" s="94"/>
      <c r="I92" s="95" t="s">
        <v>62</v>
      </c>
      <c r="J92" s="93"/>
      <c r="K92" s="93"/>
      <c r="L92" s="93"/>
      <c r="M92" s="93"/>
      <c r="N92" s="93"/>
      <c r="O92" s="93"/>
      <c r="P92" s="93"/>
      <c r="Q92" s="93"/>
      <c r="R92" s="93"/>
      <c r="S92" s="93"/>
      <c r="T92" s="93"/>
      <c r="U92" s="93"/>
      <c r="V92" s="93"/>
      <c r="W92" s="93"/>
      <c r="X92" s="93"/>
      <c r="Y92" s="93"/>
      <c r="Z92" s="93"/>
      <c r="AA92" s="93"/>
      <c r="AB92" s="93"/>
      <c r="AC92" s="93"/>
      <c r="AD92" s="93"/>
      <c r="AE92" s="93"/>
      <c r="AF92" s="93"/>
      <c r="AG92" s="96" t="s">
        <v>63</v>
      </c>
      <c r="AH92" s="93"/>
      <c r="AI92" s="93"/>
      <c r="AJ92" s="93"/>
      <c r="AK92" s="93"/>
      <c r="AL92" s="93"/>
      <c r="AM92" s="93"/>
      <c r="AN92" s="95" t="s">
        <v>64</v>
      </c>
      <c r="AO92" s="93"/>
      <c r="AP92" s="97"/>
      <c r="AQ92" s="98" t="s">
        <v>65</v>
      </c>
      <c r="AR92" s="43"/>
      <c r="AS92" s="99" t="s">
        <v>66</v>
      </c>
      <c r="AT92" s="100" t="s">
        <v>67</v>
      </c>
      <c r="AU92" s="100" t="s">
        <v>68</v>
      </c>
      <c r="AV92" s="100" t="s">
        <v>69</v>
      </c>
      <c r="AW92" s="100" t="s">
        <v>70</v>
      </c>
      <c r="AX92" s="100" t="s">
        <v>71</v>
      </c>
      <c r="AY92" s="100" t="s">
        <v>72</v>
      </c>
      <c r="AZ92" s="100" t="s">
        <v>73</v>
      </c>
      <c r="BA92" s="100" t="s">
        <v>74</v>
      </c>
      <c r="BB92" s="100" t="s">
        <v>75</v>
      </c>
      <c r="BC92" s="100" t="s">
        <v>76</v>
      </c>
      <c r="BD92" s="101" t="s">
        <v>77</v>
      </c>
      <c r="BE92" s="37"/>
    </row>
    <row r="93"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4"/>
      <c r="BE93" s="37"/>
    </row>
    <row r="94" s="6" customFormat="1" ht="32.4" customHeight="1">
      <c r="A94" s="6"/>
      <c r="B94" s="105"/>
      <c r="C94" s="106" t="s">
        <v>78</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ROUND(AG95,2)</f>
        <v>0</v>
      </c>
      <c r="AH94" s="108"/>
      <c r="AI94" s="108"/>
      <c r="AJ94" s="108"/>
      <c r="AK94" s="108"/>
      <c r="AL94" s="108"/>
      <c r="AM94" s="108"/>
      <c r="AN94" s="109">
        <f>SUM(AG94,AT94)</f>
        <v>0</v>
      </c>
      <c r="AO94" s="109"/>
      <c r="AP94" s="109"/>
      <c r="AQ94" s="110" t="s">
        <v>1</v>
      </c>
      <c r="AR94" s="111"/>
      <c r="AS94" s="112">
        <f>ROUND(AS95,2)</f>
        <v>0</v>
      </c>
      <c r="AT94" s="113">
        <f>ROUND(SUM(AV94:AW94),2)</f>
        <v>0</v>
      </c>
      <c r="AU94" s="114">
        <f>ROUND(AU95,5)</f>
        <v>0</v>
      </c>
      <c r="AV94" s="113">
        <f>ROUND(AZ94*L29,2)</f>
        <v>0</v>
      </c>
      <c r="AW94" s="113">
        <f>ROUND(BA94*L30,2)</f>
        <v>0</v>
      </c>
      <c r="AX94" s="113">
        <f>ROUND(BB94*L29,2)</f>
        <v>0</v>
      </c>
      <c r="AY94" s="113">
        <f>ROUND(BC94*L30,2)</f>
        <v>0</v>
      </c>
      <c r="AZ94" s="113">
        <f>ROUND(AZ95,2)</f>
        <v>0</v>
      </c>
      <c r="BA94" s="113">
        <f>ROUND(BA95,2)</f>
        <v>0</v>
      </c>
      <c r="BB94" s="113">
        <f>ROUND(BB95,2)</f>
        <v>0</v>
      </c>
      <c r="BC94" s="113">
        <f>ROUND(BC95,2)</f>
        <v>0</v>
      </c>
      <c r="BD94" s="115">
        <f>ROUND(BD95,2)</f>
        <v>0</v>
      </c>
      <c r="BE94" s="6"/>
      <c r="BS94" s="116" t="s">
        <v>79</v>
      </c>
      <c r="BT94" s="116" t="s">
        <v>80</v>
      </c>
      <c r="BU94" s="117" t="s">
        <v>81</v>
      </c>
      <c r="BV94" s="116" t="s">
        <v>82</v>
      </c>
      <c r="BW94" s="116" t="s">
        <v>5</v>
      </c>
      <c r="BX94" s="116" t="s">
        <v>83</v>
      </c>
      <c r="CL94" s="116" t="s">
        <v>1</v>
      </c>
    </row>
    <row r="95" s="7" customFormat="1" ht="16.5" customHeight="1">
      <c r="A95" s="118" t="s">
        <v>84</v>
      </c>
      <c r="B95" s="119"/>
      <c r="C95" s="120"/>
      <c r="D95" s="121" t="s">
        <v>85</v>
      </c>
      <c r="E95" s="121"/>
      <c r="F95" s="121"/>
      <c r="G95" s="121"/>
      <c r="H95" s="121"/>
      <c r="I95" s="122"/>
      <c r="J95" s="121" t="s">
        <v>86</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'01 - Parkovací objekt'!J30</f>
        <v>0</v>
      </c>
      <c r="AH95" s="122"/>
      <c r="AI95" s="122"/>
      <c r="AJ95" s="122"/>
      <c r="AK95" s="122"/>
      <c r="AL95" s="122"/>
      <c r="AM95" s="122"/>
      <c r="AN95" s="123">
        <f>SUM(AG95,AT95)</f>
        <v>0</v>
      </c>
      <c r="AO95" s="122"/>
      <c r="AP95" s="122"/>
      <c r="AQ95" s="124" t="s">
        <v>87</v>
      </c>
      <c r="AR95" s="125"/>
      <c r="AS95" s="126">
        <v>0</v>
      </c>
      <c r="AT95" s="127">
        <f>ROUND(SUM(AV95:AW95),2)</f>
        <v>0</v>
      </c>
      <c r="AU95" s="128">
        <f>'01 - Parkovací objekt'!P146</f>
        <v>0</v>
      </c>
      <c r="AV95" s="127">
        <f>'01 - Parkovací objekt'!J33</f>
        <v>0</v>
      </c>
      <c r="AW95" s="127">
        <f>'01 - Parkovací objekt'!J34</f>
        <v>0</v>
      </c>
      <c r="AX95" s="127">
        <f>'01 - Parkovací objekt'!J35</f>
        <v>0</v>
      </c>
      <c r="AY95" s="127">
        <f>'01 - Parkovací objekt'!J36</f>
        <v>0</v>
      </c>
      <c r="AZ95" s="127">
        <f>'01 - Parkovací objekt'!F33</f>
        <v>0</v>
      </c>
      <c r="BA95" s="127">
        <f>'01 - Parkovací objekt'!F34</f>
        <v>0</v>
      </c>
      <c r="BB95" s="127">
        <f>'01 - Parkovací objekt'!F35</f>
        <v>0</v>
      </c>
      <c r="BC95" s="127">
        <f>'01 - Parkovací objekt'!F36</f>
        <v>0</v>
      </c>
      <c r="BD95" s="129">
        <f>'01 - Parkovací objekt'!F37</f>
        <v>0</v>
      </c>
      <c r="BE95" s="7"/>
      <c r="BT95" s="130" t="s">
        <v>21</v>
      </c>
      <c r="BV95" s="130" t="s">
        <v>82</v>
      </c>
      <c r="BW95" s="130" t="s">
        <v>88</v>
      </c>
      <c r="BX95" s="130" t="s">
        <v>5</v>
      </c>
      <c r="CL95" s="130" t="s">
        <v>1</v>
      </c>
      <c r="CM95" s="130" t="s">
        <v>89</v>
      </c>
    </row>
    <row r="96" s="2" customFormat="1" ht="30" customHeight="1">
      <c r="A96" s="37"/>
      <c r="B96" s="38"/>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43"/>
      <c r="AS96" s="37"/>
      <c r="AT96" s="37"/>
      <c r="AU96" s="37"/>
      <c r="AV96" s="37"/>
      <c r="AW96" s="37"/>
      <c r="AX96" s="37"/>
      <c r="AY96" s="37"/>
      <c r="AZ96" s="37"/>
      <c r="BA96" s="37"/>
      <c r="BB96" s="37"/>
      <c r="BC96" s="37"/>
      <c r="BD96" s="37"/>
      <c r="BE96" s="37"/>
    </row>
    <row r="97" s="2" customFormat="1" ht="6.96" customHeight="1">
      <c r="A97" s="37"/>
      <c r="B97" s="65"/>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43"/>
      <c r="AS97" s="37"/>
      <c r="AT97" s="37"/>
      <c r="AU97" s="37"/>
      <c r="AV97" s="37"/>
      <c r="AW97" s="37"/>
      <c r="AX97" s="37"/>
      <c r="AY97" s="37"/>
      <c r="AZ97" s="37"/>
      <c r="BA97" s="37"/>
      <c r="BB97" s="37"/>
      <c r="BC97" s="37"/>
      <c r="BD97" s="37"/>
      <c r="BE97" s="37"/>
    </row>
  </sheetData>
  <sheetProtection sheet="1" formatColumns="0" formatRows="0" objects="1" scenarios="1" spinCount="100000" saltValue="9I7IoeRrBfQHWqNTIiTbVXHKMg5bRuFLCW3EXGZNcvQdEXCHNUtTerDJSyEI4hVB/m+m0lVKjIh0Ims9Xd73+w==" hashValue="LKuxTQg7aVQXOGYcubEpo+iDNeE+Xr2M3iOIXSOdEyjtC2Nxwu/AqtWgtZ0+lJff9miC85lj2e4gUgCC8OpmBg==" algorithmName="SHA-512" password="CC35"/>
  <mergeCells count="4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01 - Parkovací objekt'!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88</v>
      </c>
    </row>
    <row r="3" s="1" customFormat="1" ht="6.96" customHeight="1">
      <c r="B3" s="131"/>
      <c r="C3" s="132"/>
      <c r="D3" s="132"/>
      <c r="E3" s="132"/>
      <c r="F3" s="132"/>
      <c r="G3" s="132"/>
      <c r="H3" s="132"/>
      <c r="I3" s="132"/>
      <c r="J3" s="132"/>
      <c r="K3" s="132"/>
      <c r="L3" s="19"/>
      <c r="AT3" s="16" t="s">
        <v>89</v>
      </c>
    </row>
    <row r="4" s="1" customFormat="1" ht="24.96" customHeight="1">
      <c r="B4" s="19"/>
      <c r="D4" s="133" t="s">
        <v>90</v>
      </c>
      <c r="L4" s="19"/>
      <c r="M4" s="134" t="s">
        <v>10</v>
      </c>
      <c r="AT4" s="16" t="s">
        <v>4</v>
      </c>
    </row>
    <row r="5" s="1" customFormat="1" ht="6.96" customHeight="1">
      <c r="B5" s="19"/>
      <c r="L5" s="19"/>
    </row>
    <row r="6" s="1" customFormat="1" ht="12" customHeight="1">
      <c r="B6" s="19"/>
      <c r="D6" s="135" t="s">
        <v>17</v>
      </c>
      <c r="L6" s="19"/>
    </row>
    <row r="7" s="1" customFormat="1" ht="16.5" customHeight="1">
      <c r="B7" s="19"/>
      <c r="E7" s="136" t="str">
        <f>'Rekapitulace stavby'!K6</f>
        <v>Parkovací objekt při objektu Částkova 691/78, Plzeň</v>
      </c>
      <c r="F7" s="135"/>
      <c r="G7" s="135"/>
      <c r="H7" s="135"/>
      <c r="L7" s="19"/>
    </row>
    <row r="8" s="2" customFormat="1" ht="12" customHeight="1">
      <c r="A8" s="37"/>
      <c r="B8" s="43"/>
      <c r="C8" s="37"/>
      <c r="D8" s="135" t="s">
        <v>91</v>
      </c>
      <c r="E8" s="37"/>
      <c r="F8" s="37"/>
      <c r="G8" s="37"/>
      <c r="H8" s="37"/>
      <c r="I8" s="37"/>
      <c r="J8" s="37"/>
      <c r="K8" s="37"/>
      <c r="L8" s="62"/>
      <c r="S8" s="37"/>
      <c r="T8" s="37"/>
      <c r="U8" s="37"/>
      <c r="V8" s="37"/>
      <c r="W8" s="37"/>
      <c r="X8" s="37"/>
      <c r="Y8" s="37"/>
      <c r="Z8" s="37"/>
      <c r="AA8" s="37"/>
      <c r="AB8" s="37"/>
      <c r="AC8" s="37"/>
      <c r="AD8" s="37"/>
      <c r="AE8" s="37"/>
    </row>
    <row r="9" s="2" customFormat="1" ht="16.5" customHeight="1">
      <c r="A9" s="37"/>
      <c r="B9" s="43"/>
      <c r="C9" s="37"/>
      <c r="D9" s="37"/>
      <c r="E9" s="137" t="s">
        <v>92</v>
      </c>
      <c r="F9" s="37"/>
      <c r="G9" s="37"/>
      <c r="H9" s="37"/>
      <c r="I9" s="37"/>
      <c r="J9" s="37"/>
      <c r="K9" s="37"/>
      <c r="L9" s="62"/>
      <c r="S9" s="37"/>
      <c r="T9" s="37"/>
      <c r="U9" s="37"/>
      <c r="V9" s="37"/>
      <c r="W9" s="37"/>
      <c r="X9" s="37"/>
      <c r="Y9" s="37"/>
      <c r="Z9" s="37"/>
      <c r="AA9" s="37"/>
      <c r="AB9" s="37"/>
      <c r="AC9" s="37"/>
      <c r="AD9" s="37"/>
      <c r="AE9" s="37"/>
    </row>
    <row r="10" s="2" customFormat="1">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2" customFormat="1" ht="12" customHeight="1">
      <c r="A11" s="37"/>
      <c r="B11" s="43"/>
      <c r="C11" s="37"/>
      <c r="D11" s="135" t="s">
        <v>19</v>
      </c>
      <c r="E11" s="37"/>
      <c r="F11" s="138" t="s">
        <v>1</v>
      </c>
      <c r="G11" s="37"/>
      <c r="H11" s="37"/>
      <c r="I11" s="135" t="s">
        <v>20</v>
      </c>
      <c r="J11" s="138" t="s">
        <v>1</v>
      </c>
      <c r="K11" s="37"/>
      <c r="L11" s="62"/>
      <c r="S11" s="37"/>
      <c r="T11" s="37"/>
      <c r="U11" s="37"/>
      <c r="V11" s="37"/>
      <c r="W11" s="37"/>
      <c r="X11" s="37"/>
      <c r="Y11" s="37"/>
      <c r="Z11" s="37"/>
      <c r="AA11" s="37"/>
      <c r="AB11" s="37"/>
      <c r="AC11" s="37"/>
      <c r="AD11" s="37"/>
      <c r="AE11" s="37"/>
    </row>
    <row r="12" s="2" customFormat="1" ht="12" customHeight="1">
      <c r="A12" s="37"/>
      <c r="B12" s="43"/>
      <c r="C12" s="37"/>
      <c r="D12" s="135" t="s">
        <v>22</v>
      </c>
      <c r="E12" s="37"/>
      <c r="F12" s="138" t="s">
        <v>23</v>
      </c>
      <c r="G12" s="37"/>
      <c r="H12" s="37"/>
      <c r="I12" s="135" t="s">
        <v>24</v>
      </c>
      <c r="J12" s="139" t="str">
        <f>'Rekapitulace stavby'!AN8</f>
        <v>20.1.2021</v>
      </c>
      <c r="K12" s="37"/>
      <c r="L12" s="62"/>
      <c r="S12" s="37"/>
      <c r="T12" s="37"/>
      <c r="U12" s="37"/>
      <c r="V12" s="37"/>
      <c r="W12" s="37"/>
      <c r="X12" s="37"/>
      <c r="Y12" s="37"/>
      <c r="Z12" s="37"/>
      <c r="AA12" s="37"/>
      <c r="AB12" s="37"/>
      <c r="AC12" s="37"/>
      <c r="AD12" s="37"/>
      <c r="AE12" s="37"/>
    </row>
    <row r="13"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2" customFormat="1" ht="12" customHeight="1">
      <c r="A14" s="37"/>
      <c r="B14" s="43"/>
      <c r="C14" s="37"/>
      <c r="D14" s="135" t="s">
        <v>26</v>
      </c>
      <c r="E14" s="37"/>
      <c r="F14" s="37"/>
      <c r="G14" s="37"/>
      <c r="H14" s="37"/>
      <c r="I14" s="135" t="s">
        <v>27</v>
      </c>
      <c r="J14" s="138" t="s">
        <v>1</v>
      </c>
      <c r="K14" s="37"/>
      <c r="L14" s="62"/>
      <c r="S14" s="37"/>
      <c r="T14" s="37"/>
      <c r="U14" s="37"/>
      <c r="V14" s="37"/>
      <c r="W14" s="37"/>
      <c r="X14" s="37"/>
      <c r="Y14" s="37"/>
      <c r="Z14" s="37"/>
      <c r="AA14" s="37"/>
      <c r="AB14" s="37"/>
      <c r="AC14" s="37"/>
      <c r="AD14" s="37"/>
      <c r="AE14" s="37"/>
    </row>
    <row r="15" s="2" customFormat="1" ht="18" customHeight="1">
      <c r="A15" s="37"/>
      <c r="B15" s="43"/>
      <c r="C15" s="37"/>
      <c r="D15" s="37"/>
      <c r="E15" s="138" t="s">
        <v>28</v>
      </c>
      <c r="F15" s="37"/>
      <c r="G15" s="37"/>
      <c r="H15" s="37"/>
      <c r="I15" s="135" t="s">
        <v>29</v>
      </c>
      <c r="J15" s="138" t="s">
        <v>1</v>
      </c>
      <c r="K15" s="37"/>
      <c r="L15" s="62"/>
      <c r="S15" s="37"/>
      <c r="T15" s="37"/>
      <c r="U15" s="37"/>
      <c r="V15" s="37"/>
      <c r="W15" s="37"/>
      <c r="X15" s="37"/>
      <c r="Y15" s="37"/>
      <c r="Z15" s="37"/>
      <c r="AA15" s="37"/>
      <c r="AB15" s="37"/>
      <c r="AC15" s="37"/>
      <c r="AD15" s="37"/>
      <c r="AE15" s="37"/>
    </row>
    <row r="16" s="2" customFormat="1" ht="6.96"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2" customFormat="1" ht="12" customHeight="1">
      <c r="A17" s="37"/>
      <c r="B17" s="43"/>
      <c r="C17" s="37"/>
      <c r="D17" s="135" t="s">
        <v>30</v>
      </c>
      <c r="E17" s="37"/>
      <c r="F17" s="37"/>
      <c r="G17" s="37"/>
      <c r="H17" s="37"/>
      <c r="I17" s="135" t="s">
        <v>27</v>
      </c>
      <c r="J17" s="32" t="str">
        <f>'Rekapitulace stavby'!AN13</f>
        <v>Vyplň údaj</v>
      </c>
      <c r="K17" s="37"/>
      <c r="L17" s="62"/>
      <c r="S17" s="37"/>
      <c r="T17" s="37"/>
      <c r="U17" s="37"/>
      <c r="V17" s="37"/>
      <c r="W17" s="37"/>
      <c r="X17" s="37"/>
      <c r="Y17" s="37"/>
      <c r="Z17" s="37"/>
      <c r="AA17" s="37"/>
      <c r="AB17" s="37"/>
      <c r="AC17" s="37"/>
      <c r="AD17" s="37"/>
      <c r="AE17" s="37"/>
    </row>
    <row r="18" s="2" customFormat="1" ht="18" customHeight="1">
      <c r="A18" s="37"/>
      <c r="B18" s="43"/>
      <c r="C18" s="37"/>
      <c r="D18" s="37"/>
      <c r="E18" s="32" t="str">
        <f>'Rekapitulace stavby'!E14</f>
        <v>Vyplň údaj</v>
      </c>
      <c r="F18" s="138"/>
      <c r="G18" s="138"/>
      <c r="H18" s="138"/>
      <c r="I18" s="135" t="s">
        <v>29</v>
      </c>
      <c r="J18" s="32" t="str">
        <f>'Rekapitulace stavby'!AN14</f>
        <v>Vyplň údaj</v>
      </c>
      <c r="K18" s="37"/>
      <c r="L18" s="62"/>
      <c r="S18" s="37"/>
      <c r="T18" s="37"/>
      <c r="U18" s="37"/>
      <c r="V18" s="37"/>
      <c r="W18" s="37"/>
      <c r="X18" s="37"/>
      <c r="Y18" s="37"/>
      <c r="Z18" s="37"/>
      <c r="AA18" s="37"/>
      <c r="AB18" s="37"/>
      <c r="AC18" s="37"/>
      <c r="AD18" s="37"/>
      <c r="AE18" s="37"/>
    </row>
    <row r="19" s="2" customFormat="1" ht="6.96"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2" customFormat="1" ht="12" customHeight="1">
      <c r="A20" s="37"/>
      <c r="B20" s="43"/>
      <c r="C20" s="37"/>
      <c r="D20" s="135" t="s">
        <v>33</v>
      </c>
      <c r="E20" s="37"/>
      <c r="F20" s="37"/>
      <c r="G20" s="37"/>
      <c r="H20" s="37"/>
      <c r="I20" s="135" t="s">
        <v>27</v>
      </c>
      <c r="J20" s="138" t="s">
        <v>34</v>
      </c>
      <c r="K20" s="37"/>
      <c r="L20" s="62"/>
      <c r="S20" s="37"/>
      <c r="T20" s="37"/>
      <c r="U20" s="37"/>
      <c r="V20" s="37"/>
      <c r="W20" s="37"/>
      <c r="X20" s="37"/>
      <c r="Y20" s="37"/>
      <c r="Z20" s="37"/>
      <c r="AA20" s="37"/>
      <c r="AB20" s="37"/>
      <c r="AC20" s="37"/>
      <c r="AD20" s="37"/>
      <c r="AE20" s="37"/>
    </row>
    <row r="21" s="2" customFormat="1" ht="18" customHeight="1">
      <c r="A21" s="37"/>
      <c r="B21" s="43"/>
      <c r="C21" s="37"/>
      <c r="D21" s="37"/>
      <c r="E21" s="138" t="s">
        <v>35</v>
      </c>
      <c r="F21" s="37"/>
      <c r="G21" s="37"/>
      <c r="H21" s="37"/>
      <c r="I21" s="135" t="s">
        <v>29</v>
      </c>
      <c r="J21" s="138" t="s">
        <v>36</v>
      </c>
      <c r="K21" s="37"/>
      <c r="L21" s="62"/>
      <c r="S21" s="37"/>
      <c r="T21" s="37"/>
      <c r="U21" s="37"/>
      <c r="V21" s="37"/>
      <c r="W21" s="37"/>
      <c r="X21" s="37"/>
      <c r="Y21" s="37"/>
      <c r="Z21" s="37"/>
      <c r="AA21" s="37"/>
      <c r="AB21" s="37"/>
      <c r="AC21" s="37"/>
      <c r="AD21" s="37"/>
      <c r="AE21" s="37"/>
    </row>
    <row r="22" s="2" customFormat="1" ht="6.96"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2" customFormat="1" ht="12" customHeight="1">
      <c r="A23" s="37"/>
      <c r="B23" s="43"/>
      <c r="C23" s="37"/>
      <c r="D23" s="135" t="s">
        <v>37</v>
      </c>
      <c r="E23" s="37"/>
      <c r="F23" s="37"/>
      <c r="G23" s="37"/>
      <c r="H23" s="37"/>
      <c r="I23" s="135" t="s">
        <v>27</v>
      </c>
      <c r="J23" s="138" t="str">
        <f>IF('Rekapitulace stavby'!AN19="","",'Rekapitulace stavby'!AN19)</f>
        <v/>
      </c>
      <c r="K23" s="37"/>
      <c r="L23" s="62"/>
      <c r="S23" s="37"/>
      <c r="T23" s="37"/>
      <c r="U23" s="37"/>
      <c r="V23" s="37"/>
      <c r="W23" s="37"/>
      <c r="X23" s="37"/>
      <c r="Y23" s="37"/>
      <c r="Z23" s="37"/>
      <c r="AA23" s="37"/>
      <c r="AB23" s="37"/>
      <c r="AC23" s="37"/>
      <c r="AD23" s="37"/>
      <c r="AE23" s="37"/>
    </row>
    <row r="24" s="2" customFormat="1" ht="18" customHeight="1">
      <c r="A24" s="37"/>
      <c r="B24" s="43"/>
      <c r="C24" s="37"/>
      <c r="D24" s="37"/>
      <c r="E24" s="138" t="str">
        <f>IF('Rekapitulace stavby'!E20="","",'Rekapitulace stavby'!E20)</f>
        <v xml:space="preserve"> </v>
      </c>
      <c r="F24" s="37"/>
      <c r="G24" s="37"/>
      <c r="H24" s="37"/>
      <c r="I24" s="135" t="s">
        <v>29</v>
      </c>
      <c r="J24" s="138" t="str">
        <f>IF('Rekapitulace stavby'!AN20="","",'Rekapitulace stavby'!AN20)</f>
        <v/>
      </c>
      <c r="K24" s="37"/>
      <c r="L24" s="62"/>
      <c r="S24" s="37"/>
      <c r="T24" s="37"/>
      <c r="U24" s="37"/>
      <c r="V24" s="37"/>
      <c r="W24" s="37"/>
      <c r="X24" s="37"/>
      <c r="Y24" s="37"/>
      <c r="Z24" s="37"/>
      <c r="AA24" s="37"/>
      <c r="AB24" s="37"/>
      <c r="AC24" s="37"/>
      <c r="AD24" s="37"/>
      <c r="AE24" s="37"/>
    </row>
    <row r="25" s="2" customFormat="1" ht="6.96"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2" customFormat="1" ht="12" customHeight="1">
      <c r="A26" s="37"/>
      <c r="B26" s="43"/>
      <c r="C26" s="37"/>
      <c r="D26" s="135" t="s">
        <v>39</v>
      </c>
      <c r="E26" s="37"/>
      <c r="F26" s="37"/>
      <c r="G26" s="37"/>
      <c r="H26" s="37"/>
      <c r="I26" s="37"/>
      <c r="J26" s="37"/>
      <c r="K26" s="37"/>
      <c r="L26" s="62"/>
      <c r="S26" s="37"/>
      <c r="T26" s="37"/>
      <c r="U26" s="37"/>
      <c r="V26" s="37"/>
      <c r="W26" s="37"/>
      <c r="X26" s="37"/>
      <c r="Y26" s="37"/>
      <c r="Z26" s="37"/>
      <c r="AA26" s="37"/>
      <c r="AB26" s="37"/>
      <c r="AC26" s="37"/>
      <c r="AD26" s="37"/>
      <c r="AE26" s="37"/>
    </row>
    <row r="27" s="8" customFormat="1" ht="16.5" customHeight="1">
      <c r="A27" s="140"/>
      <c r="B27" s="141"/>
      <c r="C27" s="140"/>
      <c r="D27" s="140"/>
      <c r="E27" s="142" t="s">
        <v>1</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2" customFormat="1" ht="6.96" customHeight="1">
      <c r="A29" s="37"/>
      <c r="B29" s="43"/>
      <c r="C29" s="37"/>
      <c r="D29" s="144"/>
      <c r="E29" s="144"/>
      <c r="F29" s="144"/>
      <c r="G29" s="144"/>
      <c r="H29" s="144"/>
      <c r="I29" s="144"/>
      <c r="J29" s="144"/>
      <c r="K29" s="144"/>
      <c r="L29" s="62"/>
      <c r="S29" s="37"/>
      <c r="T29" s="37"/>
      <c r="U29" s="37"/>
      <c r="V29" s="37"/>
      <c r="W29" s="37"/>
      <c r="X29" s="37"/>
      <c r="Y29" s="37"/>
      <c r="Z29" s="37"/>
      <c r="AA29" s="37"/>
      <c r="AB29" s="37"/>
      <c r="AC29" s="37"/>
      <c r="AD29" s="37"/>
      <c r="AE29" s="37"/>
    </row>
    <row r="30" s="2" customFormat="1" ht="25.44" customHeight="1">
      <c r="A30" s="37"/>
      <c r="B30" s="43"/>
      <c r="C30" s="37"/>
      <c r="D30" s="145" t="s">
        <v>40</v>
      </c>
      <c r="E30" s="37"/>
      <c r="F30" s="37"/>
      <c r="G30" s="37"/>
      <c r="H30" s="37"/>
      <c r="I30" s="37"/>
      <c r="J30" s="146">
        <f>ROUND(J146, 2)</f>
        <v>0</v>
      </c>
      <c r="K30" s="37"/>
      <c r="L30" s="62"/>
      <c r="S30" s="37"/>
      <c r="T30" s="37"/>
      <c r="U30" s="37"/>
      <c r="V30" s="37"/>
      <c r="W30" s="37"/>
      <c r="X30" s="37"/>
      <c r="Y30" s="37"/>
      <c r="Z30" s="37"/>
      <c r="AA30" s="37"/>
      <c r="AB30" s="37"/>
      <c r="AC30" s="37"/>
      <c r="AD30" s="37"/>
      <c r="AE30" s="37"/>
    </row>
    <row r="31" s="2" customFormat="1" ht="6.96" customHeight="1">
      <c r="A31" s="37"/>
      <c r="B31" s="43"/>
      <c r="C31" s="37"/>
      <c r="D31" s="144"/>
      <c r="E31" s="144"/>
      <c r="F31" s="144"/>
      <c r="G31" s="144"/>
      <c r="H31" s="144"/>
      <c r="I31" s="144"/>
      <c r="J31" s="144"/>
      <c r="K31" s="144"/>
      <c r="L31" s="62"/>
      <c r="S31" s="37"/>
      <c r="T31" s="37"/>
      <c r="U31" s="37"/>
      <c r="V31" s="37"/>
      <c r="W31" s="37"/>
      <c r="X31" s="37"/>
      <c r="Y31" s="37"/>
      <c r="Z31" s="37"/>
      <c r="AA31" s="37"/>
      <c r="AB31" s="37"/>
      <c r="AC31" s="37"/>
      <c r="AD31" s="37"/>
      <c r="AE31" s="37"/>
    </row>
    <row r="32" s="2" customFormat="1" ht="14.4" customHeight="1">
      <c r="A32" s="37"/>
      <c r="B32" s="43"/>
      <c r="C32" s="37"/>
      <c r="D32" s="37"/>
      <c r="E32" s="37"/>
      <c r="F32" s="147" t="s">
        <v>42</v>
      </c>
      <c r="G32" s="37"/>
      <c r="H32" s="37"/>
      <c r="I32" s="147" t="s">
        <v>41</v>
      </c>
      <c r="J32" s="147" t="s">
        <v>43</v>
      </c>
      <c r="K32" s="37"/>
      <c r="L32" s="62"/>
      <c r="S32" s="37"/>
      <c r="T32" s="37"/>
      <c r="U32" s="37"/>
      <c r="V32" s="37"/>
      <c r="W32" s="37"/>
      <c r="X32" s="37"/>
      <c r="Y32" s="37"/>
      <c r="Z32" s="37"/>
      <c r="AA32" s="37"/>
      <c r="AB32" s="37"/>
      <c r="AC32" s="37"/>
      <c r="AD32" s="37"/>
      <c r="AE32" s="37"/>
    </row>
    <row r="33" s="2" customFormat="1" ht="14.4" customHeight="1">
      <c r="A33" s="37"/>
      <c r="B33" s="43"/>
      <c r="C33" s="37"/>
      <c r="D33" s="148" t="s">
        <v>44</v>
      </c>
      <c r="E33" s="135" t="s">
        <v>45</v>
      </c>
      <c r="F33" s="149">
        <f>ROUND((SUM(BE146:BE684)),  2)</f>
        <v>0</v>
      </c>
      <c r="G33" s="37"/>
      <c r="H33" s="37"/>
      <c r="I33" s="150">
        <v>0.20999999999999999</v>
      </c>
      <c r="J33" s="149">
        <f>ROUND(((SUM(BE146:BE684))*I33),  2)</f>
        <v>0</v>
      </c>
      <c r="K33" s="37"/>
      <c r="L33" s="62"/>
      <c r="S33" s="37"/>
      <c r="T33" s="37"/>
      <c r="U33" s="37"/>
      <c r="V33" s="37"/>
      <c r="W33" s="37"/>
      <c r="X33" s="37"/>
      <c r="Y33" s="37"/>
      <c r="Z33" s="37"/>
      <c r="AA33" s="37"/>
      <c r="AB33" s="37"/>
      <c r="AC33" s="37"/>
      <c r="AD33" s="37"/>
      <c r="AE33" s="37"/>
    </row>
    <row r="34" s="2" customFormat="1" ht="14.4" customHeight="1">
      <c r="A34" s="37"/>
      <c r="B34" s="43"/>
      <c r="C34" s="37"/>
      <c r="D34" s="37"/>
      <c r="E34" s="135" t="s">
        <v>46</v>
      </c>
      <c r="F34" s="149">
        <f>ROUND((SUM(BF146:BF684)),  2)</f>
        <v>0</v>
      </c>
      <c r="G34" s="37"/>
      <c r="H34" s="37"/>
      <c r="I34" s="150">
        <v>0.14999999999999999</v>
      </c>
      <c r="J34" s="149">
        <f>ROUND(((SUM(BF146:BF684))*I34),  2)</f>
        <v>0</v>
      </c>
      <c r="K34" s="37"/>
      <c r="L34" s="62"/>
      <c r="S34" s="37"/>
      <c r="T34" s="37"/>
      <c r="U34" s="37"/>
      <c r="V34" s="37"/>
      <c r="W34" s="37"/>
      <c r="X34" s="37"/>
      <c r="Y34" s="37"/>
      <c r="Z34" s="37"/>
      <c r="AA34" s="37"/>
      <c r="AB34" s="37"/>
      <c r="AC34" s="37"/>
      <c r="AD34" s="37"/>
      <c r="AE34" s="37"/>
    </row>
    <row r="35" hidden="1" s="2" customFormat="1" ht="14.4" customHeight="1">
      <c r="A35" s="37"/>
      <c r="B35" s="43"/>
      <c r="C35" s="37"/>
      <c r="D35" s="37"/>
      <c r="E35" s="135" t="s">
        <v>47</v>
      </c>
      <c r="F35" s="149">
        <f>ROUND((SUM(BG146:BG684)),  2)</f>
        <v>0</v>
      </c>
      <c r="G35" s="37"/>
      <c r="H35" s="37"/>
      <c r="I35" s="150">
        <v>0.20999999999999999</v>
      </c>
      <c r="J35" s="149">
        <f>0</f>
        <v>0</v>
      </c>
      <c r="K35" s="37"/>
      <c r="L35" s="62"/>
      <c r="S35" s="37"/>
      <c r="T35" s="37"/>
      <c r="U35" s="37"/>
      <c r="V35" s="37"/>
      <c r="W35" s="37"/>
      <c r="X35" s="37"/>
      <c r="Y35" s="37"/>
      <c r="Z35" s="37"/>
      <c r="AA35" s="37"/>
      <c r="AB35" s="37"/>
      <c r="AC35" s="37"/>
      <c r="AD35" s="37"/>
      <c r="AE35" s="37"/>
    </row>
    <row r="36" hidden="1" s="2" customFormat="1" ht="14.4" customHeight="1">
      <c r="A36" s="37"/>
      <c r="B36" s="43"/>
      <c r="C36" s="37"/>
      <c r="D36" s="37"/>
      <c r="E36" s="135" t="s">
        <v>48</v>
      </c>
      <c r="F36" s="149">
        <f>ROUND((SUM(BH146:BH684)),  2)</f>
        <v>0</v>
      </c>
      <c r="G36" s="37"/>
      <c r="H36" s="37"/>
      <c r="I36" s="150">
        <v>0.14999999999999999</v>
      </c>
      <c r="J36" s="149">
        <f>0</f>
        <v>0</v>
      </c>
      <c r="K36" s="37"/>
      <c r="L36" s="62"/>
      <c r="S36" s="37"/>
      <c r="T36" s="37"/>
      <c r="U36" s="37"/>
      <c r="V36" s="37"/>
      <c r="W36" s="37"/>
      <c r="X36" s="37"/>
      <c r="Y36" s="37"/>
      <c r="Z36" s="37"/>
      <c r="AA36" s="37"/>
      <c r="AB36" s="37"/>
      <c r="AC36" s="37"/>
      <c r="AD36" s="37"/>
      <c r="AE36" s="37"/>
    </row>
    <row r="37" hidden="1" s="2" customFormat="1" ht="14.4" customHeight="1">
      <c r="A37" s="37"/>
      <c r="B37" s="43"/>
      <c r="C37" s="37"/>
      <c r="D37" s="37"/>
      <c r="E37" s="135" t="s">
        <v>49</v>
      </c>
      <c r="F37" s="149">
        <f>ROUND((SUM(BI146:BI684)),  2)</f>
        <v>0</v>
      </c>
      <c r="G37" s="37"/>
      <c r="H37" s="37"/>
      <c r="I37" s="150">
        <v>0</v>
      </c>
      <c r="J37" s="149">
        <f>0</f>
        <v>0</v>
      </c>
      <c r="K37" s="37"/>
      <c r="L37" s="62"/>
      <c r="S37" s="37"/>
      <c r="T37" s="37"/>
      <c r="U37" s="37"/>
      <c r="V37" s="37"/>
      <c r="W37" s="37"/>
      <c r="X37" s="37"/>
      <c r="Y37" s="37"/>
      <c r="Z37" s="37"/>
      <c r="AA37" s="37"/>
      <c r="AB37" s="37"/>
      <c r="AC37" s="37"/>
      <c r="AD37" s="37"/>
      <c r="AE37" s="37"/>
    </row>
    <row r="38" s="2" customFormat="1" ht="6.96"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2" customFormat="1" ht="25.44" customHeight="1">
      <c r="A39" s="37"/>
      <c r="B39" s="43"/>
      <c r="C39" s="151"/>
      <c r="D39" s="152" t="s">
        <v>50</v>
      </c>
      <c r="E39" s="153"/>
      <c r="F39" s="153"/>
      <c r="G39" s="154" t="s">
        <v>51</v>
      </c>
      <c r="H39" s="155" t="s">
        <v>52</v>
      </c>
      <c r="I39" s="153"/>
      <c r="J39" s="156">
        <f>SUM(J30:J37)</f>
        <v>0</v>
      </c>
      <c r="K39" s="157"/>
      <c r="L39" s="62"/>
      <c r="S39" s="37"/>
      <c r="T39" s="37"/>
      <c r="U39" s="37"/>
      <c r="V39" s="37"/>
      <c r="W39" s="37"/>
      <c r="X39" s="37"/>
      <c r="Y39" s="37"/>
      <c r="Z39" s="37"/>
      <c r="AA39" s="37"/>
      <c r="AB39" s="37"/>
      <c r="AC39" s="37"/>
      <c r="AD39" s="37"/>
      <c r="AE39" s="37"/>
    </row>
    <row r="40"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1" customFormat="1" ht="14.4" customHeight="1">
      <c r="B41" s="19"/>
      <c r="L41" s="19"/>
    </row>
    <row r="42" s="1" customFormat="1" ht="14.4" customHeight="1">
      <c r="B42" s="19"/>
      <c r="L42" s="19"/>
    </row>
    <row r="43" s="1" customFormat="1" ht="14.4" customHeight="1">
      <c r="B43" s="19"/>
      <c r="L43" s="19"/>
    </row>
    <row r="44" s="1" customFormat="1" ht="14.4" customHeight="1">
      <c r="B44" s="19"/>
      <c r="L44" s="19"/>
    </row>
    <row r="45" s="1" customFormat="1" ht="14.4" customHeight="1">
      <c r="B45" s="19"/>
      <c r="L45" s="19"/>
    </row>
    <row r="46" s="1" customFormat="1" ht="14.4" customHeight="1">
      <c r="B46" s="19"/>
      <c r="L46" s="19"/>
    </row>
    <row r="47" s="1" customFormat="1" ht="14.4" customHeight="1">
      <c r="B47" s="19"/>
      <c r="L47" s="19"/>
    </row>
    <row r="48" s="1" customFormat="1" ht="14.4" customHeight="1">
      <c r="B48" s="19"/>
      <c r="L48" s="19"/>
    </row>
    <row r="49" s="1" customFormat="1" ht="14.4" customHeight="1">
      <c r="B49" s="19"/>
      <c r="L49" s="19"/>
    </row>
    <row r="50" s="2" customFormat="1" ht="14.4" customHeight="1">
      <c r="B50" s="62"/>
      <c r="D50" s="158" t="s">
        <v>53</v>
      </c>
      <c r="E50" s="159"/>
      <c r="F50" s="159"/>
      <c r="G50" s="158" t="s">
        <v>54</v>
      </c>
      <c r="H50" s="159"/>
      <c r="I50" s="159"/>
      <c r="J50" s="159"/>
      <c r="K50" s="159"/>
      <c r="L50" s="6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7"/>
      <c r="B61" s="43"/>
      <c r="C61" s="37"/>
      <c r="D61" s="160" t="s">
        <v>55</v>
      </c>
      <c r="E61" s="161"/>
      <c r="F61" s="162" t="s">
        <v>56</v>
      </c>
      <c r="G61" s="160" t="s">
        <v>55</v>
      </c>
      <c r="H61" s="161"/>
      <c r="I61" s="161"/>
      <c r="J61" s="163" t="s">
        <v>56</v>
      </c>
      <c r="K61" s="161"/>
      <c r="L61" s="62"/>
      <c r="S61" s="37"/>
      <c r="T61" s="37"/>
      <c r="U61" s="37"/>
      <c r="V61" s="37"/>
      <c r="W61" s="37"/>
      <c r="X61" s="37"/>
      <c r="Y61" s="37"/>
      <c r="Z61" s="37"/>
      <c r="AA61" s="37"/>
      <c r="AB61" s="37"/>
      <c r="AC61" s="37"/>
      <c r="AD61" s="37"/>
      <c r="AE61" s="37"/>
    </row>
    <row r="62">
      <c r="B62" s="19"/>
      <c r="L62" s="19"/>
    </row>
    <row r="63">
      <c r="B63" s="19"/>
      <c r="L63" s="19"/>
    </row>
    <row r="64">
      <c r="B64" s="19"/>
      <c r="L64" s="19"/>
    </row>
    <row r="65" s="2" customFormat="1">
      <c r="A65" s="37"/>
      <c r="B65" s="43"/>
      <c r="C65" s="37"/>
      <c r="D65" s="158" t="s">
        <v>57</v>
      </c>
      <c r="E65" s="164"/>
      <c r="F65" s="164"/>
      <c r="G65" s="158" t="s">
        <v>58</v>
      </c>
      <c r="H65" s="164"/>
      <c r="I65" s="164"/>
      <c r="J65" s="164"/>
      <c r="K65" s="164"/>
      <c r="L65" s="62"/>
      <c r="S65" s="37"/>
      <c r="T65" s="37"/>
      <c r="U65" s="37"/>
      <c r="V65" s="37"/>
      <c r="W65" s="37"/>
      <c r="X65" s="37"/>
      <c r="Y65" s="37"/>
      <c r="Z65" s="37"/>
      <c r="AA65" s="37"/>
      <c r="AB65" s="37"/>
      <c r="AC65" s="37"/>
      <c r="AD65" s="37"/>
      <c r="AE65" s="37"/>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7"/>
      <c r="B76" s="43"/>
      <c r="C76" s="37"/>
      <c r="D76" s="160" t="s">
        <v>55</v>
      </c>
      <c r="E76" s="161"/>
      <c r="F76" s="162" t="s">
        <v>56</v>
      </c>
      <c r="G76" s="160" t="s">
        <v>55</v>
      </c>
      <c r="H76" s="161"/>
      <c r="I76" s="161"/>
      <c r="J76" s="163" t="s">
        <v>56</v>
      </c>
      <c r="K76" s="161"/>
      <c r="L76" s="62"/>
      <c r="S76" s="37"/>
      <c r="T76" s="37"/>
      <c r="U76" s="37"/>
      <c r="V76" s="37"/>
      <c r="W76" s="37"/>
      <c r="X76" s="37"/>
      <c r="Y76" s="37"/>
      <c r="Z76" s="37"/>
      <c r="AA76" s="37"/>
      <c r="AB76" s="37"/>
      <c r="AC76" s="37"/>
      <c r="AD76" s="37"/>
      <c r="AE76" s="37"/>
    </row>
    <row r="77" s="2" customFormat="1" ht="14.4" customHeight="1">
      <c r="A77" s="37"/>
      <c r="B77" s="165"/>
      <c r="C77" s="166"/>
      <c r="D77" s="166"/>
      <c r="E77" s="166"/>
      <c r="F77" s="166"/>
      <c r="G77" s="166"/>
      <c r="H77" s="166"/>
      <c r="I77" s="166"/>
      <c r="J77" s="166"/>
      <c r="K77" s="166"/>
      <c r="L77" s="62"/>
      <c r="S77" s="37"/>
      <c r="T77" s="37"/>
      <c r="U77" s="37"/>
      <c r="V77" s="37"/>
      <c r="W77" s="37"/>
      <c r="X77" s="37"/>
      <c r="Y77" s="37"/>
      <c r="Z77" s="37"/>
      <c r="AA77" s="37"/>
      <c r="AB77" s="37"/>
      <c r="AC77" s="37"/>
      <c r="AD77" s="37"/>
      <c r="AE77" s="37"/>
    </row>
    <row r="81" s="2" customFormat="1" ht="6.96" customHeight="1">
      <c r="A81" s="37"/>
      <c r="B81" s="167"/>
      <c r="C81" s="168"/>
      <c r="D81" s="168"/>
      <c r="E81" s="168"/>
      <c r="F81" s="168"/>
      <c r="G81" s="168"/>
      <c r="H81" s="168"/>
      <c r="I81" s="168"/>
      <c r="J81" s="168"/>
      <c r="K81" s="168"/>
      <c r="L81" s="62"/>
      <c r="S81" s="37"/>
      <c r="T81" s="37"/>
      <c r="U81" s="37"/>
      <c r="V81" s="37"/>
      <c r="W81" s="37"/>
      <c r="X81" s="37"/>
      <c r="Y81" s="37"/>
      <c r="Z81" s="37"/>
      <c r="AA81" s="37"/>
      <c r="AB81" s="37"/>
      <c r="AC81" s="37"/>
      <c r="AD81" s="37"/>
      <c r="AE81" s="37"/>
    </row>
    <row r="82" s="2" customFormat="1" ht="24.96" customHeight="1">
      <c r="A82" s="37"/>
      <c r="B82" s="38"/>
      <c r="C82" s="22" t="s">
        <v>93</v>
      </c>
      <c r="D82" s="39"/>
      <c r="E82" s="39"/>
      <c r="F82" s="39"/>
      <c r="G82" s="39"/>
      <c r="H82" s="39"/>
      <c r="I82" s="39"/>
      <c r="J82" s="39"/>
      <c r="K82" s="39"/>
      <c r="L82" s="62"/>
      <c r="S82" s="37"/>
      <c r="T82" s="37"/>
      <c r="U82" s="37"/>
      <c r="V82" s="37"/>
      <c r="W82" s="37"/>
      <c r="X82" s="37"/>
      <c r="Y82" s="37"/>
      <c r="Z82" s="37"/>
      <c r="AA82" s="37"/>
      <c r="AB82" s="37"/>
      <c r="AC82" s="37"/>
      <c r="AD82" s="37"/>
      <c r="AE82" s="37"/>
    </row>
    <row r="83" s="2" customFormat="1" ht="6.96"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2" customFormat="1" ht="12" customHeight="1">
      <c r="A84" s="37"/>
      <c r="B84" s="38"/>
      <c r="C84" s="31" t="s">
        <v>17</v>
      </c>
      <c r="D84" s="39"/>
      <c r="E84" s="39"/>
      <c r="F84" s="39"/>
      <c r="G84" s="39"/>
      <c r="H84" s="39"/>
      <c r="I84" s="39"/>
      <c r="J84" s="39"/>
      <c r="K84" s="39"/>
      <c r="L84" s="62"/>
      <c r="S84" s="37"/>
      <c r="T84" s="37"/>
      <c r="U84" s="37"/>
      <c r="V84" s="37"/>
      <c r="W84" s="37"/>
      <c r="X84" s="37"/>
      <c r="Y84" s="37"/>
      <c r="Z84" s="37"/>
      <c r="AA84" s="37"/>
      <c r="AB84" s="37"/>
      <c r="AC84" s="37"/>
      <c r="AD84" s="37"/>
      <c r="AE84" s="37"/>
    </row>
    <row r="85" s="2" customFormat="1" ht="16.5" customHeight="1">
      <c r="A85" s="37"/>
      <c r="B85" s="38"/>
      <c r="C85" s="39"/>
      <c r="D85" s="39"/>
      <c r="E85" s="169" t="str">
        <f>E7</f>
        <v>Parkovací objekt při objektu Částkova 691/78, Plzeň</v>
      </c>
      <c r="F85" s="31"/>
      <c r="G85" s="31"/>
      <c r="H85" s="31"/>
      <c r="I85" s="39"/>
      <c r="J85" s="39"/>
      <c r="K85" s="39"/>
      <c r="L85" s="62"/>
      <c r="S85" s="37"/>
      <c r="T85" s="37"/>
      <c r="U85" s="37"/>
      <c r="V85" s="37"/>
      <c r="W85" s="37"/>
      <c r="X85" s="37"/>
      <c r="Y85" s="37"/>
      <c r="Z85" s="37"/>
      <c r="AA85" s="37"/>
      <c r="AB85" s="37"/>
      <c r="AC85" s="37"/>
      <c r="AD85" s="37"/>
      <c r="AE85" s="37"/>
    </row>
    <row r="86" s="2" customFormat="1" ht="12" customHeight="1">
      <c r="A86" s="37"/>
      <c r="B86" s="38"/>
      <c r="C86" s="31" t="s">
        <v>91</v>
      </c>
      <c r="D86" s="39"/>
      <c r="E86" s="39"/>
      <c r="F86" s="39"/>
      <c r="G86" s="39"/>
      <c r="H86" s="39"/>
      <c r="I86" s="39"/>
      <c r="J86" s="39"/>
      <c r="K86" s="39"/>
      <c r="L86" s="62"/>
      <c r="S86" s="37"/>
      <c r="T86" s="37"/>
      <c r="U86" s="37"/>
      <c r="V86" s="37"/>
      <c r="W86" s="37"/>
      <c r="X86" s="37"/>
      <c r="Y86" s="37"/>
      <c r="Z86" s="37"/>
      <c r="AA86" s="37"/>
      <c r="AB86" s="37"/>
      <c r="AC86" s="37"/>
      <c r="AD86" s="37"/>
      <c r="AE86" s="37"/>
    </row>
    <row r="87" s="2" customFormat="1" ht="16.5" customHeight="1">
      <c r="A87" s="37"/>
      <c r="B87" s="38"/>
      <c r="C87" s="39"/>
      <c r="D87" s="39"/>
      <c r="E87" s="75" t="str">
        <f>E9</f>
        <v>01 - Parkovací objekt</v>
      </c>
      <c r="F87" s="39"/>
      <c r="G87" s="39"/>
      <c r="H87" s="39"/>
      <c r="I87" s="39"/>
      <c r="J87" s="39"/>
      <c r="K87" s="39"/>
      <c r="L87" s="62"/>
      <c r="S87" s="37"/>
      <c r="T87" s="37"/>
      <c r="U87" s="37"/>
      <c r="V87" s="37"/>
      <c r="W87" s="37"/>
      <c r="X87" s="37"/>
      <c r="Y87" s="37"/>
      <c r="Z87" s="37"/>
      <c r="AA87" s="37"/>
      <c r="AB87" s="37"/>
      <c r="AC87" s="37"/>
      <c r="AD87" s="37"/>
      <c r="AE87" s="37"/>
    </row>
    <row r="88" s="2" customFormat="1" ht="6.96"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2" customFormat="1" ht="12" customHeight="1">
      <c r="A89" s="37"/>
      <c r="B89" s="38"/>
      <c r="C89" s="31" t="s">
        <v>22</v>
      </c>
      <c r="D89" s="39"/>
      <c r="E89" s="39"/>
      <c r="F89" s="26" t="str">
        <f>F12</f>
        <v>Plzeň</v>
      </c>
      <c r="G89" s="39"/>
      <c r="H89" s="39"/>
      <c r="I89" s="31" t="s">
        <v>24</v>
      </c>
      <c r="J89" s="78" t="str">
        <f>IF(J12="","",J12)</f>
        <v>20.1.2021</v>
      </c>
      <c r="K89" s="39"/>
      <c r="L89" s="62"/>
      <c r="S89" s="37"/>
      <c r="T89" s="37"/>
      <c r="U89" s="37"/>
      <c r="V89" s="37"/>
      <c r="W89" s="37"/>
      <c r="X89" s="37"/>
      <c r="Y89" s="37"/>
      <c r="Z89" s="37"/>
      <c r="AA89" s="37"/>
      <c r="AB89" s="37"/>
      <c r="AC89" s="37"/>
      <c r="AD89" s="37"/>
      <c r="AE89" s="37"/>
    </row>
    <row r="90" s="2" customFormat="1" ht="6.96"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2" customFormat="1" ht="54.45" customHeight="1">
      <c r="A91" s="37"/>
      <c r="B91" s="38"/>
      <c r="C91" s="31" t="s">
        <v>26</v>
      </c>
      <c r="D91" s="39"/>
      <c r="E91" s="39"/>
      <c r="F91" s="26" t="str">
        <f>E15</f>
        <v>Středisko služeb školám Částkova 691/78, Pzeňl</v>
      </c>
      <c r="G91" s="39"/>
      <c r="H91" s="39"/>
      <c r="I91" s="31" t="s">
        <v>33</v>
      </c>
      <c r="J91" s="35" t="str">
        <f>E21</f>
        <v>Ing.Miroslav Kuneš,P.R.O.-servis,Plz.Jablonského52</v>
      </c>
      <c r="K91" s="39"/>
      <c r="L91" s="62"/>
      <c r="S91" s="37"/>
      <c r="T91" s="37"/>
      <c r="U91" s="37"/>
      <c r="V91" s="37"/>
      <c r="W91" s="37"/>
      <c r="X91" s="37"/>
      <c r="Y91" s="37"/>
      <c r="Z91" s="37"/>
      <c r="AA91" s="37"/>
      <c r="AB91" s="37"/>
      <c r="AC91" s="37"/>
      <c r="AD91" s="37"/>
      <c r="AE91" s="37"/>
    </row>
    <row r="92" s="2" customFormat="1" ht="15.15" customHeight="1">
      <c r="A92" s="37"/>
      <c r="B92" s="38"/>
      <c r="C92" s="31" t="s">
        <v>30</v>
      </c>
      <c r="D92" s="39"/>
      <c r="E92" s="39"/>
      <c r="F92" s="26" t="str">
        <f>IF(E18="","",E18)</f>
        <v>Vyplň údaj</v>
      </c>
      <c r="G92" s="39"/>
      <c r="H92" s="39"/>
      <c r="I92" s="31" t="s">
        <v>37</v>
      </c>
      <c r="J92" s="35" t="str">
        <f>E24</f>
        <v xml:space="preserve"> </v>
      </c>
      <c r="K92" s="39"/>
      <c r="L92" s="62"/>
      <c r="S92" s="37"/>
      <c r="T92" s="37"/>
      <c r="U92" s="37"/>
      <c r="V92" s="37"/>
      <c r="W92" s="37"/>
      <c r="X92" s="37"/>
      <c r="Y92" s="37"/>
      <c r="Z92" s="37"/>
      <c r="AA92" s="37"/>
      <c r="AB92" s="37"/>
      <c r="AC92" s="37"/>
      <c r="AD92" s="37"/>
      <c r="AE92" s="37"/>
    </row>
    <row r="93" s="2" customFormat="1" ht="10.32"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2" customFormat="1" ht="29.28" customHeight="1">
      <c r="A94" s="37"/>
      <c r="B94" s="38"/>
      <c r="C94" s="170" t="s">
        <v>94</v>
      </c>
      <c r="D94" s="171"/>
      <c r="E94" s="171"/>
      <c r="F94" s="171"/>
      <c r="G94" s="171"/>
      <c r="H94" s="171"/>
      <c r="I94" s="171"/>
      <c r="J94" s="172" t="s">
        <v>95</v>
      </c>
      <c r="K94" s="171"/>
      <c r="L94" s="62"/>
      <c r="S94" s="37"/>
      <c r="T94" s="37"/>
      <c r="U94" s="37"/>
      <c r="V94" s="37"/>
      <c r="W94" s="37"/>
      <c r="X94" s="37"/>
      <c r="Y94" s="37"/>
      <c r="Z94" s="37"/>
      <c r="AA94" s="37"/>
      <c r="AB94" s="37"/>
      <c r="AC94" s="37"/>
      <c r="AD94" s="37"/>
      <c r="AE94" s="37"/>
    </row>
    <row r="95" s="2" customFormat="1" ht="10.32"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2" customFormat="1" ht="22.8" customHeight="1">
      <c r="A96" s="37"/>
      <c r="B96" s="38"/>
      <c r="C96" s="173" t="s">
        <v>96</v>
      </c>
      <c r="D96" s="39"/>
      <c r="E96" s="39"/>
      <c r="F96" s="39"/>
      <c r="G96" s="39"/>
      <c r="H96" s="39"/>
      <c r="I96" s="39"/>
      <c r="J96" s="109">
        <f>J146</f>
        <v>0</v>
      </c>
      <c r="K96" s="39"/>
      <c r="L96" s="62"/>
      <c r="S96" s="37"/>
      <c r="T96" s="37"/>
      <c r="U96" s="37"/>
      <c r="V96" s="37"/>
      <c r="W96" s="37"/>
      <c r="X96" s="37"/>
      <c r="Y96" s="37"/>
      <c r="Z96" s="37"/>
      <c r="AA96" s="37"/>
      <c r="AB96" s="37"/>
      <c r="AC96" s="37"/>
      <c r="AD96" s="37"/>
      <c r="AE96" s="37"/>
      <c r="AU96" s="16" t="s">
        <v>97</v>
      </c>
    </row>
    <row r="97" s="9" customFormat="1" ht="24.96" customHeight="1">
      <c r="A97" s="9"/>
      <c r="B97" s="174"/>
      <c r="C97" s="175"/>
      <c r="D97" s="176" t="s">
        <v>98</v>
      </c>
      <c r="E97" s="177"/>
      <c r="F97" s="177"/>
      <c r="G97" s="177"/>
      <c r="H97" s="177"/>
      <c r="I97" s="177"/>
      <c r="J97" s="178">
        <f>J147</f>
        <v>0</v>
      </c>
      <c r="K97" s="175"/>
      <c r="L97" s="179"/>
      <c r="S97" s="9"/>
      <c r="T97" s="9"/>
      <c r="U97" s="9"/>
      <c r="V97" s="9"/>
      <c r="W97" s="9"/>
      <c r="X97" s="9"/>
      <c r="Y97" s="9"/>
      <c r="Z97" s="9"/>
      <c r="AA97" s="9"/>
      <c r="AB97" s="9"/>
      <c r="AC97" s="9"/>
      <c r="AD97" s="9"/>
      <c r="AE97" s="9"/>
    </row>
    <row r="98" s="10" customFormat="1" ht="19.92" customHeight="1">
      <c r="A98" s="10"/>
      <c r="B98" s="180"/>
      <c r="C98" s="181"/>
      <c r="D98" s="182" t="s">
        <v>99</v>
      </c>
      <c r="E98" s="183"/>
      <c r="F98" s="183"/>
      <c r="G98" s="183"/>
      <c r="H98" s="183"/>
      <c r="I98" s="183"/>
      <c r="J98" s="184">
        <f>J148</f>
        <v>0</v>
      </c>
      <c r="K98" s="181"/>
      <c r="L98" s="185"/>
      <c r="S98" s="10"/>
      <c r="T98" s="10"/>
      <c r="U98" s="10"/>
      <c r="V98" s="10"/>
      <c r="W98" s="10"/>
      <c r="X98" s="10"/>
      <c r="Y98" s="10"/>
      <c r="Z98" s="10"/>
      <c r="AA98" s="10"/>
      <c r="AB98" s="10"/>
      <c r="AC98" s="10"/>
      <c r="AD98" s="10"/>
      <c r="AE98" s="10"/>
    </row>
    <row r="99" s="10" customFormat="1" ht="19.92" customHeight="1">
      <c r="A99" s="10"/>
      <c r="B99" s="180"/>
      <c r="C99" s="181"/>
      <c r="D99" s="182" t="s">
        <v>100</v>
      </c>
      <c r="E99" s="183"/>
      <c r="F99" s="183"/>
      <c r="G99" s="183"/>
      <c r="H99" s="183"/>
      <c r="I99" s="183"/>
      <c r="J99" s="184">
        <f>J245</f>
        <v>0</v>
      </c>
      <c r="K99" s="181"/>
      <c r="L99" s="185"/>
      <c r="S99" s="10"/>
      <c r="T99" s="10"/>
      <c r="U99" s="10"/>
      <c r="V99" s="10"/>
      <c r="W99" s="10"/>
      <c r="X99" s="10"/>
      <c r="Y99" s="10"/>
      <c r="Z99" s="10"/>
      <c r="AA99" s="10"/>
      <c r="AB99" s="10"/>
      <c r="AC99" s="10"/>
      <c r="AD99" s="10"/>
      <c r="AE99" s="10"/>
    </row>
    <row r="100" s="10" customFormat="1" ht="19.92" customHeight="1">
      <c r="A100" s="10"/>
      <c r="B100" s="180"/>
      <c r="C100" s="181"/>
      <c r="D100" s="182" t="s">
        <v>101</v>
      </c>
      <c r="E100" s="183"/>
      <c r="F100" s="183"/>
      <c r="G100" s="183"/>
      <c r="H100" s="183"/>
      <c r="I100" s="183"/>
      <c r="J100" s="184">
        <f>J281</f>
        <v>0</v>
      </c>
      <c r="K100" s="181"/>
      <c r="L100" s="185"/>
      <c r="S100" s="10"/>
      <c r="T100" s="10"/>
      <c r="U100" s="10"/>
      <c r="V100" s="10"/>
      <c r="W100" s="10"/>
      <c r="X100" s="10"/>
      <c r="Y100" s="10"/>
      <c r="Z100" s="10"/>
      <c r="AA100" s="10"/>
      <c r="AB100" s="10"/>
      <c r="AC100" s="10"/>
      <c r="AD100" s="10"/>
      <c r="AE100" s="10"/>
    </row>
    <row r="101" s="10" customFormat="1" ht="19.92" customHeight="1">
      <c r="A101" s="10"/>
      <c r="B101" s="180"/>
      <c r="C101" s="181"/>
      <c r="D101" s="182" t="s">
        <v>102</v>
      </c>
      <c r="E101" s="183"/>
      <c r="F101" s="183"/>
      <c r="G101" s="183"/>
      <c r="H101" s="183"/>
      <c r="I101" s="183"/>
      <c r="J101" s="184">
        <f>J312</f>
        <v>0</v>
      </c>
      <c r="K101" s="181"/>
      <c r="L101" s="185"/>
      <c r="S101" s="10"/>
      <c r="T101" s="10"/>
      <c r="U101" s="10"/>
      <c r="V101" s="10"/>
      <c r="W101" s="10"/>
      <c r="X101" s="10"/>
      <c r="Y101" s="10"/>
      <c r="Z101" s="10"/>
      <c r="AA101" s="10"/>
      <c r="AB101" s="10"/>
      <c r="AC101" s="10"/>
      <c r="AD101" s="10"/>
      <c r="AE101" s="10"/>
    </row>
    <row r="102" s="10" customFormat="1" ht="19.92" customHeight="1">
      <c r="A102" s="10"/>
      <c r="B102" s="180"/>
      <c r="C102" s="181"/>
      <c r="D102" s="182" t="s">
        <v>103</v>
      </c>
      <c r="E102" s="183"/>
      <c r="F102" s="183"/>
      <c r="G102" s="183"/>
      <c r="H102" s="183"/>
      <c r="I102" s="183"/>
      <c r="J102" s="184">
        <f>J334</f>
        <v>0</v>
      </c>
      <c r="K102" s="181"/>
      <c r="L102" s="185"/>
      <c r="S102" s="10"/>
      <c r="T102" s="10"/>
      <c r="U102" s="10"/>
      <c r="V102" s="10"/>
      <c r="W102" s="10"/>
      <c r="X102" s="10"/>
      <c r="Y102" s="10"/>
      <c r="Z102" s="10"/>
      <c r="AA102" s="10"/>
      <c r="AB102" s="10"/>
      <c r="AC102" s="10"/>
      <c r="AD102" s="10"/>
      <c r="AE102" s="10"/>
    </row>
    <row r="103" s="10" customFormat="1" ht="19.92" customHeight="1">
      <c r="A103" s="10"/>
      <c r="B103" s="180"/>
      <c r="C103" s="181"/>
      <c r="D103" s="182" t="s">
        <v>104</v>
      </c>
      <c r="E103" s="183"/>
      <c r="F103" s="183"/>
      <c r="G103" s="183"/>
      <c r="H103" s="183"/>
      <c r="I103" s="183"/>
      <c r="J103" s="184">
        <f>J362</f>
        <v>0</v>
      </c>
      <c r="K103" s="181"/>
      <c r="L103" s="185"/>
      <c r="S103" s="10"/>
      <c r="T103" s="10"/>
      <c r="U103" s="10"/>
      <c r="V103" s="10"/>
      <c r="W103" s="10"/>
      <c r="X103" s="10"/>
      <c r="Y103" s="10"/>
      <c r="Z103" s="10"/>
      <c r="AA103" s="10"/>
      <c r="AB103" s="10"/>
      <c r="AC103" s="10"/>
      <c r="AD103" s="10"/>
      <c r="AE103" s="10"/>
    </row>
    <row r="104" s="10" customFormat="1" ht="19.92" customHeight="1">
      <c r="A104" s="10"/>
      <c r="B104" s="180"/>
      <c r="C104" s="181"/>
      <c r="D104" s="182" t="s">
        <v>105</v>
      </c>
      <c r="E104" s="183"/>
      <c r="F104" s="183"/>
      <c r="G104" s="183"/>
      <c r="H104" s="183"/>
      <c r="I104" s="183"/>
      <c r="J104" s="184">
        <f>J418</f>
        <v>0</v>
      </c>
      <c r="K104" s="181"/>
      <c r="L104" s="185"/>
      <c r="S104" s="10"/>
      <c r="T104" s="10"/>
      <c r="U104" s="10"/>
      <c r="V104" s="10"/>
      <c r="W104" s="10"/>
      <c r="X104" s="10"/>
      <c r="Y104" s="10"/>
      <c r="Z104" s="10"/>
      <c r="AA104" s="10"/>
      <c r="AB104" s="10"/>
      <c r="AC104" s="10"/>
      <c r="AD104" s="10"/>
      <c r="AE104" s="10"/>
    </row>
    <row r="105" s="10" customFormat="1" ht="19.92" customHeight="1">
      <c r="A105" s="10"/>
      <c r="B105" s="180"/>
      <c r="C105" s="181"/>
      <c r="D105" s="182" t="s">
        <v>106</v>
      </c>
      <c r="E105" s="183"/>
      <c r="F105" s="183"/>
      <c r="G105" s="183"/>
      <c r="H105" s="183"/>
      <c r="I105" s="183"/>
      <c r="J105" s="184">
        <f>J455</f>
        <v>0</v>
      </c>
      <c r="K105" s="181"/>
      <c r="L105" s="185"/>
      <c r="S105" s="10"/>
      <c r="T105" s="10"/>
      <c r="U105" s="10"/>
      <c r="V105" s="10"/>
      <c r="W105" s="10"/>
      <c r="X105" s="10"/>
      <c r="Y105" s="10"/>
      <c r="Z105" s="10"/>
      <c r="AA105" s="10"/>
      <c r="AB105" s="10"/>
      <c r="AC105" s="10"/>
      <c r="AD105" s="10"/>
      <c r="AE105" s="10"/>
    </row>
    <row r="106" s="10" customFormat="1" ht="19.92" customHeight="1">
      <c r="A106" s="10"/>
      <c r="B106" s="180"/>
      <c r="C106" s="181"/>
      <c r="D106" s="182" t="s">
        <v>107</v>
      </c>
      <c r="E106" s="183"/>
      <c r="F106" s="183"/>
      <c r="G106" s="183"/>
      <c r="H106" s="183"/>
      <c r="I106" s="183"/>
      <c r="J106" s="184">
        <f>J462</f>
        <v>0</v>
      </c>
      <c r="K106" s="181"/>
      <c r="L106" s="185"/>
      <c r="S106" s="10"/>
      <c r="T106" s="10"/>
      <c r="U106" s="10"/>
      <c r="V106" s="10"/>
      <c r="W106" s="10"/>
      <c r="X106" s="10"/>
      <c r="Y106" s="10"/>
      <c r="Z106" s="10"/>
      <c r="AA106" s="10"/>
      <c r="AB106" s="10"/>
      <c r="AC106" s="10"/>
      <c r="AD106" s="10"/>
      <c r="AE106" s="10"/>
    </row>
    <row r="107" s="9" customFormat="1" ht="24.96" customHeight="1">
      <c r="A107" s="9"/>
      <c r="B107" s="174"/>
      <c r="C107" s="175"/>
      <c r="D107" s="176" t="s">
        <v>108</v>
      </c>
      <c r="E107" s="177"/>
      <c r="F107" s="177"/>
      <c r="G107" s="177"/>
      <c r="H107" s="177"/>
      <c r="I107" s="177"/>
      <c r="J107" s="178">
        <f>J465</f>
        <v>0</v>
      </c>
      <c r="K107" s="175"/>
      <c r="L107" s="179"/>
      <c r="S107" s="9"/>
      <c r="T107" s="9"/>
      <c r="U107" s="9"/>
      <c r="V107" s="9"/>
      <c r="W107" s="9"/>
      <c r="X107" s="9"/>
      <c r="Y107" s="9"/>
      <c r="Z107" s="9"/>
      <c r="AA107" s="9"/>
      <c r="AB107" s="9"/>
      <c r="AC107" s="9"/>
      <c r="AD107" s="9"/>
      <c r="AE107" s="9"/>
    </row>
    <row r="108" s="10" customFormat="1" ht="19.92" customHeight="1">
      <c r="A108" s="10"/>
      <c r="B108" s="180"/>
      <c r="C108" s="181"/>
      <c r="D108" s="182" t="s">
        <v>109</v>
      </c>
      <c r="E108" s="183"/>
      <c r="F108" s="183"/>
      <c r="G108" s="183"/>
      <c r="H108" s="183"/>
      <c r="I108" s="183"/>
      <c r="J108" s="184">
        <f>J466</f>
        <v>0</v>
      </c>
      <c r="K108" s="181"/>
      <c r="L108" s="185"/>
      <c r="S108" s="10"/>
      <c r="T108" s="10"/>
      <c r="U108" s="10"/>
      <c r="V108" s="10"/>
      <c r="W108" s="10"/>
      <c r="X108" s="10"/>
      <c r="Y108" s="10"/>
      <c r="Z108" s="10"/>
      <c r="AA108" s="10"/>
      <c r="AB108" s="10"/>
      <c r="AC108" s="10"/>
      <c r="AD108" s="10"/>
      <c r="AE108" s="10"/>
    </row>
    <row r="109" s="10" customFormat="1" ht="19.92" customHeight="1">
      <c r="A109" s="10"/>
      <c r="B109" s="180"/>
      <c r="C109" s="181"/>
      <c r="D109" s="182" t="s">
        <v>110</v>
      </c>
      <c r="E109" s="183"/>
      <c r="F109" s="183"/>
      <c r="G109" s="183"/>
      <c r="H109" s="183"/>
      <c r="I109" s="183"/>
      <c r="J109" s="184">
        <f>J499</f>
        <v>0</v>
      </c>
      <c r="K109" s="181"/>
      <c r="L109" s="185"/>
      <c r="S109" s="10"/>
      <c r="T109" s="10"/>
      <c r="U109" s="10"/>
      <c r="V109" s="10"/>
      <c r="W109" s="10"/>
      <c r="X109" s="10"/>
      <c r="Y109" s="10"/>
      <c r="Z109" s="10"/>
      <c r="AA109" s="10"/>
      <c r="AB109" s="10"/>
      <c r="AC109" s="10"/>
      <c r="AD109" s="10"/>
      <c r="AE109" s="10"/>
    </row>
    <row r="110" s="10" customFormat="1" ht="19.92" customHeight="1">
      <c r="A110" s="10"/>
      <c r="B110" s="180"/>
      <c r="C110" s="181"/>
      <c r="D110" s="182" t="s">
        <v>111</v>
      </c>
      <c r="E110" s="183"/>
      <c r="F110" s="183"/>
      <c r="G110" s="183"/>
      <c r="H110" s="183"/>
      <c r="I110" s="183"/>
      <c r="J110" s="184">
        <f>J523</f>
        <v>0</v>
      </c>
      <c r="K110" s="181"/>
      <c r="L110" s="185"/>
      <c r="S110" s="10"/>
      <c r="T110" s="10"/>
      <c r="U110" s="10"/>
      <c r="V110" s="10"/>
      <c r="W110" s="10"/>
      <c r="X110" s="10"/>
      <c r="Y110" s="10"/>
      <c r="Z110" s="10"/>
      <c r="AA110" s="10"/>
      <c r="AB110" s="10"/>
      <c r="AC110" s="10"/>
      <c r="AD110" s="10"/>
      <c r="AE110" s="10"/>
    </row>
    <row r="111" s="10" customFormat="1" ht="19.92" customHeight="1">
      <c r="A111" s="10"/>
      <c r="B111" s="180"/>
      <c r="C111" s="181"/>
      <c r="D111" s="182" t="s">
        <v>112</v>
      </c>
      <c r="E111" s="183"/>
      <c r="F111" s="183"/>
      <c r="G111" s="183"/>
      <c r="H111" s="183"/>
      <c r="I111" s="183"/>
      <c r="J111" s="184">
        <f>J536</f>
        <v>0</v>
      </c>
      <c r="K111" s="181"/>
      <c r="L111" s="185"/>
      <c r="S111" s="10"/>
      <c r="T111" s="10"/>
      <c r="U111" s="10"/>
      <c r="V111" s="10"/>
      <c r="W111" s="10"/>
      <c r="X111" s="10"/>
      <c r="Y111" s="10"/>
      <c r="Z111" s="10"/>
      <c r="AA111" s="10"/>
      <c r="AB111" s="10"/>
      <c r="AC111" s="10"/>
      <c r="AD111" s="10"/>
      <c r="AE111" s="10"/>
    </row>
    <row r="112" s="10" customFormat="1" ht="19.92" customHeight="1">
      <c r="A112" s="10"/>
      <c r="B112" s="180"/>
      <c r="C112" s="181"/>
      <c r="D112" s="182" t="s">
        <v>113</v>
      </c>
      <c r="E112" s="183"/>
      <c r="F112" s="183"/>
      <c r="G112" s="183"/>
      <c r="H112" s="183"/>
      <c r="I112" s="183"/>
      <c r="J112" s="184">
        <f>J551</f>
        <v>0</v>
      </c>
      <c r="K112" s="181"/>
      <c r="L112" s="185"/>
      <c r="S112" s="10"/>
      <c r="T112" s="10"/>
      <c r="U112" s="10"/>
      <c r="V112" s="10"/>
      <c r="W112" s="10"/>
      <c r="X112" s="10"/>
      <c r="Y112" s="10"/>
      <c r="Z112" s="10"/>
      <c r="AA112" s="10"/>
      <c r="AB112" s="10"/>
      <c r="AC112" s="10"/>
      <c r="AD112" s="10"/>
      <c r="AE112" s="10"/>
    </row>
    <row r="113" s="10" customFormat="1" ht="19.92" customHeight="1">
      <c r="A113" s="10"/>
      <c r="B113" s="180"/>
      <c r="C113" s="181"/>
      <c r="D113" s="182" t="s">
        <v>114</v>
      </c>
      <c r="E113" s="183"/>
      <c r="F113" s="183"/>
      <c r="G113" s="183"/>
      <c r="H113" s="183"/>
      <c r="I113" s="183"/>
      <c r="J113" s="184">
        <f>J578</f>
        <v>0</v>
      </c>
      <c r="K113" s="181"/>
      <c r="L113" s="185"/>
      <c r="S113" s="10"/>
      <c r="T113" s="10"/>
      <c r="U113" s="10"/>
      <c r="V113" s="10"/>
      <c r="W113" s="10"/>
      <c r="X113" s="10"/>
      <c r="Y113" s="10"/>
      <c r="Z113" s="10"/>
      <c r="AA113" s="10"/>
      <c r="AB113" s="10"/>
      <c r="AC113" s="10"/>
      <c r="AD113" s="10"/>
      <c r="AE113" s="10"/>
    </row>
    <row r="114" s="10" customFormat="1" ht="19.92" customHeight="1">
      <c r="A114" s="10"/>
      <c r="B114" s="180"/>
      <c r="C114" s="181"/>
      <c r="D114" s="182" t="s">
        <v>115</v>
      </c>
      <c r="E114" s="183"/>
      <c r="F114" s="183"/>
      <c r="G114" s="183"/>
      <c r="H114" s="183"/>
      <c r="I114" s="183"/>
      <c r="J114" s="184">
        <f>J602</f>
        <v>0</v>
      </c>
      <c r="K114" s="181"/>
      <c r="L114" s="185"/>
      <c r="S114" s="10"/>
      <c r="T114" s="10"/>
      <c r="U114" s="10"/>
      <c r="V114" s="10"/>
      <c r="W114" s="10"/>
      <c r="X114" s="10"/>
      <c r="Y114" s="10"/>
      <c r="Z114" s="10"/>
      <c r="AA114" s="10"/>
      <c r="AB114" s="10"/>
      <c r="AC114" s="10"/>
      <c r="AD114" s="10"/>
      <c r="AE114" s="10"/>
    </row>
    <row r="115" s="10" customFormat="1" ht="19.92" customHeight="1">
      <c r="A115" s="10"/>
      <c r="B115" s="180"/>
      <c r="C115" s="181"/>
      <c r="D115" s="182" t="s">
        <v>116</v>
      </c>
      <c r="E115" s="183"/>
      <c r="F115" s="183"/>
      <c r="G115" s="183"/>
      <c r="H115" s="183"/>
      <c r="I115" s="183"/>
      <c r="J115" s="184">
        <f>J618</f>
        <v>0</v>
      </c>
      <c r="K115" s="181"/>
      <c r="L115" s="185"/>
      <c r="S115" s="10"/>
      <c r="T115" s="10"/>
      <c r="U115" s="10"/>
      <c r="V115" s="10"/>
      <c r="W115" s="10"/>
      <c r="X115" s="10"/>
      <c r="Y115" s="10"/>
      <c r="Z115" s="10"/>
      <c r="AA115" s="10"/>
      <c r="AB115" s="10"/>
      <c r="AC115" s="10"/>
      <c r="AD115" s="10"/>
      <c r="AE115" s="10"/>
    </row>
    <row r="116" s="10" customFormat="1" ht="19.92" customHeight="1">
      <c r="A116" s="10"/>
      <c r="B116" s="180"/>
      <c r="C116" s="181"/>
      <c r="D116" s="182" t="s">
        <v>117</v>
      </c>
      <c r="E116" s="183"/>
      <c r="F116" s="183"/>
      <c r="G116" s="183"/>
      <c r="H116" s="183"/>
      <c r="I116" s="183"/>
      <c r="J116" s="184">
        <f>J629</f>
        <v>0</v>
      </c>
      <c r="K116" s="181"/>
      <c r="L116" s="185"/>
      <c r="S116" s="10"/>
      <c r="T116" s="10"/>
      <c r="U116" s="10"/>
      <c r="V116" s="10"/>
      <c r="W116" s="10"/>
      <c r="X116" s="10"/>
      <c r="Y116" s="10"/>
      <c r="Z116" s="10"/>
      <c r="AA116" s="10"/>
      <c r="AB116" s="10"/>
      <c r="AC116" s="10"/>
      <c r="AD116" s="10"/>
      <c r="AE116" s="10"/>
    </row>
    <row r="117" s="10" customFormat="1" ht="19.92" customHeight="1">
      <c r="A117" s="10"/>
      <c r="B117" s="180"/>
      <c r="C117" s="181"/>
      <c r="D117" s="182" t="s">
        <v>118</v>
      </c>
      <c r="E117" s="183"/>
      <c r="F117" s="183"/>
      <c r="G117" s="183"/>
      <c r="H117" s="183"/>
      <c r="I117" s="183"/>
      <c r="J117" s="184">
        <f>J638</f>
        <v>0</v>
      </c>
      <c r="K117" s="181"/>
      <c r="L117" s="185"/>
      <c r="S117" s="10"/>
      <c r="T117" s="10"/>
      <c r="U117" s="10"/>
      <c r="V117" s="10"/>
      <c r="W117" s="10"/>
      <c r="X117" s="10"/>
      <c r="Y117" s="10"/>
      <c r="Z117" s="10"/>
      <c r="AA117" s="10"/>
      <c r="AB117" s="10"/>
      <c r="AC117" s="10"/>
      <c r="AD117" s="10"/>
      <c r="AE117" s="10"/>
    </row>
    <row r="118" s="9" customFormat="1" ht="24.96" customHeight="1">
      <c r="A118" s="9"/>
      <c r="B118" s="174"/>
      <c r="C118" s="175"/>
      <c r="D118" s="176" t="s">
        <v>119</v>
      </c>
      <c r="E118" s="177"/>
      <c r="F118" s="177"/>
      <c r="G118" s="177"/>
      <c r="H118" s="177"/>
      <c r="I118" s="177"/>
      <c r="J118" s="178">
        <f>J646</f>
        <v>0</v>
      </c>
      <c r="K118" s="175"/>
      <c r="L118" s="179"/>
      <c r="S118" s="9"/>
      <c r="T118" s="9"/>
      <c r="U118" s="9"/>
      <c r="V118" s="9"/>
      <c r="W118" s="9"/>
      <c r="X118" s="9"/>
      <c r="Y118" s="9"/>
      <c r="Z118" s="9"/>
      <c r="AA118" s="9"/>
      <c r="AB118" s="9"/>
      <c r="AC118" s="9"/>
      <c r="AD118" s="9"/>
      <c r="AE118" s="9"/>
    </row>
    <row r="119" s="10" customFormat="1" ht="19.92" customHeight="1">
      <c r="A119" s="10"/>
      <c r="B119" s="180"/>
      <c r="C119" s="181"/>
      <c r="D119" s="182" t="s">
        <v>120</v>
      </c>
      <c r="E119" s="183"/>
      <c r="F119" s="183"/>
      <c r="G119" s="183"/>
      <c r="H119" s="183"/>
      <c r="I119" s="183"/>
      <c r="J119" s="184">
        <f>J647</f>
        <v>0</v>
      </c>
      <c r="K119" s="181"/>
      <c r="L119" s="185"/>
      <c r="S119" s="10"/>
      <c r="T119" s="10"/>
      <c r="U119" s="10"/>
      <c r="V119" s="10"/>
      <c r="W119" s="10"/>
      <c r="X119" s="10"/>
      <c r="Y119" s="10"/>
      <c r="Z119" s="10"/>
      <c r="AA119" s="10"/>
      <c r="AB119" s="10"/>
      <c r="AC119" s="10"/>
      <c r="AD119" s="10"/>
      <c r="AE119" s="10"/>
    </row>
    <row r="120" s="9" customFormat="1" ht="24.96" customHeight="1">
      <c r="A120" s="9"/>
      <c r="B120" s="174"/>
      <c r="C120" s="175"/>
      <c r="D120" s="176" t="s">
        <v>121</v>
      </c>
      <c r="E120" s="177"/>
      <c r="F120" s="177"/>
      <c r="G120" s="177"/>
      <c r="H120" s="177"/>
      <c r="I120" s="177"/>
      <c r="J120" s="178">
        <f>J671</f>
        <v>0</v>
      </c>
      <c r="K120" s="175"/>
      <c r="L120" s="179"/>
      <c r="S120" s="9"/>
      <c r="T120" s="9"/>
      <c r="U120" s="9"/>
      <c r="V120" s="9"/>
      <c r="W120" s="9"/>
      <c r="X120" s="9"/>
      <c r="Y120" s="9"/>
      <c r="Z120" s="9"/>
      <c r="AA120" s="9"/>
      <c r="AB120" s="9"/>
      <c r="AC120" s="9"/>
      <c r="AD120" s="9"/>
      <c r="AE120" s="9"/>
    </row>
    <row r="121" s="10" customFormat="1" ht="19.92" customHeight="1">
      <c r="A121" s="10"/>
      <c r="B121" s="180"/>
      <c r="C121" s="181"/>
      <c r="D121" s="182" t="s">
        <v>122</v>
      </c>
      <c r="E121" s="183"/>
      <c r="F121" s="183"/>
      <c r="G121" s="183"/>
      <c r="H121" s="183"/>
      <c r="I121" s="183"/>
      <c r="J121" s="184">
        <f>J672</f>
        <v>0</v>
      </c>
      <c r="K121" s="181"/>
      <c r="L121" s="185"/>
      <c r="S121" s="10"/>
      <c r="T121" s="10"/>
      <c r="U121" s="10"/>
      <c r="V121" s="10"/>
      <c r="W121" s="10"/>
      <c r="X121" s="10"/>
      <c r="Y121" s="10"/>
      <c r="Z121" s="10"/>
      <c r="AA121" s="10"/>
      <c r="AB121" s="10"/>
      <c r="AC121" s="10"/>
      <c r="AD121" s="10"/>
      <c r="AE121" s="10"/>
    </row>
    <row r="122" s="10" customFormat="1" ht="19.92" customHeight="1">
      <c r="A122" s="10"/>
      <c r="B122" s="180"/>
      <c r="C122" s="181"/>
      <c r="D122" s="182" t="s">
        <v>123</v>
      </c>
      <c r="E122" s="183"/>
      <c r="F122" s="183"/>
      <c r="G122" s="183"/>
      <c r="H122" s="183"/>
      <c r="I122" s="183"/>
      <c r="J122" s="184">
        <f>J674</f>
        <v>0</v>
      </c>
      <c r="K122" s="181"/>
      <c r="L122" s="185"/>
      <c r="S122" s="10"/>
      <c r="T122" s="10"/>
      <c r="U122" s="10"/>
      <c r="V122" s="10"/>
      <c r="W122" s="10"/>
      <c r="X122" s="10"/>
      <c r="Y122" s="10"/>
      <c r="Z122" s="10"/>
      <c r="AA122" s="10"/>
      <c r="AB122" s="10"/>
      <c r="AC122" s="10"/>
      <c r="AD122" s="10"/>
      <c r="AE122" s="10"/>
    </row>
    <row r="123" s="10" customFormat="1" ht="19.92" customHeight="1">
      <c r="A123" s="10"/>
      <c r="B123" s="180"/>
      <c r="C123" s="181"/>
      <c r="D123" s="182" t="s">
        <v>124</v>
      </c>
      <c r="E123" s="183"/>
      <c r="F123" s="183"/>
      <c r="G123" s="183"/>
      <c r="H123" s="183"/>
      <c r="I123" s="183"/>
      <c r="J123" s="184">
        <f>J677</f>
        <v>0</v>
      </c>
      <c r="K123" s="181"/>
      <c r="L123" s="185"/>
      <c r="S123" s="10"/>
      <c r="T123" s="10"/>
      <c r="U123" s="10"/>
      <c r="V123" s="10"/>
      <c r="W123" s="10"/>
      <c r="X123" s="10"/>
      <c r="Y123" s="10"/>
      <c r="Z123" s="10"/>
      <c r="AA123" s="10"/>
      <c r="AB123" s="10"/>
      <c r="AC123" s="10"/>
      <c r="AD123" s="10"/>
      <c r="AE123" s="10"/>
    </row>
    <row r="124" s="10" customFormat="1" ht="19.92" customHeight="1">
      <c r="A124" s="10"/>
      <c r="B124" s="180"/>
      <c r="C124" s="181"/>
      <c r="D124" s="182" t="s">
        <v>125</v>
      </c>
      <c r="E124" s="183"/>
      <c r="F124" s="183"/>
      <c r="G124" s="183"/>
      <c r="H124" s="183"/>
      <c r="I124" s="183"/>
      <c r="J124" s="184">
        <f>J679</f>
        <v>0</v>
      </c>
      <c r="K124" s="181"/>
      <c r="L124" s="185"/>
      <c r="S124" s="10"/>
      <c r="T124" s="10"/>
      <c r="U124" s="10"/>
      <c r="V124" s="10"/>
      <c r="W124" s="10"/>
      <c r="X124" s="10"/>
      <c r="Y124" s="10"/>
      <c r="Z124" s="10"/>
      <c r="AA124" s="10"/>
      <c r="AB124" s="10"/>
      <c r="AC124" s="10"/>
      <c r="AD124" s="10"/>
      <c r="AE124" s="10"/>
    </row>
    <row r="125" s="10" customFormat="1" ht="19.92" customHeight="1">
      <c r="A125" s="10"/>
      <c r="B125" s="180"/>
      <c r="C125" s="181"/>
      <c r="D125" s="182" t="s">
        <v>126</v>
      </c>
      <c r="E125" s="183"/>
      <c r="F125" s="183"/>
      <c r="G125" s="183"/>
      <c r="H125" s="183"/>
      <c r="I125" s="183"/>
      <c r="J125" s="184">
        <f>J681</f>
        <v>0</v>
      </c>
      <c r="K125" s="181"/>
      <c r="L125" s="185"/>
      <c r="S125" s="10"/>
      <c r="T125" s="10"/>
      <c r="U125" s="10"/>
      <c r="V125" s="10"/>
      <c r="W125" s="10"/>
      <c r="X125" s="10"/>
      <c r="Y125" s="10"/>
      <c r="Z125" s="10"/>
      <c r="AA125" s="10"/>
      <c r="AB125" s="10"/>
      <c r="AC125" s="10"/>
      <c r="AD125" s="10"/>
      <c r="AE125" s="10"/>
    </row>
    <row r="126" s="10" customFormat="1" ht="19.92" customHeight="1">
      <c r="A126" s="10"/>
      <c r="B126" s="180"/>
      <c r="C126" s="181"/>
      <c r="D126" s="182" t="s">
        <v>127</v>
      </c>
      <c r="E126" s="183"/>
      <c r="F126" s="183"/>
      <c r="G126" s="183"/>
      <c r="H126" s="183"/>
      <c r="I126" s="183"/>
      <c r="J126" s="184">
        <f>J683</f>
        <v>0</v>
      </c>
      <c r="K126" s="181"/>
      <c r="L126" s="185"/>
      <c r="S126" s="10"/>
      <c r="T126" s="10"/>
      <c r="U126" s="10"/>
      <c r="V126" s="10"/>
      <c r="W126" s="10"/>
      <c r="X126" s="10"/>
      <c r="Y126" s="10"/>
      <c r="Z126" s="10"/>
      <c r="AA126" s="10"/>
      <c r="AB126" s="10"/>
      <c r="AC126" s="10"/>
      <c r="AD126" s="10"/>
      <c r="AE126" s="10"/>
    </row>
    <row r="127" s="2" customFormat="1" ht="21.84" customHeight="1">
      <c r="A127" s="37"/>
      <c r="B127" s="38"/>
      <c r="C127" s="39"/>
      <c r="D127" s="39"/>
      <c r="E127" s="39"/>
      <c r="F127" s="39"/>
      <c r="G127" s="39"/>
      <c r="H127" s="39"/>
      <c r="I127" s="39"/>
      <c r="J127" s="39"/>
      <c r="K127" s="39"/>
      <c r="L127" s="62"/>
      <c r="S127" s="37"/>
      <c r="T127" s="37"/>
      <c r="U127" s="37"/>
      <c r="V127" s="37"/>
      <c r="W127" s="37"/>
      <c r="X127" s="37"/>
      <c r="Y127" s="37"/>
      <c r="Z127" s="37"/>
      <c r="AA127" s="37"/>
      <c r="AB127" s="37"/>
      <c r="AC127" s="37"/>
      <c r="AD127" s="37"/>
      <c r="AE127" s="37"/>
    </row>
    <row r="128" s="2" customFormat="1" ht="6.96" customHeight="1">
      <c r="A128" s="37"/>
      <c r="B128" s="65"/>
      <c r="C128" s="66"/>
      <c r="D128" s="66"/>
      <c r="E128" s="66"/>
      <c r="F128" s="66"/>
      <c r="G128" s="66"/>
      <c r="H128" s="66"/>
      <c r="I128" s="66"/>
      <c r="J128" s="66"/>
      <c r="K128" s="66"/>
      <c r="L128" s="62"/>
      <c r="S128" s="37"/>
      <c r="T128" s="37"/>
      <c r="U128" s="37"/>
      <c r="V128" s="37"/>
      <c r="W128" s="37"/>
      <c r="X128" s="37"/>
      <c r="Y128" s="37"/>
      <c r="Z128" s="37"/>
      <c r="AA128" s="37"/>
      <c r="AB128" s="37"/>
      <c r="AC128" s="37"/>
      <c r="AD128" s="37"/>
      <c r="AE128" s="37"/>
    </row>
    <row r="132" s="2" customFormat="1" ht="6.96" customHeight="1">
      <c r="A132" s="37"/>
      <c r="B132" s="67"/>
      <c r="C132" s="68"/>
      <c r="D132" s="68"/>
      <c r="E132" s="68"/>
      <c r="F132" s="68"/>
      <c r="G132" s="68"/>
      <c r="H132" s="68"/>
      <c r="I132" s="68"/>
      <c r="J132" s="68"/>
      <c r="K132" s="68"/>
      <c r="L132" s="62"/>
      <c r="S132" s="37"/>
      <c r="T132" s="37"/>
      <c r="U132" s="37"/>
      <c r="V132" s="37"/>
      <c r="W132" s="37"/>
      <c r="X132" s="37"/>
      <c r="Y132" s="37"/>
      <c r="Z132" s="37"/>
      <c r="AA132" s="37"/>
      <c r="AB132" s="37"/>
      <c r="AC132" s="37"/>
      <c r="AD132" s="37"/>
      <c r="AE132" s="37"/>
    </row>
    <row r="133" s="2" customFormat="1" ht="24.96" customHeight="1">
      <c r="A133" s="37"/>
      <c r="B133" s="38"/>
      <c r="C133" s="22" t="s">
        <v>128</v>
      </c>
      <c r="D133" s="39"/>
      <c r="E133" s="39"/>
      <c r="F133" s="39"/>
      <c r="G133" s="39"/>
      <c r="H133" s="39"/>
      <c r="I133" s="39"/>
      <c r="J133" s="39"/>
      <c r="K133" s="39"/>
      <c r="L133" s="62"/>
      <c r="S133" s="37"/>
      <c r="T133" s="37"/>
      <c r="U133" s="37"/>
      <c r="V133" s="37"/>
      <c r="W133" s="37"/>
      <c r="X133" s="37"/>
      <c r="Y133" s="37"/>
      <c r="Z133" s="37"/>
      <c r="AA133" s="37"/>
      <c r="AB133" s="37"/>
      <c r="AC133" s="37"/>
      <c r="AD133" s="37"/>
      <c r="AE133" s="37"/>
    </row>
    <row r="134" s="2" customFormat="1" ht="6.96" customHeight="1">
      <c r="A134" s="37"/>
      <c r="B134" s="38"/>
      <c r="C134" s="39"/>
      <c r="D134" s="39"/>
      <c r="E134" s="39"/>
      <c r="F134" s="39"/>
      <c r="G134" s="39"/>
      <c r="H134" s="39"/>
      <c r="I134" s="39"/>
      <c r="J134" s="39"/>
      <c r="K134" s="39"/>
      <c r="L134" s="62"/>
      <c r="S134" s="37"/>
      <c r="T134" s="37"/>
      <c r="U134" s="37"/>
      <c r="V134" s="37"/>
      <c r="W134" s="37"/>
      <c r="X134" s="37"/>
      <c r="Y134" s="37"/>
      <c r="Z134" s="37"/>
      <c r="AA134" s="37"/>
      <c r="AB134" s="37"/>
      <c r="AC134" s="37"/>
      <c r="AD134" s="37"/>
      <c r="AE134" s="37"/>
    </row>
    <row r="135" s="2" customFormat="1" ht="12" customHeight="1">
      <c r="A135" s="37"/>
      <c r="B135" s="38"/>
      <c r="C135" s="31" t="s">
        <v>17</v>
      </c>
      <c r="D135" s="39"/>
      <c r="E135" s="39"/>
      <c r="F135" s="39"/>
      <c r="G135" s="39"/>
      <c r="H135" s="39"/>
      <c r="I135" s="39"/>
      <c r="J135" s="39"/>
      <c r="K135" s="39"/>
      <c r="L135" s="62"/>
      <c r="S135" s="37"/>
      <c r="T135" s="37"/>
      <c r="U135" s="37"/>
      <c r="V135" s="37"/>
      <c r="W135" s="37"/>
      <c r="X135" s="37"/>
      <c r="Y135" s="37"/>
      <c r="Z135" s="37"/>
      <c r="AA135" s="37"/>
      <c r="AB135" s="37"/>
      <c r="AC135" s="37"/>
      <c r="AD135" s="37"/>
      <c r="AE135" s="37"/>
    </row>
    <row r="136" s="2" customFormat="1" ht="16.5" customHeight="1">
      <c r="A136" s="37"/>
      <c r="B136" s="38"/>
      <c r="C136" s="39"/>
      <c r="D136" s="39"/>
      <c r="E136" s="169" t="str">
        <f>E7</f>
        <v>Parkovací objekt při objektu Částkova 691/78, Plzeň</v>
      </c>
      <c r="F136" s="31"/>
      <c r="G136" s="31"/>
      <c r="H136" s="31"/>
      <c r="I136" s="39"/>
      <c r="J136" s="39"/>
      <c r="K136" s="39"/>
      <c r="L136" s="62"/>
      <c r="S136" s="37"/>
      <c r="T136" s="37"/>
      <c r="U136" s="37"/>
      <c r="V136" s="37"/>
      <c r="W136" s="37"/>
      <c r="X136" s="37"/>
      <c r="Y136" s="37"/>
      <c r="Z136" s="37"/>
      <c r="AA136" s="37"/>
      <c r="AB136" s="37"/>
      <c r="AC136" s="37"/>
      <c r="AD136" s="37"/>
      <c r="AE136" s="37"/>
    </row>
    <row r="137" s="2" customFormat="1" ht="12" customHeight="1">
      <c r="A137" s="37"/>
      <c r="B137" s="38"/>
      <c r="C137" s="31" t="s">
        <v>91</v>
      </c>
      <c r="D137" s="39"/>
      <c r="E137" s="39"/>
      <c r="F137" s="39"/>
      <c r="G137" s="39"/>
      <c r="H137" s="39"/>
      <c r="I137" s="39"/>
      <c r="J137" s="39"/>
      <c r="K137" s="39"/>
      <c r="L137" s="62"/>
      <c r="S137" s="37"/>
      <c r="T137" s="37"/>
      <c r="U137" s="37"/>
      <c r="V137" s="37"/>
      <c r="W137" s="37"/>
      <c r="X137" s="37"/>
      <c r="Y137" s="37"/>
      <c r="Z137" s="37"/>
      <c r="AA137" s="37"/>
      <c r="AB137" s="37"/>
      <c r="AC137" s="37"/>
      <c r="AD137" s="37"/>
      <c r="AE137" s="37"/>
    </row>
    <row r="138" s="2" customFormat="1" ht="16.5" customHeight="1">
      <c r="A138" s="37"/>
      <c r="B138" s="38"/>
      <c r="C138" s="39"/>
      <c r="D138" s="39"/>
      <c r="E138" s="75" t="str">
        <f>E9</f>
        <v>01 - Parkovací objekt</v>
      </c>
      <c r="F138" s="39"/>
      <c r="G138" s="39"/>
      <c r="H138" s="39"/>
      <c r="I138" s="39"/>
      <c r="J138" s="39"/>
      <c r="K138" s="39"/>
      <c r="L138" s="62"/>
      <c r="S138" s="37"/>
      <c r="T138" s="37"/>
      <c r="U138" s="37"/>
      <c r="V138" s="37"/>
      <c r="W138" s="37"/>
      <c r="X138" s="37"/>
      <c r="Y138" s="37"/>
      <c r="Z138" s="37"/>
      <c r="AA138" s="37"/>
      <c r="AB138" s="37"/>
      <c r="AC138" s="37"/>
      <c r="AD138" s="37"/>
      <c r="AE138" s="37"/>
    </row>
    <row r="139" s="2" customFormat="1" ht="6.96" customHeight="1">
      <c r="A139" s="37"/>
      <c r="B139" s="38"/>
      <c r="C139" s="39"/>
      <c r="D139" s="39"/>
      <c r="E139" s="39"/>
      <c r="F139" s="39"/>
      <c r="G139" s="39"/>
      <c r="H139" s="39"/>
      <c r="I139" s="39"/>
      <c r="J139" s="39"/>
      <c r="K139" s="39"/>
      <c r="L139" s="62"/>
      <c r="S139" s="37"/>
      <c r="T139" s="37"/>
      <c r="U139" s="37"/>
      <c r="V139" s="37"/>
      <c r="W139" s="37"/>
      <c r="X139" s="37"/>
      <c r="Y139" s="37"/>
      <c r="Z139" s="37"/>
      <c r="AA139" s="37"/>
      <c r="AB139" s="37"/>
      <c r="AC139" s="37"/>
      <c r="AD139" s="37"/>
      <c r="AE139" s="37"/>
    </row>
    <row r="140" s="2" customFormat="1" ht="12" customHeight="1">
      <c r="A140" s="37"/>
      <c r="B140" s="38"/>
      <c r="C140" s="31" t="s">
        <v>22</v>
      </c>
      <c r="D140" s="39"/>
      <c r="E140" s="39"/>
      <c r="F140" s="26" t="str">
        <f>F12</f>
        <v>Plzeň</v>
      </c>
      <c r="G140" s="39"/>
      <c r="H140" s="39"/>
      <c r="I140" s="31" t="s">
        <v>24</v>
      </c>
      <c r="J140" s="78" t="str">
        <f>IF(J12="","",J12)</f>
        <v>20.1.2021</v>
      </c>
      <c r="K140" s="39"/>
      <c r="L140" s="62"/>
      <c r="S140" s="37"/>
      <c r="T140" s="37"/>
      <c r="U140" s="37"/>
      <c r="V140" s="37"/>
      <c r="W140" s="37"/>
      <c r="X140" s="37"/>
      <c r="Y140" s="37"/>
      <c r="Z140" s="37"/>
      <c r="AA140" s="37"/>
      <c r="AB140" s="37"/>
      <c r="AC140" s="37"/>
      <c r="AD140" s="37"/>
      <c r="AE140" s="37"/>
    </row>
    <row r="141" s="2" customFormat="1" ht="6.96" customHeight="1">
      <c r="A141" s="37"/>
      <c r="B141" s="38"/>
      <c r="C141" s="39"/>
      <c r="D141" s="39"/>
      <c r="E141" s="39"/>
      <c r="F141" s="39"/>
      <c r="G141" s="39"/>
      <c r="H141" s="39"/>
      <c r="I141" s="39"/>
      <c r="J141" s="39"/>
      <c r="K141" s="39"/>
      <c r="L141" s="62"/>
      <c r="S141" s="37"/>
      <c r="T141" s="37"/>
      <c r="U141" s="37"/>
      <c r="V141" s="37"/>
      <c r="W141" s="37"/>
      <c r="X141" s="37"/>
      <c r="Y141" s="37"/>
      <c r="Z141" s="37"/>
      <c r="AA141" s="37"/>
      <c r="AB141" s="37"/>
      <c r="AC141" s="37"/>
      <c r="AD141" s="37"/>
      <c r="AE141" s="37"/>
    </row>
    <row r="142" s="2" customFormat="1" ht="54.45" customHeight="1">
      <c r="A142" s="37"/>
      <c r="B142" s="38"/>
      <c r="C142" s="31" t="s">
        <v>26</v>
      </c>
      <c r="D142" s="39"/>
      <c r="E142" s="39"/>
      <c r="F142" s="26" t="str">
        <f>E15</f>
        <v>Středisko služeb školám Částkova 691/78, Pzeňl</v>
      </c>
      <c r="G142" s="39"/>
      <c r="H142" s="39"/>
      <c r="I142" s="31" t="s">
        <v>33</v>
      </c>
      <c r="J142" s="35" t="str">
        <f>E21</f>
        <v>Ing.Miroslav Kuneš,P.R.O.-servis,Plz.Jablonského52</v>
      </c>
      <c r="K142" s="39"/>
      <c r="L142" s="62"/>
      <c r="S142" s="37"/>
      <c r="T142" s="37"/>
      <c r="U142" s="37"/>
      <c r="V142" s="37"/>
      <c r="W142" s="37"/>
      <c r="X142" s="37"/>
      <c r="Y142" s="37"/>
      <c r="Z142" s="37"/>
      <c r="AA142" s="37"/>
      <c r="AB142" s="37"/>
      <c r="AC142" s="37"/>
      <c r="AD142" s="37"/>
      <c r="AE142" s="37"/>
    </row>
    <row r="143" s="2" customFormat="1" ht="15.15" customHeight="1">
      <c r="A143" s="37"/>
      <c r="B143" s="38"/>
      <c r="C143" s="31" t="s">
        <v>30</v>
      </c>
      <c r="D143" s="39"/>
      <c r="E143" s="39"/>
      <c r="F143" s="26" t="str">
        <f>IF(E18="","",E18)</f>
        <v>Vyplň údaj</v>
      </c>
      <c r="G143" s="39"/>
      <c r="H143" s="39"/>
      <c r="I143" s="31" t="s">
        <v>37</v>
      </c>
      <c r="J143" s="35" t="str">
        <f>E24</f>
        <v xml:space="preserve"> </v>
      </c>
      <c r="K143" s="39"/>
      <c r="L143" s="62"/>
      <c r="S143" s="37"/>
      <c r="T143" s="37"/>
      <c r="U143" s="37"/>
      <c r="V143" s="37"/>
      <c r="W143" s="37"/>
      <c r="X143" s="37"/>
      <c r="Y143" s="37"/>
      <c r="Z143" s="37"/>
      <c r="AA143" s="37"/>
      <c r="AB143" s="37"/>
      <c r="AC143" s="37"/>
      <c r="AD143" s="37"/>
      <c r="AE143" s="37"/>
    </row>
    <row r="144" s="2" customFormat="1" ht="10.32" customHeight="1">
      <c r="A144" s="37"/>
      <c r="B144" s="38"/>
      <c r="C144" s="39"/>
      <c r="D144" s="39"/>
      <c r="E144" s="39"/>
      <c r="F144" s="39"/>
      <c r="G144" s="39"/>
      <c r="H144" s="39"/>
      <c r="I144" s="39"/>
      <c r="J144" s="39"/>
      <c r="K144" s="39"/>
      <c r="L144" s="62"/>
      <c r="S144" s="37"/>
      <c r="T144" s="37"/>
      <c r="U144" s="37"/>
      <c r="V144" s="37"/>
      <c r="W144" s="37"/>
      <c r="X144" s="37"/>
      <c r="Y144" s="37"/>
      <c r="Z144" s="37"/>
      <c r="AA144" s="37"/>
      <c r="AB144" s="37"/>
      <c r="AC144" s="37"/>
      <c r="AD144" s="37"/>
      <c r="AE144" s="37"/>
    </row>
    <row r="145" s="11" customFormat="1" ht="29.28" customHeight="1">
      <c r="A145" s="186"/>
      <c r="B145" s="187"/>
      <c r="C145" s="188" t="s">
        <v>129</v>
      </c>
      <c r="D145" s="189" t="s">
        <v>65</v>
      </c>
      <c r="E145" s="189" t="s">
        <v>61</v>
      </c>
      <c r="F145" s="189" t="s">
        <v>62</v>
      </c>
      <c r="G145" s="189" t="s">
        <v>130</v>
      </c>
      <c r="H145" s="189" t="s">
        <v>131</v>
      </c>
      <c r="I145" s="189" t="s">
        <v>132</v>
      </c>
      <c r="J145" s="189" t="s">
        <v>95</v>
      </c>
      <c r="K145" s="190" t="s">
        <v>133</v>
      </c>
      <c r="L145" s="191"/>
      <c r="M145" s="99" t="s">
        <v>1</v>
      </c>
      <c r="N145" s="100" t="s">
        <v>44</v>
      </c>
      <c r="O145" s="100" t="s">
        <v>134</v>
      </c>
      <c r="P145" s="100" t="s">
        <v>135</v>
      </c>
      <c r="Q145" s="100" t="s">
        <v>136</v>
      </c>
      <c r="R145" s="100" t="s">
        <v>137</v>
      </c>
      <c r="S145" s="100" t="s">
        <v>138</v>
      </c>
      <c r="T145" s="101" t="s">
        <v>139</v>
      </c>
      <c r="U145" s="186"/>
      <c r="V145" s="186"/>
      <c r="W145" s="186"/>
      <c r="X145" s="186"/>
      <c r="Y145" s="186"/>
      <c r="Z145" s="186"/>
      <c r="AA145" s="186"/>
      <c r="AB145" s="186"/>
      <c r="AC145" s="186"/>
      <c r="AD145" s="186"/>
      <c r="AE145" s="186"/>
    </row>
    <row r="146" s="2" customFormat="1" ht="22.8" customHeight="1">
      <c r="A146" s="37"/>
      <c r="B146" s="38"/>
      <c r="C146" s="106" t="s">
        <v>140</v>
      </c>
      <c r="D146" s="39"/>
      <c r="E146" s="39"/>
      <c r="F146" s="39"/>
      <c r="G146" s="39"/>
      <c r="H146" s="39"/>
      <c r="I146" s="39"/>
      <c r="J146" s="192">
        <f>BK146</f>
        <v>0</v>
      </c>
      <c r="K146" s="39"/>
      <c r="L146" s="43"/>
      <c r="M146" s="102"/>
      <c r="N146" s="193"/>
      <c r="O146" s="103"/>
      <c r="P146" s="194">
        <f>P147+P465+P646+P671</f>
        <v>0</v>
      </c>
      <c r="Q146" s="103"/>
      <c r="R146" s="194">
        <f>R147+R465+R646+R671</f>
        <v>298.12463308999997</v>
      </c>
      <c r="S146" s="103"/>
      <c r="T146" s="195">
        <f>T147+T465+T646+T671</f>
        <v>24.305457799999999</v>
      </c>
      <c r="U146" s="37"/>
      <c r="V146" s="37"/>
      <c r="W146" s="37"/>
      <c r="X146" s="37"/>
      <c r="Y146" s="37"/>
      <c r="Z146" s="37"/>
      <c r="AA146" s="37"/>
      <c r="AB146" s="37"/>
      <c r="AC146" s="37"/>
      <c r="AD146" s="37"/>
      <c r="AE146" s="37"/>
      <c r="AT146" s="16" t="s">
        <v>79</v>
      </c>
      <c r="AU146" s="16" t="s">
        <v>97</v>
      </c>
      <c r="BK146" s="196">
        <f>BK147+BK465+BK646+BK671</f>
        <v>0</v>
      </c>
    </row>
    <row r="147" s="12" customFormat="1" ht="25.92" customHeight="1">
      <c r="A147" s="12"/>
      <c r="B147" s="197"/>
      <c r="C147" s="198"/>
      <c r="D147" s="199" t="s">
        <v>79</v>
      </c>
      <c r="E147" s="200" t="s">
        <v>141</v>
      </c>
      <c r="F147" s="200" t="s">
        <v>142</v>
      </c>
      <c r="G147" s="198"/>
      <c r="H147" s="198"/>
      <c r="I147" s="201"/>
      <c r="J147" s="202">
        <f>BK147</f>
        <v>0</v>
      </c>
      <c r="K147" s="198"/>
      <c r="L147" s="203"/>
      <c r="M147" s="204"/>
      <c r="N147" s="205"/>
      <c r="O147" s="205"/>
      <c r="P147" s="206">
        <f>P148+P245+P281+P312+P334+P362+P418+P455+P462</f>
        <v>0</v>
      </c>
      <c r="Q147" s="205"/>
      <c r="R147" s="206">
        <f>R148+R245+R281+R312+R334+R362+R418+R455+R462</f>
        <v>291.43945153999999</v>
      </c>
      <c r="S147" s="205"/>
      <c r="T147" s="207">
        <f>T148+T245+T281+T312+T334+T362+T418+T455+T462</f>
        <v>24.207854999999999</v>
      </c>
      <c r="U147" s="12"/>
      <c r="V147" s="12"/>
      <c r="W147" s="12"/>
      <c r="X147" s="12"/>
      <c r="Y147" s="12"/>
      <c r="Z147" s="12"/>
      <c r="AA147" s="12"/>
      <c r="AB147" s="12"/>
      <c r="AC147" s="12"/>
      <c r="AD147" s="12"/>
      <c r="AE147" s="12"/>
      <c r="AR147" s="208" t="s">
        <v>21</v>
      </c>
      <c r="AT147" s="209" t="s">
        <v>79</v>
      </c>
      <c r="AU147" s="209" t="s">
        <v>80</v>
      </c>
      <c r="AY147" s="208" t="s">
        <v>143</v>
      </c>
      <c r="BK147" s="210">
        <f>BK148+BK245+BK281+BK312+BK334+BK362+BK418+BK455+BK462</f>
        <v>0</v>
      </c>
    </row>
    <row r="148" s="12" customFormat="1" ht="22.8" customHeight="1">
      <c r="A148" s="12"/>
      <c r="B148" s="197"/>
      <c r="C148" s="198"/>
      <c r="D148" s="199" t="s">
        <v>79</v>
      </c>
      <c r="E148" s="211" t="s">
        <v>21</v>
      </c>
      <c r="F148" s="211" t="s">
        <v>144</v>
      </c>
      <c r="G148" s="198"/>
      <c r="H148" s="198"/>
      <c r="I148" s="201"/>
      <c r="J148" s="212">
        <f>BK148</f>
        <v>0</v>
      </c>
      <c r="K148" s="198"/>
      <c r="L148" s="203"/>
      <c r="M148" s="204"/>
      <c r="N148" s="205"/>
      <c r="O148" s="205"/>
      <c r="P148" s="206">
        <f>SUM(P149:P244)</f>
        <v>0</v>
      </c>
      <c r="Q148" s="205"/>
      <c r="R148" s="206">
        <f>SUM(R149:R244)</f>
        <v>0.0030000000000000001</v>
      </c>
      <c r="S148" s="205"/>
      <c r="T148" s="207">
        <f>SUM(T149:T244)</f>
        <v>22.226579999999998</v>
      </c>
      <c r="U148" s="12"/>
      <c r="V148" s="12"/>
      <c r="W148" s="12"/>
      <c r="X148" s="12"/>
      <c r="Y148" s="12"/>
      <c r="Z148" s="12"/>
      <c r="AA148" s="12"/>
      <c r="AB148" s="12"/>
      <c r="AC148" s="12"/>
      <c r="AD148" s="12"/>
      <c r="AE148" s="12"/>
      <c r="AR148" s="208" t="s">
        <v>21</v>
      </c>
      <c r="AT148" s="209" t="s">
        <v>79</v>
      </c>
      <c r="AU148" s="209" t="s">
        <v>21</v>
      </c>
      <c r="AY148" s="208" t="s">
        <v>143</v>
      </c>
      <c r="BK148" s="210">
        <f>SUM(BK149:BK244)</f>
        <v>0</v>
      </c>
    </row>
    <row r="149" s="2" customFormat="1" ht="24.9" customHeight="1">
      <c r="A149" s="37"/>
      <c r="B149" s="38"/>
      <c r="C149" s="213" t="s">
        <v>21</v>
      </c>
      <c r="D149" s="213" t="s">
        <v>145</v>
      </c>
      <c r="E149" s="214" t="s">
        <v>146</v>
      </c>
      <c r="F149" s="215" t="s">
        <v>147</v>
      </c>
      <c r="G149" s="216" t="s">
        <v>148</v>
      </c>
      <c r="H149" s="217">
        <v>1</v>
      </c>
      <c r="I149" s="218"/>
      <c r="J149" s="219">
        <f>ROUND(I149*H149,2)</f>
        <v>0</v>
      </c>
      <c r="K149" s="215" t="s">
        <v>1</v>
      </c>
      <c r="L149" s="43"/>
      <c r="M149" s="220" t="s">
        <v>1</v>
      </c>
      <c r="N149" s="221" t="s">
        <v>45</v>
      </c>
      <c r="O149" s="90"/>
      <c r="P149" s="222">
        <f>O149*H149</f>
        <v>0</v>
      </c>
      <c r="Q149" s="222">
        <v>0</v>
      </c>
      <c r="R149" s="222">
        <f>Q149*H149</f>
        <v>0</v>
      </c>
      <c r="S149" s="222">
        <v>0</v>
      </c>
      <c r="T149" s="223">
        <f>S149*H149</f>
        <v>0</v>
      </c>
      <c r="U149" s="37"/>
      <c r="V149" s="37"/>
      <c r="W149" s="37"/>
      <c r="X149" s="37"/>
      <c r="Y149" s="37"/>
      <c r="Z149" s="37"/>
      <c r="AA149" s="37"/>
      <c r="AB149" s="37"/>
      <c r="AC149" s="37"/>
      <c r="AD149" s="37"/>
      <c r="AE149" s="37"/>
      <c r="AR149" s="224" t="s">
        <v>149</v>
      </c>
      <c r="AT149" s="224" t="s">
        <v>145</v>
      </c>
      <c r="AU149" s="224" t="s">
        <v>89</v>
      </c>
      <c r="AY149" s="16" t="s">
        <v>143</v>
      </c>
      <c r="BE149" s="225">
        <f>IF(N149="základní",J149,0)</f>
        <v>0</v>
      </c>
      <c r="BF149" s="225">
        <f>IF(N149="snížená",J149,0)</f>
        <v>0</v>
      </c>
      <c r="BG149" s="225">
        <f>IF(N149="zákl. přenesená",J149,0)</f>
        <v>0</v>
      </c>
      <c r="BH149" s="225">
        <f>IF(N149="sníž. přenesená",J149,0)</f>
        <v>0</v>
      </c>
      <c r="BI149" s="225">
        <f>IF(N149="nulová",J149,0)</f>
        <v>0</v>
      </c>
      <c r="BJ149" s="16" t="s">
        <v>21</v>
      </c>
      <c r="BK149" s="225">
        <f>ROUND(I149*H149,2)</f>
        <v>0</v>
      </c>
      <c r="BL149" s="16" t="s">
        <v>149</v>
      </c>
      <c r="BM149" s="224" t="s">
        <v>150</v>
      </c>
    </row>
    <row r="150" s="2" customFormat="1" ht="24.9" customHeight="1">
      <c r="A150" s="37"/>
      <c r="B150" s="38"/>
      <c r="C150" s="213" t="s">
        <v>89</v>
      </c>
      <c r="D150" s="213" t="s">
        <v>145</v>
      </c>
      <c r="E150" s="214" t="s">
        <v>151</v>
      </c>
      <c r="F150" s="215" t="s">
        <v>152</v>
      </c>
      <c r="G150" s="216" t="s">
        <v>148</v>
      </c>
      <c r="H150" s="217">
        <v>1</v>
      </c>
      <c r="I150" s="218"/>
      <c r="J150" s="219">
        <f>ROUND(I150*H150,2)</f>
        <v>0</v>
      </c>
      <c r="K150" s="215" t="s">
        <v>1</v>
      </c>
      <c r="L150" s="43"/>
      <c r="M150" s="220" t="s">
        <v>1</v>
      </c>
      <c r="N150" s="221" t="s">
        <v>45</v>
      </c>
      <c r="O150" s="90"/>
      <c r="P150" s="222">
        <f>O150*H150</f>
        <v>0</v>
      </c>
      <c r="Q150" s="222">
        <v>0</v>
      </c>
      <c r="R150" s="222">
        <f>Q150*H150</f>
        <v>0</v>
      </c>
      <c r="S150" s="222">
        <v>0</v>
      </c>
      <c r="T150" s="223">
        <f>S150*H150</f>
        <v>0</v>
      </c>
      <c r="U150" s="37"/>
      <c r="V150" s="37"/>
      <c r="W150" s="37"/>
      <c r="X150" s="37"/>
      <c r="Y150" s="37"/>
      <c r="Z150" s="37"/>
      <c r="AA150" s="37"/>
      <c r="AB150" s="37"/>
      <c r="AC150" s="37"/>
      <c r="AD150" s="37"/>
      <c r="AE150" s="37"/>
      <c r="AR150" s="224" t="s">
        <v>149</v>
      </c>
      <c r="AT150" s="224" t="s">
        <v>145</v>
      </c>
      <c r="AU150" s="224" t="s">
        <v>89</v>
      </c>
      <c r="AY150" s="16" t="s">
        <v>143</v>
      </c>
      <c r="BE150" s="225">
        <f>IF(N150="základní",J150,0)</f>
        <v>0</v>
      </c>
      <c r="BF150" s="225">
        <f>IF(N150="snížená",J150,0)</f>
        <v>0</v>
      </c>
      <c r="BG150" s="225">
        <f>IF(N150="zákl. přenesená",J150,0)</f>
        <v>0</v>
      </c>
      <c r="BH150" s="225">
        <f>IF(N150="sníž. přenesená",J150,0)</f>
        <v>0</v>
      </c>
      <c r="BI150" s="225">
        <f>IF(N150="nulová",J150,0)</f>
        <v>0</v>
      </c>
      <c r="BJ150" s="16" t="s">
        <v>21</v>
      </c>
      <c r="BK150" s="225">
        <f>ROUND(I150*H150,2)</f>
        <v>0</v>
      </c>
      <c r="BL150" s="16" t="s">
        <v>149</v>
      </c>
      <c r="BM150" s="224" t="s">
        <v>153</v>
      </c>
    </row>
    <row r="151" s="2" customFormat="1" ht="24.15" customHeight="1">
      <c r="A151" s="37"/>
      <c r="B151" s="38"/>
      <c r="C151" s="213" t="s">
        <v>154</v>
      </c>
      <c r="D151" s="213" t="s">
        <v>145</v>
      </c>
      <c r="E151" s="214" t="s">
        <v>155</v>
      </c>
      <c r="F151" s="215" t="s">
        <v>156</v>
      </c>
      <c r="G151" s="216" t="s">
        <v>157</v>
      </c>
      <c r="H151" s="217">
        <v>56.094000000000001</v>
      </c>
      <c r="I151" s="218"/>
      <c r="J151" s="219">
        <f>ROUND(I151*H151,2)</f>
        <v>0</v>
      </c>
      <c r="K151" s="215" t="s">
        <v>158</v>
      </c>
      <c r="L151" s="43"/>
      <c r="M151" s="220" t="s">
        <v>1</v>
      </c>
      <c r="N151" s="221" t="s">
        <v>45</v>
      </c>
      <c r="O151" s="90"/>
      <c r="P151" s="222">
        <f>O151*H151</f>
        <v>0</v>
      </c>
      <c r="Q151" s="222">
        <v>0</v>
      </c>
      <c r="R151" s="222">
        <f>Q151*H151</f>
        <v>0</v>
      </c>
      <c r="S151" s="222">
        <v>0.29499999999999998</v>
      </c>
      <c r="T151" s="223">
        <f>S151*H151</f>
        <v>16.547729999999998</v>
      </c>
      <c r="U151" s="37"/>
      <c r="V151" s="37"/>
      <c r="W151" s="37"/>
      <c r="X151" s="37"/>
      <c r="Y151" s="37"/>
      <c r="Z151" s="37"/>
      <c r="AA151" s="37"/>
      <c r="AB151" s="37"/>
      <c r="AC151" s="37"/>
      <c r="AD151" s="37"/>
      <c r="AE151" s="37"/>
      <c r="AR151" s="224" t="s">
        <v>149</v>
      </c>
      <c r="AT151" s="224" t="s">
        <v>145</v>
      </c>
      <c r="AU151" s="224" t="s">
        <v>89</v>
      </c>
      <c r="AY151" s="16" t="s">
        <v>143</v>
      </c>
      <c r="BE151" s="225">
        <f>IF(N151="základní",J151,0)</f>
        <v>0</v>
      </c>
      <c r="BF151" s="225">
        <f>IF(N151="snížená",J151,0)</f>
        <v>0</v>
      </c>
      <c r="BG151" s="225">
        <f>IF(N151="zákl. přenesená",J151,0)</f>
        <v>0</v>
      </c>
      <c r="BH151" s="225">
        <f>IF(N151="sníž. přenesená",J151,0)</f>
        <v>0</v>
      </c>
      <c r="BI151" s="225">
        <f>IF(N151="nulová",J151,0)</f>
        <v>0</v>
      </c>
      <c r="BJ151" s="16" t="s">
        <v>21</v>
      </c>
      <c r="BK151" s="225">
        <f>ROUND(I151*H151,2)</f>
        <v>0</v>
      </c>
      <c r="BL151" s="16" t="s">
        <v>149</v>
      </c>
      <c r="BM151" s="224" t="s">
        <v>159</v>
      </c>
    </row>
    <row r="152" s="2" customFormat="1">
      <c r="A152" s="37"/>
      <c r="B152" s="38"/>
      <c r="C152" s="39"/>
      <c r="D152" s="226" t="s">
        <v>160</v>
      </c>
      <c r="E152" s="39"/>
      <c r="F152" s="227" t="s">
        <v>161</v>
      </c>
      <c r="G152" s="39"/>
      <c r="H152" s="39"/>
      <c r="I152" s="228"/>
      <c r="J152" s="39"/>
      <c r="K152" s="39"/>
      <c r="L152" s="43"/>
      <c r="M152" s="229"/>
      <c r="N152" s="230"/>
      <c r="O152" s="90"/>
      <c r="P152" s="90"/>
      <c r="Q152" s="90"/>
      <c r="R152" s="90"/>
      <c r="S152" s="90"/>
      <c r="T152" s="91"/>
      <c r="U152" s="37"/>
      <c r="V152" s="37"/>
      <c r="W152" s="37"/>
      <c r="X152" s="37"/>
      <c r="Y152" s="37"/>
      <c r="Z152" s="37"/>
      <c r="AA152" s="37"/>
      <c r="AB152" s="37"/>
      <c r="AC152" s="37"/>
      <c r="AD152" s="37"/>
      <c r="AE152" s="37"/>
      <c r="AT152" s="16" t="s">
        <v>160</v>
      </c>
      <c r="AU152" s="16" t="s">
        <v>89</v>
      </c>
    </row>
    <row r="153" s="13" customFormat="1">
      <c r="A153" s="13"/>
      <c r="B153" s="231"/>
      <c r="C153" s="232"/>
      <c r="D153" s="226" t="s">
        <v>162</v>
      </c>
      <c r="E153" s="233" t="s">
        <v>1</v>
      </c>
      <c r="F153" s="234" t="s">
        <v>163</v>
      </c>
      <c r="G153" s="232"/>
      <c r="H153" s="233" t="s">
        <v>1</v>
      </c>
      <c r="I153" s="235"/>
      <c r="J153" s="232"/>
      <c r="K153" s="232"/>
      <c r="L153" s="236"/>
      <c r="M153" s="237"/>
      <c r="N153" s="238"/>
      <c r="O153" s="238"/>
      <c r="P153" s="238"/>
      <c r="Q153" s="238"/>
      <c r="R153" s="238"/>
      <c r="S153" s="238"/>
      <c r="T153" s="239"/>
      <c r="U153" s="13"/>
      <c r="V153" s="13"/>
      <c r="W153" s="13"/>
      <c r="X153" s="13"/>
      <c r="Y153" s="13"/>
      <c r="Z153" s="13"/>
      <c r="AA153" s="13"/>
      <c r="AB153" s="13"/>
      <c r="AC153" s="13"/>
      <c r="AD153" s="13"/>
      <c r="AE153" s="13"/>
      <c r="AT153" s="240" t="s">
        <v>162</v>
      </c>
      <c r="AU153" s="240" t="s">
        <v>89</v>
      </c>
      <c r="AV153" s="13" t="s">
        <v>21</v>
      </c>
      <c r="AW153" s="13" t="s">
        <v>32</v>
      </c>
      <c r="AX153" s="13" t="s">
        <v>80</v>
      </c>
      <c r="AY153" s="240" t="s">
        <v>143</v>
      </c>
    </row>
    <row r="154" s="14" customFormat="1">
      <c r="A154" s="14"/>
      <c r="B154" s="241"/>
      <c r="C154" s="242"/>
      <c r="D154" s="226" t="s">
        <v>162</v>
      </c>
      <c r="E154" s="243" t="s">
        <v>1</v>
      </c>
      <c r="F154" s="244" t="s">
        <v>164</v>
      </c>
      <c r="G154" s="242"/>
      <c r="H154" s="245">
        <v>108.19199999999999</v>
      </c>
      <c r="I154" s="246"/>
      <c r="J154" s="242"/>
      <c r="K154" s="242"/>
      <c r="L154" s="247"/>
      <c r="M154" s="248"/>
      <c r="N154" s="249"/>
      <c r="O154" s="249"/>
      <c r="P154" s="249"/>
      <c r="Q154" s="249"/>
      <c r="R154" s="249"/>
      <c r="S154" s="249"/>
      <c r="T154" s="250"/>
      <c r="U154" s="14"/>
      <c r="V154" s="14"/>
      <c r="W154" s="14"/>
      <c r="X154" s="14"/>
      <c r="Y154" s="14"/>
      <c r="Z154" s="14"/>
      <c r="AA154" s="14"/>
      <c r="AB154" s="14"/>
      <c r="AC154" s="14"/>
      <c r="AD154" s="14"/>
      <c r="AE154" s="14"/>
      <c r="AT154" s="251" t="s">
        <v>162</v>
      </c>
      <c r="AU154" s="251" t="s">
        <v>89</v>
      </c>
      <c r="AV154" s="14" t="s">
        <v>89</v>
      </c>
      <c r="AW154" s="14" t="s">
        <v>32</v>
      </c>
      <c r="AX154" s="14" t="s">
        <v>80</v>
      </c>
      <c r="AY154" s="251" t="s">
        <v>143</v>
      </c>
    </row>
    <row r="155" s="14" customFormat="1">
      <c r="A155" s="14"/>
      <c r="B155" s="241"/>
      <c r="C155" s="242"/>
      <c r="D155" s="226" t="s">
        <v>162</v>
      </c>
      <c r="E155" s="243" t="s">
        <v>1</v>
      </c>
      <c r="F155" s="244" t="s">
        <v>165</v>
      </c>
      <c r="G155" s="242"/>
      <c r="H155" s="245">
        <v>-52.097999999999999</v>
      </c>
      <c r="I155" s="246"/>
      <c r="J155" s="242"/>
      <c r="K155" s="242"/>
      <c r="L155" s="247"/>
      <c r="M155" s="248"/>
      <c r="N155" s="249"/>
      <c r="O155" s="249"/>
      <c r="P155" s="249"/>
      <c r="Q155" s="249"/>
      <c r="R155" s="249"/>
      <c r="S155" s="249"/>
      <c r="T155" s="250"/>
      <c r="U155" s="14"/>
      <c r="V155" s="14"/>
      <c r="W155" s="14"/>
      <c r="X155" s="14"/>
      <c r="Y155" s="14"/>
      <c r="Z155" s="14"/>
      <c r="AA155" s="14"/>
      <c r="AB155" s="14"/>
      <c r="AC155" s="14"/>
      <c r="AD155" s="14"/>
      <c r="AE155" s="14"/>
      <c r="AT155" s="251" t="s">
        <v>162</v>
      </c>
      <c r="AU155" s="251" t="s">
        <v>89</v>
      </c>
      <c r="AV155" s="14" t="s">
        <v>89</v>
      </c>
      <c r="AW155" s="14" t="s">
        <v>32</v>
      </c>
      <c r="AX155" s="14" t="s">
        <v>80</v>
      </c>
      <c r="AY155" s="251" t="s">
        <v>143</v>
      </c>
    </row>
    <row r="156" s="2" customFormat="1" ht="37.8" customHeight="1">
      <c r="A156" s="37"/>
      <c r="B156" s="38"/>
      <c r="C156" s="213" t="s">
        <v>149</v>
      </c>
      <c r="D156" s="213" t="s">
        <v>145</v>
      </c>
      <c r="E156" s="214" t="s">
        <v>166</v>
      </c>
      <c r="F156" s="215" t="s">
        <v>167</v>
      </c>
      <c r="G156" s="216" t="s">
        <v>157</v>
      </c>
      <c r="H156" s="217">
        <v>52.097999999999999</v>
      </c>
      <c r="I156" s="218"/>
      <c r="J156" s="219">
        <f>ROUND(I156*H156,2)</f>
        <v>0</v>
      </c>
      <c r="K156" s="215" t="s">
        <v>1</v>
      </c>
      <c r="L156" s="43"/>
      <c r="M156" s="220" t="s">
        <v>1</v>
      </c>
      <c r="N156" s="221" t="s">
        <v>45</v>
      </c>
      <c r="O156" s="90"/>
      <c r="P156" s="222">
        <f>O156*H156</f>
        <v>0</v>
      </c>
      <c r="Q156" s="222">
        <v>0</v>
      </c>
      <c r="R156" s="222">
        <f>Q156*H156</f>
        <v>0</v>
      </c>
      <c r="S156" s="222">
        <v>0</v>
      </c>
      <c r="T156" s="223">
        <f>S156*H156</f>
        <v>0</v>
      </c>
      <c r="U156" s="37"/>
      <c r="V156" s="37"/>
      <c r="W156" s="37"/>
      <c r="X156" s="37"/>
      <c r="Y156" s="37"/>
      <c r="Z156" s="37"/>
      <c r="AA156" s="37"/>
      <c r="AB156" s="37"/>
      <c r="AC156" s="37"/>
      <c r="AD156" s="37"/>
      <c r="AE156" s="37"/>
      <c r="AR156" s="224" t="s">
        <v>149</v>
      </c>
      <c r="AT156" s="224" t="s">
        <v>145</v>
      </c>
      <c r="AU156" s="224" t="s">
        <v>89</v>
      </c>
      <c r="AY156" s="16" t="s">
        <v>143</v>
      </c>
      <c r="BE156" s="225">
        <f>IF(N156="základní",J156,0)</f>
        <v>0</v>
      </c>
      <c r="BF156" s="225">
        <f>IF(N156="snížená",J156,0)</f>
        <v>0</v>
      </c>
      <c r="BG156" s="225">
        <f>IF(N156="zákl. přenesená",J156,0)</f>
        <v>0</v>
      </c>
      <c r="BH156" s="225">
        <f>IF(N156="sníž. přenesená",J156,0)</f>
        <v>0</v>
      </c>
      <c r="BI156" s="225">
        <f>IF(N156="nulová",J156,0)</f>
        <v>0</v>
      </c>
      <c r="BJ156" s="16" t="s">
        <v>21</v>
      </c>
      <c r="BK156" s="225">
        <f>ROUND(I156*H156,2)</f>
        <v>0</v>
      </c>
      <c r="BL156" s="16" t="s">
        <v>149</v>
      </c>
      <c r="BM156" s="224" t="s">
        <v>168</v>
      </c>
    </row>
    <row r="157" s="14" customFormat="1">
      <c r="A157" s="14"/>
      <c r="B157" s="241"/>
      <c r="C157" s="242"/>
      <c r="D157" s="226" t="s">
        <v>162</v>
      </c>
      <c r="E157" s="243" t="s">
        <v>1</v>
      </c>
      <c r="F157" s="244" t="s">
        <v>169</v>
      </c>
      <c r="G157" s="242"/>
      <c r="H157" s="245">
        <v>23.800000000000001</v>
      </c>
      <c r="I157" s="246"/>
      <c r="J157" s="242"/>
      <c r="K157" s="242"/>
      <c r="L157" s="247"/>
      <c r="M157" s="248"/>
      <c r="N157" s="249"/>
      <c r="O157" s="249"/>
      <c r="P157" s="249"/>
      <c r="Q157" s="249"/>
      <c r="R157" s="249"/>
      <c r="S157" s="249"/>
      <c r="T157" s="250"/>
      <c r="U157" s="14"/>
      <c r="V157" s="14"/>
      <c r="W157" s="14"/>
      <c r="X157" s="14"/>
      <c r="Y157" s="14"/>
      <c r="Z157" s="14"/>
      <c r="AA157" s="14"/>
      <c r="AB157" s="14"/>
      <c r="AC157" s="14"/>
      <c r="AD157" s="14"/>
      <c r="AE157" s="14"/>
      <c r="AT157" s="251" t="s">
        <v>162</v>
      </c>
      <c r="AU157" s="251" t="s">
        <v>89</v>
      </c>
      <c r="AV157" s="14" t="s">
        <v>89</v>
      </c>
      <c r="AW157" s="14" t="s">
        <v>32</v>
      </c>
      <c r="AX157" s="14" t="s">
        <v>80</v>
      </c>
      <c r="AY157" s="251" t="s">
        <v>143</v>
      </c>
    </row>
    <row r="158" s="14" customFormat="1">
      <c r="A158" s="14"/>
      <c r="B158" s="241"/>
      <c r="C158" s="242"/>
      <c r="D158" s="226" t="s">
        <v>162</v>
      </c>
      <c r="E158" s="243" t="s">
        <v>1</v>
      </c>
      <c r="F158" s="244" t="s">
        <v>170</v>
      </c>
      <c r="G158" s="242"/>
      <c r="H158" s="245">
        <v>28.297999999999998</v>
      </c>
      <c r="I158" s="246"/>
      <c r="J158" s="242"/>
      <c r="K158" s="242"/>
      <c r="L158" s="247"/>
      <c r="M158" s="248"/>
      <c r="N158" s="249"/>
      <c r="O158" s="249"/>
      <c r="P158" s="249"/>
      <c r="Q158" s="249"/>
      <c r="R158" s="249"/>
      <c r="S158" s="249"/>
      <c r="T158" s="250"/>
      <c r="U158" s="14"/>
      <c r="V158" s="14"/>
      <c r="W158" s="14"/>
      <c r="X158" s="14"/>
      <c r="Y158" s="14"/>
      <c r="Z158" s="14"/>
      <c r="AA158" s="14"/>
      <c r="AB158" s="14"/>
      <c r="AC158" s="14"/>
      <c r="AD158" s="14"/>
      <c r="AE158" s="14"/>
      <c r="AT158" s="251" t="s">
        <v>162</v>
      </c>
      <c r="AU158" s="251" t="s">
        <v>89</v>
      </c>
      <c r="AV158" s="14" t="s">
        <v>89</v>
      </c>
      <c r="AW158" s="14" t="s">
        <v>32</v>
      </c>
      <c r="AX158" s="14" t="s">
        <v>80</v>
      </c>
      <c r="AY158" s="251" t="s">
        <v>143</v>
      </c>
    </row>
    <row r="159" s="2" customFormat="1" ht="24.15" customHeight="1">
      <c r="A159" s="37"/>
      <c r="B159" s="38"/>
      <c r="C159" s="213" t="s">
        <v>171</v>
      </c>
      <c r="D159" s="213" t="s">
        <v>145</v>
      </c>
      <c r="E159" s="214" t="s">
        <v>172</v>
      </c>
      <c r="F159" s="215" t="s">
        <v>173</v>
      </c>
      <c r="G159" s="216" t="s">
        <v>157</v>
      </c>
      <c r="H159" s="217">
        <v>6.25</v>
      </c>
      <c r="I159" s="218"/>
      <c r="J159" s="219">
        <f>ROUND(I159*H159,2)</f>
        <v>0</v>
      </c>
      <c r="K159" s="215" t="s">
        <v>1</v>
      </c>
      <c r="L159" s="43"/>
      <c r="M159" s="220" t="s">
        <v>1</v>
      </c>
      <c r="N159" s="221" t="s">
        <v>45</v>
      </c>
      <c r="O159" s="90"/>
      <c r="P159" s="222">
        <f>O159*H159</f>
        <v>0</v>
      </c>
      <c r="Q159" s="222">
        <v>0</v>
      </c>
      <c r="R159" s="222">
        <f>Q159*H159</f>
        <v>0</v>
      </c>
      <c r="S159" s="222">
        <v>0.11</v>
      </c>
      <c r="T159" s="223">
        <f>S159*H159</f>
        <v>0.6875</v>
      </c>
      <c r="U159" s="37"/>
      <c r="V159" s="37"/>
      <c r="W159" s="37"/>
      <c r="X159" s="37"/>
      <c r="Y159" s="37"/>
      <c r="Z159" s="37"/>
      <c r="AA159" s="37"/>
      <c r="AB159" s="37"/>
      <c r="AC159" s="37"/>
      <c r="AD159" s="37"/>
      <c r="AE159" s="37"/>
      <c r="AR159" s="224" t="s">
        <v>149</v>
      </c>
      <c r="AT159" s="224" t="s">
        <v>145</v>
      </c>
      <c r="AU159" s="224" t="s">
        <v>89</v>
      </c>
      <c r="AY159" s="16" t="s">
        <v>143</v>
      </c>
      <c r="BE159" s="225">
        <f>IF(N159="základní",J159,0)</f>
        <v>0</v>
      </c>
      <c r="BF159" s="225">
        <f>IF(N159="snížená",J159,0)</f>
        <v>0</v>
      </c>
      <c r="BG159" s="225">
        <f>IF(N159="zákl. přenesená",J159,0)</f>
        <v>0</v>
      </c>
      <c r="BH159" s="225">
        <f>IF(N159="sníž. přenesená",J159,0)</f>
        <v>0</v>
      </c>
      <c r="BI159" s="225">
        <f>IF(N159="nulová",J159,0)</f>
        <v>0</v>
      </c>
      <c r="BJ159" s="16" t="s">
        <v>21</v>
      </c>
      <c r="BK159" s="225">
        <f>ROUND(I159*H159,2)</f>
        <v>0</v>
      </c>
      <c r="BL159" s="16" t="s">
        <v>149</v>
      </c>
      <c r="BM159" s="224" t="s">
        <v>174</v>
      </c>
    </row>
    <row r="160" s="14" customFormat="1">
      <c r="A160" s="14"/>
      <c r="B160" s="241"/>
      <c r="C160" s="242"/>
      <c r="D160" s="226" t="s">
        <v>162</v>
      </c>
      <c r="E160" s="243" t="s">
        <v>1</v>
      </c>
      <c r="F160" s="244" t="s">
        <v>175</v>
      </c>
      <c r="G160" s="242"/>
      <c r="H160" s="245">
        <v>6.25</v>
      </c>
      <c r="I160" s="246"/>
      <c r="J160" s="242"/>
      <c r="K160" s="242"/>
      <c r="L160" s="247"/>
      <c r="M160" s="248"/>
      <c r="N160" s="249"/>
      <c r="O160" s="249"/>
      <c r="P160" s="249"/>
      <c r="Q160" s="249"/>
      <c r="R160" s="249"/>
      <c r="S160" s="249"/>
      <c r="T160" s="250"/>
      <c r="U160" s="14"/>
      <c r="V160" s="14"/>
      <c r="W160" s="14"/>
      <c r="X160" s="14"/>
      <c r="Y160" s="14"/>
      <c r="Z160" s="14"/>
      <c r="AA160" s="14"/>
      <c r="AB160" s="14"/>
      <c r="AC160" s="14"/>
      <c r="AD160" s="14"/>
      <c r="AE160" s="14"/>
      <c r="AT160" s="251" t="s">
        <v>162</v>
      </c>
      <c r="AU160" s="251" t="s">
        <v>89</v>
      </c>
      <c r="AV160" s="14" t="s">
        <v>89</v>
      </c>
      <c r="AW160" s="14" t="s">
        <v>32</v>
      </c>
      <c r="AX160" s="14" t="s">
        <v>80</v>
      </c>
      <c r="AY160" s="251" t="s">
        <v>143</v>
      </c>
    </row>
    <row r="161" s="2" customFormat="1" ht="14.4" customHeight="1">
      <c r="A161" s="37"/>
      <c r="B161" s="38"/>
      <c r="C161" s="213" t="s">
        <v>176</v>
      </c>
      <c r="D161" s="213" t="s">
        <v>145</v>
      </c>
      <c r="E161" s="214" t="s">
        <v>177</v>
      </c>
      <c r="F161" s="215" t="s">
        <v>178</v>
      </c>
      <c r="G161" s="216" t="s">
        <v>179</v>
      </c>
      <c r="H161" s="217">
        <v>22.27</v>
      </c>
      <c r="I161" s="218"/>
      <c r="J161" s="219">
        <f>ROUND(I161*H161,2)</f>
        <v>0</v>
      </c>
      <c r="K161" s="215" t="s">
        <v>158</v>
      </c>
      <c r="L161" s="43"/>
      <c r="M161" s="220" t="s">
        <v>1</v>
      </c>
      <c r="N161" s="221" t="s">
        <v>45</v>
      </c>
      <c r="O161" s="90"/>
      <c r="P161" s="222">
        <f>O161*H161</f>
        <v>0</v>
      </c>
      <c r="Q161" s="222">
        <v>0</v>
      </c>
      <c r="R161" s="222">
        <f>Q161*H161</f>
        <v>0</v>
      </c>
      <c r="S161" s="222">
        <v>0.20499999999999999</v>
      </c>
      <c r="T161" s="223">
        <f>S161*H161</f>
        <v>4.5653499999999996</v>
      </c>
      <c r="U161" s="37"/>
      <c r="V161" s="37"/>
      <c r="W161" s="37"/>
      <c r="X161" s="37"/>
      <c r="Y161" s="37"/>
      <c r="Z161" s="37"/>
      <c r="AA161" s="37"/>
      <c r="AB161" s="37"/>
      <c r="AC161" s="37"/>
      <c r="AD161" s="37"/>
      <c r="AE161" s="37"/>
      <c r="AR161" s="224" t="s">
        <v>149</v>
      </c>
      <c r="AT161" s="224" t="s">
        <v>145</v>
      </c>
      <c r="AU161" s="224" t="s">
        <v>89</v>
      </c>
      <c r="AY161" s="16" t="s">
        <v>143</v>
      </c>
      <c r="BE161" s="225">
        <f>IF(N161="základní",J161,0)</f>
        <v>0</v>
      </c>
      <c r="BF161" s="225">
        <f>IF(N161="snížená",J161,0)</f>
        <v>0</v>
      </c>
      <c r="BG161" s="225">
        <f>IF(N161="zákl. přenesená",J161,0)</f>
        <v>0</v>
      </c>
      <c r="BH161" s="225">
        <f>IF(N161="sníž. přenesená",J161,0)</f>
        <v>0</v>
      </c>
      <c r="BI161" s="225">
        <f>IF(N161="nulová",J161,0)</f>
        <v>0</v>
      </c>
      <c r="BJ161" s="16" t="s">
        <v>21</v>
      </c>
      <c r="BK161" s="225">
        <f>ROUND(I161*H161,2)</f>
        <v>0</v>
      </c>
      <c r="BL161" s="16" t="s">
        <v>149</v>
      </c>
      <c r="BM161" s="224" t="s">
        <v>180</v>
      </c>
    </row>
    <row r="162" s="2" customFormat="1">
      <c r="A162" s="37"/>
      <c r="B162" s="38"/>
      <c r="C162" s="39"/>
      <c r="D162" s="226" t="s">
        <v>160</v>
      </c>
      <c r="E162" s="39"/>
      <c r="F162" s="227" t="s">
        <v>181</v>
      </c>
      <c r="G162" s="39"/>
      <c r="H162" s="39"/>
      <c r="I162" s="228"/>
      <c r="J162" s="39"/>
      <c r="K162" s="39"/>
      <c r="L162" s="43"/>
      <c r="M162" s="229"/>
      <c r="N162" s="230"/>
      <c r="O162" s="90"/>
      <c r="P162" s="90"/>
      <c r="Q162" s="90"/>
      <c r="R162" s="90"/>
      <c r="S162" s="90"/>
      <c r="T162" s="91"/>
      <c r="U162" s="37"/>
      <c r="V162" s="37"/>
      <c r="W162" s="37"/>
      <c r="X162" s="37"/>
      <c r="Y162" s="37"/>
      <c r="Z162" s="37"/>
      <c r="AA162" s="37"/>
      <c r="AB162" s="37"/>
      <c r="AC162" s="37"/>
      <c r="AD162" s="37"/>
      <c r="AE162" s="37"/>
      <c r="AT162" s="16" t="s">
        <v>160</v>
      </c>
      <c r="AU162" s="16" t="s">
        <v>89</v>
      </c>
    </row>
    <row r="163" s="14" customFormat="1">
      <c r="A163" s="14"/>
      <c r="B163" s="241"/>
      <c r="C163" s="242"/>
      <c r="D163" s="226" t="s">
        <v>162</v>
      </c>
      <c r="E163" s="243" t="s">
        <v>1</v>
      </c>
      <c r="F163" s="244" t="s">
        <v>182</v>
      </c>
      <c r="G163" s="242"/>
      <c r="H163" s="245">
        <v>22.27</v>
      </c>
      <c r="I163" s="246"/>
      <c r="J163" s="242"/>
      <c r="K163" s="242"/>
      <c r="L163" s="247"/>
      <c r="M163" s="248"/>
      <c r="N163" s="249"/>
      <c r="O163" s="249"/>
      <c r="P163" s="249"/>
      <c r="Q163" s="249"/>
      <c r="R163" s="249"/>
      <c r="S163" s="249"/>
      <c r="T163" s="250"/>
      <c r="U163" s="14"/>
      <c r="V163" s="14"/>
      <c r="W163" s="14"/>
      <c r="X163" s="14"/>
      <c r="Y163" s="14"/>
      <c r="Z163" s="14"/>
      <c r="AA163" s="14"/>
      <c r="AB163" s="14"/>
      <c r="AC163" s="14"/>
      <c r="AD163" s="14"/>
      <c r="AE163" s="14"/>
      <c r="AT163" s="251" t="s">
        <v>162</v>
      </c>
      <c r="AU163" s="251" t="s">
        <v>89</v>
      </c>
      <c r="AV163" s="14" t="s">
        <v>89</v>
      </c>
      <c r="AW163" s="14" t="s">
        <v>32</v>
      </c>
      <c r="AX163" s="14" t="s">
        <v>80</v>
      </c>
      <c r="AY163" s="251" t="s">
        <v>143</v>
      </c>
    </row>
    <row r="164" s="2" customFormat="1" ht="14.4" customHeight="1">
      <c r="A164" s="37"/>
      <c r="B164" s="38"/>
      <c r="C164" s="213" t="s">
        <v>183</v>
      </c>
      <c r="D164" s="213" t="s">
        <v>145</v>
      </c>
      <c r="E164" s="214" t="s">
        <v>184</v>
      </c>
      <c r="F164" s="215" t="s">
        <v>185</v>
      </c>
      <c r="G164" s="216" t="s">
        <v>179</v>
      </c>
      <c r="H164" s="217">
        <v>10.65</v>
      </c>
      <c r="I164" s="218"/>
      <c r="J164" s="219">
        <f>ROUND(I164*H164,2)</f>
        <v>0</v>
      </c>
      <c r="K164" s="215" t="s">
        <v>158</v>
      </c>
      <c r="L164" s="43"/>
      <c r="M164" s="220" t="s">
        <v>1</v>
      </c>
      <c r="N164" s="221" t="s">
        <v>45</v>
      </c>
      <c r="O164" s="90"/>
      <c r="P164" s="222">
        <f>O164*H164</f>
        <v>0</v>
      </c>
      <c r="Q164" s="222">
        <v>0</v>
      </c>
      <c r="R164" s="222">
        <f>Q164*H164</f>
        <v>0</v>
      </c>
      <c r="S164" s="222">
        <v>0.040000000000000001</v>
      </c>
      <c r="T164" s="223">
        <f>S164*H164</f>
        <v>0.42600000000000005</v>
      </c>
      <c r="U164" s="37"/>
      <c r="V164" s="37"/>
      <c r="W164" s="37"/>
      <c r="X164" s="37"/>
      <c r="Y164" s="37"/>
      <c r="Z164" s="37"/>
      <c r="AA164" s="37"/>
      <c r="AB164" s="37"/>
      <c r="AC164" s="37"/>
      <c r="AD164" s="37"/>
      <c r="AE164" s="37"/>
      <c r="AR164" s="224" t="s">
        <v>149</v>
      </c>
      <c r="AT164" s="224" t="s">
        <v>145</v>
      </c>
      <c r="AU164" s="224" t="s">
        <v>89</v>
      </c>
      <c r="AY164" s="16" t="s">
        <v>143</v>
      </c>
      <c r="BE164" s="225">
        <f>IF(N164="základní",J164,0)</f>
        <v>0</v>
      </c>
      <c r="BF164" s="225">
        <f>IF(N164="snížená",J164,0)</f>
        <v>0</v>
      </c>
      <c r="BG164" s="225">
        <f>IF(N164="zákl. přenesená",J164,0)</f>
        <v>0</v>
      </c>
      <c r="BH164" s="225">
        <f>IF(N164="sníž. přenesená",J164,0)</f>
        <v>0</v>
      </c>
      <c r="BI164" s="225">
        <f>IF(N164="nulová",J164,0)</f>
        <v>0</v>
      </c>
      <c r="BJ164" s="16" t="s">
        <v>21</v>
      </c>
      <c r="BK164" s="225">
        <f>ROUND(I164*H164,2)</f>
        <v>0</v>
      </c>
      <c r="BL164" s="16" t="s">
        <v>149</v>
      </c>
      <c r="BM164" s="224" t="s">
        <v>186</v>
      </c>
    </row>
    <row r="165" s="2" customFormat="1">
      <c r="A165" s="37"/>
      <c r="B165" s="38"/>
      <c r="C165" s="39"/>
      <c r="D165" s="226" t="s">
        <v>160</v>
      </c>
      <c r="E165" s="39"/>
      <c r="F165" s="227" t="s">
        <v>181</v>
      </c>
      <c r="G165" s="39"/>
      <c r="H165" s="39"/>
      <c r="I165" s="228"/>
      <c r="J165" s="39"/>
      <c r="K165" s="39"/>
      <c r="L165" s="43"/>
      <c r="M165" s="229"/>
      <c r="N165" s="230"/>
      <c r="O165" s="90"/>
      <c r="P165" s="90"/>
      <c r="Q165" s="90"/>
      <c r="R165" s="90"/>
      <c r="S165" s="90"/>
      <c r="T165" s="91"/>
      <c r="U165" s="37"/>
      <c r="V165" s="37"/>
      <c r="W165" s="37"/>
      <c r="X165" s="37"/>
      <c r="Y165" s="37"/>
      <c r="Z165" s="37"/>
      <c r="AA165" s="37"/>
      <c r="AB165" s="37"/>
      <c r="AC165" s="37"/>
      <c r="AD165" s="37"/>
      <c r="AE165" s="37"/>
      <c r="AT165" s="16" t="s">
        <v>160</v>
      </c>
      <c r="AU165" s="16" t="s">
        <v>89</v>
      </c>
    </row>
    <row r="166" s="14" customFormat="1">
      <c r="A166" s="14"/>
      <c r="B166" s="241"/>
      <c r="C166" s="242"/>
      <c r="D166" s="226" t="s">
        <v>162</v>
      </c>
      <c r="E166" s="243" t="s">
        <v>1</v>
      </c>
      <c r="F166" s="244" t="s">
        <v>187</v>
      </c>
      <c r="G166" s="242"/>
      <c r="H166" s="245">
        <v>10.65</v>
      </c>
      <c r="I166" s="246"/>
      <c r="J166" s="242"/>
      <c r="K166" s="242"/>
      <c r="L166" s="247"/>
      <c r="M166" s="248"/>
      <c r="N166" s="249"/>
      <c r="O166" s="249"/>
      <c r="P166" s="249"/>
      <c r="Q166" s="249"/>
      <c r="R166" s="249"/>
      <c r="S166" s="249"/>
      <c r="T166" s="250"/>
      <c r="U166" s="14"/>
      <c r="V166" s="14"/>
      <c r="W166" s="14"/>
      <c r="X166" s="14"/>
      <c r="Y166" s="14"/>
      <c r="Z166" s="14"/>
      <c r="AA166" s="14"/>
      <c r="AB166" s="14"/>
      <c r="AC166" s="14"/>
      <c r="AD166" s="14"/>
      <c r="AE166" s="14"/>
      <c r="AT166" s="251" t="s">
        <v>162</v>
      </c>
      <c r="AU166" s="251" t="s">
        <v>89</v>
      </c>
      <c r="AV166" s="14" t="s">
        <v>89</v>
      </c>
      <c r="AW166" s="14" t="s">
        <v>32</v>
      </c>
      <c r="AX166" s="14" t="s">
        <v>80</v>
      </c>
      <c r="AY166" s="251" t="s">
        <v>143</v>
      </c>
    </row>
    <row r="167" s="2" customFormat="1" ht="14.4" customHeight="1">
      <c r="A167" s="37"/>
      <c r="B167" s="38"/>
      <c r="C167" s="213" t="s">
        <v>188</v>
      </c>
      <c r="D167" s="213" t="s">
        <v>145</v>
      </c>
      <c r="E167" s="214" t="s">
        <v>189</v>
      </c>
      <c r="F167" s="215" t="s">
        <v>190</v>
      </c>
      <c r="G167" s="216" t="s">
        <v>191</v>
      </c>
      <c r="H167" s="217">
        <v>16.5</v>
      </c>
      <c r="I167" s="218"/>
      <c r="J167" s="219">
        <f>ROUND(I167*H167,2)</f>
        <v>0</v>
      </c>
      <c r="K167" s="215" t="s">
        <v>1</v>
      </c>
      <c r="L167" s="43"/>
      <c r="M167" s="220" t="s">
        <v>1</v>
      </c>
      <c r="N167" s="221" t="s">
        <v>45</v>
      </c>
      <c r="O167" s="90"/>
      <c r="P167" s="222">
        <f>O167*H167</f>
        <v>0</v>
      </c>
      <c r="Q167" s="222">
        <v>0</v>
      </c>
      <c r="R167" s="222">
        <f>Q167*H167</f>
        <v>0</v>
      </c>
      <c r="S167" s="222">
        <v>0</v>
      </c>
      <c r="T167" s="223">
        <f>S167*H167</f>
        <v>0</v>
      </c>
      <c r="U167" s="37"/>
      <c r="V167" s="37"/>
      <c r="W167" s="37"/>
      <c r="X167" s="37"/>
      <c r="Y167" s="37"/>
      <c r="Z167" s="37"/>
      <c r="AA167" s="37"/>
      <c r="AB167" s="37"/>
      <c r="AC167" s="37"/>
      <c r="AD167" s="37"/>
      <c r="AE167" s="37"/>
      <c r="AR167" s="224" t="s">
        <v>149</v>
      </c>
      <c r="AT167" s="224" t="s">
        <v>145</v>
      </c>
      <c r="AU167" s="224" t="s">
        <v>89</v>
      </c>
      <c r="AY167" s="16" t="s">
        <v>143</v>
      </c>
      <c r="BE167" s="225">
        <f>IF(N167="základní",J167,0)</f>
        <v>0</v>
      </c>
      <c r="BF167" s="225">
        <f>IF(N167="snížená",J167,0)</f>
        <v>0</v>
      </c>
      <c r="BG167" s="225">
        <f>IF(N167="zákl. přenesená",J167,0)</f>
        <v>0</v>
      </c>
      <c r="BH167" s="225">
        <f>IF(N167="sníž. přenesená",J167,0)</f>
        <v>0</v>
      </c>
      <c r="BI167" s="225">
        <f>IF(N167="nulová",J167,0)</f>
        <v>0</v>
      </c>
      <c r="BJ167" s="16" t="s">
        <v>21</v>
      </c>
      <c r="BK167" s="225">
        <f>ROUND(I167*H167,2)</f>
        <v>0</v>
      </c>
      <c r="BL167" s="16" t="s">
        <v>149</v>
      </c>
      <c r="BM167" s="224" t="s">
        <v>192</v>
      </c>
    </row>
    <row r="168" s="2" customFormat="1">
      <c r="A168" s="37"/>
      <c r="B168" s="38"/>
      <c r="C168" s="39"/>
      <c r="D168" s="226" t="s">
        <v>160</v>
      </c>
      <c r="E168" s="39"/>
      <c r="F168" s="227" t="s">
        <v>193</v>
      </c>
      <c r="G168" s="39"/>
      <c r="H168" s="39"/>
      <c r="I168" s="228"/>
      <c r="J168" s="39"/>
      <c r="K168" s="39"/>
      <c r="L168" s="43"/>
      <c r="M168" s="229"/>
      <c r="N168" s="230"/>
      <c r="O168" s="90"/>
      <c r="P168" s="90"/>
      <c r="Q168" s="90"/>
      <c r="R168" s="90"/>
      <c r="S168" s="90"/>
      <c r="T168" s="91"/>
      <c r="U168" s="37"/>
      <c r="V168" s="37"/>
      <c r="W168" s="37"/>
      <c r="X168" s="37"/>
      <c r="Y168" s="37"/>
      <c r="Z168" s="37"/>
      <c r="AA168" s="37"/>
      <c r="AB168" s="37"/>
      <c r="AC168" s="37"/>
      <c r="AD168" s="37"/>
      <c r="AE168" s="37"/>
      <c r="AT168" s="16" t="s">
        <v>160</v>
      </c>
      <c r="AU168" s="16" t="s">
        <v>89</v>
      </c>
    </row>
    <row r="169" s="14" customFormat="1">
      <c r="A169" s="14"/>
      <c r="B169" s="241"/>
      <c r="C169" s="242"/>
      <c r="D169" s="226" t="s">
        <v>162</v>
      </c>
      <c r="E169" s="243" t="s">
        <v>1</v>
      </c>
      <c r="F169" s="244" t="s">
        <v>194</v>
      </c>
      <c r="G169" s="242"/>
      <c r="H169" s="245">
        <v>8.0999999999999996</v>
      </c>
      <c r="I169" s="246"/>
      <c r="J169" s="242"/>
      <c r="K169" s="242"/>
      <c r="L169" s="247"/>
      <c r="M169" s="248"/>
      <c r="N169" s="249"/>
      <c r="O169" s="249"/>
      <c r="P169" s="249"/>
      <c r="Q169" s="249"/>
      <c r="R169" s="249"/>
      <c r="S169" s="249"/>
      <c r="T169" s="250"/>
      <c r="U169" s="14"/>
      <c r="V169" s="14"/>
      <c r="W169" s="14"/>
      <c r="X169" s="14"/>
      <c r="Y169" s="14"/>
      <c r="Z169" s="14"/>
      <c r="AA169" s="14"/>
      <c r="AB169" s="14"/>
      <c r="AC169" s="14"/>
      <c r="AD169" s="14"/>
      <c r="AE169" s="14"/>
      <c r="AT169" s="251" t="s">
        <v>162</v>
      </c>
      <c r="AU169" s="251" t="s">
        <v>89</v>
      </c>
      <c r="AV169" s="14" t="s">
        <v>89</v>
      </c>
      <c r="AW169" s="14" t="s">
        <v>32</v>
      </c>
      <c r="AX169" s="14" t="s">
        <v>80</v>
      </c>
      <c r="AY169" s="251" t="s">
        <v>143</v>
      </c>
    </row>
    <row r="170" s="14" customFormat="1">
      <c r="A170" s="14"/>
      <c r="B170" s="241"/>
      <c r="C170" s="242"/>
      <c r="D170" s="226" t="s">
        <v>162</v>
      </c>
      <c r="E170" s="243" t="s">
        <v>1</v>
      </c>
      <c r="F170" s="244" t="s">
        <v>195</v>
      </c>
      <c r="G170" s="242"/>
      <c r="H170" s="245">
        <v>8.4000000000000004</v>
      </c>
      <c r="I170" s="246"/>
      <c r="J170" s="242"/>
      <c r="K170" s="242"/>
      <c r="L170" s="247"/>
      <c r="M170" s="248"/>
      <c r="N170" s="249"/>
      <c r="O170" s="249"/>
      <c r="P170" s="249"/>
      <c r="Q170" s="249"/>
      <c r="R170" s="249"/>
      <c r="S170" s="249"/>
      <c r="T170" s="250"/>
      <c r="U170" s="14"/>
      <c r="V170" s="14"/>
      <c r="W170" s="14"/>
      <c r="X170" s="14"/>
      <c r="Y170" s="14"/>
      <c r="Z170" s="14"/>
      <c r="AA170" s="14"/>
      <c r="AB170" s="14"/>
      <c r="AC170" s="14"/>
      <c r="AD170" s="14"/>
      <c r="AE170" s="14"/>
      <c r="AT170" s="251" t="s">
        <v>162</v>
      </c>
      <c r="AU170" s="251" t="s">
        <v>89</v>
      </c>
      <c r="AV170" s="14" t="s">
        <v>89</v>
      </c>
      <c r="AW170" s="14" t="s">
        <v>32</v>
      </c>
      <c r="AX170" s="14" t="s">
        <v>80</v>
      </c>
      <c r="AY170" s="251" t="s">
        <v>143</v>
      </c>
    </row>
    <row r="171" s="2" customFormat="1" ht="24.15" customHeight="1">
      <c r="A171" s="37"/>
      <c r="B171" s="38"/>
      <c r="C171" s="213" t="s">
        <v>196</v>
      </c>
      <c r="D171" s="213" t="s">
        <v>145</v>
      </c>
      <c r="E171" s="214" t="s">
        <v>197</v>
      </c>
      <c r="F171" s="215" t="s">
        <v>198</v>
      </c>
      <c r="G171" s="216" t="s">
        <v>191</v>
      </c>
      <c r="H171" s="217">
        <v>39.100000000000001</v>
      </c>
      <c r="I171" s="218"/>
      <c r="J171" s="219">
        <f>ROUND(I171*H171,2)</f>
        <v>0</v>
      </c>
      <c r="K171" s="215" t="s">
        <v>1</v>
      </c>
      <c r="L171" s="43"/>
      <c r="M171" s="220" t="s">
        <v>1</v>
      </c>
      <c r="N171" s="221" t="s">
        <v>45</v>
      </c>
      <c r="O171" s="90"/>
      <c r="P171" s="222">
        <f>O171*H171</f>
        <v>0</v>
      </c>
      <c r="Q171" s="222">
        <v>0</v>
      </c>
      <c r="R171" s="222">
        <f>Q171*H171</f>
        <v>0</v>
      </c>
      <c r="S171" s="222">
        <v>0</v>
      </c>
      <c r="T171" s="223">
        <f>S171*H171</f>
        <v>0</v>
      </c>
      <c r="U171" s="37"/>
      <c r="V171" s="37"/>
      <c r="W171" s="37"/>
      <c r="X171" s="37"/>
      <c r="Y171" s="37"/>
      <c r="Z171" s="37"/>
      <c r="AA171" s="37"/>
      <c r="AB171" s="37"/>
      <c r="AC171" s="37"/>
      <c r="AD171" s="37"/>
      <c r="AE171" s="37"/>
      <c r="AR171" s="224" t="s">
        <v>149</v>
      </c>
      <c r="AT171" s="224" t="s">
        <v>145</v>
      </c>
      <c r="AU171" s="224" t="s">
        <v>89</v>
      </c>
      <c r="AY171" s="16" t="s">
        <v>143</v>
      </c>
      <c r="BE171" s="225">
        <f>IF(N171="základní",J171,0)</f>
        <v>0</v>
      </c>
      <c r="BF171" s="225">
        <f>IF(N171="snížená",J171,0)</f>
        <v>0</v>
      </c>
      <c r="BG171" s="225">
        <f>IF(N171="zákl. přenesená",J171,0)</f>
        <v>0</v>
      </c>
      <c r="BH171" s="225">
        <f>IF(N171="sníž. přenesená",J171,0)</f>
        <v>0</v>
      </c>
      <c r="BI171" s="225">
        <f>IF(N171="nulová",J171,0)</f>
        <v>0</v>
      </c>
      <c r="BJ171" s="16" t="s">
        <v>21</v>
      </c>
      <c r="BK171" s="225">
        <f>ROUND(I171*H171,2)</f>
        <v>0</v>
      </c>
      <c r="BL171" s="16" t="s">
        <v>149</v>
      </c>
      <c r="BM171" s="224" t="s">
        <v>199</v>
      </c>
    </row>
    <row r="172" s="2" customFormat="1">
      <c r="A172" s="37"/>
      <c r="B172" s="38"/>
      <c r="C172" s="39"/>
      <c r="D172" s="226" t="s">
        <v>160</v>
      </c>
      <c r="E172" s="39"/>
      <c r="F172" s="227" t="s">
        <v>200</v>
      </c>
      <c r="G172" s="39"/>
      <c r="H172" s="39"/>
      <c r="I172" s="228"/>
      <c r="J172" s="39"/>
      <c r="K172" s="39"/>
      <c r="L172" s="43"/>
      <c r="M172" s="229"/>
      <c r="N172" s="230"/>
      <c r="O172" s="90"/>
      <c r="P172" s="90"/>
      <c r="Q172" s="90"/>
      <c r="R172" s="90"/>
      <c r="S172" s="90"/>
      <c r="T172" s="91"/>
      <c r="U172" s="37"/>
      <c r="V172" s="37"/>
      <c r="W172" s="37"/>
      <c r="X172" s="37"/>
      <c r="Y172" s="37"/>
      <c r="Z172" s="37"/>
      <c r="AA172" s="37"/>
      <c r="AB172" s="37"/>
      <c r="AC172" s="37"/>
      <c r="AD172" s="37"/>
      <c r="AE172" s="37"/>
      <c r="AT172" s="16" t="s">
        <v>160</v>
      </c>
      <c r="AU172" s="16" t="s">
        <v>89</v>
      </c>
    </row>
    <row r="173" s="13" customFormat="1">
      <c r="A173" s="13"/>
      <c r="B173" s="231"/>
      <c r="C173" s="232"/>
      <c r="D173" s="226" t="s">
        <v>162</v>
      </c>
      <c r="E173" s="233" t="s">
        <v>1</v>
      </c>
      <c r="F173" s="234" t="s">
        <v>201</v>
      </c>
      <c r="G173" s="232"/>
      <c r="H173" s="233" t="s">
        <v>1</v>
      </c>
      <c r="I173" s="235"/>
      <c r="J173" s="232"/>
      <c r="K173" s="232"/>
      <c r="L173" s="236"/>
      <c r="M173" s="237"/>
      <c r="N173" s="238"/>
      <c r="O173" s="238"/>
      <c r="P173" s="238"/>
      <c r="Q173" s="238"/>
      <c r="R173" s="238"/>
      <c r="S173" s="238"/>
      <c r="T173" s="239"/>
      <c r="U173" s="13"/>
      <c r="V173" s="13"/>
      <c r="W173" s="13"/>
      <c r="X173" s="13"/>
      <c r="Y173" s="13"/>
      <c r="Z173" s="13"/>
      <c r="AA173" s="13"/>
      <c r="AB173" s="13"/>
      <c r="AC173" s="13"/>
      <c r="AD173" s="13"/>
      <c r="AE173" s="13"/>
      <c r="AT173" s="240" t="s">
        <v>162</v>
      </c>
      <c r="AU173" s="240" t="s">
        <v>89</v>
      </c>
      <c r="AV173" s="13" t="s">
        <v>21</v>
      </c>
      <c r="AW173" s="13" t="s">
        <v>32</v>
      </c>
      <c r="AX173" s="13" t="s">
        <v>80</v>
      </c>
      <c r="AY173" s="240" t="s">
        <v>143</v>
      </c>
    </row>
    <row r="174" s="14" customFormat="1">
      <c r="A174" s="14"/>
      <c r="B174" s="241"/>
      <c r="C174" s="242"/>
      <c r="D174" s="226" t="s">
        <v>162</v>
      </c>
      <c r="E174" s="243" t="s">
        <v>1</v>
      </c>
      <c r="F174" s="244" t="s">
        <v>202</v>
      </c>
      <c r="G174" s="242"/>
      <c r="H174" s="245">
        <v>23.800000000000001</v>
      </c>
      <c r="I174" s="246"/>
      <c r="J174" s="242"/>
      <c r="K174" s="242"/>
      <c r="L174" s="247"/>
      <c r="M174" s="248"/>
      <c r="N174" s="249"/>
      <c r="O174" s="249"/>
      <c r="P174" s="249"/>
      <c r="Q174" s="249"/>
      <c r="R174" s="249"/>
      <c r="S174" s="249"/>
      <c r="T174" s="250"/>
      <c r="U174" s="14"/>
      <c r="V174" s="14"/>
      <c r="W174" s="14"/>
      <c r="X174" s="14"/>
      <c r="Y174" s="14"/>
      <c r="Z174" s="14"/>
      <c r="AA174" s="14"/>
      <c r="AB174" s="14"/>
      <c r="AC174" s="14"/>
      <c r="AD174" s="14"/>
      <c r="AE174" s="14"/>
      <c r="AT174" s="251" t="s">
        <v>162</v>
      </c>
      <c r="AU174" s="251" t="s">
        <v>89</v>
      </c>
      <c r="AV174" s="14" t="s">
        <v>89</v>
      </c>
      <c r="AW174" s="14" t="s">
        <v>32</v>
      </c>
      <c r="AX174" s="14" t="s">
        <v>80</v>
      </c>
      <c r="AY174" s="251" t="s">
        <v>143</v>
      </c>
    </row>
    <row r="175" s="14" customFormat="1">
      <c r="A175" s="14"/>
      <c r="B175" s="241"/>
      <c r="C175" s="242"/>
      <c r="D175" s="226" t="s">
        <v>162</v>
      </c>
      <c r="E175" s="243" t="s">
        <v>1</v>
      </c>
      <c r="F175" s="244" t="s">
        <v>203</v>
      </c>
      <c r="G175" s="242"/>
      <c r="H175" s="245">
        <v>5.7000000000000002</v>
      </c>
      <c r="I175" s="246"/>
      <c r="J175" s="242"/>
      <c r="K175" s="242"/>
      <c r="L175" s="247"/>
      <c r="M175" s="248"/>
      <c r="N175" s="249"/>
      <c r="O175" s="249"/>
      <c r="P175" s="249"/>
      <c r="Q175" s="249"/>
      <c r="R175" s="249"/>
      <c r="S175" s="249"/>
      <c r="T175" s="250"/>
      <c r="U175" s="14"/>
      <c r="V175" s="14"/>
      <c r="W175" s="14"/>
      <c r="X175" s="14"/>
      <c r="Y175" s="14"/>
      <c r="Z175" s="14"/>
      <c r="AA175" s="14"/>
      <c r="AB175" s="14"/>
      <c r="AC175" s="14"/>
      <c r="AD175" s="14"/>
      <c r="AE175" s="14"/>
      <c r="AT175" s="251" t="s">
        <v>162</v>
      </c>
      <c r="AU175" s="251" t="s">
        <v>89</v>
      </c>
      <c r="AV175" s="14" t="s">
        <v>89</v>
      </c>
      <c r="AW175" s="14" t="s">
        <v>32</v>
      </c>
      <c r="AX175" s="14" t="s">
        <v>80</v>
      </c>
      <c r="AY175" s="251" t="s">
        <v>143</v>
      </c>
    </row>
    <row r="176" s="14" customFormat="1">
      <c r="A176" s="14"/>
      <c r="B176" s="241"/>
      <c r="C176" s="242"/>
      <c r="D176" s="226" t="s">
        <v>162</v>
      </c>
      <c r="E176" s="243" t="s">
        <v>1</v>
      </c>
      <c r="F176" s="244" t="s">
        <v>204</v>
      </c>
      <c r="G176" s="242"/>
      <c r="H176" s="245">
        <v>9.5999999999999996</v>
      </c>
      <c r="I176" s="246"/>
      <c r="J176" s="242"/>
      <c r="K176" s="242"/>
      <c r="L176" s="247"/>
      <c r="M176" s="248"/>
      <c r="N176" s="249"/>
      <c r="O176" s="249"/>
      <c r="P176" s="249"/>
      <c r="Q176" s="249"/>
      <c r="R176" s="249"/>
      <c r="S176" s="249"/>
      <c r="T176" s="250"/>
      <c r="U176" s="14"/>
      <c r="V176" s="14"/>
      <c r="W176" s="14"/>
      <c r="X176" s="14"/>
      <c r="Y176" s="14"/>
      <c r="Z176" s="14"/>
      <c r="AA176" s="14"/>
      <c r="AB176" s="14"/>
      <c r="AC176" s="14"/>
      <c r="AD176" s="14"/>
      <c r="AE176" s="14"/>
      <c r="AT176" s="251" t="s">
        <v>162</v>
      </c>
      <c r="AU176" s="251" t="s">
        <v>89</v>
      </c>
      <c r="AV176" s="14" t="s">
        <v>89</v>
      </c>
      <c r="AW176" s="14" t="s">
        <v>32</v>
      </c>
      <c r="AX176" s="14" t="s">
        <v>80</v>
      </c>
      <c r="AY176" s="251" t="s">
        <v>143</v>
      </c>
    </row>
    <row r="177" s="2" customFormat="1" ht="24.15" customHeight="1">
      <c r="A177" s="37"/>
      <c r="B177" s="38"/>
      <c r="C177" s="213" t="s">
        <v>205</v>
      </c>
      <c r="D177" s="213" t="s">
        <v>145</v>
      </c>
      <c r="E177" s="214" t="s">
        <v>206</v>
      </c>
      <c r="F177" s="215" t="s">
        <v>207</v>
      </c>
      <c r="G177" s="216" t="s">
        <v>191</v>
      </c>
      <c r="H177" s="217">
        <v>71.941000000000002</v>
      </c>
      <c r="I177" s="218"/>
      <c r="J177" s="219">
        <f>ROUND(I177*H177,2)</f>
        <v>0</v>
      </c>
      <c r="K177" s="215" t="s">
        <v>1</v>
      </c>
      <c r="L177" s="43"/>
      <c r="M177" s="220" t="s">
        <v>1</v>
      </c>
      <c r="N177" s="221" t="s">
        <v>45</v>
      </c>
      <c r="O177" s="90"/>
      <c r="P177" s="222">
        <f>O177*H177</f>
        <v>0</v>
      </c>
      <c r="Q177" s="222">
        <v>0</v>
      </c>
      <c r="R177" s="222">
        <f>Q177*H177</f>
        <v>0</v>
      </c>
      <c r="S177" s="222">
        <v>0</v>
      </c>
      <c r="T177" s="223">
        <f>S177*H177</f>
        <v>0</v>
      </c>
      <c r="U177" s="37"/>
      <c r="V177" s="37"/>
      <c r="W177" s="37"/>
      <c r="X177" s="37"/>
      <c r="Y177" s="37"/>
      <c r="Z177" s="37"/>
      <c r="AA177" s="37"/>
      <c r="AB177" s="37"/>
      <c r="AC177" s="37"/>
      <c r="AD177" s="37"/>
      <c r="AE177" s="37"/>
      <c r="AR177" s="224" t="s">
        <v>149</v>
      </c>
      <c r="AT177" s="224" t="s">
        <v>145</v>
      </c>
      <c r="AU177" s="224" t="s">
        <v>89</v>
      </c>
      <c r="AY177" s="16" t="s">
        <v>143</v>
      </c>
      <c r="BE177" s="225">
        <f>IF(N177="základní",J177,0)</f>
        <v>0</v>
      </c>
      <c r="BF177" s="225">
        <f>IF(N177="snížená",J177,0)</f>
        <v>0</v>
      </c>
      <c r="BG177" s="225">
        <f>IF(N177="zákl. přenesená",J177,0)</f>
        <v>0</v>
      </c>
      <c r="BH177" s="225">
        <f>IF(N177="sníž. přenesená",J177,0)</f>
        <v>0</v>
      </c>
      <c r="BI177" s="225">
        <f>IF(N177="nulová",J177,0)</f>
        <v>0</v>
      </c>
      <c r="BJ177" s="16" t="s">
        <v>21</v>
      </c>
      <c r="BK177" s="225">
        <f>ROUND(I177*H177,2)</f>
        <v>0</v>
      </c>
      <c r="BL177" s="16" t="s">
        <v>149</v>
      </c>
      <c r="BM177" s="224" t="s">
        <v>208</v>
      </c>
    </row>
    <row r="178" s="2" customFormat="1">
      <c r="A178" s="37"/>
      <c r="B178" s="38"/>
      <c r="C178" s="39"/>
      <c r="D178" s="226" t="s">
        <v>160</v>
      </c>
      <c r="E178" s="39"/>
      <c r="F178" s="227" t="s">
        <v>209</v>
      </c>
      <c r="G178" s="39"/>
      <c r="H178" s="39"/>
      <c r="I178" s="228"/>
      <c r="J178" s="39"/>
      <c r="K178" s="39"/>
      <c r="L178" s="43"/>
      <c r="M178" s="229"/>
      <c r="N178" s="230"/>
      <c r="O178" s="90"/>
      <c r="P178" s="90"/>
      <c r="Q178" s="90"/>
      <c r="R178" s="90"/>
      <c r="S178" s="90"/>
      <c r="T178" s="91"/>
      <c r="U178" s="37"/>
      <c r="V178" s="37"/>
      <c r="W178" s="37"/>
      <c r="X178" s="37"/>
      <c r="Y178" s="37"/>
      <c r="Z178" s="37"/>
      <c r="AA178" s="37"/>
      <c r="AB178" s="37"/>
      <c r="AC178" s="37"/>
      <c r="AD178" s="37"/>
      <c r="AE178" s="37"/>
      <c r="AT178" s="16" t="s">
        <v>160</v>
      </c>
      <c r="AU178" s="16" t="s">
        <v>89</v>
      </c>
    </row>
    <row r="179" s="13" customFormat="1">
      <c r="A179" s="13"/>
      <c r="B179" s="231"/>
      <c r="C179" s="232"/>
      <c r="D179" s="226" t="s">
        <v>162</v>
      </c>
      <c r="E179" s="233" t="s">
        <v>1</v>
      </c>
      <c r="F179" s="234" t="s">
        <v>210</v>
      </c>
      <c r="G179" s="232"/>
      <c r="H179" s="233" t="s">
        <v>1</v>
      </c>
      <c r="I179" s="235"/>
      <c r="J179" s="232"/>
      <c r="K179" s="232"/>
      <c r="L179" s="236"/>
      <c r="M179" s="237"/>
      <c r="N179" s="238"/>
      <c r="O179" s="238"/>
      <c r="P179" s="238"/>
      <c r="Q179" s="238"/>
      <c r="R179" s="238"/>
      <c r="S179" s="238"/>
      <c r="T179" s="239"/>
      <c r="U179" s="13"/>
      <c r="V179" s="13"/>
      <c r="W179" s="13"/>
      <c r="X179" s="13"/>
      <c r="Y179" s="13"/>
      <c r="Z179" s="13"/>
      <c r="AA179" s="13"/>
      <c r="AB179" s="13"/>
      <c r="AC179" s="13"/>
      <c r="AD179" s="13"/>
      <c r="AE179" s="13"/>
      <c r="AT179" s="240" t="s">
        <v>162</v>
      </c>
      <c r="AU179" s="240" t="s">
        <v>89</v>
      </c>
      <c r="AV179" s="13" t="s">
        <v>21</v>
      </c>
      <c r="AW179" s="13" t="s">
        <v>32</v>
      </c>
      <c r="AX179" s="13" t="s">
        <v>80</v>
      </c>
      <c r="AY179" s="240" t="s">
        <v>143</v>
      </c>
    </row>
    <row r="180" s="14" customFormat="1">
      <c r="A180" s="14"/>
      <c r="B180" s="241"/>
      <c r="C180" s="242"/>
      <c r="D180" s="226" t="s">
        <v>162</v>
      </c>
      <c r="E180" s="243" t="s">
        <v>1</v>
      </c>
      <c r="F180" s="244" t="s">
        <v>211</v>
      </c>
      <c r="G180" s="242"/>
      <c r="H180" s="245">
        <v>71.941000000000002</v>
      </c>
      <c r="I180" s="246"/>
      <c r="J180" s="242"/>
      <c r="K180" s="242"/>
      <c r="L180" s="247"/>
      <c r="M180" s="248"/>
      <c r="N180" s="249"/>
      <c r="O180" s="249"/>
      <c r="P180" s="249"/>
      <c r="Q180" s="249"/>
      <c r="R180" s="249"/>
      <c r="S180" s="249"/>
      <c r="T180" s="250"/>
      <c r="U180" s="14"/>
      <c r="V180" s="14"/>
      <c r="W180" s="14"/>
      <c r="X180" s="14"/>
      <c r="Y180" s="14"/>
      <c r="Z180" s="14"/>
      <c r="AA180" s="14"/>
      <c r="AB180" s="14"/>
      <c r="AC180" s="14"/>
      <c r="AD180" s="14"/>
      <c r="AE180" s="14"/>
      <c r="AT180" s="251" t="s">
        <v>162</v>
      </c>
      <c r="AU180" s="251" t="s">
        <v>89</v>
      </c>
      <c r="AV180" s="14" t="s">
        <v>89</v>
      </c>
      <c r="AW180" s="14" t="s">
        <v>32</v>
      </c>
      <c r="AX180" s="14" t="s">
        <v>80</v>
      </c>
      <c r="AY180" s="251" t="s">
        <v>143</v>
      </c>
    </row>
    <row r="181" s="2" customFormat="1" ht="24.15" customHeight="1">
      <c r="A181" s="37"/>
      <c r="B181" s="38"/>
      <c r="C181" s="213" t="s">
        <v>212</v>
      </c>
      <c r="D181" s="213" t="s">
        <v>145</v>
      </c>
      <c r="E181" s="214" t="s">
        <v>213</v>
      </c>
      <c r="F181" s="215" t="s">
        <v>214</v>
      </c>
      <c r="G181" s="216" t="s">
        <v>191</v>
      </c>
      <c r="H181" s="217">
        <v>26.465</v>
      </c>
      <c r="I181" s="218"/>
      <c r="J181" s="219">
        <f>ROUND(I181*H181,2)</f>
        <v>0</v>
      </c>
      <c r="K181" s="215" t="s">
        <v>1</v>
      </c>
      <c r="L181" s="43"/>
      <c r="M181" s="220" t="s">
        <v>1</v>
      </c>
      <c r="N181" s="221" t="s">
        <v>45</v>
      </c>
      <c r="O181" s="90"/>
      <c r="P181" s="222">
        <f>O181*H181</f>
        <v>0</v>
      </c>
      <c r="Q181" s="222">
        <v>0</v>
      </c>
      <c r="R181" s="222">
        <f>Q181*H181</f>
        <v>0</v>
      </c>
      <c r="S181" s="222">
        <v>0</v>
      </c>
      <c r="T181" s="223">
        <f>S181*H181</f>
        <v>0</v>
      </c>
      <c r="U181" s="37"/>
      <c r="V181" s="37"/>
      <c r="W181" s="37"/>
      <c r="X181" s="37"/>
      <c r="Y181" s="37"/>
      <c r="Z181" s="37"/>
      <c r="AA181" s="37"/>
      <c r="AB181" s="37"/>
      <c r="AC181" s="37"/>
      <c r="AD181" s="37"/>
      <c r="AE181" s="37"/>
      <c r="AR181" s="224" t="s">
        <v>149</v>
      </c>
      <c r="AT181" s="224" t="s">
        <v>145</v>
      </c>
      <c r="AU181" s="224" t="s">
        <v>89</v>
      </c>
      <c r="AY181" s="16" t="s">
        <v>143</v>
      </c>
      <c r="BE181" s="225">
        <f>IF(N181="základní",J181,0)</f>
        <v>0</v>
      </c>
      <c r="BF181" s="225">
        <f>IF(N181="snížená",J181,0)</f>
        <v>0</v>
      </c>
      <c r="BG181" s="225">
        <f>IF(N181="zákl. přenesená",J181,0)</f>
        <v>0</v>
      </c>
      <c r="BH181" s="225">
        <f>IF(N181="sníž. přenesená",J181,0)</f>
        <v>0</v>
      </c>
      <c r="BI181" s="225">
        <f>IF(N181="nulová",J181,0)</f>
        <v>0</v>
      </c>
      <c r="BJ181" s="16" t="s">
        <v>21</v>
      </c>
      <c r="BK181" s="225">
        <f>ROUND(I181*H181,2)</f>
        <v>0</v>
      </c>
      <c r="BL181" s="16" t="s">
        <v>149</v>
      </c>
      <c r="BM181" s="224" t="s">
        <v>215</v>
      </c>
    </row>
    <row r="182" s="2" customFormat="1">
      <c r="A182" s="37"/>
      <c r="B182" s="38"/>
      <c r="C182" s="39"/>
      <c r="D182" s="226" t="s">
        <v>160</v>
      </c>
      <c r="E182" s="39"/>
      <c r="F182" s="227" t="s">
        <v>216</v>
      </c>
      <c r="G182" s="39"/>
      <c r="H182" s="39"/>
      <c r="I182" s="228"/>
      <c r="J182" s="39"/>
      <c r="K182" s="39"/>
      <c r="L182" s="43"/>
      <c r="M182" s="229"/>
      <c r="N182" s="230"/>
      <c r="O182" s="90"/>
      <c r="P182" s="90"/>
      <c r="Q182" s="90"/>
      <c r="R182" s="90"/>
      <c r="S182" s="90"/>
      <c r="T182" s="91"/>
      <c r="U182" s="37"/>
      <c r="V182" s="37"/>
      <c r="W182" s="37"/>
      <c r="X182" s="37"/>
      <c r="Y182" s="37"/>
      <c r="Z182" s="37"/>
      <c r="AA182" s="37"/>
      <c r="AB182" s="37"/>
      <c r="AC182" s="37"/>
      <c r="AD182" s="37"/>
      <c r="AE182" s="37"/>
      <c r="AT182" s="16" t="s">
        <v>160</v>
      </c>
      <c r="AU182" s="16" t="s">
        <v>89</v>
      </c>
    </row>
    <row r="183" s="14" customFormat="1">
      <c r="A183" s="14"/>
      <c r="B183" s="241"/>
      <c r="C183" s="242"/>
      <c r="D183" s="226" t="s">
        <v>162</v>
      </c>
      <c r="E183" s="243" t="s">
        <v>1</v>
      </c>
      <c r="F183" s="244" t="s">
        <v>217</v>
      </c>
      <c r="G183" s="242"/>
      <c r="H183" s="245">
        <v>5.4649999999999999</v>
      </c>
      <c r="I183" s="246"/>
      <c r="J183" s="242"/>
      <c r="K183" s="242"/>
      <c r="L183" s="247"/>
      <c r="M183" s="248"/>
      <c r="N183" s="249"/>
      <c r="O183" s="249"/>
      <c r="P183" s="249"/>
      <c r="Q183" s="249"/>
      <c r="R183" s="249"/>
      <c r="S183" s="249"/>
      <c r="T183" s="250"/>
      <c r="U183" s="14"/>
      <c r="V183" s="14"/>
      <c r="W183" s="14"/>
      <c r="X183" s="14"/>
      <c r="Y183" s="14"/>
      <c r="Z183" s="14"/>
      <c r="AA183" s="14"/>
      <c r="AB183" s="14"/>
      <c r="AC183" s="14"/>
      <c r="AD183" s="14"/>
      <c r="AE183" s="14"/>
      <c r="AT183" s="251" t="s">
        <v>162</v>
      </c>
      <c r="AU183" s="251" t="s">
        <v>89</v>
      </c>
      <c r="AV183" s="14" t="s">
        <v>89</v>
      </c>
      <c r="AW183" s="14" t="s">
        <v>32</v>
      </c>
      <c r="AX183" s="14" t="s">
        <v>80</v>
      </c>
      <c r="AY183" s="251" t="s">
        <v>143</v>
      </c>
    </row>
    <row r="184" s="14" customFormat="1">
      <c r="A184" s="14"/>
      <c r="B184" s="241"/>
      <c r="C184" s="242"/>
      <c r="D184" s="226" t="s">
        <v>162</v>
      </c>
      <c r="E184" s="243" t="s">
        <v>1</v>
      </c>
      <c r="F184" s="244" t="s">
        <v>218</v>
      </c>
      <c r="G184" s="242"/>
      <c r="H184" s="245">
        <v>21</v>
      </c>
      <c r="I184" s="246"/>
      <c r="J184" s="242"/>
      <c r="K184" s="242"/>
      <c r="L184" s="247"/>
      <c r="M184" s="248"/>
      <c r="N184" s="249"/>
      <c r="O184" s="249"/>
      <c r="P184" s="249"/>
      <c r="Q184" s="249"/>
      <c r="R184" s="249"/>
      <c r="S184" s="249"/>
      <c r="T184" s="250"/>
      <c r="U184" s="14"/>
      <c r="V184" s="14"/>
      <c r="W184" s="14"/>
      <c r="X184" s="14"/>
      <c r="Y184" s="14"/>
      <c r="Z184" s="14"/>
      <c r="AA184" s="14"/>
      <c r="AB184" s="14"/>
      <c r="AC184" s="14"/>
      <c r="AD184" s="14"/>
      <c r="AE184" s="14"/>
      <c r="AT184" s="251" t="s">
        <v>162</v>
      </c>
      <c r="AU184" s="251" t="s">
        <v>89</v>
      </c>
      <c r="AV184" s="14" t="s">
        <v>89</v>
      </c>
      <c r="AW184" s="14" t="s">
        <v>32</v>
      </c>
      <c r="AX184" s="14" t="s">
        <v>80</v>
      </c>
      <c r="AY184" s="251" t="s">
        <v>143</v>
      </c>
    </row>
    <row r="185" s="2" customFormat="1" ht="24.15" customHeight="1">
      <c r="A185" s="37"/>
      <c r="B185" s="38"/>
      <c r="C185" s="213" t="s">
        <v>219</v>
      </c>
      <c r="D185" s="213" t="s">
        <v>145</v>
      </c>
      <c r="E185" s="214" t="s">
        <v>220</v>
      </c>
      <c r="F185" s="215" t="s">
        <v>221</v>
      </c>
      <c r="G185" s="216" t="s">
        <v>191</v>
      </c>
      <c r="H185" s="217">
        <v>15.430999999999999</v>
      </c>
      <c r="I185" s="218"/>
      <c r="J185" s="219">
        <f>ROUND(I185*H185,2)</f>
        <v>0</v>
      </c>
      <c r="K185" s="215" t="s">
        <v>1</v>
      </c>
      <c r="L185" s="43"/>
      <c r="M185" s="220" t="s">
        <v>1</v>
      </c>
      <c r="N185" s="221" t="s">
        <v>45</v>
      </c>
      <c r="O185" s="90"/>
      <c r="P185" s="222">
        <f>O185*H185</f>
        <v>0</v>
      </c>
      <c r="Q185" s="222">
        <v>0</v>
      </c>
      <c r="R185" s="222">
        <f>Q185*H185</f>
        <v>0</v>
      </c>
      <c r="S185" s="222">
        <v>0</v>
      </c>
      <c r="T185" s="223">
        <f>S185*H185</f>
        <v>0</v>
      </c>
      <c r="U185" s="37"/>
      <c r="V185" s="37"/>
      <c r="W185" s="37"/>
      <c r="X185" s="37"/>
      <c r="Y185" s="37"/>
      <c r="Z185" s="37"/>
      <c r="AA185" s="37"/>
      <c r="AB185" s="37"/>
      <c r="AC185" s="37"/>
      <c r="AD185" s="37"/>
      <c r="AE185" s="37"/>
      <c r="AR185" s="224" t="s">
        <v>149</v>
      </c>
      <c r="AT185" s="224" t="s">
        <v>145</v>
      </c>
      <c r="AU185" s="224" t="s">
        <v>89</v>
      </c>
      <c r="AY185" s="16" t="s">
        <v>143</v>
      </c>
      <c r="BE185" s="225">
        <f>IF(N185="základní",J185,0)</f>
        <v>0</v>
      </c>
      <c r="BF185" s="225">
        <f>IF(N185="snížená",J185,0)</f>
        <v>0</v>
      </c>
      <c r="BG185" s="225">
        <f>IF(N185="zákl. přenesená",J185,0)</f>
        <v>0</v>
      </c>
      <c r="BH185" s="225">
        <f>IF(N185="sníž. přenesená",J185,0)</f>
        <v>0</v>
      </c>
      <c r="BI185" s="225">
        <f>IF(N185="nulová",J185,0)</f>
        <v>0</v>
      </c>
      <c r="BJ185" s="16" t="s">
        <v>21</v>
      </c>
      <c r="BK185" s="225">
        <f>ROUND(I185*H185,2)</f>
        <v>0</v>
      </c>
      <c r="BL185" s="16" t="s">
        <v>149</v>
      </c>
      <c r="BM185" s="224" t="s">
        <v>222</v>
      </c>
    </row>
    <row r="186" s="2" customFormat="1">
      <c r="A186" s="37"/>
      <c r="B186" s="38"/>
      <c r="C186" s="39"/>
      <c r="D186" s="226" t="s">
        <v>160</v>
      </c>
      <c r="E186" s="39"/>
      <c r="F186" s="227" t="s">
        <v>223</v>
      </c>
      <c r="G186" s="39"/>
      <c r="H186" s="39"/>
      <c r="I186" s="228"/>
      <c r="J186" s="39"/>
      <c r="K186" s="39"/>
      <c r="L186" s="43"/>
      <c r="M186" s="229"/>
      <c r="N186" s="230"/>
      <c r="O186" s="90"/>
      <c r="P186" s="90"/>
      <c r="Q186" s="90"/>
      <c r="R186" s="90"/>
      <c r="S186" s="90"/>
      <c r="T186" s="91"/>
      <c r="U186" s="37"/>
      <c r="V186" s="37"/>
      <c r="W186" s="37"/>
      <c r="X186" s="37"/>
      <c r="Y186" s="37"/>
      <c r="Z186" s="37"/>
      <c r="AA186" s="37"/>
      <c r="AB186" s="37"/>
      <c r="AC186" s="37"/>
      <c r="AD186" s="37"/>
      <c r="AE186" s="37"/>
      <c r="AT186" s="16" t="s">
        <v>160</v>
      </c>
      <c r="AU186" s="16" t="s">
        <v>89</v>
      </c>
    </row>
    <row r="187" s="14" customFormat="1">
      <c r="A187" s="14"/>
      <c r="B187" s="241"/>
      <c r="C187" s="242"/>
      <c r="D187" s="226" t="s">
        <v>162</v>
      </c>
      <c r="E187" s="243" t="s">
        <v>1</v>
      </c>
      <c r="F187" s="244" t="s">
        <v>224</v>
      </c>
      <c r="G187" s="242"/>
      <c r="H187" s="245">
        <v>10.839</v>
      </c>
      <c r="I187" s="246"/>
      <c r="J187" s="242"/>
      <c r="K187" s="242"/>
      <c r="L187" s="247"/>
      <c r="M187" s="248"/>
      <c r="N187" s="249"/>
      <c r="O187" s="249"/>
      <c r="P187" s="249"/>
      <c r="Q187" s="249"/>
      <c r="R187" s="249"/>
      <c r="S187" s="249"/>
      <c r="T187" s="250"/>
      <c r="U187" s="14"/>
      <c r="V187" s="14"/>
      <c r="W187" s="14"/>
      <c r="X187" s="14"/>
      <c r="Y187" s="14"/>
      <c r="Z187" s="14"/>
      <c r="AA187" s="14"/>
      <c r="AB187" s="14"/>
      <c r="AC187" s="14"/>
      <c r="AD187" s="14"/>
      <c r="AE187" s="14"/>
      <c r="AT187" s="251" t="s">
        <v>162</v>
      </c>
      <c r="AU187" s="251" t="s">
        <v>89</v>
      </c>
      <c r="AV187" s="14" t="s">
        <v>89</v>
      </c>
      <c r="AW187" s="14" t="s">
        <v>32</v>
      </c>
      <c r="AX187" s="14" t="s">
        <v>80</v>
      </c>
      <c r="AY187" s="251" t="s">
        <v>143</v>
      </c>
    </row>
    <row r="188" s="14" customFormat="1">
      <c r="A188" s="14"/>
      <c r="B188" s="241"/>
      <c r="C188" s="242"/>
      <c r="D188" s="226" t="s">
        <v>162</v>
      </c>
      <c r="E188" s="243" t="s">
        <v>1</v>
      </c>
      <c r="F188" s="244" t="s">
        <v>225</v>
      </c>
      <c r="G188" s="242"/>
      <c r="H188" s="245">
        <v>4.5919999999999996</v>
      </c>
      <c r="I188" s="246"/>
      <c r="J188" s="242"/>
      <c r="K188" s="242"/>
      <c r="L188" s="247"/>
      <c r="M188" s="248"/>
      <c r="N188" s="249"/>
      <c r="O188" s="249"/>
      <c r="P188" s="249"/>
      <c r="Q188" s="249"/>
      <c r="R188" s="249"/>
      <c r="S188" s="249"/>
      <c r="T188" s="250"/>
      <c r="U188" s="14"/>
      <c r="V188" s="14"/>
      <c r="W188" s="14"/>
      <c r="X188" s="14"/>
      <c r="Y188" s="14"/>
      <c r="Z188" s="14"/>
      <c r="AA188" s="14"/>
      <c r="AB188" s="14"/>
      <c r="AC188" s="14"/>
      <c r="AD188" s="14"/>
      <c r="AE188" s="14"/>
      <c r="AT188" s="251" t="s">
        <v>162</v>
      </c>
      <c r="AU188" s="251" t="s">
        <v>89</v>
      </c>
      <c r="AV188" s="14" t="s">
        <v>89</v>
      </c>
      <c r="AW188" s="14" t="s">
        <v>32</v>
      </c>
      <c r="AX188" s="14" t="s">
        <v>80</v>
      </c>
      <c r="AY188" s="251" t="s">
        <v>143</v>
      </c>
    </row>
    <row r="189" s="2" customFormat="1" ht="24.15" customHeight="1">
      <c r="A189" s="37"/>
      <c r="B189" s="38"/>
      <c r="C189" s="213" t="s">
        <v>226</v>
      </c>
      <c r="D189" s="213" t="s">
        <v>145</v>
      </c>
      <c r="E189" s="214" t="s">
        <v>227</v>
      </c>
      <c r="F189" s="215" t="s">
        <v>228</v>
      </c>
      <c r="G189" s="216" t="s">
        <v>191</v>
      </c>
      <c r="H189" s="217">
        <v>1.8220000000000001</v>
      </c>
      <c r="I189" s="218"/>
      <c r="J189" s="219">
        <f>ROUND(I189*H189,2)</f>
        <v>0</v>
      </c>
      <c r="K189" s="215" t="s">
        <v>1</v>
      </c>
      <c r="L189" s="43"/>
      <c r="M189" s="220" t="s">
        <v>1</v>
      </c>
      <c r="N189" s="221" t="s">
        <v>45</v>
      </c>
      <c r="O189" s="90"/>
      <c r="P189" s="222">
        <f>O189*H189</f>
        <v>0</v>
      </c>
      <c r="Q189" s="222">
        <v>0</v>
      </c>
      <c r="R189" s="222">
        <f>Q189*H189</f>
        <v>0</v>
      </c>
      <c r="S189" s="222">
        <v>0</v>
      </c>
      <c r="T189" s="223">
        <f>S189*H189</f>
        <v>0</v>
      </c>
      <c r="U189" s="37"/>
      <c r="V189" s="37"/>
      <c r="W189" s="37"/>
      <c r="X189" s="37"/>
      <c r="Y189" s="37"/>
      <c r="Z189" s="37"/>
      <c r="AA189" s="37"/>
      <c r="AB189" s="37"/>
      <c r="AC189" s="37"/>
      <c r="AD189" s="37"/>
      <c r="AE189" s="37"/>
      <c r="AR189" s="224" t="s">
        <v>149</v>
      </c>
      <c r="AT189" s="224" t="s">
        <v>145</v>
      </c>
      <c r="AU189" s="224" t="s">
        <v>89</v>
      </c>
      <c r="AY189" s="16" t="s">
        <v>143</v>
      </c>
      <c r="BE189" s="225">
        <f>IF(N189="základní",J189,0)</f>
        <v>0</v>
      </c>
      <c r="BF189" s="225">
        <f>IF(N189="snížená",J189,0)</f>
        <v>0</v>
      </c>
      <c r="BG189" s="225">
        <f>IF(N189="zákl. přenesená",J189,0)</f>
        <v>0</v>
      </c>
      <c r="BH189" s="225">
        <f>IF(N189="sníž. přenesená",J189,0)</f>
        <v>0</v>
      </c>
      <c r="BI189" s="225">
        <f>IF(N189="nulová",J189,0)</f>
        <v>0</v>
      </c>
      <c r="BJ189" s="16" t="s">
        <v>21</v>
      </c>
      <c r="BK189" s="225">
        <f>ROUND(I189*H189,2)</f>
        <v>0</v>
      </c>
      <c r="BL189" s="16" t="s">
        <v>149</v>
      </c>
      <c r="BM189" s="224" t="s">
        <v>229</v>
      </c>
    </row>
    <row r="190" s="2" customFormat="1">
      <c r="A190" s="37"/>
      <c r="B190" s="38"/>
      <c r="C190" s="39"/>
      <c r="D190" s="226" t="s">
        <v>160</v>
      </c>
      <c r="E190" s="39"/>
      <c r="F190" s="227" t="s">
        <v>230</v>
      </c>
      <c r="G190" s="39"/>
      <c r="H190" s="39"/>
      <c r="I190" s="228"/>
      <c r="J190" s="39"/>
      <c r="K190" s="39"/>
      <c r="L190" s="43"/>
      <c r="M190" s="229"/>
      <c r="N190" s="230"/>
      <c r="O190" s="90"/>
      <c r="P190" s="90"/>
      <c r="Q190" s="90"/>
      <c r="R190" s="90"/>
      <c r="S190" s="90"/>
      <c r="T190" s="91"/>
      <c r="U190" s="37"/>
      <c r="V190" s="37"/>
      <c r="W190" s="37"/>
      <c r="X190" s="37"/>
      <c r="Y190" s="37"/>
      <c r="Z190" s="37"/>
      <c r="AA190" s="37"/>
      <c r="AB190" s="37"/>
      <c r="AC190" s="37"/>
      <c r="AD190" s="37"/>
      <c r="AE190" s="37"/>
      <c r="AT190" s="16" t="s">
        <v>160</v>
      </c>
      <c r="AU190" s="16" t="s">
        <v>89</v>
      </c>
    </row>
    <row r="191" s="14" customFormat="1">
      <c r="A191" s="14"/>
      <c r="B191" s="241"/>
      <c r="C191" s="242"/>
      <c r="D191" s="226" t="s">
        <v>162</v>
      </c>
      <c r="E191" s="243" t="s">
        <v>1</v>
      </c>
      <c r="F191" s="244" t="s">
        <v>231</v>
      </c>
      <c r="G191" s="242"/>
      <c r="H191" s="245">
        <v>1.8220000000000001</v>
      </c>
      <c r="I191" s="246"/>
      <c r="J191" s="242"/>
      <c r="K191" s="242"/>
      <c r="L191" s="247"/>
      <c r="M191" s="248"/>
      <c r="N191" s="249"/>
      <c r="O191" s="249"/>
      <c r="P191" s="249"/>
      <c r="Q191" s="249"/>
      <c r="R191" s="249"/>
      <c r="S191" s="249"/>
      <c r="T191" s="250"/>
      <c r="U191" s="14"/>
      <c r="V191" s="14"/>
      <c r="W191" s="14"/>
      <c r="X191" s="14"/>
      <c r="Y191" s="14"/>
      <c r="Z191" s="14"/>
      <c r="AA191" s="14"/>
      <c r="AB191" s="14"/>
      <c r="AC191" s="14"/>
      <c r="AD191" s="14"/>
      <c r="AE191" s="14"/>
      <c r="AT191" s="251" t="s">
        <v>162</v>
      </c>
      <c r="AU191" s="251" t="s">
        <v>89</v>
      </c>
      <c r="AV191" s="14" t="s">
        <v>89</v>
      </c>
      <c r="AW191" s="14" t="s">
        <v>32</v>
      </c>
      <c r="AX191" s="14" t="s">
        <v>80</v>
      </c>
      <c r="AY191" s="251" t="s">
        <v>143</v>
      </c>
    </row>
    <row r="192" s="2" customFormat="1" ht="24.15" customHeight="1">
      <c r="A192" s="37"/>
      <c r="B192" s="38"/>
      <c r="C192" s="213" t="s">
        <v>232</v>
      </c>
      <c r="D192" s="213" t="s">
        <v>145</v>
      </c>
      <c r="E192" s="214" t="s">
        <v>233</v>
      </c>
      <c r="F192" s="215" t="s">
        <v>234</v>
      </c>
      <c r="G192" s="216" t="s">
        <v>191</v>
      </c>
      <c r="H192" s="217">
        <v>56.026000000000003</v>
      </c>
      <c r="I192" s="218"/>
      <c r="J192" s="219">
        <f>ROUND(I192*H192,2)</f>
        <v>0</v>
      </c>
      <c r="K192" s="215" t="s">
        <v>1</v>
      </c>
      <c r="L192" s="43"/>
      <c r="M192" s="220" t="s">
        <v>1</v>
      </c>
      <c r="N192" s="221" t="s">
        <v>45</v>
      </c>
      <c r="O192" s="90"/>
      <c r="P192" s="222">
        <f>O192*H192</f>
        <v>0</v>
      </c>
      <c r="Q192" s="222">
        <v>0</v>
      </c>
      <c r="R192" s="222">
        <f>Q192*H192</f>
        <v>0</v>
      </c>
      <c r="S192" s="222">
        <v>0</v>
      </c>
      <c r="T192" s="223">
        <f>S192*H192</f>
        <v>0</v>
      </c>
      <c r="U192" s="37"/>
      <c r="V192" s="37"/>
      <c r="W192" s="37"/>
      <c r="X192" s="37"/>
      <c r="Y192" s="37"/>
      <c r="Z192" s="37"/>
      <c r="AA192" s="37"/>
      <c r="AB192" s="37"/>
      <c r="AC192" s="37"/>
      <c r="AD192" s="37"/>
      <c r="AE192" s="37"/>
      <c r="AR192" s="224" t="s">
        <v>149</v>
      </c>
      <c r="AT192" s="224" t="s">
        <v>145</v>
      </c>
      <c r="AU192" s="224" t="s">
        <v>89</v>
      </c>
      <c r="AY192" s="16" t="s">
        <v>143</v>
      </c>
      <c r="BE192" s="225">
        <f>IF(N192="základní",J192,0)</f>
        <v>0</v>
      </c>
      <c r="BF192" s="225">
        <f>IF(N192="snížená",J192,0)</f>
        <v>0</v>
      </c>
      <c r="BG192" s="225">
        <f>IF(N192="zákl. přenesená",J192,0)</f>
        <v>0</v>
      </c>
      <c r="BH192" s="225">
        <f>IF(N192="sníž. přenesená",J192,0)</f>
        <v>0</v>
      </c>
      <c r="BI192" s="225">
        <f>IF(N192="nulová",J192,0)</f>
        <v>0</v>
      </c>
      <c r="BJ192" s="16" t="s">
        <v>21</v>
      </c>
      <c r="BK192" s="225">
        <f>ROUND(I192*H192,2)</f>
        <v>0</v>
      </c>
      <c r="BL192" s="16" t="s">
        <v>149</v>
      </c>
      <c r="BM192" s="224" t="s">
        <v>235</v>
      </c>
    </row>
    <row r="193" s="2" customFormat="1">
      <c r="A193" s="37"/>
      <c r="B193" s="38"/>
      <c r="C193" s="39"/>
      <c r="D193" s="226" t="s">
        <v>160</v>
      </c>
      <c r="E193" s="39"/>
      <c r="F193" s="227" t="s">
        <v>236</v>
      </c>
      <c r="G193" s="39"/>
      <c r="H193" s="39"/>
      <c r="I193" s="228"/>
      <c r="J193" s="39"/>
      <c r="K193" s="39"/>
      <c r="L193" s="43"/>
      <c r="M193" s="229"/>
      <c r="N193" s="230"/>
      <c r="O193" s="90"/>
      <c r="P193" s="90"/>
      <c r="Q193" s="90"/>
      <c r="R193" s="90"/>
      <c r="S193" s="90"/>
      <c r="T193" s="91"/>
      <c r="U193" s="37"/>
      <c r="V193" s="37"/>
      <c r="W193" s="37"/>
      <c r="X193" s="37"/>
      <c r="Y193" s="37"/>
      <c r="Z193" s="37"/>
      <c r="AA193" s="37"/>
      <c r="AB193" s="37"/>
      <c r="AC193" s="37"/>
      <c r="AD193" s="37"/>
      <c r="AE193" s="37"/>
      <c r="AT193" s="16" t="s">
        <v>160</v>
      </c>
      <c r="AU193" s="16" t="s">
        <v>89</v>
      </c>
    </row>
    <row r="194" s="14" customFormat="1">
      <c r="A194" s="14"/>
      <c r="B194" s="241"/>
      <c r="C194" s="242"/>
      <c r="D194" s="226" t="s">
        <v>162</v>
      </c>
      <c r="E194" s="243" t="s">
        <v>1</v>
      </c>
      <c r="F194" s="244" t="s">
        <v>237</v>
      </c>
      <c r="G194" s="242"/>
      <c r="H194" s="245">
        <v>3.375</v>
      </c>
      <c r="I194" s="246"/>
      <c r="J194" s="242"/>
      <c r="K194" s="242"/>
      <c r="L194" s="247"/>
      <c r="M194" s="248"/>
      <c r="N194" s="249"/>
      <c r="O194" s="249"/>
      <c r="P194" s="249"/>
      <c r="Q194" s="249"/>
      <c r="R194" s="249"/>
      <c r="S194" s="249"/>
      <c r="T194" s="250"/>
      <c r="U194" s="14"/>
      <c r="V194" s="14"/>
      <c r="W194" s="14"/>
      <c r="X194" s="14"/>
      <c r="Y194" s="14"/>
      <c r="Z194" s="14"/>
      <c r="AA194" s="14"/>
      <c r="AB194" s="14"/>
      <c r="AC194" s="14"/>
      <c r="AD194" s="14"/>
      <c r="AE194" s="14"/>
      <c r="AT194" s="251" t="s">
        <v>162</v>
      </c>
      <c r="AU194" s="251" t="s">
        <v>89</v>
      </c>
      <c r="AV194" s="14" t="s">
        <v>89</v>
      </c>
      <c r="AW194" s="14" t="s">
        <v>32</v>
      </c>
      <c r="AX194" s="14" t="s">
        <v>80</v>
      </c>
      <c r="AY194" s="251" t="s">
        <v>143</v>
      </c>
    </row>
    <row r="195" s="14" customFormat="1">
      <c r="A195" s="14"/>
      <c r="B195" s="241"/>
      <c r="C195" s="242"/>
      <c r="D195" s="226" t="s">
        <v>162</v>
      </c>
      <c r="E195" s="243" t="s">
        <v>1</v>
      </c>
      <c r="F195" s="244" t="s">
        <v>238</v>
      </c>
      <c r="G195" s="242"/>
      <c r="H195" s="245">
        <v>8.4000000000000004</v>
      </c>
      <c r="I195" s="246"/>
      <c r="J195" s="242"/>
      <c r="K195" s="242"/>
      <c r="L195" s="247"/>
      <c r="M195" s="248"/>
      <c r="N195" s="249"/>
      <c r="O195" s="249"/>
      <c r="P195" s="249"/>
      <c r="Q195" s="249"/>
      <c r="R195" s="249"/>
      <c r="S195" s="249"/>
      <c r="T195" s="250"/>
      <c r="U195" s="14"/>
      <c r="V195" s="14"/>
      <c r="W195" s="14"/>
      <c r="X195" s="14"/>
      <c r="Y195" s="14"/>
      <c r="Z195" s="14"/>
      <c r="AA195" s="14"/>
      <c r="AB195" s="14"/>
      <c r="AC195" s="14"/>
      <c r="AD195" s="14"/>
      <c r="AE195" s="14"/>
      <c r="AT195" s="251" t="s">
        <v>162</v>
      </c>
      <c r="AU195" s="251" t="s">
        <v>89</v>
      </c>
      <c r="AV195" s="14" t="s">
        <v>89</v>
      </c>
      <c r="AW195" s="14" t="s">
        <v>32</v>
      </c>
      <c r="AX195" s="14" t="s">
        <v>80</v>
      </c>
      <c r="AY195" s="251" t="s">
        <v>143</v>
      </c>
    </row>
    <row r="196" s="13" customFormat="1">
      <c r="A196" s="13"/>
      <c r="B196" s="231"/>
      <c r="C196" s="232"/>
      <c r="D196" s="226" t="s">
        <v>162</v>
      </c>
      <c r="E196" s="233" t="s">
        <v>1</v>
      </c>
      <c r="F196" s="234" t="s">
        <v>239</v>
      </c>
      <c r="G196" s="232"/>
      <c r="H196" s="233" t="s">
        <v>1</v>
      </c>
      <c r="I196" s="235"/>
      <c r="J196" s="232"/>
      <c r="K196" s="232"/>
      <c r="L196" s="236"/>
      <c r="M196" s="237"/>
      <c r="N196" s="238"/>
      <c r="O196" s="238"/>
      <c r="P196" s="238"/>
      <c r="Q196" s="238"/>
      <c r="R196" s="238"/>
      <c r="S196" s="238"/>
      <c r="T196" s="239"/>
      <c r="U196" s="13"/>
      <c r="V196" s="13"/>
      <c r="W196" s="13"/>
      <c r="X196" s="13"/>
      <c r="Y196" s="13"/>
      <c r="Z196" s="13"/>
      <c r="AA196" s="13"/>
      <c r="AB196" s="13"/>
      <c r="AC196" s="13"/>
      <c r="AD196" s="13"/>
      <c r="AE196" s="13"/>
      <c r="AT196" s="240" t="s">
        <v>162</v>
      </c>
      <c r="AU196" s="240" t="s">
        <v>89</v>
      </c>
      <c r="AV196" s="13" t="s">
        <v>21</v>
      </c>
      <c r="AW196" s="13" t="s">
        <v>32</v>
      </c>
      <c r="AX196" s="13" t="s">
        <v>80</v>
      </c>
      <c r="AY196" s="240" t="s">
        <v>143</v>
      </c>
    </row>
    <row r="197" s="14" customFormat="1">
      <c r="A197" s="14"/>
      <c r="B197" s="241"/>
      <c r="C197" s="242"/>
      <c r="D197" s="226" t="s">
        <v>162</v>
      </c>
      <c r="E197" s="243" t="s">
        <v>1</v>
      </c>
      <c r="F197" s="244" t="s">
        <v>240</v>
      </c>
      <c r="G197" s="242"/>
      <c r="H197" s="245">
        <v>14.026999999999999</v>
      </c>
      <c r="I197" s="246"/>
      <c r="J197" s="242"/>
      <c r="K197" s="242"/>
      <c r="L197" s="247"/>
      <c r="M197" s="248"/>
      <c r="N197" s="249"/>
      <c r="O197" s="249"/>
      <c r="P197" s="249"/>
      <c r="Q197" s="249"/>
      <c r="R197" s="249"/>
      <c r="S197" s="249"/>
      <c r="T197" s="250"/>
      <c r="U197" s="14"/>
      <c r="V197" s="14"/>
      <c r="W197" s="14"/>
      <c r="X197" s="14"/>
      <c r="Y197" s="14"/>
      <c r="Z197" s="14"/>
      <c r="AA197" s="14"/>
      <c r="AB197" s="14"/>
      <c r="AC197" s="14"/>
      <c r="AD197" s="14"/>
      <c r="AE197" s="14"/>
      <c r="AT197" s="251" t="s">
        <v>162</v>
      </c>
      <c r="AU197" s="251" t="s">
        <v>89</v>
      </c>
      <c r="AV197" s="14" t="s">
        <v>89</v>
      </c>
      <c r="AW197" s="14" t="s">
        <v>32</v>
      </c>
      <c r="AX197" s="14" t="s">
        <v>80</v>
      </c>
      <c r="AY197" s="251" t="s">
        <v>143</v>
      </c>
    </row>
    <row r="198" s="14" customFormat="1">
      <c r="A198" s="14"/>
      <c r="B198" s="241"/>
      <c r="C198" s="242"/>
      <c r="D198" s="226" t="s">
        <v>162</v>
      </c>
      <c r="E198" s="243" t="s">
        <v>1</v>
      </c>
      <c r="F198" s="244" t="s">
        <v>241</v>
      </c>
      <c r="G198" s="242"/>
      <c r="H198" s="245">
        <v>6.2839999999999998</v>
      </c>
      <c r="I198" s="246"/>
      <c r="J198" s="242"/>
      <c r="K198" s="242"/>
      <c r="L198" s="247"/>
      <c r="M198" s="248"/>
      <c r="N198" s="249"/>
      <c r="O198" s="249"/>
      <c r="P198" s="249"/>
      <c r="Q198" s="249"/>
      <c r="R198" s="249"/>
      <c r="S198" s="249"/>
      <c r="T198" s="250"/>
      <c r="U198" s="14"/>
      <c r="V198" s="14"/>
      <c r="W198" s="14"/>
      <c r="X198" s="14"/>
      <c r="Y198" s="14"/>
      <c r="Z198" s="14"/>
      <c r="AA198" s="14"/>
      <c r="AB198" s="14"/>
      <c r="AC198" s="14"/>
      <c r="AD198" s="14"/>
      <c r="AE198" s="14"/>
      <c r="AT198" s="251" t="s">
        <v>162</v>
      </c>
      <c r="AU198" s="251" t="s">
        <v>89</v>
      </c>
      <c r="AV198" s="14" t="s">
        <v>89</v>
      </c>
      <c r="AW198" s="14" t="s">
        <v>32</v>
      </c>
      <c r="AX198" s="14" t="s">
        <v>80</v>
      </c>
      <c r="AY198" s="251" t="s">
        <v>143</v>
      </c>
    </row>
    <row r="199" s="14" customFormat="1">
      <c r="A199" s="14"/>
      <c r="B199" s="241"/>
      <c r="C199" s="242"/>
      <c r="D199" s="226" t="s">
        <v>162</v>
      </c>
      <c r="E199" s="243" t="s">
        <v>1</v>
      </c>
      <c r="F199" s="244" t="s">
        <v>242</v>
      </c>
      <c r="G199" s="242"/>
      <c r="H199" s="245">
        <v>10.5</v>
      </c>
      <c r="I199" s="246"/>
      <c r="J199" s="242"/>
      <c r="K199" s="242"/>
      <c r="L199" s="247"/>
      <c r="M199" s="248"/>
      <c r="N199" s="249"/>
      <c r="O199" s="249"/>
      <c r="P199" s="249"/>
      <c r="Q199" s="249"/>
      <c r="R199" s="249"/>
      <c r="S199" s="249"/>
      <c r="T199" s="250"/>
      <c r="U199" s="14"/>
      <c r="V199" s="14"/>
      <c r="W199" s="14"/>
      <c r="X199" s="14"/>
      <c r="Y199" s="14"/>
      <c r="Z199" s="14"/>
      <c r="AA199" s="14"/>
      <c r="AB199" s="14"/>
      <c r="AC199" s="14"/>
      <c r="AD199" s="14"/>
      <c r="AE199" s="14"/>
      <c r="AT199" s="251" t="s">
        <v>162</v>
      </c>
      <c r="AU199" s="251" t="s">
        <v>89</v>
      </c>
      <c r="AV199" s="14" t="s">
        <v>89</v>
      </c>
      <c r="AW199" s="14" t="s">
        <v>32</v>
      </c>
      <c r="AX199" s="14" t="s">
        <v>80</v>
      </c>
      <c r="AY199" s="251" t="s">
        <v>143</v>
      </c>
    </row>
    <row r="200" s="14" customFormat="1">
      <c r="A200" s="14"/>
      <c r="B200" s="241"/>
      <c r="C200" s="242"/>
      <c r="D200" s="226" t="s">
        <v>162</v>
      </c>
      <c r="E200" s="243" t="s">
        <v>1</v>
      </c>
      <c r="F200" s="244" t="s">
        <v>243</v>
      </c>
      <c r="G200" s="242"/>
      <c r="H200" s="245">
        <v>7.4400000000000004</v>
      </c>
      <c r="I200" s="246"/>
      <c r="J200" s="242"/>
      <c r="K200" s="242"/>
      <c r="L200" s="247"/>
      <c r="M200" s="248"/>
      <c r="N200" s="249"/>
      <c r="O200" s="249"/>
      <c r="P200" s="249"/>
      <c r="Q200" s="249"/>
      <c r="R200" s="249"/>
      <c r="S200" s="249"/>
      <c r="T200" s="250"/>
      <c r="U200" s="14"/>
      <c r="V200" s="14"/>
      <c r="W200" s="14"/>
      <c r="X200" s="14"/>
      <c r="Y200" s="14"/>
      <c r="Z200" s="14"/>
      <c r="AA200" s="14"/>
      <c r="AB200" s="14"/>
      <c r="AC200" s="14"/>
      <c r="AD200" s="14"/>
      <c r="AE200" s="14"/>
      <c r="AT200" s="251" t="s">
        <v>162</v>
      </c>
      <c r="AU200" s="251" t="s">
        <v>89</v>
      </c>
      <c r="AV200" s="14" t="s">
        <v>89</v>
      </c>
      <c r="AW200" s="14" t="s">
        <v>32</v>
      </c>
      <c r="AX200" s="14" t="s">
        <v>80</v>
      </c>
      <c r="AY200" s="251" t="s">
        <v>143</v>
      </c>
    </row>
    <row r="201" s="14" customFormat="1">
      <c r="A201" s="14"/>
      <c r="B201" s="241"/>
      <c r="C201" s="242"/>
      <c r="D201" s="226" t="s">
        <v>162</v>
      </c>
      <c r="E201" s="243" t="s">
        <v>1</v>
      </c>
      <c r="F201" s="244" t="s">
        <v>244</v>
      </c>
      <c r="G201" s="242"/>
      <c r="H201" s="245">
        <v>6</v>
      </c>
      <c r="I201" s="246"/>
      <c r="J201" s="242"/>
      <c r="K201" s="242"/>
      <c r="L201" s="247"/>
      <c r="M201" s="248"/>
      <c r="N201" s="249"/>
      <c r="O201" s="249"/>
      <c r="P201" s="249"/>
      <c r="Q201" s="249"/>
      <c r="R201" s="249"/>
      <c r="S201" s="249"/>
      <c r="T201" s="250"/>
      <c r="U201" s="14"/>
      <c r="V201" s="14"/>
      <c r="W201" s="14"/>
      <c r="X201" s="14"/>
      <c r="Y201" s="14"/>
      <c r="Z201" s="14"/>
      <c r="AA201" s="14"/>
      <c r="AB201" s="14"/>
      <c r="AC201" s="14"/>
      <c r="AD201" s="14"/>
      <c r="AE201" s="14"/>
      <c r="AT201" s="251" t="s">
        <v>162</v>
      </c>
      <c r="AU201" s="251" t="s">
        <v>89</v>
      </c>
      <c r="AV201" s="14" t="s">
        <v>89</v>
      </c>
      <c r="AW201" s="14" t="s">
        <v>32</v>
      </c>
      <c r="AX201" s="14" t="s">
        <v>80</v>
      </c>
      <c r="AY201" s="251" t="s">
        <v>143</v>
      </c>
    </row>
    <row r="202" s="2" customFormat="1" ht="14.4" customHeight="1">
      <c r="A202" s="37"/>
      <c r="B202" s="38"/>
      <c r="C202" s="213" t="s">
        <v>8</v>
      </c>
      <c r="D202" s="213" t="s">
        <v>145</v>
      </c>
      <c r="E202" s="214" t="s">
        <v>245</v>
      </c>
      <c r="F202" s="215" t="s">
        <v>246</v>
      </c>
      <c r="G202" s="216" t="s">
        <v>247</v>
      </c>
      <c r="H202" s="217">
        <v>110.94499999999999</v>
      </c>
      <c r="I202" s="218"/>
      <c r="J202" s="219">
        <f>ROUND(I202*H202,2)</f>
        <v>0</v>
      </c>
      <c r="K202" s="215" t="s">
        <v>1</v>
      </c>
      <c r="L202" s="43"/>
      <c r="M202" s="220" t="s">
        <v>1</v>
      </c>
      <c r="N202" s="221" t="s">
        <v>45</v>
      </c>
      <c r="O202" s="90"/>
      <c r="P202" s="222">
        <f>O202*H202</f>
        <v>0</v>
      </c>
      <c r="Q202" s="222">
        <v>0</v>
      </c>
      <c r="R202" s="222">
        <f>Q202*H202</f>
        <v>0</v>
      </c>
      <c r="S202" s="222">
        <v>0</v>
      </c>
      <c r="T202" s="223">
        <f>S202*H202</f>
        <v>0</v>
      </c>
      <c r="U202" s="37"/>
      <c r="V202" s="37"/>
      <c r="W202" s="37"/>
      <c r="X202" s="37"/>
      <c r="Y202" s="37"/>
      <c r="Z202" s="37"/>
      <c r="AA202" s="37"/>
      <c r="AB202" s="37"/>
      <c r="AC202" s="37"/>
      <c r="AD202" s="37"/>
      <c r="AE202" s="37"/>
      <c r="AR202" s="224" t="s">
        <v>149</v>
      </c>
      <c r="AT202" s="224" t="s">
        <v>145</v>
      </c>
      <c r="AU202" s="224" t="s">
        <v>89</v>
      </c>
      <c r="AY202" s="16" t="s">
        <v>143</v>
      </c>
      <c r="BE202" s="225">
        <f>IF(N202="základní",J202,0)</f>
        <v>0</v>
      </c>
      <c r="BF202" s="225">
        <f>IF(N202="snížená",J202,0)</f>
        <v>0</v>
      </c>
      <c r="BG202" s="225">
        <f>IF(N202="zákl. přenesená",J202,0)</f>
        <v>0</v>
      </c>
      <c r="BH202" s="225">
        <f>IF(N202="sníž. přenesená",J202,0)</f>
        <v>0</v>
      </c>
      <c r="BI202" s="225">
        <f>IF(N202="nulová",J202,0)</f>
        <v>0</v>
      </c>
      <c r="BJ202" s="16" t="s">
        <v>21</v>
      </c>
      <c r="BK202" s="225">
        <f>ROUND(I202*H202,2)</f>
        <v>0</v>
      </c>
      <c r="BL202" s="16" t="s">
        <v>149</v>
      </c>
      <c r="BM202" s="224" t="s">
        <v>248</v>
      </c>
    </row>
    <row r="203" s="14" customFormat="1">
      <c r="A203" s="14"/>
      <c r="B203" s="241"/>
      <c r="C203" s="242"/>
      <c r="D203" s="226" t="s">
        <v>162</v>
      </c>
      <c r="E203" s="243" t="s">
        <v>1</v>
      </c>
      <c r="F203" s="244" t="s">
        <v>249</v>
      </c>
      <c r="G203" s="242"/>
      <c r="H203" s="245">
        <v>247.614</v>
      </c>
      <c r="I203" s="246"/>
      <c r="J203" s="242"/>
      <c r="K203" s="242"/>
      <c r="L203" s="247"/>
      <c r="M203" s="248"/>
      <c r="N203" s="249"/>
      <c r="O203" s="249"/>
      <c r="P203" s="249"/>
      <c r="Q203" s="249"/>
      <c r="R203" s="249"/>
      <c r="S203" s="249"/>
      <c r="T203" s="250"/>
      <c r="U203" s="14"/>
      <c r="V203" s="14"/>
      <c r="W203" s="14"/>
      <c r="X203" s="14"/>
      <c r="Y203" s="14"/>
      <c r="Z203" s="14"/>
      <c r="AA203" s="14"/>
      <c r="AB203" s="14"/>
      <c r="AC203" s="14"/>
      <c r="AD203" s="14"/>
      <c r="AE203" s="14"/>
      <c r="AT203" s="251" t="s">
        <v>162</v>
      </c>
      <c r="AU203" s="251" t="s">
        <v>89</v>
      </c>
      <c r="AV203" s="14" t="s">
        <v>89</v>
      </c>
      <c r="AW203" s="14" t="s">
        <v>32</v>
      </c>
      <c r="AX203" s="14" t="s">
        <v>80</v>
      </c>
      <c r="AY203" s="251" t="s">
        <v>143</v>
      </c>
    </row>
    <row r="204" s="14" customFormat="1">
      <c r="A204" s="14"/>
      <c r="B204" s="241"/>
      <c r="C204" s="242"/>
      <c r="D204" s="226" t="s">
        <v>162</v>
      </c>
      <c r="E204" s="243" t="s">
        <v>1</v>
      </c>
      <c r="F204" s="244" t="s">
        <v>250</v>
      </c>
      <c r="G204" s="242"/>
      <c r="H204" s="245">
        <v>-136.66900000000001</v>
      </c>
      <c r="I204" s="246"/>
      <c r="J204" s="242"/>
      <c r="K204" s="242"/>
      <c r="L204" s="247"/>
      <c r="M204" s="248"/>
      <c r="N204" s="249"/>
      <c r="O204" s="249"/>
      <c r="P204" s="249"/>
      <c r="Q204" s="249"/>
      <c r="R204" s="249"/>
      <c r="S204" s="249"/>
      <c r="T204" s="250"/>
      <c r="U204" s="14"/>
      <c r="V204" s="14"/>
      <c r="W204" s="14"/>
      <c r="X204" s="14"/>
      <c r="Y204" s="14"/>
      <c r="Z204" s="14"/>
      <c r="AA204" s="14"/>
      <c r="AB204" s="14"/>
      <c r="AC204" s="14"/>
      <c r="AD204" s="14"/>
      <c r="AE204" s="14"/>
      <c r="AT204" s="251" t="s">
        <v>162</v>
      </c>
      <c r="AU204" s="251" t="s">
        <v>89</v>
      </c>
      <c r="AV204" s="14" t="s">
        <v>89</v>
      </c>
      <c r="AW204" s="14" t="s">
        <v>32</v>
      </c>
      <c r="AX204" s="14" t="s">
        <v>80</v>
      </c>
      <c r="AY204" s="251" t="s">
        <v>143</v>
      </c>
    </row>
    <row r="205" s="2" customFormat="1" ht="14.4" customHeight="1">
      <c r="A205" s="37"/>
      <c r="B205" s="38"/>
      <c r="C205" s="213" t="s">
        <v>251</v>
      </c>
      <c r="D205" s="213" t="s">
        <v>145</v>
      </c>
      <c r="E205" s="214" t="s">
        <v>252</v>
      </c>
      <c r="F205" s="215" t="s">
        <v>253</v>
      </c>
      <c r="G205" s="216" t="s">
        <v>247</v>
      </c>
      <c r="H205" s="217">
        <v>7.5599999999999996</v>
      </c>
      <c r="I205" s="218"/>
      <c r="J205" s="219">
        <f>ROUND(I205*H205,2)</f>
        <v>0</v>
      </c>
      <c r="K205" s="215" t="s">
        <v>1</v>
      </c>
      <c r="L205" s="43"/>
      <c r="M205" s="220" t="s">
        <v>1</v>
      </c>
      <c r="N205" s="221" t="s">
        <v>45</v>
      </c>
      <c r="O205" s="90"/>
      <c r="P205" s="222">
        <f>O205*H205</f>
        <v>0</v>
      </c>
      <c r="Q205" s="222">
        <v>0</v>
      </c>
      <c r="R205" s="222">
        <f>Q205*H205</f>
        <v>0</v>
      </c>
      <c r="S205" s="222">
        <v>0</v>
      </c>
      <c r="T205" s="223">
        <f>S205*H205</f>
        <v>0</v>
      </c>
      <c r="U205" s="37"/>
      <c r="V205" s="37"/>
      <c r="W205" s="37"/>
      <c r="X205" s="37"/>
      <c r="Y205" s="37"/>
      <c r="Z205" s="37"/>
      <c r="AA205" s="37"/>
      <c r="AB205" s="37"/>
      <c r="AC205" s="37"/>
      <c r="AD205" s="37"/>
      <c r="AE205" s="37"/>
      <c r="AR205" s="224" t="s">
        <v>149</v>
      </c>
      <c r="AT205" s="224" t="s">
        <v>145</v>
      </c>
      <c r="AU205" s="224" t="s">
        <v>89</v>
      </c>
      <c r="AY205" s="16" t="s">
        <v>143</v>
      </c>
      <c r="BE205" s="225">
        <f>IF(N205="základní",J205,0)</f>
        <v>0</v>
      </c>
      <c r="BF205" s="225">
        <f>IF(N205="snížená",J205,0)</f>
        <v>0</v>
      </c>
      <c r="BG205" s="225">
        <f>IF(N205="zákl. přenesená",J205,0)</f>
        <v>0</v>
      </c>
      <c r="BH205" s="225">
        <f>IF(N205="sníž. přenesená",J205,0)</f>
        <v>0</v>
      </c>
      <c r="BI205" s="225">
        <f>IF(N205="nulová",J205,0)</f>
        <v>0</v>
      </c>
      <c r="BJ205" s="16" t="s">
        <v>21</v>
      </c>
      <c r="BK205" s="225">
        <f>ROUND(I205*H205,2)</f>
        <v>0</v>
      </c>
      <c r="BL205" s="16" t="s">
        <v>149</v>
      </c>
      <c r="BM205" s="224" t="s">
        <v>254</v>
      </c>
    </row>
    <row r="206" s="14" customFormat="1">
      <c r="A206" s="14"/>
      <c r="B206" s="241"/>
      <c r="C206" s="242"/>
      <c r="D206" s="226" t="s">
        <v>162</v>
      </c>
      <c r="E206" s="243" t="s">
        <v>1</v>
      </c>
      <c r="F206" s="244" t="s">
        <v>255</v>
      </c>
      <c r="G206" s="242"/>
      <c r="H206" s="245">
        <v>26.399999999999999</v>
      </c>
      <c r="I206" s="246"/>
      <c r="J206" s="242"/>
      <c r="K206" s="242"/>
      <c r="L206" s="247"/>
      <c r="M206" s="248"/>
      <c r="N206" s="249"/>
      <c r="O206" s="249"/>
      <c r="P206" s="249"/>
      <c r="Q206" s="249"/>
      <c r="R206" s="249"/>
      <c r="S206" s="249"/>
      <c r="T206" s="250"/>
      <c r="U206" s="14"/>
      <c r="V206" s="14"/>
      <c r="W206" s="14"/>
      <c r="X206" s="14"/>
      <c r="Y206" s="14"/>
      <c r="Z206" s="14"/>
      <c r="AA206" s="14"/>
      <c r="AB206" s="14"/>
      <c r="AC206" s="14"/>
      <c r="AD206" s="14"/>
      <c r="AE206" s="14"/>
      <c r="AT206" s="251" t="s">
        <v>162</v>
      </c>
      <c r="AU206" s="251" t="s">
        <v>89</v>
      </c>
      <c r="AV206" s="14" t="s">
        <v>89</v>
      </c>
      <c r="AW206" s="14" t="s">
        <v>32</v>
      </c>
      <c r="AX206" s="14" t="s">
        <v>80</v>
      </c>
      <c r="AY206" s="251" t="s">
        <v>143</v>
      </c>
    </row>
    <row r="207" s="14" customFormat="1">
      <c r="A207" s="14"/>
      <c r="B207" s="241"/>
      <c r="C207" s="242"/>
      <c r="D207" s="226" t="s">
        <v>162</v>
      </c>
      <c r="E207" s="243" t="s">
        <v>1</v>
      </c>
      <c r="F207" s="244" t="s">
        <v>256</v>
      </c>
      <c r="G207" s="242"/>
      <c r="H207" s="245">
        <v>-5.4000000000000004</v>
      </c>
      <c r="I207" s="246"/>
      <c r="J207" s="242"/>
      <c r="K207" s="242"/>
      <c r="L207" s="247"/>
      <c r="M207" s="248"/>
      <c r="N207" s="249"/>
      <c r="O207" s="249"/>
      <c r="P207" s="249"/>
      <c r="Q207" s="249"/>
      <c r="R207" s="249"/>
      <c r="S207" s="249"/>
      <c r="T207" s="250"/>
      <c r="U207" s="14"/>
      <c r="V207" s="14"/>
      <c r="W207" s="14"/>
      <c r="X207" s="14"/>
      <c r="Y207" s="14"/>
      <c r="Z207" s="14"/>
      <c r="AA207" s="14"/>
      <c r="AB207" s="14"/>
      <c r="AC207" s="14"/>
      <c r="AD207" s="14"/>
      <c r="AE207" s="14"/>
      <c r="AT207" s="251" t="s">
        <v>162</v>
      </c>
      <c r="AU207" s="251" t="s">
        <v>89</v>
      </c>
      <c r="AV207" s="14" t="s">
        <v>89</v>
      </c>
      <c r="AW207" s="14" t="s">
        <v>32</v>
      </c>
      <c r="AX207" s="14" t="s">
        <v>80</v>
      </c>
      <c r="AY207" s="251" t="s">
        <v>143</v>
      </c>
    </row>
    <row r="208" s="14" customFormat="1">
      <c r="A208" s="14"/>
      <c r="B208" s="241"/>
      <c r="C208" s="242"/>
      <c r="D208" s="226" t="s">
        <v>162</v>
      </c>
      <c r="E208" s="243" t="s">
        <v>1</v>
      </c>
      <c r="F208" s="244" t="s">
        <v>257</v>
      </c>
      <c r="G208" s="242"/>
      <c r="H208" s="245">
        <v>-13.44</v>
      </c>
      <c r="I208" s="246"/>
      <c r="J208" s="242"/>
      <c r="K208" s="242"/>
      <c r="L208" s="247"/>
      <c r="M208" s="248"/>
      <c r="N208" s="249"/>
      <c r="O208" s="249"/>
      <c r="P208" s="249"/>
      <c r="Q208" s="249"/>
      <c r="R208" s="249"/>
      <c r="S208" s="249"/>
      <c r="T208" s="250"/>
      <c r="U208" s="14"/>
      <c r="V208" s="14"/>
      <c r="W208" s="14"/>
      <c r="X208" s="14"/>
      <c r="Y208" s="14"/>
      <c r="Z208" s="14"/>
      <c r="AA208" s="14"/>
      <c r="AB208" s="14"/>
      <c r="AC208" s="14"/>
      <c r="AD208" s="14"/>
      <c r="AE208" s="14"/>
      <c r="AT208" s="251" t="s">
        <v>162</v>
      </c>
      <c r="AU208" s="251" t="s">
        <v>89</v>
      </c>
      <c r="AV208" s="14" t="s">
        <v>89</v>
      </c>
      <c r="AW208" s="14" t="s">
        <v>32</v>
      </c>
      <c r="AX208" s="14" t="s">
        <v>80</v>
      </c>
      <c r="AY208" s="251" t="s">
        <v>143</v>
      </c>
    </row>
    <row r="209" s="2" customFormat="1" ht="14.4" customHeight="1">
      <c r="A209" s="37"/>
      <c r="B209" s="38"/>
      <c r="C209" s="213" t="s">
        <v>258</v>
      </c>
      <c r="D209" s="213" t="s">
        <v>145</v>
      </c>
      <c r="E209" s="214" t="s">
        <v>259</v>
      </c>
      <c r="F209" s="215" t="s">
        <v>260</v>
      </c>
      <c r="G209" s="216" t="s">
        <v>191</v>
      </c>
      <c r="H209" s="217">
        <v>33.901000000000003</v>
      </c>
      <c r="I209" s="218"/>
      <c r="J209" s="219">
        <f>ROUND(I209*H209,2)</f>
        <v>0</v>
      </c>
      <c r="K209" s="215" t="s">
        <v>1</v>
      </c>
      <c r="L209" s="43"/>
      <c r="M209" s="220" t="s">
        <v>1</v>
      </c>
      <c r="N209" s="221" t="s">
        <v>45</v>
      </c>
      <c r="O209" s="90"/>
      <c r="P209" s="222">
        <f>O209*H209</f>
        <v>0</v>
      </c>
      <c r="Q209" s="222">
        <v>0</v>
      </c>
      <c r="R209" s="222">
        <f>Q209*H209</f>
        <v>0</v>
      </c>
      <c r="S209" s="222">
        <v>0</v>
      </c>
      <c r="T209" s="223">
        <f>S209*H209</f>
        <v>0</v>
      </c>
      <c r="U209" s="37"/>
      <c r="V209" s="37"/>
      <c r="W209" s="37"/>
      <c r="X209" s="37"/>
      <c r="Y209" s="37"/>
      <c r="Z209" s="37"/>
      <c r="AA209" s="37"/>
      <c r="AB209" s="37"/>
      <c r="AC209" s="37"/>
      <c r="AD209" s="37"/>
      <c r="AE209" s="37"/>
      <c r="AR209" s="224" t="s">
        <v>149</v>
      </c>
      <c r="AT209" s="224" t="s">
        <v>145</v>
      </c>
      <c r="AU209" s="224" t="s">
        <v>89</v>
      </c>
      <c r="AY209" s="16" t="s">
        <v>143</v>
      </c>
      <c r="BE209" s="225">
        <f>IF(N209="základní",J209,0)</f>
        <v>0</v>
      </c>
      <c r="BF209" s="225">
        <f>IF(N209="snížená",J209,0)</f>
        <v>0</v>
      </c>
      <c r="BG209" s="225">
        <f>IF(N209="zákl. přenesená",J209,0)</f>
        <v>0</v>
      </c>
      <c r="BH209" s="225">
        <f>IF(N209="sníž. přenesená",J209,0)</f>
        <v>0</v>
      </c>
      <c r="BI209" s="225">
        <f>IF(N209="nulová",J209,0)</f>
        <v>0</v>
      </c>
      <c r="BJ209" s="16" t="s">
        <v>21</v>
      </c>
      <c r="BK209" s="225">
        <f>ROUND(I209*H209,2)</f>
        <v>0</v>
      </c>
      <c r="BL209" s="16" t="s">
        <v>149</v>
      </c>
      <c r="BM209" s="224" t="s">
        <v>261</v>
      </c>
    </row>
    <row r="210" s="2" customFormat="1">
      <c r="A210" s="37"/>
      <c r="B210" s="38"/>
      <c r="C210" s="39"/>
      <c r="D210" s="226" t="s">
        <v>160</v>
      </c>
      <c r="E210" s="39"/>
      <c r="F210" s="227" t="s">
        <v>262</v>
      </c>
      <c r="G210" s="39"/>
      <c r="H210" s="39"/>
      <c r="I210" s="228"/>
      <c r="J210" s="39"/>
      <c r="K210" s="39"/>
      <c r="L210" s="43"/>
      <c r="M210" s="229"/>
      <c r="N210" s="230"/>
      <c r="O210" s="90"/>
      <c r="P210" s="90"/>
      <c r="Q210" s="90"/>
      <c r="R210" s="90"/>
      <c r="S210" s="90"/>
      <c r="T210" s="91"/>
      <c r="U210" s="37"/>
      <c r="V210" s="37"/>
      <c r="W210" s="37"/>
      <c r="X210" s="37"/>
      <c r="Y210" s="37"/>
      <c r="Z210" s="37"/>
      <c r="AA210" s="37"/>
      <c r="AB210" s="37"/>
      <c r="AC210" s="37"/>
      <c r="AD210" s="37"/>
      <c r="AE210" s="37"/>
      <c r="AT210" s="16" t="s">
        <v>160</v>
      </c>
      <c r="AU210" s="16" t="s">
        <v>89</v>
      </c>
    </row>
    <row r="211" s="14" customFormat="1">
      <c r="A211" s="14"/>
      <c r="B211" s="241"/>
      <c r="C211" s="242"/>
      <c r="D211" s="226" t="s">
        <v>162</v>
      </c>
      <c r="E211" s="243" t="s">
        <v>1</v>
      </c>
      <c r="F211" s="244" t="s">
        <v>237</v>
      </c>
      <c r="G211" s="242"/>
      <c r="H211" s="245">
        <v>3.375</v>
      </c>
      <c r="I211" s="246"/>
      <c r="J211" s="242"/>
      <c r="K211" s="242"/>
      <c r="L211" s="247"/>
      <c r="M211" s="248"/>
      <c r="N211" s="249"/>
      <c r="O211" s="249"/>
      <c r="P211" s="249"/>
      <c r="Q211" s="249"/>
      <c r="R211" s="249"/>
      <c r="S211" s="249"/>
      <c r="T211" s="250"/>
      <c r="U211" s="14"/>
      <c r="V211" s="14"/>
      <c r="W211" s="14"/>
      <c r="X211" s="14"/>
      <c r="Y211" s="14"/>
      <c r="Z211" s="14"/>
      <c r="AA211" s="14"/>
      <c r="AB211" s="14"/>
      <c r="AC211" s="14"/>
      <c r="AD211" s="14"/>
      <c r="AE211" s="14"/>
      <c r="AT211" s="251" t="s">
        <v>162</v>
      </c>
      <c r="AU211" s="251" t="s">
        <v>89</v>
      </c>
      <c r="AV211" s="14" t="s">
        <v>89</v>
      </c>
      <c r="AW211" s="14" t="s">
        <v>32</v>
      </c>
      <c r="AX211" s="14" t="s">
        <v>80</v>
      </c>
      <c r="AY211" s="251" t="s">
        <v>143</v>
      </c>
    </row>
    <row r="212" s="14" customFormat="1">
      <c r="A212" s="14"/>
      <c r="B212" s="241"/>
      <c r="C212" s="242"/>
      <c r="D212" s="226" t="s">
        <v>162</v>
      </c>
      <c r="E212" s="243" t="s">
        <v>1</v>
      </c>
      <c r="F212" s="244" t="s">
        <v>238</v>
      </c>
      <c r="G212" s="242"/>
      <c r="H212" s="245">
        <v>8.4000000000000004</v>
      </c>
      <c r="I212" s="246"/>
      <c r="J212" s="242"/>
      <c r="K212" s="242"/>
      <c r="L212" s="247"/>
      <c r="M212" s="248"/>
      <c r="N212" s="249"/>
      <c r="O212" s="249"/>
      <c r="P212" s="249"/>
      <c r="Q212" s="249"/>
      <c r="R212" s="249"/>
      <c r="S212" s="249"/>
      <c r="T212" s="250"/>
      <c r="U212" s="14"/>
      <c r="V212" s="14"/>
      <c r="W212" s="14"/>
      <c r="X212" s="14"/>
      <c r="Y212" s="14"/>
      <c r="Z212" s="14"/>
      <c r="AA212" s="14"/>
      <c r="AB212" s="14"/>
      <c r="AC212" s="14"/>
      <c r="AD212" s="14"/>
      <c r="AE212" s="14"/>
      <c r="AT212" s="251" t="s">
        <v>162</v>
      </c>
      <c r="AU212" s="251" t="s">
        <v>89</v>
      </c>
      <c r="AV212" s="14" t="s">
        <v>89</v>
      </c>
      <c r="AW212" s="14" t="s">
        <v>32</v>
      </c>
      <c r="AX212" s="14" t="s">
        <v>80</v>
      </c>
      <c r="AY212" s="251" t="s">
        <v>143</v>
      </c>
    </row>
    <row r="213" s="13" customFormat="1">
      <c r="A213" s="13"/>
      <c r="B213" s="231"/>
      <c r="C213" s="232"/>
      <c r="D213" s="226" t="s">
        <v>162</v>
      </c>
      <c r="E213" s="233" t="s">
        <v>1</v>
      </c>
      <c r="F213" s="234" t="s">
        <v>263</v>
      </c>
      <c r="G213" s="232"/>
      <c r="H213" s="233" t="s">
        <v>1</v>
      </c>
      <c r="I213" s="235"/>
      <c r="J213" s="232"/>
      <c r="K213" s="232"/>
      <c r="L213" s="236"/>
      <c r="M213" s="237"/>
      <c r="N213" s="238"/>
      <c r="O213" s="238"/>
      <c r="P213" s="238"/>
      <c r="Q213" s="238"/>
      <c r="R213" s="238"/>
      <c r="S213" s="238"/>
      <c r="T213" s="239"/>
      <c r="U213" s="13"/>
      <c r="V213" s="13"/>
      <c r="W213" s="13"/>
      <c r="X213" s="13"/>
      <c r="Y213" s="13"/>
      <c r="Z213" s="13"/>
      <c r="AA213" s="13"/>
      <c r="AB213" s="13"/>
      <c r="AC213" s="13"/>
      <c r="AD213" s="13"/>
      <c r="AE213" s="13"/>
      <c r="AT213" s="240" t="s">
        <v>162</v>
      </c>
      <c r="AU213" s="240" t="s">
        <v>89</v>
      </c>
      <c r="AV213" s="13" t="s">
        <v>21</v>
      </c>
      <c r="AW213" s="13" t="s">
        <v>32</v>
      </c>
      <c r="AX213" s="13" t="s">
        <v>80</v>
      </c>
      <c r="AY213" s="240" t="s">
        <v>143</v>
      </c>
    </row>
    <row r="214" s="14" customFormat="1">
      <c r="A214" s="14"/>
      <c r="B214" s="241"/>
      <c r="C214" s="242"/>
      <c r="D214" s="226" t="s">
        <v>162</v>
      </c>
      <c r="E214" s="243" t="s">
        <v>1</v>
      </c>
      <c r="F214" s="244" t="s">
        <v>264</v>
      </c>
      <c r="G214" s="242"/>
      <c r="H214" s="245">
        <v>7.0140000000000002</v>
      </c>
      <c r="I214" s="246"/>
      <c r="J214" s="242"/>
      <c r="K214" s="242"/>
      <c r="L214" s="247"/>
      <c r="M214" s="248"/>
      <c r="N214" s="249"/>
      <c r="O214" s="249"/>
      <c r="P214" s="249"/>
      <c r="Q214" s="249"/>
      <c r="R214" s="249"/>
      <c r="S214" s="249"/>
      <c r="T214" s="250"/>
      <c r="U214" s="14"/>
      <c r="V214" s="14"/>
      <c r="W214" s="14"/>
      <c r="X214" s="14"/>
      <c r="Y214" s="14"/>
      <c r="Z214" s="14"/>
      <c r="AA214" s="14"/>
      <c r="AB214" s="14"/>
      <c r="AC214" s="14"/>
      <c r="AD214" s="14"/>
      <c r="AE214" s="14"/>
      <c r="AT214" s="251" t="s">
        <v>162</v>
      </c>
      <c r="AU214" s="251" t="s">
        <v>89</v>
      </c>
      <c r="AV214" s="14" t="s">
        <v>89</v>
      </c>
      <c r="AW214" s="14" t="s">
        <v>32</v>
      </c>
      <c r="AX214" s="14" t="s">
        <v>80</v>
      </c>
      <c r="AY214" s="251" t="s">
        <v>143</v>
      </c>
    </row>
    <row r="215" s="14" customFormat="1">
      <c r="A215" s="14"/>
      <c r="B215" s="241"/>
      <c r="C215" s="242"/>
      <c r="D215" s="226" t="s">
        <v>162</v>
      </c>
      <c r="E215" s="243" t="s">
        <v>1</v>
      </c>
      <c r="F215" s="244" t="s">
        <v>265</v>
      </c>
      <c r="G215" s="242"/>
      <c r="H215" s="245">
        <v>3.1419999999999999</v>
      </c>
      <c r="I215" s="246"/>
      <c r="J215" s="242"/>
      <c r="K215" s="242"/>
      <c r="L215" s="247"/>
      <c r="M215" s="248"/>
      <c r="N215" s="249"/>
      <c r="O215" s="249"/>
      <c r="P215" s="249"/>
      <c r="Q215" s="249"/>
      <c r="R215" s="249"/>
      <c r="S215" s="249"/>
      <c r="T215" s="250"/>
      <c r="U215" s="14"/>
      <c r="V215" s="14"/>
      <c r="W215" s="14"/>
      <c r="X215" s="14"/>
      <c r="Y215" s="14"/>
      <c r="Z215" s="14"/>
      <c r="AA215" s="14"/>
      <c r="AB215" s="14"/>
      <c r="AC215" s="14"/>
      <c r="AD215" s="14"/>
      <c r="AE215" s="14"/>
      <c r="AT215" s="251" t="s">
        <v>162</v>
      </c>
      <c r="AU215" s="251" t="s">
        <v>89</v>
      </c>
      <c r="AV215" s="14" t="s">
        <v>89</v>
      </c>
      <c r="AW215" s="14" t="s">
        <v>32</v>
      </c>
      <c r="AX215" s="14" t="s">
        <v>80</v>
      </c>
      <c r="AY215" s="251" t="s">
        <v>143</v>
      </c>
    </row>
    <row r="216" s="14" customFormat="1">
      <c r="A216" s="14"/>
      <c r="B216" s="241"/>
      <c r="C216" s="242"/>
      <c r="D216" s="226" t="s">
        <v>162</v>
      </c>
      <c r="E216" s="243" t="s">
        <v>1</v>
      </c>
      <c r="F216" s="244" t="s">
        <v>266</v>
      </c>
      <c r="G216" s="242"/>
      <c r="H216" s="245">
        <v>5.25</v>
      </c>
      <c r="I216" s="246"/>
      <c r="J216" s="242"/>
      <c r="K216" s="242"/>
      <c r="L216" s="247"/>
      <c r="M216" s="248"/>
      <c r="N216" s="249"/>
      <c r="O216" s="249"/>
      <c r="P216" s="249"/>
      <c r="Q216" s="249"/>
      <c r="R216" s="249"/>
      <c r="S216" s="249"/>
      <c r="T216" s="250"/>
      <c r="U216" s="14"/>
      <c r="V216" s="14"/>
      <c r="W216" s="14"/>
      <c r="X216" s="14"/>
      <c r="Y216" s="14"/>
      <c r="Z216" s="14"/>
      <c r="AA216" s="14"/>
      <c r="AB216" s="14"/>
      <c r="AC216" s="14"/>
      <c r="AD216" s="14"/>
      <c r="AE216" s="14"/>
      <c r="AT216" s="251" t="s">
        <v>162</v>
      </c>
      <c r="AU216" s="251" t="s">
        <v>89</v>
      </c>
      <c r="AV216" s="14" t="s">
        <v>89</v>
      </c>
      <c r="AW216" s="14" t="s">
        <v>32</v>
      </c>
      <c r="AX216" s="14" t="s">
        <v>80</v>
      </c>
      <c r="AY216" s="251" t="s">
        <v>143</v>
      </c>
    </row>
    <row r="217" s="14" customFormat="1">
      <c r="A217" s="14"/>
      <c r="B217" s="241"/>
      <c r="C217" s="242"/>
      <c r="D217" s="226" t="s">
        <v>162</v>
      </c>
      <c r="E217" s="243" t="s">
        <v>1</v>
      </c>
      <c r="F217" s="244" t="s">
        <v>267</v>
      </c>
      <c r="G217" s="242"/>
      <c r="H217" s="245">
        <v>3.7200000000000002</v>
      </c>
      <c r="I217" s="246"/>
      <c r="J217" s="242"/>
      <c r="K217" s="242"/>
      <c r="L217" s="247"/>
      <c r="M217" s="248"/>
      <c r="N217" s="249"/>
      <c r="O217" s="249"/>
      <c r="P217" s="249"/>
      <c r="Q217" s="249"/>
      <c r="R217" s="249"/>
      <c r="S217" s="249"/>
      <c r="T217" s="250"/>
      <c r="U217" s="14"/>
      <c r="V217" s="14"/>
      <c r="W217" s="14"/>
      <c r="X217" s="14"/>
      <c r="Y217" s="14"/>
      <c r="Z217" s="14"/>
      <c r="AA217" s="14"/>
      <c r="AB217" s="14"/>
      <c r="AC217" s="14"/>
      <c r="AD217" s="14"/>
      <c r="AE217" s="14"/>
      <c r="AT217" s="251" t="s">
        <v>162</v>
      </c>
      <c r="AU217" s="251" t="s">
        <v>89</v>
      </c>
      <c r="AV217" s="14" t="s">
        <v>89</v>
      </c>
      <c r="AW217" s="14" t="s">
        <v>32</v>
      </c>
      <c r="AX217" s="14" t="s">
        <v>80</v>
      </c>
      <c r="AY217" s="251" t="s">
        <v>143</v>
      </c>
    </row>
    <row r="218" s="14" customFormat="1">
      <c r="A218" s="14"/>
      <c r="B218" s="241"/>
      <c r="C218" s="242"/>
      <c r="D218" s="226" t="s">
        <v>162</v>
      </c>
      <c r="E218" s="243" t="s">
        <v>1</v>
      </c>
      <c r="F218" s="244" t="s">
        <v>268</v>
      </c>
      <c r="G218" s="242"/>
      <c r="H218" s="245">
        <v>3</v>
      </c>
      <c r="I218" s="246"/>
      <c r="J218" s="242"/>
      <c r="K218" s="242"/>
      <c r="L218" s="247"/>
      <c r="M218" s="248"/>
      <c r="N218" s="249"/>
      <c r="O218" s="249"/>
      <c r="P218" s="249"/>
      <c r="Q218" s="249"/>
      <c r="R218" s="249"/>
      <c r="S218" s="249"/>
      <c r="T218" s="250"/>
      <c r="U218" s="14"/>
      <c r="V218" s="14"/>
      <c r="W218" s="14"/>
      <c r="X218" s="14"/>
      <c r="Y218" s="14"/>
      <c r="Z218" s="14"/>
      <c r="AA218" s="14"/>
      <c r="AB218" s="14"/>
      <c r="AC218" s="14"/>
      <c r="AD218" s="14"/>
      <c r="AE218" s="14"/>
      <c r="AT218" s="251" t="s">
        <v>162</v>
      </c>
      <c r="AU218" s="251" t="s">
        <v>89</v>
      </c>
      <c r="AV218" s="14" t="s">
        <v>89</v>
      </c>
      <c r="AW218" s="14" t="s">
        <v>32</v>
      </c>
      <c r="AX218" s="14" t="s">
        <v>80</v>
      </c>
      <c r="AY218" s="251" t="s">
        <v>143</v>
      </c>
    </row>
    <row r="219" s="2" customFormat="1" ht="24.15" customHeight="1">
      <c r="A219" s="37"/>
      <c r="B219" s="38"/>
      <c r="C219" s="213" t="s">
        <v>269</v>
      </c>
      <c r="D219" s="213" t="s">
        <v>145</v>
      </c>
      <c r="E219" s="214" t="s">
        <v>270</v>
      </c>
      <c r="F219" s="215" t="s">
        <v>271</v>
      </c>
      <c r="G219" s="216" t="s">
        <v>191</v>
      </c>
      <c r="H219" s="217">
        <v>85.418000000000006</v>
      </c>
      <c r="I219" s="218"/>
      <c r="J219" s="219">
        <f>ROUND(I219*H219,2)</f>
        <v>0</v>
      </c>
      <c r="K219" s="215" t="s">
        <v>158</v>
      </c>
      <c r="L219" s="43"/>
      <c r="M219" s="220" t="s">
        <v>1</v>
      </c>
      <c r="N219" s="221" t="s">
        <v>45</v>
      </c>
      <c r="O219" s="90"/>
      <c r="P219" s="222">
        <f>O219*H219</f>
        <v>0</v>
      </c>
      <c r="Q219" s="222">
        <v>0</v>
      </c>
      <c r="R219" s="222">
        <f>Q219*H219</f>
        <v>0</v>
      </c>
      <c r="S219" s="222">
        <v>0</v>
      </c>
      <c r="T219" s="223">
        <f>S219*H219</f>
        <v>0</v>
      </c>
      <c r="U219" s="37"/>
      <c r="V219" s="37"/>
      <c r="W219" s="37"/>
      <c r="X219" s="37"/>
      <c r="Y219" s="37"/>
      <c r="Z219" s="37"/>
      <c r="AA219" s="37"/>
      <c r="AB219" s="37"/>
      <c r="AC219" s="37"/>
      <c r="AD219" s="37"/>
      <c r="AE219" s="37"/>
      <c r="AR219" s="224" t="s">
        <v>149</v>
      </c>
      <c r="AT219" s="224" t="s">
        <v>145</v>
      </c>
      <c r="AU219" s="224" t="s">
        <v>89</v>
      </c>
      <c r="AY219" s="16" t="s">
        <v>143</v>
      </c>
      <c r="BE219" s="225">
        <f>IF(N219="základní",J219,0)</f>
        <v>0</v>
      </c>
      <c r="BF219" s="225">
        <f>IF(N219="snížená",J219,0)</f>
        <v>0</v>
      </c>
      <c r="BG219" s="225">
        <f>IF(N219="zákl. přenesená",J219,0)</f>
        <v>0</v>
      </c>
      <c r="BH219" s="225">
        <f>IF(N219="sníž. přenesená",J219,0)</f>
        <v>0</v>
      </c>
      <c r="BI219" s="225">
        <f>IF(N219="nulová",J219,0)</f>
        <v>0</v>
      </c>
      <c r="BJ219" s="16" t="s">
        <v>21</v>
      </c>
      <c r="BK219" s="225">
        <f>ROUND(I219*H219,2)</f>
        <v>0</v>
      </c>
      <c r="BL219" s="16" t="s">
        <v>149</v>
      </c>
      <c r="BM219" s="224" t="s">
        <v>272</v>
      </c>
    </row>
    <row r="220" s="2" customFormat="1">
      <c r="A220" s="37"/>
      <c r="B220" s="38"/>
      <c r="C220" s="39"/>
      <c r="D220" s="226" t="s">
        <v>160</v>
      </c>
      <c r="E220" s="39"/>
      <c r="F220" s="227" t="s">
        <v>273</v>
      </c>
      <c r="G220" s="39"/>
      <c r="H220" s="39"/>
      <c r="I220" s="228"/>
      <c r="J220" s="39"/>
      <c r="K220" s="39"/>
      <c r="L220" s="43"/>
      <c r="M220" s="229"/>
      <c r="N220" s="230"/>
      <c r="O220" s="90"/>
      <c r="P220" s="90"/>
      <c r="Q220" s="90"/>
      <c r="R220" s="90"/>
      <c r="S220" s="90"/>
      <c r="T220" s="91"/>
      <c r="U220" s="37"/>
      <c r="V220" s="37"/>
      <c r="W220" s="37"/>
      <c r="X220" s="37"/>
      <c r="Y220" s="37"/>
      <c r="Z220" s="37"/>
      <c r="AA220" s="37"/>
      <c r="AB220" s="37"/>
      <c r="AC220" s="37"/>
      <c r="AD220" s="37"/>
      <c r="AE220" s="37"/>
      <c r="AT220" s="16" t="s">
        <v>160</v>
      </c>
      <c r="AU220" s="16" t="s">
        <v>89</v>
      </c>
    </row>
    <row r="221" s="14" customFormat="1">
      <c r="A221" s="14"/>
      <c r="B221" s="241"/>
      <c r="C221" s="242"/>
      <c r="D221" s="226" t="s">
        <v>162</v>
      </c>
      <c r="E221" s="243" t="s">
        <v>1</v>
      </c>
      <c r="F221" s="244" t="s">
        <v>274</v>
      </c>
      <c r="G221" s="242"/>
      <c r="H221" s="245">
        <v>7.0140000000000002</v>
      </c>
      <c r="I221" s="246"/>
      <c r="J221" s="242"/>
      <c r="K221" s="242"/>
      <c r="L221" s="247"/>
      <c r="M221" s="248"/>
      <c r="N221" s="249"/>
      <c r="O221" s="249"/>
      <c r="P221" s="249"/>
      <c r="Q221" s="249"/>
      <c r="R221" s="249"/>
      <c r="S221" s="249"/>
      <c r="T221" s="250"/>
      <c r="U221" s="14"/>
      <c r="V221" s="14"/>
      <c r="W221" s="14"/>
      <c r="X221" s="14"/>
      <c r="Y221" s="14"/>
      <c r="Z221" s="14"/>
      <c r="AA221" s="14"/>
      <c r="AB221" s="14"/>
      <c r="AC221" s="14"/>
      <c r="AD221" s="14"/>
      <c r="AE221" s="14"/>
      <c r="AT221" s="251" t="s">
        <v>162</v>
      </c>
      <c r="AU221" s="251" t="s">
        <v>89</v>
      </c>
      <c r="AV221" s="14" t="s">
        <v>89</v>
      </c>
      <c r="AW221" s="14" t="s">
        <v>32</v>
      </c>
      <c r="AX221" s="14" t="s">
        <v>80</v>
      </c>
      <c r="AY221" s="251" t="s">
        <v>143</v>
      </c>
    </row>
    <row r="222" s="14" customFormat="1">
      <c r="A222" s="14"/>
      <c r="B222" s="241"/>
      <c r="C222" s="242"/>
      <c r="D222" s="226" t="s">
        <v>162</v>
      </c>
      <c r="E222" s="243" t="s">
        <v>1</v>
      </c>
      <c r="F222" s="244" t="s">
        <v>265</v>
      </c>
      <c r="G222" s="242"/>
      <c r="H222" s="245">
        <v>3.1419999999999999</v>
      </c>
      <c r="I222" s="246"/>
      <c r="J222" s="242"/>
      <c r="K222" s="242"/>
      <c r="L222" s="247"/>
      <c r="M222" s="248"/>
      <c r="N222" s="249"/>
      <c r="O222" s="249"/>
      <c r="P222" s="249"/>
      <c r="Q222" s="249"/>
      <c r="R222" s="249"/>
      <c r="S222" s="249"/>
      <c r="T222" s="250"/>
      <c r="U222" s="14"/>
      <c r="V222" s="14"/>
      <c r="W222" s="14"/>
      <c r="X222" s="14"/>
      <c r="Y222" s="14"/>
      <c r="Z222" s="14"/>
      <c r="AA222" s="14"/>
      <c r="AB222" s="14"/>
      <c r="AC222" s="14"/>
      <c r="AD222" s="14"/>
      <c r="AE222" s="14"/>
      <c r="AT222" s="251" t="s">
        <v>162</v>
      </c>
      <c r="AU222" s="251" t="s">
        <v>89</v>
      </c>
      <c r="AV222" s="14" t="s">
        <v>89</v>
      </c>
      <c r="AW222" s="14" t="s">
        <v>32</v>
      </c>
      <c r="AX222" s="14" t="s">
        <v>80</v>
      </c>
      <c r="AY222" s="251" t="s">
        <v>143</v>
      </c>
    </row>
    <row r="223" s="14" customFormat="1">
      <c r="A223" s="14"/>
      <c r="B223" s="241"/>
      <c r="C223" s="242"/>
      <c r="D223" s="226" t="s">
        <v>162</v>
      </c>
      <c r="E223" s="243" t="s">
        <v>1</v>
      </c>
      <c r="F223" s="244" t="s">
        <v>275</v>
      </c>
      <c r="G223" s="242"/>
      <c r="H223" s="245">
        <v>5.25</v>
      </c>
      <c r="I223" s="246"/>
      <c r="J223" s="242"/>
      <c r="K223" s="242"/>
      <c r="L223" s="247"/>
      <c r="M223" s="248"/>
      <c r="N223" s="249"/>
      <c r="O223" s="249"/>
      <c r="P223" s="249"/>
      <c r="Q223" s="249"/>
      <c r="R223" s="249"/>
      <c r="S223" s="249"/>
      <c r="T223" s="250"/>
      <c r="U223" s="14"/>
      <c r="V223" s="14"/>
      <c r="W223" s="14"/>
      <c r="X223" s="14"/>
      <c r="Y223" s="14"/>
      <c r="Z223" s="14"/>
      <c r="AA223" s="14"/>
      <c r="AB223" s="14"/>
      <c r="AC223" s="14"/>
      <c r="AD223" s="14"/>
      <c r="AE223" s="14"/>
      <c r="AT223" s="251" t="s">
        <v>162</v>
      </c>
      <c r="AU223" s="251" t="s">
        <v>89</v>
      </c>
      <c r="AV223" s="14" t="s">
        <v>89</v>
      </c>
      <c r="AW223" s="14" t="s">
        <v>32</v>
      </c>
      <c r="AX223" s="14" t="s">
        <v>80</v>
      </c>
      <c r="AY223" s="251" t="s">
        <v>143</v>
      </c>
    </row>
    <row r="224" s="14" customFormat="1">
      <c r="A224" s="14"/>
      <c r="B224" s="241"/>
      <c r="C224" s="242"/>
      <c r="D224" s="226" t="s">
        <v>162</v>
      </c>
      <c r="E224" s="243" t="s">
        <v>1</v>
      </c>
      <c r="F224" s="244" t="s">
        <v>276</v>
      </c>
      <c r="G224" s="242"/>
      <c r="H224" s="245">
        <v>15</v>
      </c>
      <c r="I224" s="246"/>
      <c r="J224" s="242"/>
      <c r="K224" s="242"/>
      <c r="L224" s="247"/>
      <c r="M224" s="248"/>
      <c r="N224" s="249"/>
      <c r="O224" s="249"/>
      <c r="P224" s="249"/>
      <c r="Q224" s="249"/>
      <c r="R224" s="249"/>
      <c r="S224" s="249"/>
      <c r="T224" s="250"/>
      <c r="U224" s="14"/>
      <c r="V224" s="14"/>
      <c r="W224" s="14"/>
      <c r="X224" s="14"/>
      <c r="Y224" s="14"/>
      <c r="Z224" s="14"/>
      <c r="AA224" s="14"/>
      <c r="AB224" s="14"/>
      <c r="AC224" s="14"/>
      <c r="AD224" s="14"/>
      <c r="AE224" s="14"/>
      <c r="AT224" s="251" t="s">
        <v>162</v>
      </c>
      <c r="AU224" s="251" t="s">
        <v>89</v>
      </c>
      <c r="AV224" s="14" t="s">
        <v>89</v>
      </c>
      <c r="AW224" s="14" t="s">
        <v>32</v>
      </c>
      <c r="AX224" s="14" t="s">
        <v>80</v>
      </c>
      <c r="AY224" s="251" t="s">
        <v>143</v>
      </c>
    </row>
    <row r="225" s="14" customFormat="1">
      <c r="A225" s="14"/>
      <c r="B225" s="241"/>
      <c r="C225" s="242"/>
      <c r="D225" s="226" t="s">
        <v>162</v>
      </c>
      <c r="E225" s="243" t="s">
        <v>1</v>
      </c>
      <c r="F225" s="244" t="s">
        <v>277</v>
      </c>
      <c r="G225" s="242"/>
      <c r="H225" s="245">
        <v>48.292000000000002</v>
      </c>
      <c r="I225" s="246"/>
      <c r="J225" s="242"/>
      <c r="K225" s="242"/>
      <c r="L225" s="247"/>
      <c r="M225" s="248"/>
      <c r="N225" s="249"/>
      <c r="O225" s="249"/>
      <c r="P225" s="249"/>
      <c r="Q225" s="249"/>
      <c r="R225" s="249"/>
      <c r="S225" s="249"/>
      <c r="T225" s="250"/>
      <c r="U225" s="14"/>
      <c r="V225" s="14"/>
      <c r="W225" s="14"/>
      <c r="X225" s="14"/>
      <c r="Y225" s="14"/>
      <c r="Z225" s="14"/>
      <c r="AA225" s="14"/>
      <c r="AB225" s="14"/>
      <c r="AC225" s="14"/>
      <c r="AD225" s="14"/>
      <c r="AE225" s="14"/>
      <c r="AT225" s="251" t="s">
        <v>162</v>
      </c>
      <c r="AU225" s="251" t="s">
        <v>89</v>
      </c>
      <c r="AV225" s="14" t="s">
        <v>89</v>
      </c>
      <c r="AW225" s="14" t="s">
        <v>32</v>
      </c>
      <c r="AX225" s="14" t="s">
        <v>80</v>
      </c>
      <c r="AY225" s="251" t="s">
        <v>143</v>
      </c>
    </row>
    <row r="226" s="14" customFormat="1">
      <c r="A226" s="14"/>
      <c r="B226" s="241"/>
      <c r="C226" s="242"/>
      <c r="D226" s="226" t="s">
        <v>162</v>
      </c>
      <c r="E226" s="243" t="s">
        <v>1</v>
      </c>
      <c r="F226" s="244" t="s">
        <v>267</v>
      </c>
      <c r="G226" s="242"/>
      <c r="H226" s="245">
        <v>3.7200000000000002</v>
      </c>
      <c r="I226" s="246"/>
      <c r="J226" s="242"/>
      <c r="K226" s="242"/>
      <c r="L226" s="247"/>
      <c r="M226" s="248"/>
      <c r="N226" s="249"/>
      <c r="O226" s="249"/>
      <c r="P226" s="249"/>
      <c r="Q226" s="249"/>
      <c r="R226" s="249"/>
      <c r="S226" s="249"/>
      <c r="T226" s="250"/>
      <c r="U226" s="14"/>
      <c r="V226" s="14"/>
      <c r="W226" s="14"/>
      <c r="X226" s="14"/>
      <c r="Y226" s="14"/>
      <c r="Z226" s="14"/>
      <c r="AA226" s="14"/>
      <c r="AB226" s="14"/>
      <c r="AC226" s="14"/>
      <c r="AD226" s="14"/>
      <c r="AE226" s="14"/>
      <c r="AT226" s="251" t="s">
        <v>162</v>
      </c>
      <c r="AU226" s="251" t="s">
        <v>89</v>
      </c>
      <c r="AV226" s="14" t="s">
        <v>89</v>
      </c>
      <c r="AW226" s="14" t="s">
        <v>32</v>
      </c>
      <c r="AX226" s="14" t="s">
        <v>80</v>
      </c>
      <c r="AY226" s="251" t="s">
        <v>143</v>
      </c>
    </row>
    <row r="227" s="14" customFormat="1">
      <c r="A227" s="14"/>
      <c r="B227" s="241"/>
      <c r="C227" s="242"/>
      <c r="D227" s="226" t="s">
        <v>162</v>
      </c>
      <c r="E227" s="243" t="s">
        <v>1</v>
      </c>
      <c r="F227" s="244" t="s">
        <v>268</v>
      </c>
      <c r="G227" s="242"/>
      <c r="H227" s="245">
        <v>3</v>
      </c>
      <c r="I227" s="246"/>
      <c r="J227" s="242"/>
      <c r="K227" s="242"/>
      <c r="L227" s="247"/>
      <c r="M227" s="248"/>
      <c r="N227" s="249"/>
      <c r="O227" s="249"/>
      <c r="P227" s="249"/>
      <c r="Q227" s="249"/>
      <c r="R227" s="249"/>
      <c r="S227" s="249"/>
      <c r="T227" s="250"/>
      <c r="U227" s="14"/>
      <c r="V227" s="14"/>
      <c r="W227" s="14"/>
      <c r="X227" s="14"/>
      <c r="Y227" s="14"/>
      <c r="Z227" s="14"/>
      <c r="AA227" s="14"/>
      <c r="AB227" s="14"/>
      <c r="AC227" s="14"/>
      <c r="AD227" s="14"/>
      <c r="AE227" s="14"/>
      <c r="AT227" s="251" t="s">
        <v>162</v>
      </c>
      <c r="AU227" s="251" t="s">
        <v>89</v>
      </c>
      <c r="AV227" s="14" t="s">
        <v>89</v>
      </c>
      <c r="AW227" s="14" t="s">
        <v>32</v>
      </c>
      <c r="AX227" s="14" t="s">
        <v>80</v>
      </c>
      <c r="AY227" s="251" t="s">
        <v>143</v>
      </c>
    </row>
    <row r="228" s="2" customFormat="1" ht="24.15" customHeight="1">
      <c r="A228" s="37"/>
      <c r="B228" s="38"/>
      <c r="C228" s="213" t="s">
        <v>278</v>
      </c>
      <c r="D228" s="213" t="s">
        <v>145</v>
      </c>
      <c r="E228" s="214" t="s">
        <v>279</v>
      </c>
      <c r="F228" s="215" t="s">
        <v>280</v>
      </c>
      <c r="G228" s="216" t="s">
        <v>157</v>
      </c>
      <c r="H228" s="217">
        <v>79</v>
      </c>
      <c r="I228" s="218"/>
      <c r="J228" s="219">
        <f>ROUND(I228*H228,2)</f>
        <v>0</v>
      </c>
      <c r="K228" s="215" t="s">
        <v>1</v>
      </c>
      <c r="L228" s="43"/>
      <c r="M228" s="220" t="s">
        <v>1</v>
      </c>
      <c r="N228" s="221" t="s">
        <v>45</v>
      </c>
      <c r="O228" s="90"/>
      <c r="P228" s="222">
        <f>O228*H228</f>
        <v>0</v>
      </c>
      <c r="Q228" s="222">
        <v>0</v>
      </c>
      <c r="R228" s="222">
        <f>Q228*H228</f>
        <v>0</v>
      </c>
      <c r="S228" s="222">
        <v>0</v>
      </c>
      <c r="T228" s="223">
        <f>S228*H228</f>
        <v>0</v>
      </c>
      <c r="U228" s="37"/>
      <c r="V228" s="37"/>
      <c r="W228" s="37"/>
      <c r="X228" s="37"/>
      <c r="Y228" s="37"/>
      <c r="Z228" s="37"/>
      <c r="AA228" s="37"/>
      <c r="AB228" s="37"/>
      <c r="AC228" s="37"/>
      <c r="AD228" s="37"/>
      <c r="AE228" s="37"/>
      <c r="AR228" s="224" t="s">
        <v>149</v>
      </c>
      <c r="AT228" s="224" t="s">
        <v>145</v>
      </c>
      <c r="AU228" s="224" t="s">
        <v>89</v>
      </c>
      <c r="AY228" s="16" t="s">
        <v>143</v>
      </c>
      <c r="BE228" s="225">
        <f>IF(N228="základní",J228,0)</f>
        <v>0</v>
      </c>
      <c r="BF228" s="225">
        <f>IF(N228="snížená",J228,0)</f>
        <v>0</v>
      </c>
      <c r="BG228" s="225">
        <f>IF(N228="zákl. přenesená",J228,0)</f>
        <v>0</v>
      </c>
      <c r="BH228" s="225">
        <f>IF(N228="sníž. přenesená",J228,0)</f>
        <v>0</v>
      </c>
      <c r="BI228" s="225">
        <f>IF(N228="nulová",J228,0)</f>
        <v>0</v>
      </c>
      <c r="BJ228" s="16" t="s">
        <v>21</v>
      </c>
      <c r="BK228" s="225">
        <f>ROUND(I228*H228,2)</f>
        <v>0</v>
      </c>
      <c r="BL228" s="16" t="s">
        <v>149</v>
      </c>
      <c r="BM228" s="224" t="s">
        <v>281</v>
      </c>
    </row>
    <row r="229" s="2" customFormat="1">
      <c r="A229" s="37"/>
      <c r="B229" s="38"/>
      <c r="C229" s="39"/>
      <c r="D229" s="226" t="s">
        <v>160</v>
      </c>
      <c r="E229" s="39"/>
      <c r="F229" s="227" t="s">
        <v>282</v>
      </c>
      <c r="G229" s="39"/>
      <c r="H229" s="39"/>
      <c r="I229" s="228"/>
      <c r="J229" s="39"/>
      <c r="K229" s="39"/>
      <c r="L229" s="43"/>
      <c r="M229" s="229"/>
      <c r="N229" s="230"/>
      <c r="O229" s="90"/>
      <c r="P229" s="90"/>
      <c r="Q229" s="90"/>
      <c r="R229" s="90"/>
      <c r="S229" s="90"/>
      <c r="T229" s="91"/>
      <c r="U229" s="37"/>
      <c r="V229" s="37"/>
      <c r="W229" s="37"/>
      <c r="X229" s="37"/>
      <c r="Y229" s="37"/>
      <c r="Z229" s="37"/>
      <c r="AA229" s="37"/>
      <c r="AB229" s="37"/>
      <c r="AC229" s="37"/>
      <c r="AD229" s="37"/>
      <c r="AE229" s="37"/>
      <c r="AT229" s="16" t="s">
        <v>160</v>
      </c>
      <c r="AU229" s="16" t="s">
        <v>89</v>
      </c>
    </row>
    <row r="230" s="14" customFormat="1">
      <c r="A230" s="14"/>
      <c r="B230" s="241"/>
      <c r="C230" s="242"/>
      <c r="D230" s="226" t="s">
        <v>162</v>
      </c>
      <c r="E230" s="243" t="s">
        <v>1</v>
      </c>
      <c r="F230" s="244" t="s">
        <v>283</v>
      </c>
      <c r="G230" s="242"/>
      <c r="H230" s="245">
        <v>23</v>
      </c>
      <c r="I230" s="246"/>
      <c r="J230" s="242"/>
      <c r="K230" s="242"/>
      <c r="L230" s="247"/>
      <c r="M230" s="248"/>
      <c r="N230" s="249"/>
      <c r="O230" s="249"/>
      <c r="P230" s="249"/>
      <c r="Q230" s="249"/>
      <c r="R230" s="249"/>
      <c r="S230" s="249"/>
      <c r="T230" s="250"/>
      <c r="U230" s="14"/>
      <c r="V230" s="14"/>
      <c r="W230" s="14"/>
      <c r="X230" s="14"/>
      <c r="Y230" s="14"/>
      <c r="Z230" s="14"/>
      <c r="AA230" s="14"/>
      <c r="AB230" s="14"/>
      <c r="AC230" s="14"/>
      <c r="AD230" s="14"/>
      <c r="AE230" s="14"/>
      <c r="AT230" s="251" t="s">
        <v>162</v>
      </c>
      <c r="AU230" s="251" t="s">
        <v>89</v>
      </c>
      <c r="AV230" s="14" t="s">
        <v>89</v>
      </c>
      <c r="AW230" s="14" t="s">
        <v>32</v>
      </c>
      <c r="AX230" s="14" t="s">
        <v>80</v>
      </c>
      <c r="AY230" s="251" t="s">
        <v>143</v>
      </c>
    </row>
    <row r="231" s="14" customFormat="1">
      <c r="A231" s="14"/>
      <c r="B231" s="241"/>
      <c r="C231" s="242"/>
      <c r="D231" s="226" t="s">
        <v>162</v>
      </c>
      <c r="E231" s="243" t="s">
        <v>1</v>
      </c>
      <c r="F231" s="244" t="s">
        <v>284</v>
      </c>
      <c r="G231" s="242"/>
      <c r="H231" s="245">
        <v>56</v>
      </c>
      <c r="I231" s="246"/>
      <c r="J231" s="242"/>
      <c r="K231" s="242"/>
      <c r="L231" s="247"/>
      <c r="M231" s="248"/>
      <c r="N231" s="249"/>
      <c r="O231" s="249"/>
      <c r="P231" s="249"/>
      <c r="Q231" s="249"/>
      <c r="R231" s="249"/>
      <c r="S231" s="249"/>
      <c r="T231" s="250"/>
      <c r="U231" s="14"/>
      <c r="V231" s="14"/>
      <c r="W231" s="14"/>
      <c r="X231" s="14"/>
      <c r="Y231" s="14"/>
      <c r="Z231" s="14"/>
      <c r="AA231" s="14"/>
      <c r="AB231" s="14"/>
      <c r="AC231" s="14"/>
      <c r="AD231" s="14"/>
      <c r="AE231" s="14"/>
      <c r="AT231" s="251" t="s">
        <v>162</v>
      </c>
      <c r="AU231" s="251" t="s">
        <v>89</v>
      </c>
      <c r="AV231" s="14" t="s">
        <v>89</v>
      </c>
      <c r="AW231" s="14" t="s">
        <v>32</v>
      </c>
      <c r="AX231" s="14" t="s">
        <v>80</v>
      </c>
      <c r="AY231" s="251" t="s">
        <v>143</v>
      </c>
    </row>
    <row r="232" s="2" customFormat="1" ht="24.15" customHeight="1">
      <c r="A232" s="37"/>
      <c r="B232" s="38"/>
      <c r="C232" s="213" t="s">
        <v>285</v>
      </c>
      <c r="D232" s="213" t="s">
        <v>145</v>
      </c>
      <c r="E232" s="214" t="s">
        <v>286</v>
      </c>
      <c r="F232" s="215" t="s">
        <v>287</v>
      </c>
      <c r="G232" s="216" t="s">
        <v>157</v>
      </c>
      <c r="H232" s="217">
        <v>79</v>
      </c>
      <c r="I232" s="218"/>
      <c r="J232" s="219">
        <f>ROUND(I232*H232,2)</f>
        <v>0</v>
      </c>
      <c r="K232" s="215" t="s">
        <v>158</v>
      </c>
      <c r="L232" s="43"/>
      <c r="M232" s="220" t="s">
        <v>1</v>
      </c>
      <c r="N232" s="221" t="s">
        <v>45</v>
      </c>
      <c r="O232" s="90"/>
      <c r="P232" s="222">
        <f>O232*H232</f>
        <v>0</v>
      </c>
      <c r="Q232" s="222">
        <v>0</v>
      </c>
      <c r="R232" s="222">
        <f>Q232*H232</f>
        <v>0</v>
      </c>
      <c r="S232" s="222">
        <v>0</v>
      </c>
      <c r="T232" s="223">
        <f>S232*H232</f>
        <v>0</v>
      </c>
      <c r="U232" s="37"/>
      <c r="V232" s="37"/>
      <c r="W232" s="37"/>
      <c r="X232" s="37"/>
      <c r="Y232" s="37"/>
      <c r="Z232" s="37"/>
      <c r="AA232" s="37"/>
      <c r="AB232" s="37"/>
      <c r="AC232" s="37"/>
      <c r="AD232" s="37"/>
      <c r="AE232" s="37"/>
      <c r="AR232" s="224" t="s">
        <v>149</v>
      </c>
      <c r="AT232" s="224" t="s">
        <v>145</v>
      </c>
      <c r="AU232" s="224" t="s">
        <v>89</v>
      </c>
      <c r="AY232" s="16" t="s">
        <v>143</v>
      </c>
      <c r="BE232" s="225">
        <f>IF(N232="základní",J232,0)</f>
        <v>0</v>
      </c>
      <c r="BF232" s="225">
        <f>IF(N232="snížená",J232,0)</f>
        <v>0</v>
      </c>
      <c r="BG232" s="225">
        <f>IF(N232="zákl. přenesená",J232,0)</f>
        <v>0</v>
      </c>
      <c r="BH232" s="225">
        <f>IF(N232="sníž. přenesená",J232,0)</f>
        <v>0</v>
      </c>
      <c r="BI232" s="225">
        <f>IF(N232="nulová",J232,0)</f>
        <v>0</v>
      </c>
      <c r="BJ232" s="16" t="s">
        <v>21</v>
      </c>
      <c r="BK232" s="225">
        <f>ROUND(I232*H232,2)</f>
        <v>0</v>
      </c>
      <c r="BL232" s="16" t="s">
        <v>149</v>
      </c>
      <c r="BM232" s="224" t="s">
        <v>288</v>
      </c>
    </row>
    <row r="233" s="2" customFormat="1">
      <c r="A233" s="37"/>
      <c r="B233" s="38"/>
      <c r="C233" s="39"/>
      <c r="D233" s="226" t="s">
        <v>160</v>
      </c>
      <c r="E233" s="39"/>
      <c r="F233" s="227" t="s">
        <v>289</v>
      </c>
      <c r="G233" s="39"/>
      <c r="H233" s="39"/>
      <c r="I233" s="228"/>
      <c r="J233" s="39"/>
      <c r="K233" s="39"/>
      <c r="L233" s="43"/>
      <c r="M233" s="229"/>
      <c r="N233" s="230"/>
      <c r="O233" s="90"/>
      <c r="P233" s="90"/>
      <c r="Q233" s="90"/>
      <c r="R233" s="90"/>
      <c r="S233" s="90"/>
      <c r="T233" s="91"/>
      <c r="U233" s="37"/>
      <c r="V233" s="37"/>
      <c r="W233" s="37"/>
      <c r="X233" s="37"/>
      <c r="Y233" s="37"/>
      <c r="Z233" s="37"/>
      <c r="AA233" s="37"/>
      <c r="AB233" s="37"/>
      <c r="AC233" s="37"/>
      <c r="AD233" s="37"/>
      <c r="AE233" s="37"/>
      <c r="AT233" s="16" t="s">
        <v>160</v>
      </c>
      <c r="AU233" s="16" t="s">
        <v>89</v>
      </c>
    </row>
    <row r="234" s="2" customFormat="1" ht="14.4" customHeight="1">
      <c r="A234" s="37"/>
      <c r="B234" s="38"/>
      <c r="C234" s="252" t="s">
        <v>7</v>
      </c>
      <c r="D234" s="252" t="s">
        <v>290</v>
      </c>
      <c r="E234" s="253" t="s">
        <v>291</v>
      </c>
      <c r="F234" s="254" t="s">
        <v>292</v>
      </c>
      <c r="G234" s="255" t="s">
        <v>293</v>
      </c>
      <c r="H234" s="256">
        <v>3</v>
      </c>
      <c r="I234" s="257"/>
      <c r="J234" s="258">
        <f>ROUND(I234*H234,2)</f>
        <v>0</v>
      </c>
      <c r="K234" s="254" t="s">
        <v>158</v>
      </c>
      <c r="L234" s="259"/>
      <c r="M234" s="260" t="s">
        <v>1</v>
      </c>
      <c r="N234" s="261" t="s">
        <v>45</v>
      </c>
      <c r="O234" s="90"/>
      <c r="P234" s="222">
        <f>O234*H234</f>
        <v>0</v>
      </c>
      <c r="Q234" s="222">
        <v>0.001</v>
      </c>
      <c r="R234" s="222">
        <f>Q234*H234</f>
        <v>0.0030000000000000001</v>
      </c>
      <c r="S234" s="222">
        <v>0</v>
      </c>
      <c r="T234" s="223">
        <f>S234*H234</f>
        <v>0</v>
      </c>
      <c r="U234" s="37"/>
      <c r="V234" s="37"/>
      <c r="W234" s="37"/>
      <c r="X234" s="37"/>
      <c r="Y234" s="37"/>
      <c r="Z234" s="37"/>
      <c r="AA234" s="37"/>
      <c r="AB234" s="37"/>
      <c r="AC234" s="37"/>
      <c r="AD234" s="37"/>
      <c r="AE234" s="37"/>
      <c r="AR234" s="224" t="s">
        <v>188</v>
      </c>
      <c r="AT234" s="224" t="s">
        <v>290</v>
      </c>
      <c r="AU234" s="224" t="s">
        <v>89</v>
      </c>
      <c r="AY234" s="16" t="s">
        <v>143</v>
      </c>
      <c r="BE234" s="225">
        <f>IF(N234="základní",J234,0)</f>
        <v>0</v>
      </c>
      <c r="BF234" s="225">
        <f>IF(N234="snížená",J234,0)</f>
        <v>0</v>
      </c>
      <c r="BG234" s="225">
        <f>IF(N234="zákl. přenesená",J234,0)</f>
        <v>0</v>
      </c>
      <c r="BH234" s="225">
        <f>IF(N234="sníž. přenesená",J234,0)</f>
        <v>0</v>
      </c>
      <c r="BI234" s="225">
        <f>IF(N234="nulová",J234,0)</f>
        <v>0</v>
      </c>
      <c r="BJ234" s="16" t="s">
        <v>21</v>
      </c>
      <c r="BK234" s="225">
        <f>ROUND(I234*H234,2)</f>
        <v>0</v>
      </c>
      <c r="BL234" s="16" t="s">
        <v>149</v>
      </c>
      <c r="BM234" s="224" t="s">
        <v>294</v>
      </c>
    </row>
    <row r="235" s="14" customFormat="1">
      <c r="A235" s="14"/>
      <c r="B235" s="241"/>
      <c r="C235" s="242"/>
      <c r="D235" s="226" t="s">
        <v>162</v>
      </c>
      <c r="E235" s="243" t="s">
        <v>1</v>
      </c>
      <c r="F235" s="244" t="s">
        <v>295</v>
      </c>
      <c r="G235" s="242"/>
      <c r="H235" s="245">
        <v>3</v>
      </c>
      <c r="I235" s="246"/>
      <c r="J235" s="242"/>
      <c r="K235" s="242"/>
      <c r="L235" s="247"/>
      <c r="M235" s="248"/>
      <c r="N235" s="249"/>
      <c r="O235" s="249"/>
      <c r="P235" s="249"/>
      <c r="Q235" s="249"/>
      <c r="R235" s="249"/>
      <c r="S235" s="249"/>
      <c r="T235" s="250"/>
      <c r="U235" s="14"/>
      <c r="V235" s="14"/>
      <c r="W235" s="14"/>
      <c r="X235" s="14"/>
      <c r="Y235" s="14"/>
      <c r="Z235" s="14"/>
      <c r="AA235" s="14"/>
      <c r="AB235" s="14"/>
      <c r="AC235" s="14"/>
      <c r="AD235" s="14"/>
      <c r="AE235" s="14"/>
      <c r="AT235" s="251" t="s">
        <v>162</v>
      </c>
      <c r="AU235" s="251" t="s">
        <v>89</v>
      </c>
      <c r="AV235" s="14" t="s">
        <v>89</v>
      </c>
      <c r="AW235" s="14" t="s">
        <v>32</v>
      </c>
      <c r="AX235" s="14" t="s">
        <v>80</v>
      </c>
      <c r="AY235" s="251" t="s">
        <v>143</v>
      </c>
    </row>
    <row r="236" s="2" customFormat="1" ht="14.4" customHeight="1">
      <c r="A236" s="37"/>
      <c r="B236" s="38"/>
      <c r="C236" s="213" t="s">
        <v>296</v>
      </c>
      <c r="D236" s="213" t="s">
        <v>145</v>
      </c>
      <c r="E236" s="214" t="s">
        <v>297</v>
      </c>
      <c r="F236" s="215" t="s">
        <v>298</v>
      </c>
      <c r="G236" s="216" t="s">
        <v>157</v>
      </c>
      <c r="H236" s="217">
        <v>158.911</v>
      </c>
      <c r="I236" s="218"/>
      <c r="J236" s="219">
        <f>ROUND(I236*H236,2)</f>
        <v>0</v>
      </c>
      <c r="K236" s="215" t="s">
        <v>1</v>
      </c>
      <c r="L236" s="43"/>
      <c r="M236" s="220" t="s">
        <v>1</v>
      </c>
      <c r="N236" s="221" t="s">
        <v>45</v>
      </c>
      <c r="O236" s="90"/>
      <c r="P236" s="222">
        <f>O236*H236</f>
        <v>0</v>
      </c>
      <c r="Q236" s="222">
        <v>0</v>
      </c>
      <c r="R236" s="222">
        <f>Q236*H236</f>
        <v>0</v>
      </c>
      <c r="S236" s="222">
        <v>0</v>
      </c>
      <c r="T236" s="223">
        <f>S236*H236</f>
        <v>0</v>
      </c>
      <c r="U236" s="37"/>
      <c r="V236" s="37"/>
      <c r="W236" s="37"/>
      <c r="X236" s="37"/>
      <c r="Y236" s="37"/>
      <c r="Z236" s="37"/>
      <c r="AA236" s="37"/>
      <c r="AB236" s="37"/>
      <c r="AC236" s="37"/>
      <c r="AD236" s="37"/>
      <c r="AE236" s="37"/>
      <c r="AR236" s="224" t="s">
        <v>149</v>
      </c>
      <c r="AT236" s="224" t="s">
        <v>145</v>
      </c>
      <c r="AU236" s="224" t="s">
        <v>89</v>
      </c>
      <c r="AY236" s="16" t="s">
        <v>143</v>
      </c>
      <c r="BE236" s="225">
        <f>IF(N236="základní",J236,0)</f>
        <v>0</v>
      </c>
      <c r="BF236" s="225">
        <f>IF(N236="snížená",J236,0)</f>
        <v>0</v>
      </c>
      <c r="BG236" s="225">
        <f>IF(N236="zákl. přenesená",J236,0)</f>
        <v>0</v>
      </c>
      <c r="BH236" s="225">
        <f>IF(N236="sníž. přenesená",J236,0)</f>
        <v>0</v>
      </c>
      <c r="BI236" s="225">
        <f>IF(N236="nulová",J236,0)</f>
        <v>0</v>
      </c>
      <c r="BJ236" s="16" t="s">
        <v>21</v>
      </c>
      <c r="BK236" s="225">
        <f>ROUND(I236*H236,2)</f>
        <v>0</v>
      </c>
      <c r="BL236" s="16" t="s">
        <v>149</v>
      </c>
      <c r="BM236" s="224" t="s">
        <v>299</v>
      </c>
    </row>
    <row r="237" s="2" customFormat="1">
      <c r="A237" s="37"/>
      <c r="B237" s="38"/>
      <c r="C237" s="39"/>
      <c r="D237" s="226" t="s">
        <v>160</v>
      </c>
      <c r="E237" s="39"/>
      <c r="F237" s="227" t="s">
        <v>300</v>
      </c>
      <c r="G237" s="39"/>
      <c r="H237" s="39"/>
      <c r="I237" s="228"/>
      <c r="J237" s="39"/>
      <c r="K237" s="39"/>
      <c r="L237" s="43"/>
      <c r="M237" s="229"/>
      <c r="N237" s="230"/>
      <c r="O237" s="90"/>
      <c r="P237" s="90"/>
      <c r="Q237" s="90"/>
      <c r="R237" s="90"/>
      <c r="S237" s="90"/>
      <c r="T237" s="91"/>
      <c r="U237" s="37"/>
      <c r="V237" s="37"/>
      <c r="W237" s="37"/>
      <c r="X237" s="37"/>
      <c r="Y237" s="37"/>
      <c r="Z237" s="37"/>
      <c r="AA237" s="37"/>
      <c r="AB237" s="37"/>
      <c r="AC237" s="37"/>
      <c r="AD237" s="37"/>
      <c r="AE237" s="37"/>
      <c r="AT237" s="16" t="s">
        <v>160</v>
      </c>
      <c r="AU237" s="16" t="s">
        <v>89</v>
      </c>
    </row>
    <row r="238" s="14" customFormat="1">
      <c r="A238" s="14"/>
      <c r="B238" s="241"/>
      <c r="C238" s="242"/>
      <c r="D238" s="226" t="s">
        <v>162</v>
      </c>
      <c r="E238" s="243" t="s">
        <v>1</v>
      </c>
      <c r="F238" s="244" t="s">
        <v>301</v>
      </c>
      <c r="G238" s="242"/>
      <c r="H238" s="245">
        <v>97.030000000000001</v>
      </c>
      <c r="I238" s="246"/>
      <c r="J238" s="242"/>
      <c r="K238" s="242"/>
      <c r="L238" s="247"/>
      <c r="M238" s="248"/>
      <c r="N238" s="249"/>
      <c r="O238" s="249"/>
      <c r="P238" s="249"/>
      <c r="Q238" s="249"/>
      <c r="R238" s="249"/>
      <c r="S238" s="249"/>
      <c r="T238" s="250"/>
      <c r="U238" s="14"/>
      <c r="V238" s="14"/>
      <c r="W238" s="14"/>
      <c r="X238" s="14"/>
      <c r="Y238" s="14"/>
      <c r="Z238" s="14"/>
      <c r="AA238" s="14"/>
      <c r="AB238" s="14"/>
      <c r="AC238" s="14"/>
      <c r="AD238" s="14"/>
      <c r="AE238" s="14"/>
      <c r="AT238" s="251" t="s">
        <v>162</v>
      </c>
      <c r="AU238" s="251" t="s">
        <v>89</v>
      </c>
      <c r="AV238" s="14" t="s">
        <v>89</v>
      </c>
      <c r="AW238" s="14" t="s">
        <v>32</v>
      </c>
      <c r="AX238" s="14" t="s">
        <v>80</v>
      </c>
      <c r="AY238" s="251" t="s">
        <v>143</v>
      </c>
    </row>
    <row r="239" s="14" customFormat="1">
      <c r="A239" s="14"/>
      <c r="B239" s="241"/>
      <c r="C239" s="242"/>
      <c r="D239" s="226" t="s">
        <v>162</v>
      </c>
      <c r="E239" s="243" t="s">
        <v>1</v>
      </c>
      <c r="F239" s="244" t="s">
        <v>302</v>
      </c>
      <c r="G239" s="242"/>
      <c r="H239" s="245">
        <v>6.3179999999999996</v>
      </c>
      <c r="I239" s="246"/>
      <c r="J239" s="242"/>
      <c r="K239" s="242"/>
      <c r="L239" s="247"/>
      <c r="M239" s="248"/>
      <c r="N239" s="249"/>
      <c r="O239" s="249"/>
      <c r="P239" s="249"/>
      <c r="Q239" s="249"/>
      <c r="R239" s="249"/>
      <c r="S239" s="249"/>
      <c r="T239" s="250"/>
      <c r="U239" s="14"/>
      <c r="V239" s="14"/>
      <c r="W239" s="14"/>
      <c r="X239" s="14"/>
      <c r="Y239" s="14"/>
      <c r="Z239" s="14"/>
      <c r="AA239" s="14"/>
      <c r="AB239" s="14"/>
      <c r="AC239" s="14"/>
      <c r="AD239" s="14"/>
      <c r="AE239" s="14"/>
      <c r="AT239" s="251" t="s">
        <v>162</v>
      </c>
      <c r="AU239" s="251" t="s">
        <v>89</v>
      </c>
      <c r="AV239" s="14" t="s">
        <v>89</v>
      </c>
      <c r="AW239" s="14" t="s">
        <v>32</v>
      </c>
      <c r="AX239" s="14" t="s">
        <v>80</v>
      </c>
      <c r="AY239" s="251" t="s">
        <v>143</v>
      </c>
    </row>
    <row r="240" s="14" customFormat="1">
      <c r="A240" s="14"/>
      <c r="B240" s="241"/>
      <c r="C240" s="242"/>
      <c r="D240" s="226" t="s">
        <v>162</v>
      </c>
      <c r="E240" s="243" t="s">
        <v>1</v>
      </c>
      <c r="F240" s="244" t="s">
        <v>303</v>
      </c>
      <c r="G240" s="242"/>
      <c r="H240" s="245">
        <v>31.763000000000002</v>
      </c>
      <c r="I240" s="246"/>
      <c r="J240" s="242"/>
      <c r="K240" s="242"/>
      <c r="L240" s="247"/>
      <c r="M240" s="248"/>
      <c r="N240" s="249"/>
      <c r="O240" s="249"/>
      <c r="P240" s="249"/>
      <c r="Q240" s="249"/>
      <c r="R240" s="249"/>
      <c r="S240" s="249"/>
      <c r="T240" s="250"/>
      <c r="U240" s="14"/>
      <c r="V240" s="14"/>
      <c r="W240" s="14"/>
      <c r="X240" s="14"/>
      <c r="Y240" s="14"/>
      <c r="Z240" s="14"/>
      <c r="AA240" s="14"/>
      <c r="AB240" s="14"/>
      <c r="AC240" s="14"/>
      <c r="AD240" s="14"/>
      <c r="AE240" s="14"/>
      <c r="AT240" s="251" t="s">
        <v>162</v>
      </c>
      <c r="AU240" s="251" t="s">
        <v>89</v>
      </c>
      <c r="AV240" s="14" t="s">
        <v>89</v>
      </c>
      <c r="AW240" s="14" t="s">
        <v>32</v>
      </c>
      <c r="AX240" s="14" t="s">
        <v>80</v>
      </c>
      <c r="AY240" s="251" t="s">
        <v>143</v>
      </c>
    </row>
    <row r="241" s="14" customFormat="1">
      <c r="A241" s="14"/>
      <c r="B241" s="241"/>
      <c r="C241" s="242"/>
      <c r="D241" s="226" t="s">
        <v>162</v>
      </c>
      <c r="E241" s="243" t="s">
        <v>1</v>
      </c>
      <c r="F241" s="244" t="s">
        <v>304</v>
      </c>
      <c r="G241" s="242"/>
      <c r="H241" s="245">
        <v>23.800000000000001</v>
      </c>
      <c r="I241" s="246"/>
      <c r="J241" s="242"/>
      <c r="K241" s="242"/>
      <c r="L241" s="247"/>
      <c r="M241" s="248"/>
      <c r="N241" s="249"/>
      <c r="O241" s="249"/>
      <c r="P241" s="249"/>
      <c r="Q241" s="249"/>
      <c r="R241" s="249"/>
      <c r="S241" s="249"/>
      <c r="T241" s="250"/>
      <c r="U241" s="14"/>
      <c r="V241" s="14"/>
      <c r="W241" s="14"/>
      <c r="X241" s="14"/>
      <c r="Y241" s="14"/>
      <c r="Z241" s="14"/>
      <c r="AA241" s="14"/>
      <c r="AB241" s="14"/>
      <c r="AC241" s="14"/>
      <c r="AD241" s="14"/>
      <c r="AE241" s="14"/>
      <c r="AT241" s="251" t="s">
        <v>162</v>
      </c>
      <c r="AU241" s="251" t="s">
        <v>89</v>
      </c>
      <c r="AV241" s="14" t="s">
        <v>89</v>
      </c>
      <c r="AW241" s="14" t="s">
        <v>32</v>
      </c>
      <c r="AX241" s="14" t="s">
        <v>80</v>
      </c>
      <c r="AY241" s="251" t="s">
        <v>143</v>
      </c>
    </row>
    <row r="242" s="2" customFormat="1" ht="14.4" customHeight="1">
      <c r="A242" s="37"/>
      <c r="B242" s="38"/>
      <c r="C242" s="213" t="s">
        <v>305</v>
      </c>
      <c r="D242" s="213" t="s">
        <v>145</v>
      </c>
      <c r="E242" s="214" t="s">
        <v>306</v>
      </c>
      <c r="F242" s="215" t="s">
        <v>307</v>
      </c>
      <c r="G242" s="216" t="s">
        <v>157</v>
      </c>
      <c r="H242" s="217">
        <v>18</v>
      </c>
      <c r="I242" s="218"/>
      <c r="J242" s="219">
        <f>ROUND(I242*H242,2)</f>
        <v>0</v>
      </c>
      <c r="K242" s="215" t="s">
        <v>158</v>
      </c>
      <c r="L242" s="43"/>
      <c r="M242" s="220" t="s">
        <v>1</v>
      </c>
      <c r="N242" s="221" t="s">
        <v>45</v>
      </c>
      <c r="O242" s="90"/>
      <c r="P242" s="222">
        <f>O242*H242</f>
        <v>0</v>
      </c>
      <c r="Q242" s="222">
        <v>0</v>
      </c>
      <c r="R242" s="222">
        <f>Q242*H242</f>
        <v>0</v>
      </c>
      <c r="S242" s="222">
        <v>0</v>
      </c>
      <c r="T242" s="223">
        <f>S242*H242</f>
        <v>0</v>
      </c>
      <c r="U242" s="37"/>
      <c r="V242" s="37"/>
      <c r="W242" s="37"/>
      <c r="X242" s="37"/>
      <c r="Y242" s="37"/>
      <c r="Z242" s="37"/>
      <c r="AA242" s="37"/>
      <c r="AB242" s="37"/>
      <c r="AC242" s="37"/>
      <c r="AD242" s="37"/>
      <c r="AE242" s="37"/>
      <c r="AR242" s="224" t="s">
        <v>149</v>
      </c>
      <c r="AT242" s="224" t="s">
        <v>145</v>
      </c>
      <c r="AU242" s="224" t="s">
        <v>89</v>
      </c>
      <c r="AY242" s="16" t="s">
        <v>143</v>
      </c>
      <c r="BE242" s="225">
        <f>IF(N242="základní",J242,0)</f>
        <v>0</v>
      </c>
      <c r="BF242" s="225">
        <f>IF(N242="snížená",J242,0)</f>
        <v>0</v>
      </c>
      <c r="BG242" s="225">
        <f>IF(N242="zákl. přenesená",J242,0)</f>
        <v>0</v>
      </c>
      <c r="BH242" s="225">
        <f>IF(N242="sníž. přenesená",J242,0)</f>
        <v>0</v>
      </c>
      <c r="BI242" s="225">
        <f>IF(N242="nulová",J242,0)</f>
        <v>0</v>
      </c>
      <c r="BJ242" s="16" t="s">
        <v>21</v>
      </c>
      <c r="BK242" s="225">
        <f>ROUND(I242*H242,2)</f>
        <v>0</v>
      </c>
      <c r="BL242" s="16" t="s">
        <v>149</v>
      </c>
      <c r="BM242" s="224" t="s">
        <v>308</v>
      </c>
    </row>
    <row r="243" s="2" customFormat="1">
      <c r="A243" s="37"/>
      <c r="B243" s="38"/>
      <c r="C243" s="39"/>
      <c r="D243" s="226" t="s">
        <v>160</v>
      </c>
      <c r="E243" s="39"/>
      <c r="F243" s="227" t="s">
        <v>309</v>
      </c>
      <c r="G243" s="39"/>
      <c r="H243" s="39"/>
      <c r="I243" s="228"/>
      <c r="J243" s="39"/>
      <c r="K243" s="39"/>
      <c r="L243" s="43"/>
      <c r="M243" s="229"/>
      <c r="N243" s="230"/>
      <c r="O243" s="90"/>
      <c r="P243" s="90"/>
      <c r="Q243" s="90"/>
      <c r="R243" s="90"/>
      <c r="S243" s="90"/>
      <c r="T243" s="91"/>
      <c r="U243" s="37"/>
      <c r="V243" s="37"/>
      <c r="W243" s="37"/>
      <c r="X243" s="37"/>
      <c r="Y243" s="37"/>
      <c r="Z243" s="37"/>
      <c r="AA243" s="37"/>
      <c r="AB243" s="37"/>
      <c r="AC243" s="37"/>
      <c r="AD243" s="37"/>
      <c r="AE243" s="37"/>
      <c r="AT243" s="16" t="s">
        <v>160</v>
      </c>
      <c r="AU243" s="16" t="s">
        <v>89</v>
      </c>
    </row>
    <row r="244" s="14" customFormat="1">
      <c r="A244" s="14"/>
      <c r="B244" s="241"/>
      <c r="C244" s="242"/>
      <c r="D244" s="226" t="s">
        <v>162</v>
      </c>
      <c r="E244" s="243" t="s">
        <v>1</v>
      </c>
      <c r="F244" s="244" t="s">
        <v>310</v>
      </c>
      <c r="G244" s="242"/>
      <c r="H244" s="245">
        <v>18</v>
      </c>
      <c r="I244" s="246"/>
      <c r="J244" s="242"/>
      <c r="K244" s="242"/>
      <c r="L244" s="247"/>
      <c r="M244" s="248"/>
      <c r="N244" s="249"/>
      <c r="O244" s="249"/>
      <c r="P244" s="249"/>
      <c r="Q244" s="249"/>
      <c r="R244" s="249"/>
      <c r="S244" s="249"/>
      <c r="T244" s="250"/>
      <c r="U244" s="14"/>
      <c r="V244" s="14"/>
      <c r="W244" s="14"/>
      <c r="X244" s="14"/>
      <c r="Y244" s="14"/>
      <c r="Z244" s="14"/>
      <c r="AA244" s="14"/>
      <c r="AB244" s="14"/>
      <c r="AC244" s="14"/>
      <c r="AD244" s="14"/>
      <c r="AE244" s="14"/>
      <c r="AT244" s="251" t="s">
        <v>162</v>
      </c>
      <c r="AU244" s="251" t="s">
        <v>89</v>
      </c>
      <c r="AV244" s="14" t="s">
        <v>89</v>
      </c>
      <c r="AW244" s="14" t="s">
        <v>32</v>
      </c>
      <c r="AX244" s="14" t="s">
        <v>80</v>
      </c>
      <c r="AY244" s="251" t="s">
        <v>143</v>
      </c>
    </row>
    <row r="245" s="12" customFormat="1" ht="22.8" customHeight="1">
      <c r="A245" s="12"/>
      <c r="B245" s="197"/>
      <c r="C245" s="198"/>
      <c r="D245" s="199" t="s">
        <v>79</v>
      </c>
      <c r="E245" s="211" t="s">
        <v>89</v>
      </c>
      <c r="F245" s="211" t="s">
        <v>311</v>
      </c>
      <c r="G245" s="198"/>
      <c r="H245" s="198"/>
      <c r="I245" s="201"/>
      <c r="J245" s="212">
        <f>BK245</f>
        <v>0</v>
      </c>
      <c r="K245" s="198"/>
      <c r="L245" s="203"/>
      <c r="M245" s="204"/>
      <c r="N245" s="205"/>
      <c r="O245" s="205"/>
      <c r="P245" s="206">
        <f>SUM(P246:P280)</f>
        <v>0</v>
      </c>
      <c r="Q245" s="205"/>
      <c r="R245" s="206">
        <f>SUM(R246:R280)</f>
        <v>133.34342344999999</v>
      </c>
      <c r="S245" s="205"/>
      <c r="T245" s="207">
        <f>SUM(T246:T280)</f>
        <v>0</v>
      </c>
      <c r="U245" s="12"/>
      <c r="V245" s="12"/>
      <c r="W245" s="12"/>
      <c r="X245" s="12"/>
      <c r="Y245" s="12"/>
      <c r="Z245" s="12"/>
      <c r="AA245" s="12"/>
      <c r="AB245" s="12"/>
      <c r="AC245" s="12"/>
      <c r="AD245" s="12"/>
      <c r="AE245" s="12"/>
      <c r="AR245" s="208" t="s">
        <v>21</v>
      </c>
      <c r="AT245" s="209" t="s">
        <v>79</v>
      </c>
      <c r="AU245" s="209" t="s">
        <v>21</v>
      </c>
      <c r="AY245" s="208" t="s">
        <v>143</v>
      </c>
      <c r="BK245" s="210">
        <f>SUM(BK246:BK280)</f>
        <v>0</v>
      </c>
    </row>
    <row r="246" s="2" customFormat="1" ht="24.15" customHeight="1">
      <c r="A246" s="37"/>
      <c r="B246" s="38"/>
      <c r="C246" s="213" t="s">
        <v>312</v>
      </c>
      <c r="D246" s="213" t="s">
        <v>145</v>
      </c>
      <c r="E246" s="214" t="s">
        <v>313</v>
      </c>
      <c r="F246" s="215" t="s">
        <v>314</v>
      </c>
      <c r="G246" s="216" t="s">
        <v>191</v>
      </c>
      <c r="H246" s="217">
        <v>7.4560000000000004</v>
      </c>
      <c r="I246" s="218"/>
      <c r="J246" s="219">
        <f>ROUND(I246*H246,2)</f>
        <v>0</v>
      </c>
      <c r="K246" s="215" t="s">
        <v>1</v>
      </c>
      <c r="L246" s="43"/>
      <c r="M246" s="220" t="s">
        <v>1</v>
      </c>
      <c r="N246" s="221" t="s">
        <v>45</v>
      </c>
      <c r="O246" s="90"/>
      <c r="P246" s="222">
        <f>O246*H246</f>
        <v>0</v>
      </c>
      <c r="Q246" s="222">
        <v>1.665</v>
      </c>
      <c r="R246" s="222">
        <f>Q246*H246</f>
        <v>12.414240000000001</v>
      </c>
      <c r="S246" s="222">
        <v>0</v>
      </c>
      <c r="T246" s="223">
        <f>S246*H246</f>
        <v>0</v>
      </c>
      <c r="U246" s="37"/>
      <c r="V246" s="37"/>
      <c r="W246" s="37"/>
      <c r="X246" s="37"/>
      <c r="Y246" s="37"/>
      <c r="Z246" s="37"/>
      <c r="AA246" s="37"/>
      <c r="AB246" s="37"/>
      <c r="AC246" s="37"/>
      <c r="AD246" s="37"/>
      <c r="AE246" s="37"/>
      <c r="AR246" s="224" t="s">
        <v>149</v>
      </c>
      <c r="AT246" s="224" t="s">
        <v>145</v>
      </c>
      <c r="AU246" s="224" t="s">
        <v>89</v>
      </c>
      <c r="AY246" s="16" t="s">
        <v>143</v>
      </c>
      <c r="BE246" s="225">
        <f>IF(N246="základní",J246,0)</f>
        <v>0</v>
      </c>
      <c r="BF246" s="225">
        <f>IF(N246="snížená",J246,0)</f>
        <v>0</v>
      </c>
      <c r="BG246" s="225">
        <f>IF(N246="zákl. přenesená",J246,0)</f>
        <v>0</v>
      </c>
      <c r="BH246" s="225">
        <f>IF(N246="sníž. přenesená",J246,0)</f>
        <v>0</v>
      </c>
      <c r="BI246" s="225">
        <f>IF(N246="nulová",J246,0)</f>
        <v>0</v>
      </c>
      <c r="BJ246" s="16" t="s">
        <v>21</v>
      </c>
      <c r="BK246" s="225">
        <f>ROUND(I246*H246,2)</f>
        <v>0</v>
      </c>
      <c r="BL246" s="16" t="s">
        <v>149</v>
      </c>
      <c r="BM246" s="224" t="s">
        <v>315</v>
      </c>
    </row>
    <row r="247" s="14" customFormat="1">
      <c r="A247" s="14"/>
      <c r="B247" s="241"/>
      <c r="C247" s="242"/>
      <c r="D247" s="226" t="s">
        <v>162</v>
      </c>
      <c r="E247" s="243" t="s">
        <v>1</v>
      </c>
      <c r="F247" s="244" t="s">
        <v>316</v>
      </c>
      <c r="G247" s="242"/>
      <c r="H247" s="245">
        <v>20.256</v>
      </c>
      <c r="I247" s="246"/>
      <c r="J247" s="242"/>
      <c r="K247" s="242"/>
      <c r="L247" s="247"/>
      <c r="M247" s="248"/>
      <c r="N247" s="249"/>
      <c r="O247" s="249"/>
      <c r="P247" s="249"/>
      <c r="Q247" s="249"/>
      <c r="R247" s="249"/>
      <c r="S247" s="249"/>
      <c r="T247" s="250"/>
      <c r="U247" s="14"/>
      <c r="V247" s="14"/>
      <c r="W247" s="14"/>
      <c r="X247" s="14"/>
      <c r="Y247" s="14"/>
      <c r="Z247" s="14"/>
      <c r="AA247" s="14"/>
      <c r="AB247" s="14"/>
      <c r="AC247" s="14"/>
      <c r="AD247" s="14"/>
      <c r="AE247" s="14"/>
      <c r="AT247" s="251" t="s">
        <v>162</v>
      </c>
      <c r="AU247" s="251" t="s">
        <v>89</v>
      </c>
      <c r="AV247" s="14" t="s">
        <v>89</v>
      </c>
      <c r="AW247" s="14" t="s">
        <v>32</v>
      </c>
      <c r="AX247" s="14" t="s">
        <v>80</v>
      </c>
      <c r="AY247" s="251" t="s">
        <v>143</v>
      </c>
    </row>
    <row r="248" s="14" customFormat="1">
      <c r="A248" s="14"/>
      <c r="B248" s="241"/>
      <c r="C248" s="242"/>
      <c r="D248" s="226" t="s">
        <v>162</v>
      </c>
      <c r="E248" s="243" t="s">
        <v>1</v>
      </c>
      <c r="F248" s="244" t="s">
        <v>317</v>
      </c>
      <c r="G248" s="242"/>
      <c r="H248" s="245">
        <v>-12.800000000000001</v>
      </c>
      <c r="I248" s="246"/>
      <c r="J248" s="242"/>
      <c r="K248" s="242"/>
      <c r="L248" s="247"/>
      <c r="M248" s="248"/>
      <c r="N248" s="249"/>
      <c r="O248" s="249"/>
      <c r="P248" s="249"/>
      <c r="Q248" s="249"/>
      <c r="R248" s="249"/>
      <c r="S248" s="249"/>
      <c r="T248" s="250"/>
      <c r="U248" s="14"/>
      <c r="V248" s="14"/>
      <c r="W248" s="14"/>
      <c r="X248" s="14"/>
      <c r="Y248" s="14"/>
      <c r="Z248" s="14"/>
      <c r="AA248" s="14"/>
      <c r="AB248" s="14"/>
      <c r="AC248" s="14"/>
      <c r="AD248" s="14"/>
      <c r="AE248" s="14"/>
      <c r="AT248" s="251" t="s">
        <v>162</v>
      </c>
      <c r="AU248" s="251" t="s">
        <v>89</v>
      </c>
      <c r="AV248" s="14" t="s">
        <v>89</v>
      </c>
      <c r="AW248" s="14" t="s">
        <v>32</v>
      </c>
      <c r="AX248" s="14" t="s">
        <v>80</v>
      </c>
      <c r="AY248" s="251" t="s">
        <v>143</v>
      </c>
    </row>
    <row r="249" s="2" customFormat="1" ht="24.15" customHeight="1">
      <c r="A249" s="37"/>
      <c r="B249" s="38"/>
      <c r="C249" s="213" t="s">
        <v>318</v>
      </c>
      <c r="D249" s="213" t="s">
        <v>145</v>
      </c>
      <c r="E249" s="214" t="s">
        <v>319</v>
      </c>
      <c r="F249" s="215" t="s">
        <v>320</v>
      </c>
      <c r="G249" s="216" t="s">
        <v>157</v>
      </c>
      <c r="H249" s="217">
        <v>48</v>
      </c>
      <c r="I249" s="218"/>
      <c r="J249" s="219">
        <f>ROUND(I249*H249,2)</f>
        <v>0</v>
      </c>
      <c r="K249" s="215" t="s">
        <v>1</v>
      </c>
      <c r="L249" s="43"/>
      <c r="M249" s="220" t="s">
        <v>1</v>
      </c>
      <c r="N249" s="221" t="s">
        <v>45</v>
      </c>
      <c r="O249" s="90"/>
      <c r="P249" s="222">
        <f>O249*H249</f>
        <v>0</v>
      </c>
      <c r="Q249" s="222">
        <v>0.00031</v>
      </c>
      <c r="R249" s="222">
        <f>Q249*H249</f>
        <v>0.014880000000000001</v>
      </c>
      <c r="S249" s="222">
        <v>0</v>
      </c>
      <c r="T249" s="223">
        <f>S249*H249</f>
        <v>0</v>
      </c>
      <c r="U249" s="37"/>
      <c r="V249" s="37"/>
      <c r="W249" s="37"/>
      <c r="X249" s="37"/>
      <c r="Y249" s="37"/>
      <c r="Z249" s="37"/>
      <c r="AA249" s="37"/>
      <c r="AB249" s="37"/>
      <c r="AC249" s="37"/>
      <c r="AD249" s="37"/>
      <c r="AE249" s="37"/>
      <c r="AR249" s="224" t="s">
        <v>149</v>
      </c>
      <c r="AT249" s="224" t="s">
        <v>145</v>
      </c>
      <c r="AU249" s="224" t="s">
        <v>89</v>
      </c>
      <c r="AY249" s="16" t="s">
        <v>143</v>
      </c>
      <c r="BE249" s="225">
        <f>IF(N249="základní",J249,0)</f>
        <v>0</v>
      </c>
      <c r="BF249" s="225">
        <f>IF(N249="snížená",J249,0)</f>
        <v>0</v>
      </c>
      <c r="BG249" s="225">
        <f>IF(N249="zákl. přenesená",J249,0)</f>
        <v>0</v>
      </c>
      <c r="BH249" s="225">
        <f>IF(N249="sníž. přenesená",J249,0)</f>
        <v>0</v>
      </c>
      <c r="BI249" s="225">
        <f>IF(N249="nulová",J249,0)</f>
        <v>0</v>
      </c>
      <c r="BJ249" s="16" t="s">
        <v>21</v>
      </c>
      <c r="BK249" s="225">
        <f>ROUND(I249*H249,2)</f>
        <v>0</v>
      </c>
      <c r="BL249" s="16" t="s">
        <v>149</v>
      </c>
      <c r="BM249" s="224" t="s">
        <v>321</v>
      </c>
    </row>
    <row r="250" s="14" customFormat="1">
      <c r="A250" s="14"/>
      <c r="B250" s="241"/>
      <c r="C250" s="242"/>
      <c r="D250" s="226" t="s">
        <v>162</v>
      </c>
      <c r="E250" s="243" t="s">
        <v>1</v>
      </c>
      <c r="F250" s="244" t="s">
        <v>322</v>
      </c>
      <c r="G250" s="242"/>
      <c r="H250" s="245">
        <v>48</v>
      </c>
      <c r="I250" s="246"/>
      <c r="J250" s="242"/>
      <c r="K250" s="242"/>
      <c r="L250" s="247"/>
      <c r="M250" s="248"/>
      <c r="N250" s="249"/>
      <c r="O250" s="249"/>
      <c r="P250" s="249"/>
      <c r="Q250" s="249"/>
      <c r="R250" s="249"/>
      <c r="S250" s="249"/>
      <c r="T250" s="250"/>
      <c r="U250" s="14"/>
      <c r="V250" s="14"/>
      <c r="W250" s="14"/>
      <c r="X250" s="14"/>
      <c r="Y250" s="14"/>
      <c r="Z250" s="14"/>
      <c r="AA250" s="14"/>
      <c r="AB250" s="14"/>
      <c r="AC250" s="14"/>
      <c r="AD250" s="14"/>
      <c r="AE250" s="14"/>
      <c r="AT250" s="251" t="s">
        <v>162</v>
      </c>
      <c r="AU250" s="251" t="s">
        <v>89</v>
      </c>
      <c r="AV250" s="14" t="s">
        <v>89</v>
      </c>
      <c r="AW250" s="14" t="s">
        <v>32</v>
      </c>
      <c r="AX250" s="14" t="s">
        <v>80</v>
      </c>
      <c r="AY250" s="251" t="s">
        <v>143</v>
      </c>
    </row>
    <row r="251" s="2" customFormat="1" ht="14.4" customHeight="1">
      <c r="A251" s="37"/>
      <c r="B251" s="38"/>
      <c r="C251" s="252" t="s">
        <v>323</v>
      </c>
      <c r="D251" s="252" t="s">
        <v>290</v>
      </c>
      <c r="E251" s="253" t="s">
        <v>324</v>
      </c>
      <c r="F251" s="254" t="s">
        <v>325</v>
      </c>
      <c r="G251" s="255" t="s">
        <v>157</v>
      </c>
      <c r="H251" s="256">
        <v>57.600000000000001</v>
      </c>
      <c r="I251" s="257"/>
      <c r="J251" s="258">
        <f>ROUND(I251*H251,2)</f>
        <v>0</v>
      </c>
      <c r="K251" s="254" t="s">
        <v>1</v>
      </c>
      <c r="L251" s="259"/>
      <c r="M251" s="260" t="s">
        <v>1</v>
      </c>
      <c r="N251" s="261" t="s">
        <v>45</v>
      </c>
      <c r="O251" s="90"/>
      <c r="P251" s="222">
        <f>O251*H251</f>
        <v>0</v>
      </c>
      <c r="Q251" s="222">
        <v>0.00035</v>
      </c>
      <c r="R251" s="222">
        <f>Q251*H251</f>
        <v>0.020160000000000001</v>
      </c>
      <c r="S251" s="222">
        <v>0</v>
      </c>
      <c r="T251" s="223">
        <f>S251*H251</f>
        <v>0</v>
      </c>
      <c r="U251" s="37"/>
      <c r="V251" s="37"/>
      <c r="W251" s="37"/>
      <c r="X251" s="37"/>
      <c r="Y251" s="37"/>
      <c r="Z251" s="37"/>
      <c r="AA251" s="37"/>
      <c r="AB251" s="37"/>
      <c r="AC251" s="37"/>
      <c r="AD251" s="37"/>
      <c r="AE251" s="37"/>
      <c r="AR251" s="224" t="s">
        <v>326</v>
      </c>
      <c r="AT251" s="224" t="s">
        <v>290</v>
      </c>
      <c r="AU251" s="224" t="s">
        <v>89</v>
      </c>
      <c r="AY251" s="16" t="s">
        <v>143</v>
      </c>
      <c r="BE251" s="225">
        <f>IF(N251="základní",J251,0)</f>
        <v>0</v>
      </c>
      <c r="BF251" s="225">
        <f>IF(N251="snížená",J251,0)</f>
        <v>0</v>
      </c>
      <c r="BG251" s="225">
        <f>IF(N251="zákl. přenesená",J251,0)</f>
        <v>0</v>
      </c>
      <c r="BH251" s="225">
        <f>IF(N251="sníž. přenesená",J251,0)</f>
        <v>0</v>
      </c>
      <c r="BI251" s="225">
        <f>IF(N251="nulová",J251,0)</f>
        <v>0</v>
      </c>
      <c r="BJ251" s="16" t="s">
        <v>21</v>
      </c>
      <c r="BK251" s="225">
        <f>ROUND(I251*H251,2)</f>
        <v>0</v>
      </c>
      <c r="BL251" s="16" t="s">
        <v>251</v>
      </c>
      <c r="BM251" s="224" t="s">
        <v>327</v>
      </c>
    </row>
    <row r="252" s="14" customFormat="1">
      <c r="A252" s="14"/>
      <c r="B252" s="241"/>
      <c r="C252" s="242"/>
      <c r="D252" s="226" t="s">
        <v>162</v>
      </c>
      <c r="E252" s="243" t="s">
        <v>1</v>
      </c>
      <c r="F252" s="244" t="s">
        <v>328</v>
      </c>
      <c r="G252" s="242"/>
      <c r="H252" s="245">
        <v>57.600000000000001</v>
      </c>
      <c r="I252" s="246"/>
      <c r="J252" s="242"/>
      <c r="K252" s="242"/>
      <c r="L252" s="247"/>
      <c r="M252" s="248"/>
      <c r="N252" s="249"/>
      <c r="O252" s="249"/>
      <c r="P252" s="249"/>
      <c r="Q252" s="249"/>
      <c r="R252" s="249"/>
      <c r="S252" s="249"/>
      <c r="T252" s="250"/>
      <c r="U252" s="14"/>
      <c r="V252" s="14"/>
      <c r="W252" s="14"/>
      <c r="X252" s="14"/>
      <c r="Y252" s="14"/>
      <c r="Z252" s="14"/>
      <c r="AA252" s="14"/>
      <c r="AB252" s="14"/>
      <c r="AC252" s="14"/>
      <c r="AD252" s="14"/>
      <c r="AE252" s="14"/>
      <c r="AT252" s="251" t="s">
        <v>162</v>
      </c>
      <c r="AU252" s="251" t="s">
        <v>89</v>
      </c>
      <c r="AV252" s="14" t="s">
        <v>89</v>
      </c>
      <c r="AW252" s="14" t="s">
        <v>32</v>
      </c>
      <c r="AX252" s="14" t="s">
        <v>80</v>
      </c>
      <c r="AY252" s="251" t="s">
        <v>143</v>
      </c>
    </row>
    <row r="253" s="2" customFormat="1" ht="24.15" customHeight="1">
      <c r="A253" s="37"/>
      <c r="B253" s="38"/>
      <c r="C253" s="213" t="s">
        <v>329</v>
      </c>
      <c r="D253" s="213" t="s">
        <v>145</v>
      </c>
      <c r="E253" s="214" t="s">
        <v>330</v>
      </c>
      <c r="F253" s="215" t="s">
        <v>331</v>
      </c>
      <c r="G253" s="216" t="s">
        <v>191</v>
      </c>
      <c r="H253" s="217">
        <v>14.555</v>
      </c>
      <c r="I253" s="218"/>
      <c r="J253" s="219">
        <f>ROUND(I253*H253,2)</f>
        <v>0</v>
      </c>
      <c r="K253" s="215" t="s">
        <v>158</v>
      </c>
      <c r="L253" s="43"/>
      <c r="M253" s="220" t="s">
        <v>1</v>
      </c>
      <c r="N253" s="221" t="s">
        <v>45</v>
      </c>
      <c r="O253" s="90"/>
      <c r="P253" s="222">
        <f>O253*H253</f>
        <v>0</v>
      </c>
      <c r="Q253" s="222">
        <v>1.98</v>
      </c>
      <c r="R253" s="222">
        <f>Q253*H253</f>
        <v>28.818899999999999</v>
      </c>
      <c r="S253" s="222">
        <v>0</v>
      </c>
      <c r="T253" s="223">
        <f>S253*H253</f>
        <v>0</v>
      </c>
      <c r="U253" s="37"/>
      <c r="V253" s="37"/>
      <c r="W253" s="37"/>
      <c r="X253" s="37"/>
      <c r="Y253" s="37"/>
      <c r="Z253" s="37"/>
      <c r="AA253" s="37"/>
      <c r="AB253" s="37"/>
      <c r="AC253" s="37"/>
      <c r="AD253" s="37"/>
      <c r="AE253" s="37"/>
      <c r="AR253" s="224" t="s">
        <v>149</v>
      </c>
      <c r="AT253" s="224" t="s">
        <v>145</v>
      </c>
      <c r="AU253" s="224" t="s">
        <v>89</v>
      </c>
      <c r="AY253" s="16" t="s">
        <v>143</v>
      </c>
      <c r="BE253" s="225">
        <f>IF(N253="základní",J253,0)</f>
        <v>0</v>
      </c>
      <c r="BF253" s="225">
        <f>IF(N253="snížená",J253,0)</f>
        <v>0</v>
      </c>
      <c r="BG253" s="225">
        <f>IF(N253="zákl. přenesená",J253,0)</f>
        <v>0</v>
      </c>
      <c r="BH253" s="225">
        <f>IF(N253="sníž. přenesená",J253,0)</f>
        <v>0</v>
      </c>
      <c r="BI253" s="225">
        <f>IF(N253="nulová",J253,0)</f>
        <v>0</v>
      </c>
      <c r="BJ253" s="16" t="s">
        <v>21</v>
      </c>
      <c r="BK253" s="225">
        <f>ROUND(I253*H253,2)</f>
        <v>0</v>
      </c>
      <c r="BL253" s="16" t="s">
        <v>149</v>
      </c>
      <c r="BM253" s="224" t="s">
        <v>332</v>
      </c>
    </row>
    <row r="254" s="2" customFormat="1">
      <c r="A254" s="37"/>
      <c r="B254" s="38"/>
      <c r="C254" s="39"/>
      <c r="D254" s="226" t="s">
        <v>160</v>
      </c>
      <c r="E254" s="39"/>
      <c r="F254" s="227" t="s">
        <v>333</v>
      </c>
      <c r="G254" s="39"/>
      <c r="H254" s="39"/>
      <c r="I254" s="228"/>
      <c r="J254" s="39"/>
      <c r="K254" s="39"/>
      <c r="L254" s="43"/>
      <c r="M254" s="229"/>
      <c r="N254" s="230"/>
      <c r="O254" s="90"/>
      <c r="P254" s="90"/>
      <c r="Q254" s="90"/>
      <c r="R254" s="90"/>
      <c r="S254" s="90"/>
      <c r="T254" s="91"/>
      <c r="U254" s="37"/>
      <c r="V254" s="37"/>
      <c r="W254" s="37"/>
      <c r="X254" s="37"/>
      <c r="Y254" s="37"/>
      <c r="Z254" s="37"/>
      <c r="AA254" s="37"/>
      <c r="AB254" s="37"/>
      <c r="AC254" s="37"/>
      <c r="AD254" s="37"/>
      <c r="AE254" s="37"/>
      <c r="AT254" s="16" t="s">
        <v>160</v>
      </c>
      <c r="AU254" s="16" t="s">
        <v>89</v>
      </c>
    </row>
    <row r="255" s="14" customFormat="1">
      <c r="A255" s="14"/>
      <c r="B255" s="241"/>
      <c r="C255" s="242"/>
      <c r="D255" s="226" t="s">
        <v>162</v>
      </c>
      <c r="E255" s="243" t="s">
        <v>1</v>
      </c>
      <c r="F255" s="244" t="s">
        <v>334</v>
      </c>
      <c r="G255" s="242"/>
      <c r="H255" s="245">
        <v>14.555</v>
      </c>
      <c r="I255" s="246"/>
      <c r="J255" s="242"/>
      <c r="K255" s="242"/>
      <c r="L255" s="247"/>
      <c r="M255" s="248"/>
      <c r="N255" s="249"/>
      <c r="O255" s="249"/>
      <c r="P255" s="249"/>
      <c r="Q255" s="249"/>
      <c r="R255" s="249"/>
      <c r="S255" s="249"/>
      <c r="T255" s="250"/>
      <c r="U255" s="14"/>
      <c r="V255" s="14"/>
      <c r="W255" s="14"/>
      <c r="X255" s="14"/>
      <c r="Y255" s="14"/>
      <c r="Z255" s="14"/>
      <c r="AA255" s="14"/>
      <c r="AB255" s="14"/>
      <c r="AC255" s="14"/>
      <c r="AD255" s="14"/>
      <c r="AE255" s="14"/>
      <c r="AT255" s="251" t="s">
        <v>162</v>
      </c>
      <c r="AU255" s="251" t="s">
        <v>89</v>
      </c>
      <c r="AV255" s="14" t="s">
        <v>89</v>
      </c>
      <c r="AW255" s="14" t="s">
        <v>32</v>
      </c>
      <c r="AX255" s="14" t="s">
        <v>80</v>
      </c>
      <c r="AY255" s="251" t="s">
        <v>143</v>
      </c>
    </row>
    <row r="256" s="2" customFormat="1" ht="24.15" customHeight="1">
      <c r="A256" s="37"/>
      <c r="B256" s="38"/>
      <c r="C256" s="213" t="s">
        <v>335</v>
      </c>
      <c r="D256" s="213" t="s">
        <v>145</v>
      </c>
      <c r="E256" s="214" t="s">
        <v>336</v>
      </c>
      <c r="F256" s="215" t="s">
        <v>337</v>
      </c>
      <c r="G256" s="216" t="s">
        <v>191</v>
      </c>
      <c r="H256" s="217">
        <v>22.637</v>
      </c>
      <c r="I256" s="218"/>
      <c r="J256" s="219">
        <f>ROUND(I256*H256,2)</f>
        <v>0</v>
      </c>
      <c r="K256" s="215" t="s">
        <v>158</v>
      </c>
      <c r="L256" s="43"/>
      <c r="M256" s="220" t="s">
        <v>1</v>
      </c>
      <c r="N256" s="221" t="s">
        <v>45</v>
      </c>
      <c r="O256" s="90"/>
      <c r="P256" s="222">
        <f>O256*H256</f>
        <v>0</v>
      </c>
      <c r="Q256" s="222">
        <v>2.45329</v>
      </c>
      <c r="R256" s="222">
        <f>Q256*H256</f>
        <v>55.535125729999997</v>
      </c>
      <c r="S256" s="222">
        <v>0</v>
      </c>
      <c r="T256" s="223">
        <f>S256*H256</f>
        <v>0</v>
      </c>
      <c r="U256" s="37"/>
      <c r="V256" s="37"/>
      <c r="W256" s="37"/>
      <c r="X256" s="37"/>
      <c r="Y256" s="37"/>
      <c r="Z256" s="37"/>
      <c r="AA256" s="37"/>
      <c r="AB256" s="37"/>
      <c r="AC256" s="37"/>
      <c r="AD256" s="37"/>
      <c r="AE256" s="37"/>
      <c r="AR256" s="224" t="s">
        <v>149</v>
      </c>
      <c r="AT256" s="224" t="s">
        <v>145</v>
      </c>
      <c r="AU256" s="224" t="s">
        <v>89</v>
      </c>
      <c r="AY256" s="16" t="s">
        <v>143</v>
      </c>
      <c r="BE256" s="225">
        <f>IF(N256="základní",J256,0)</f>
        <v>0</v>
      </c>
      <c r="BF256" s="225">
        <f>IF(N256="snížená",J256,0)</f>
        <v>0</v>
      </c>
      <c r="BG256" s="225">
        <f>IF(N256="zákl. přenesená",J256,0)</f>
        <v>0</v>
      </c>
      <c r="BH256" s="225">
        <f>IF(N256="sníž. přenesená",J256,0)</f>
        <v>0</v>
      </c>
      <c r="BI256" s="225">
        <f>IF(N256="nulová",J256,0)</f>
        <v>0</v>
      </c>
      <c r="BJ256" s="16" t="s">
        <v>21</v>
      </c>
      <c r="BK256" s="225">
        <f>ROUND(I256*H256,2)</f>
        <v>0</v>
      </c>
      <c r="BL256" s="16" t="s">
        <v>149</v>
      </c>
      <c r="BM256" s="224" t="s">
        <v>338</v>
      </c>
    </row>
    <row r="257" s="2" customFormat="1">
      <c r="A257" s="37"/>
      <c r="B257" s="38"/>
      <c r="C257" s="39"/>
      <c r="D257" s="226" t="s">
        <v>160</v>
      </c>
      <c r="E257" s="39"/>
      <c r="F257" s="227" t="s">
        <v>339</v>
      </c>
      <c r="G257" s="39"/>
      <c r="H257" s="39"/>
      <c r="I257" s="228"/>
      <c r="J257" s="39"/>
      <c r="K257" s="39"/>
      <c r="L257" s="43"/>
      <c r="M257" s="229"/>
      <c r="N257" s="230"/>
      <c r="O257" s="90"/>
      <c r="P257" s="90"/>
      <c r="Q257" s="90"/>
      <c r="R257" s="90"/>
      <c r="S257" s="90"/>
      <c r="T257" s="91"/>
      <c r="U257" s="37"/>
      <c r="V257" s="37"/>
      <c r="W257" s="37"/>
      <c r="X257" s="37"/>
      <c r="Y257" s="37"/>
      <c r="Z257" s="37"/>
      <c r="AA257" s="37"/>
      <c r="AB257" s="37"/>
      <c r="AC257" s="37"/>
      <c r="AD257" s="37"/>
      <c r="AE257" s="37"/>
      <c r="AT257" s="16" t="s">
        <v>160</v>
      </c>
      <c r="AU257" s="16" t="s">
        <v>89</v>
      </c>
    </row>
    <row r="258" s="14" customFormat="1">
      <c r="A258" s="14"/>
      <c r="B258" s="241"/>
      <c r="C258" s="242"/>
      <c r="D258" s="226" t="s">
        <v>162</v>
      </c>
      <c r="E258" s="243" t="s">
        <v>1</v>
      </c>
      <c r="F258" s="244" t="s">
        <v>340</v>
      </c>
      <c r="G258" s="242"/>
      <c r="H258" s="245">
        <v>22.181000000000001</v>
      </c>
      <c r="I258" s="246"/>
      <c r="J258" s="242"/>
      <c r="K258" s="242"/>
      <c r="L258" s="247"/>
      <c r="M258" s="248"/>
      <c r="N258" s="249"/>
      <c r="O258" s="249"/>
      <c r="P258" s="249"/>
      <c r="Q258" s="249"/>
      <c r="R258" s="249"/>
      <c r="S258" s="249"/>
      <c r="T258" s="250"/>
      <c r="U258" s="14"/>
      <c r="V258" s="14"/>
      <c r="W258" s="14"/>
      <c r="X258" s="14"/>
      <c r="Y258" s="14"/>
      <c r="Z258" s="14"/>
      <c r="AA258" s="14"/>
      <c r="AB258" s="14"/>
      <c r="AC258" s="14"/>
      <c r="AD258" s="14"/>
      <c r="AE258" s="14"/>
      <c r="AT258" s="251" t="s">
        <v>162</v>
      </c>
      <c r="AU258" s="251" t="s">
        <v>89</v>
      </c>
      <c r="AV258" s="14" t="s">
        <v>89</v>
      </c>
      <c r="AW258" s="14" t="s">
        <v>32</v>
      </c>
      <c r="AX258" s="14" t="s">
        <v>80</v>
      </c>
      <c r="AY258" s="251" t="s">
        <v>143</v>
      </c>
    </row>
    <row r="259" s="14" customFormat="1">
      <c r="A259" s="14"/>
      <c r="B259" s="241"/>
      <c r="C259" s="242"/>
      <c r="D259" s="226" t="s">
        <v>162</v>
      </c>
      <c r="E259" s="243" t="s">
        <v>1</v>
      </c>
      <c r="F259" s="244" t="s">
        <v>341</v>
      </c>
      <c r="G259" s="242"/>
      <c r="H259" s="245">
        <v>0.252</v>
      </c>
      <c r="I259" s="246"/>
      <c r="J259" s="242"/>
      <c r="K259" s="242"/>
      <c r="L259" s="247"/>
      <c r="M259" s="248"/>
      <c r="N259" s="249"/>
      <c r="O259" s="249"/>
      <c r="P259" s="249"/>
      <c r="Q259" s="249"/>
      <c r="R259" s="249"/>
      <c r="S259" s="249"/>
      <c r="T259" s="250"/>
      <c r="U259" s="14"/>
      <c r="V259" s="14"/>
      <c r="W259" s="14"/>
      <c r="X259" s="14"/>
      <c r="Y259" s="14"/>
      <c r="Z259" s="14"/>
      <c r="AA259" s="14"/>
      <c r="AB259" s="14"/>
      <c r="AC259" s="14"/>
      <c r="AD259" s="14"/>
      <c r="AE259" s="14"/>
      <c r="AT259" s="251" t="s">
        <v>162</v>
      </c>
      <c r="AU259" s="251" t="s">
        <v>89</v>
      </c>
      <c r="AV259" s="14" t="s">
        <v>89</v>
      </c>
      <c r="AW259" s="14" t="s">
        <v>32</v>
      </c>
      <c r="AX259" s="14" t="s">
        <v>80</v>
      </c>
      <c r="AY259" s="251" t="s">
        <v>143</v>
      </c>
    </row>
    <row r="260" s="14" customFormat="1">
      <c r="A260" s="14"/>
      <c r="B260" s="241"/>
      <c r="C260" s="242"/>
      <c r="D260" s="226" t="s">
        <v>162</v>
      </c>
      <c r="E260" s="243" t="s">
        <v>1</v>
      </c>
      <c r="F260" s="244" t="s">
        <v>342</v>
      </c>
      <c r="G260" s="242"/>
      <c r="H260" s="245">
        <v>0.20399999999999999</v>
      </c>
      <c r="I260" s="246"/>
      <c r="J260" s="242"/>
      <c r="K260" s="242"/>
      <c r="L260" s="247"/>
      <c r="M260" s="248"/>
      <c r="N260" s="249"/>
      <c r="O260" s="249"/>
      <c r="P260" s="249"/>
      <c r="Q260" s="249"/>
      <c r="R260" s="249"/>
      <c r="S260" s="249"/>
      <c r="T260" s="250"/>
      <c r="U260" s="14"/>
      <c r="V260" s="14"/>
      <c r="W260" s="14"/>
      <c r="X260" s="14"/>
      <c r="Y260" s="14"/>
      <c r="Z260" s="14"/>
      <c r="AA260" s="14"/>
      <c r="AB260" s="14"/>
      <c r="AC260" s="14"/>
      <c r="AD260" s="14"/>
      <c r="AE260" s="14"/>
      <c r="AT260" s="251" t="s">
        <v>162</v>
      </c>
      <c r="AU260" s="251" t="s">
        <v>89</v>
      </c>
      <c r="AV260" s="14" t="s">
        <v>89</v>
      </c>
      <c r="AW260" s="14" t="s">
        <v>32</v>
      </c>
      <c r="AX260" s="14" t="s">
        <v>80</v>
      </c>
      <c r="AY260" s="251" t="s">
        <v>143</v>
      </c>
    </row>
    <row r="261" s="2" customFormat="1" ht="14.4" customHeight="1">
      <c r="A261" s="37"/>
      <c r="B261" s="38"/>
      <c r="C261" s="213" t="s">
        <v>343</v>
      </c>
      <c r="D261" s="213" t="s">
        <v>145</v>
      </c>
      <c r="E261" s="214" t="s">
        <v>344</v>
      </c>
      <c r="F261" s="215" t="s">
        <v>345</v>
      </c>
      <c r="G261" s="216" t="s">
        <v>157</v>
      </c>
      <c r="H261" s="217">
        <v>7.5869999999999997</v>
      </c>
      <c r="I261" s="218"/>
      <c r="J261" s="219">
        <f>ROUND(I261*H261,2)</f>
        <v>0</v>
      </c>
      <c r="K261" s="215" t="s">
        <v>1</v>
      </c>
      <c r="L261" s="43"/>
      <c r="M261" s="220" t="s">
        <v>1</v>
      </c>
      <c r="N261" s="221" t="s">
        <v>45</v>
      </c>
      <c r="O261" s="90"/>
      <c r="P261" s="222">
        <f>O261*H261</f>
        <v>0</v>
      </c>
      <c r="Q261" s="222">
        <v>0.0010300000000000001</v>
      </c>
      <c r="R261" s="222">
        <f>Q261*H261</f>
        <v>0.0078146100000000013</v>
      </c>
      <c r="S261" s="222">
        <v>0</v>
      </c>
      <c r="T261" s="223">
        <f>S261*H261</f>
        <v>0</v>
      </c>
      <c r="U261" s="37"/>
      <c r="V261" s="37"/>
      <c r="W261" s="37"/>
      <c r="X261" s="37"/>
      <c r="Y261" s="37"/>
      <c r="Z261" s="37"/>
      <c r="AA261" s="37"/>
      <c r="AB261" s="37"/>
      <c r="AC261" s="37"/>
      <c r="AD261" s="37"/>
      <c r="AE261" s="37"/>
      <c r="AR261" s="224" t="s">
        <v>149</v>
      </c>
      <c r="AT261" s="224" t="s">
        <v>145</v>
      </c>
      <c r="AU261" s="224" t="s">
        <v>89</v>
      </c>
      <c r="AY261" s="16" t="s">
        <v>143</v>
      </c>
      <c r="BE261" s="225">
        <f>IF(N261="základní",J261,0)</f>
        <v>0</v>
      </c>
      <c r="BF261" s="225">
        <f>IF(N261="snížená",J261,0)</f>
        <v>0</v>
      </c>
      <c r="BG261" s="225">
        <f>IF(N261="zákl. přenesená",J261,0)</f>
        <v>0</v>
      </c>
      <c r="BH261" s="225">
        <f>IF(N261="sníž. přenesená",J261,0)</f>
        <v>0</v>
      </c>
      <c r="BI261" s="225">
        <f>IF(N261="nulová",J261,0)</f>
        <v>0</v>
      </c>
      <c r="BJ261" s="16" t="s">
        <v>21</v>
      </c>
      <c r="BK261" s="225">
        <f>ROUND(I261*H261,2)</f>
        <v>0</v>
      </c>
      <c r="BL261" s="16" t="s">
        <v>149</v>
      </c>
      <c r="BM261" s="224" t="s">
        <v>346</v>
      </c>
    </row>
    <row r="262" s="14" customFormat="1">
      <c r="A262" s="14"/>
      <c r="B262" s="241"/>
      <c r="C262" s="242"/>
      <c r="D262" s="226" t="s">
        <v>162</v>
      </c>
      <c r="E262" s="243" t="s">
        <v>1</v>
      </c>
      <c r="F262" s="244" t="s">
        <v>347</v>
      </c>
      <c r="G262" s="242"/>
      <c r="H262" s="245">
        <v>7.5869999999999997</v>
      </c>
      <c r="I262" s="246"/>
      <c r="J262" s="242"/>
      <c r="K262" s="242"/>
      <c r="L262" s="247"/>
      <c r="M262" s="248"/>
      <c r="N262" s="249"/>
      <c r="O262" s="249"/>
      <c r="P262" s="249"/>
      <c r="Q262" s="249"/>
      <c r="R262" s="249"/>
      <c r="S262" s="249"/>
      <c r="T262" s="250"/>
      <c r="U262" s="14"/>
      <c r="V262" s="14"/>
      <c r="W262" s="14"/>
      <c r="X262" s="14"/>
      <c r="Y262" s="14"/>
      <c r="Z262" s="14"/>
      <c r="AA262" s="14"/>
      <c r="AB262" s="14"/>
      <c r="AC262" s="14"/>
      <c r="AD262" s="14"/>
      <c r="AE262" s="14"/>
      <c r="AT262" s="251" t="s">
        <v>162</v>
      </c>
      <c r="AU262" s="251" t="s">
        <v>89</v>
      </c>
      <c r="AV262" s="14" t="s">
        <v>89</v>
      </c>
      <c r="AW262" s="14" t="s">
        <v>32</v>
      </c>
      <c r="AX262" s="14" t="s">
        <v>80</v>
      </c>
      <c r="AY262" s="251" t="s">
        <v>143</v>
      </c>
    </row>
    <row r="263" s="2" customFormat="1" ht="14.4" customHeight="1">
      <c r="A263" s="37"/>
      <c r="B263" s="38"/>
      <c r="C263" s="213" t="s">
        <v>348</v>
      </c>
      <c r="D263" s="213" t="s">
        <v>145</v>
      </c>
      <c r="E263" s="214" t="s">
        <v>349</v>
      </c>
      <c r="F263" s="215" t="s">
        <v>350</v>
      </c>
      <c r="G263" s="216" t="s">
        <v>157</v>
      </c>
      <c r="H263" s="217">
        <v>7.5869999999999997</v>
      </c>
      <c r="I263" s="218"/>
      <c r="J263" s="219">
        <f>ROUND(I263*H263,2)</f>
        <v>0</v>
      </c>
      <c r="K263" s="215" t="s">
        <v>1</v>
      </c>
      <c r="L263" s="43"/>
      <c r="M263" s="220" t="s">
        <v>1</v>
      </c>
      <c r="N263" s="221" t="s">
        <v>45</v>
      </c>
      <c r="O263" s="90"/>
      <c r="P263" s="222">
        <f>O263*H263</f>
        <v>0</v>
      </c>
      <c r="Q263" s="222">
        <v>0</v>
      </c>
      <c r="R263" s="222">
        <f>Q263*H263</f>
        <v>0</v>
      </c>
      <c r="S263" s="222">
        <v>0</v>
      </c>
      <c r="T263" s="223">
        <f>S263*H263</f>
        <v>0</v>
      </c>
      <c r="U263" s="37"/>
      <c r="V263" s="37"/>
      <c r="W263" s="37"/>
      <c r="X263" s="37"/>
      <c r="Y263" s="37"/>
      <c r="Z263" s="37"/>
      <c r="AA263" s="37"/>
      <c r="AB263" s="37"/>
      <c r="AC263" s="37"/>
      <c r="AD263" s="37"/>
      <c r="AE263" s="37"/>
      <c r="AR263" s="224" t="s">
        <v>149</v>
      </c>
      <c r="AT263" s="224" t="s">
        <v>145</v>
      </c>
      <c r="AU263" s="224" t="s">
        <v>89</v>
      </c>
      <c r="AY263" s="16" t="s">
        <v>143</v>
      </c>
      <c r="BE263" s="225">
        <f>IF(N263="základní",J263,0)</f>
        <v>0</v>
      </c>
      <c r="BF263" s="225">
        <f>IF(N263="snížená",J263,0)</f>
        <v>0</v>
      </c>
      <c r="BG263" s="225">
        <f>IF(N263="zákl. přenesená",J263,0)</f>
        <v>0</v>
      </c>
      <c r="BH263" s="225">
        <f>IF(N263="sníž. přenesená",J263,0)</f>
        <v>0</v>
      </c>
      <c r="BI263" s="225">
        <f>IF(N263="nulová",J263,0)</f>
        <v>0</v>
      </c>
      <c r="BJ263" s="16" t="s">
        <v>21</v>
      </c>
      <c r="BK263" s="225">
        <f>ROUND(I263*H263,2)</f>
        <v>0</v>
      </c>
      <c r="BL263" s="16" t="s">
        <v>149</v>
      </c>
      <c r="BM263" s="224" t="s">
        <v>351</v>
      </c>
    </row>
    <row r="264" s="2" customFormat="1" ht="14.4" customHeight="1">
      <c r="A264" s="37"/>
      <c r="B264" s="38"/>
      <c r="C264" s="213" t="s">
        <v>352</v>
      </c>
      <c r="D264" s="213" t="s">
        <v>145</v>
      </c>
      <c r="E264" s="214" t="s">
        <v>353</v>
      </c>
      <c r="F264" s="215" t="s">
        <v>354</v>
      </c>
      <c r="G264" s="216" t="s">
        <v>247</v>
      </c>
      <c r="H264" s="217">
        <v>1.8740000000000001</v>
      </c>
      <c r="I264" s="218"/>
      <c r="J264" s="219">
        <f>ROUND(I264*H264,2)</f>
        <v>0</v>
      </c>
      <c r="K264" s="215" t="s">
        <v>158</v>
      </c>
      <c r="L264" s="43"/>
      <c r="M264" s="220" t="s">
        <v>1</v>
      </c>
      <c r="N264" s="221" t="s">
        <v>45</v>
      </c>
      <c r="O264" s="90"/>
      <c r="P264" s="222">
        <f>O264*H264</f>
        <v>0</v>
      </c>
      <c r="Q264" s="222">
        <v>1.0530600000000001</v>
      </c>
      <c r="R264" s="222">
        <f>Q264*H264</f>
        <v>1.9734344400000003</v>
      </c>
      <c r="S264" s="222">
        <v>0</v>
      </c>
      <c r="T264" s="223">
        <f>S264*H264</f>
        <v>0</v>
      </c>
      <c r="U264" s="37"/>
      <c r="V264" s="37"/>
      <c r="W264" s="37"/>
      <c r="X264" s="37"/>
      <c r="Y264" s="37"/>
      <c r="Z264" s="37"/>
      <c r="AA264" s="37"/>
      <c r="AB264" s="37"/>
      <c r="AC264" s="37"/>
      <c r="AD264" s="37"/>
      <c r="AE264" s="37"/>
      <c r="AR264" s="224" t="s">
        <v>149</v>
      </c>
      <c r="AT264" s="224" t="s">
        <v>145</v>
      </c>
      <c r="AU264" s="224" t="s">
        <v>89</v>
      </c>
      <c r="AY264" s="16" t="s">
        <v>143</v>
      </c>
      <c r="BE264" s="225">
        <f>IF(N264="základní",J264,0)</f>
        <v>0</v>
      </c>
      <c r="BF264" s="225">
        <f>IF(N264="snížená",J264,0)</f>
        <v>0</v>
      </c>
      <c r="BG264" s="225">
        <f>IF(N264="zákl. přenesená",J264,0)</f>
        <v>0</v>
      </c>
      <c r="BH264" s="225">
        <f>IF(N264="sníž. přenesená",J264,0)</f>
        <v>0</v>
      </c>
      <c r="BI264" s="225">
        <f>IF(N264="nulová",J264,0)</f>
        <v>0</v>
      </c>
      <c r="BJ264" s="16" t="s">
        <v>21</v>
      </c>
      <c r="BK264" s="225">
        <f>ROUND(I264*H264,2)</f>
        <v>0</v>
      </c>
      <c r="BL264" s="16" t="s">
        <v>149</v>
      </c>
      <c r="BM264" s="224" t="s">
        <v>355</v>
      </c>
    </row>
    <row r="265" s="2" customFormat="1">
      <c r="A265" s="37"/>
      <c r="B265" s="38"/>
      <c r="C265" s="39"/>
      <c r="D265" s="226" t="s">
        <v>160</v>
      </c>
      <c r="E265" s="39"/>
      <c r="F265" s="227" t="s">
        <v>356</v>
      </c>
      <c r="G265" s="39"/>
      <c r="H265" s="39"/>
      <c r="I265" s="228"/>
      <c r="J265" s="39"/>
      <c r="K265" s="39"/>
      <c r="L265" s="43"/>
      <c r="M265" s="229"/>
      <c r="N265" s="230"/>
      <c r="O265" s="90"/>
      <c r="P265" s="90"/>
      <c r="Q265" s="90"/>
      <c r="R265" s="90"/>
      <c r="S265" s="90"/>
      <c r="T265" s="91"/>
      <c r="U265" s="37"/>
      <c r="V265" s="37"/>
      <c r="W265" s="37"/>
      <c r="X265" s="37"/>
      <c r="Y265" s="37"/>
      <c r="Z265" s="37"/>
      <c r="AA265" s="37"/>
      <c r="AB265" s="37"/>
      <c r="AC265" s="37"/>
      <c r="AD265" s="37"/>
      <c r="AE265" s="37"/>
      <c r="AT265" s="16" t="s">
        <v>160</v>
      </c>
      <c r="AU265" s="16" t="s">
        <v>89</v>
      </c>
    </row>
    <row r="266" s="14" customFormat="1">
      <c r="A266" s="14"/>
      <c r="B266" s="241"/>
      <c r="C266" s="242"/>
      <c r="D266" s="226" t="s">
        <v>162</v>
      </c>
      <c r="E266" s="243" t="s">
        <v>1</v>
      </c>
      <c r="F266" s="244" t="s">
        <v>357</v>
      </c>
      <c r="G266" s="242"/>
      <c r="H266" s="245">
        <v>1.8360000000000001</v>
      </c>
      <c r="I266" s="246"/>
      <c r="J266" s="242"/>
      <c r="K266" s="242"/>
      <c r="L266" s="247"/>
      <c r="M266" s="248"/>
      <c r="N266" s="249"/>
      <c r="O266" s="249"/>
      <c r="P266" s="249"/>
      <c r="Q266" s="249"/>
      <c r="R266" s="249"/>
      <c r="S266" s="249"/>
      <c r="T266" s="250"/>
      <c r="U266" s="14"/>
      <c r="V266" s="14"/>
      <c r="W266" s="14"/>
      <c r="X266" s="14"/>
      <c r="Y266" s="14"/>
      <c r="Z266" s="14"/>
      <c r="AA266" s="14"/>
      <c r="AB266" s="14"/>
      <c r="AC266" s="14"/>
      <c r="AD266" s="14"/>
      <c r="AE266" s="14"/>
      <c r="AT266" s="251" t="s">
        <v>162</v>
      </c>
      <c r="AU266" s="251" t="s">
        <v>89</v>
      </c>
      <c r="AV266" s="14" t="s">
        <v>89</v>
      </c>
      <c r="AW266" s="14" t="s">
        <v>32</v>
      </c>
      <c r="AX266" s="14" t="s">
        <v>80</v>
      </c>
      <c r="AY266" s="251" t="s">
        <v>143</v>
      </c>
    </row>
    <row r="267" s="14" customFormat="1">
      <c r="A267" s="14"/>
      <c r="B267" s="241"/>
      <c r="C267" s="242"/>
      <c r="D267" s="226" t="s">
        <v>162</v>
      </c>
      <c r="E267" s="243" t="s">
        <v>1</v>
      </c>
      <c r="F267" s="244" t="s">
        <v>358</v>
      </c>
      <c r="G267" s="242"/>
      <c r="H267" s="245">
        <v>0.021000000000000001</v>
      </c>
      <c r="I267" s="246"/>
      <c r="J267" s="242"/>
      <c r="K267" s="242"/>
      <c r="L267" s="247"/>
      <c r="M267" s="248"/>
      <c r="N267" s="249"/>
      <c r="O267" s="249"/>
      <c r="P267" s="249"/>
      <c r="Q267" s="249"/>
      <c r="R267" s="249"/>
      <c r="S267" s="249"/>
      <c r="T267" s="250"/>
      <c r="U267" s="14"/>
      <c r="V267" s="14"/>
      <c r="W267" s="14"/>
      <c r="X267" s="14"/>
      <c r="Y267" s="14"/>
      <c r="Z267" s="14"/>
      <c r="AA267" s="14"/>
      <c r="AB267" s="14"/>
      <c r="AC267" s="14"/>
      <c r="AD267" s="14"/>
      <c r="AE267" s="14"/>
      <c r="AT267" s="251" t="s">
        <v>162</v>
      </c>
      <c r="AU267" s="251" t="s">
        <v>89</v>
      </c>
      <c r="AV267" s="14" t="s">
        <v>89</v>
      </c>
      <c r="AW267" s="14" t="s">
        <v>32</v>
      </c>
      <c r="AX267" s="14" t="s">
        <v>80</v>
      </c>
      <c r="AY267" s="251" t="s">
        <v>143</v>
      </c>
    </row>
    <row r="268" s="14" customFormat="1">
      <c r="A268" s="14"/>
      <c r="B268" s="241"/>
      <c r="C268" s="242"/>
      <c r="D268" s="226" t="s">
        <v>162</v>
      </c>
      <c r="E268" s="243" t="s">
        <v>1</v>
      </c>
      <c r="F268" s="244" t="s">
        <v>359</v>
      </c>
      <c r="G268" s="242"/>
      <c r="H268" s="245">
        <v>0.017000000000000001</v>
      </c>
      <c r="I268" s="246"/>
      <c r="J268" s="242"/>
      <c r="K268" s="242"/>
      <c r="L268" s="247"/>
      <c r="M268" s="248"/>
      <c r="N268" s="249"/>
      <c r="O268" s="249"/>
      <c r="P268" s="249"/>
      <c r="Q268" s="249"/>
      <c r="R268" s="249"/>
      <c r="S268" s="249"/>
      <c r="T268" s="250"/>
      <c r="U268" s="14"/>
      <c r="V268" s="14"/>
      <c r="W268" s="14"/>
      <c r="X268" s="14"/>
      <c r="Y268" s="14"/>
      <c r="Z268" s="14"/>
      <c r="AA268" s="14"/>
      <c r="AB268" s="14"/>
      <c r="AC268" s="14"/>
      <c r="AD268" s="14"/>
      <c r="AE268" s="14"/>
      <c r="AT268" s="251" t="s">
        <v>162</v>
      </c>
      <c r="AU268" s="251" t="s">
        <v>89</v>
      </c>
      <c r="AV268" s="14" t="s">
        <v>89</v>
      </c>
      <c r="AW268" s="14" t="s">
        <v>32</v>
      </c>
      <c r="AX268" s="14" t="s">
        <v>80</v>
      </c>
      <c r="AY268" s="251" t="s">
        <v>143</v>
      </c>
    </row>
    <row r="269" s="2" customFormat="1" ht="14.4" customHeight="1">
      <c r="A269" s="37"/>
      <c r="B269" s="38"/>
      <c r="C269" s="213" t="s">
        <v>326</v>
      </c>
      <c r="D269" s="213" t="s">
        <v>145</v>
      </c>
      <c r="E269" s="214" t="s">
        <v>360</v>
      </c>
      <c r="F269" s="215" t="s">
        <v>361</v>
      </c>
      <c r="G269" s="216" t="s">
        <v>191</v>
      </c>
      <c r="H269" s="217">
        <v>7.6509999999999998</v>
      </c>
      <c r="I269" s="218"/>
      <c r="J269" s="219">
        <f>ROUND(I269*H269,2)</f>
        <v>0</v>
      </c>
      <c r="K269" s="215" t="s">
        <v>158</v>
      </c>
      <c r="L269" s="43"/>
      <c r="M269" s="220" t="s">
        <v>1</v>
      </c>
      <c r="N269" s="221" t="s">
        <v>45</v>
      </c>
      <c r="O269" s="90"/>
      <c r="P269" s="222">
        <f>O269*H269</f>
        <v>0</v>
      </c>
      <c r="Q269" s="222">
        <v>2.45329</v>
      </c>
      <c r="R269" s="222">
        <f>Q269*H269</f>
        <v>18.770121790000001</v>
      </c>
      <c r="S269" s="222">
        <v>0</v>
      </c>
      <c r="T269" s="223">
        <f>S269*H269</f>
        <v>0</v>
      </c>
      <c r="U269" s="37"/>
      <c r="V269" s="37"/>
      <c r="W269" s="37"/>
      <c r="X269" s="37"/>
      <c r="Y269" s="37"/>
      <c r="Z269" s="37"/>
      <c r="AA269" s="37"/>
      <c r="AB269" s="37"/>
      <c r="AC269" s="37"/>
      <c r="AD269" s="37"/>
      <c r="AE269" s="37"/>
      <c r="AR269" s="224" t="s">
        <v>149</v>
      </c>
      <c r="AT269" s="224" t="s">
        <v>145</v>
      </c>
      <c r="AU269" s="224" t="s">
        <v>89</v>
      </c>
      <c r="AY269" s="16" t="s">
        <v>143</v>
      </c>
      <c r="BE269" s="225">
        <f>IF(N269="základní",J269,0)</f>
        <v>0</v>
      </c>
      <c r="BF269" s="225">
        <f>IF(N269="snížená",J269,0)</f>
        <v>0</v>
      </c>
      <c r="BG269" s="225">
        <f>IF(N269="zákl. přenesená",J269,0)</f>
        <v>0</v>
      </c>
      <c r="BH269" s="225">
        <f>IF(N269="sníž. přenesená",J269,0)</f>
        <v>0</v>
      </c>
      <c r="BI269" s="225">
        <f>IF(N269="nulová",J269,0)</f>
        <v>0</v>
      </c>
      <c r="BJ269" s="16" t="s">
        <v>21</v>
      </c>
      <c r="BK269" s="225">
        <f>ROUND(I269*H269,2)</f>
        <v>0</v>
      </c>
      <c r="BL269" s="16" t="s">
        <v>149</v>
      </c>
      <c r="BM269" s="224" t="s">
        <v>362</v>
      </c>
    </row>
    <row r="270" s="2" customFormat="1">
      <c r="A270" s="37"/>
      <c r="B270" s="38"/>
      <c r="C270" s="39"/>
      <c r="D270" s="226" t="s">
        <v>160</v>
      </c>
      <c r="E270" s="39"/>
      <c r="F270" s="227" t="s">
        <v>363</v>
      </c>
      <c r="G270" s="39"/>
      <c r="H270" s="39"/>
      <c r="I270" s="228"/>
      <c r="J270" s="39"/>
      <c r="K270" s="39"/>
      <c r="L270" s="43"/>
      <c r="M270" s="229"/>
      <c r="N270" s="230"/>
      <c r="O270" s="90"/>
      <c r="P270" s="90"/>
      <c r="Q270" s="90"/>
      <c r="R270" s="90"/>
      <c r="S270" s="90"/>
      <c r="T270" s="91"/>
      <c r="U270" s="37"/>
      <c r="V270" s="37"/>
      <c r="W270" s="37"/>
      <c r="X270" s="37"/>
      <c r="Y270" s="37"/>
      <c r="Z270" s="37"/>
      <c r="AA270" s="37"/>
      <c r="AB270" s="37"/>
      <c r="AC270" s="37"/>
      <c r="AD270" s="37"/>
      <c r="AE270" s="37"/>
      <c r="AT270" s="16" t="s">
        <v>160</v>
      </c>
      <c r="AU270" s="16" t="s">
        <v>89</v>
      </c>
    </row>
    <row r="271" s="14" customFormat="1">
      <c r="A271" s="14"/>
      <c r="B271" s="241"/>
      <c r="C271" s="242"/>
      <c r="D271" s="226" t="s">
        <v>162</v>
      </c>
      <c r="E271" s="243" t="s">
        <v>1</v>
      </c>
      <c r="F271" s="244" t="s">
        <v>364</v>
      </c>
      <c r="G271" s="242"/>
      <c r="H271" s="245">
        <v>7.6509999999999998</v>
      </c>
      <c r="I271" s="246"/>
      <c r="J271" s="242"/>
      <c r="K271" s="242"/>
      <c r="L271" s="247"/>
      <c r="M271" s="248"/>
      <c r="N271" s="249"/>
      <c r="O271" s="249"/>
      <c r="P271" s="249"/>
      <c r="Q271" s="249"/>
      <c r="R271" s="249"/>
      <c r="S271" s="249"/>
      <c r="T271" s="250"/>
      <c r="U271" s="14"/>
      <c r="V271" s="14"/>
      <c r="W271" s="14"/>
      <c r="X271" s="14"/>
      <c r="Y271" s="14"/>
      <c r="Z271" s="14"/>
      <c r="AA271" s="14"/>
      <c r="AB271" s="14"/>
      <c r="AC271" s="14"/>
      <c r="AD271" s="14"/>
      <c r="AE271" s="14"/>
      <c r="AT271" s="251" t="s">
        <v>162</v>
      </c>
      <c r="AU271" s="251" t="s">
        <v>89</v>
      </c>
      <c r="AV271" s="14" t="s">
        <v>89</v>
      </c>
      <c r="AW271" s="14" t="s">
        <v>32</v>
      </c>
      <c r="AX271" s="14" t="s">
        <v>80</v>
      </c>
      <c r="AY271" s="251" t="s">
        <v>143</v>
      </c>
    </row>
    <row r="272" s="2" customFormat="1" ht="24.15" customHeight="1">
      <c r="A272" s="37"/>
      <c r="B272" s="38"/>
      <c r="C272" s="213" t="s">
        <v>365</v>
      </c>
      <c r="D272" s="213" t="s">
        <v>145</v>
      </c>
      <c r="E272" s="214" t="s">
        <v>366</v>
      </c>
      <c r="F272" s="215" t="s">
        <v>367</v>
      </c>
      <c r="G272" s="216" t="s">
        <v>157</v>
      </c>
      <c r="H272" s="217">
        <v>23.050999999999998</v>
      </c>
      <c r="I272" s="218"/>
      <c r="J272" s="219">
        <f>ROUND(I272*H272,2)</f>
        <v>0</v>
      </c>
      <c r="K272" s="215" t="s">
        <v>158</v>
      </c>
      <c r="L272" s="43"/>
      <c r="M272" s="220" t="s">
        <v>1</v>
      </c>
      <c r="N272" s="221" t="s">
        <v>45</v>
      </c>
      <c r="O272" s="90"/>
      <c r="P272" s="222">
        <f>O272*H272</f>
        <v>0</v>
      </c>
      <c r="Q272" s="222">
        <v>0.67488999999999999</v>
      </c>
      <c r="R272" s="222">
        <f>Q272*H272</f>
        <v>15.556889389999999</v>
      </c>
      <c r="S272" s="222">
        <v>0</v>
      </c>
      <c r="T272" s="223">
        <f>S272*H272</f>
        <v>0</v>
      </c>
      <c r="U272" s="37"/>
      <c r="V272" s="37"/>
      <c r="W272" s="37"/>
      <c r="X272" s="37"/>
      <c r="Y272" s="37"/>
      <c r="Z272" s="37"/>
      <c r="AA272" s="37"/>
      <c r="AB272" s="37"/>
      <c r="AC272" s="37"/>
      <c r="AD272" s="37"/>
      <c r="AE272" s="37"/>
      <c r="AR272" s="224" t="s">
        <v>149</v>
      </c>
      <c r="AT272" s="224" t="s">
        <v>145</v>
      </c>
      <c r="AU272" s="224" t="s">
        <v>89</v>
      </c>
      <c r="AY272" s="16" t="s">
        <v>143</v>
      </c>
      <c r="BE272" s="225">
        <f>IF(N272="základní",J272,0)</f>
        <v>0</v>
      </c>
      <c r="BF272" s="225">
        <f>IF(N272="snížená",J272,0)</f>
        <v>0</v>
      </c>
      <c r="BG272" s="225">
        <f>IF(N272="zákl. přenesená",J272,0)</f>
        <v>0</v>
      </c>
      <c r="BH272" s="225">
        <f>IF(N272="sníž. přenesená",J272,0)</f>
        <v>0</v>
      </c>
      <c r="BI272" s="225">
        <f>IF(N272="nulová",J272,0)</f>
        <v>0</v>
      </c>
      <c r="BJ272" s="16" t="s">
        <v>21</v>
      </c>
      <c r="BK272" s="225">
        <f>ROUND(I272*H272,2)</f>
        <v>0</v>
      </c>
      <c r="BL272" s="16" t="s">
        <v>149</v>
      </c>
      <c r="BM272" s="224" t="s">
        <v>368</v>
      </c>
    </row>
    <row r="273" s="2" customFormat="1">
      <c r="A273" s="37"/>
      <c r="B273" s="38"/>
      <c r="C273" s="39"/>
      <c r="D273" s="226" t="s">
        <v>160</v>
      </c>
      <c r="E273" s="39"/>
      <c r="F273" s="227" t="s">
        <v>369</v>
      </c>
      <c r="G273" s="39"/>
      <c r="H273" s="39"/>
      <c r="I273" s="228"/>
      <c r="J273" s="39"/>
      <c r="K273" s="39"/>
      <c r="L273" s="43"/>
      <c r="M273" s="229"/>
      <c r="N273" s="230"/>
      <c r="O273" s="90"/>
      <c r="P273" s="90"/>
      <c r="Q273" s="90"/>
      <c r="R273" s="90"/>
      <c r="S273" s="90"/>
      <c r="T273" s="91"/>
      <c r="U273" s="37"/>
      <c r="V273" s="37"/>
      <c r="W273" s="37"/>
      <c r="X273" s="37"/>
      <c r="Y273" s="37"/>
      <c r="Z273" s="37"/>
      <c r="AA273" s="37"/>
      <c r="AB273" s="37"/>
      <c r="AC273" s="37"/>
      <c r="AD273" s="37"/>
      <c r="AE273" s="37"/>
      <c r="AT273" s="16" t="s">
        <v>160</v>
      </c>
      <c r="AU273" s="16" t="s">
        <v>89</v>
      </c>
    </row>
    <row r="274" s="14" customFormat="1">
      <c r="A274" s="14"/>
      <c r="B274" s="241"/>
      <c r="C274" s="242"/>
      <c r="D274" s="226" t="s">
        <v>162</v>
      </c>
      <c r="E274" s="243" t="s">
        <v>1</v>
      </c>
      <c r="F274" s="244" t="s">
        <v>370</v>
      </c>
      <c r="G274" s="242"/>
      <c r="H274" s="245">
        <v>23.050999999999998</v>
      </c>
      <c r="I274" s="246"/>
      <c r="J274" s="242"/>
      <c r="K274" s="242"/>
      <c r="L274" s="247"/>
      <c r="M274" s="248"/>
      <c r="N274" s="249"/>
      <c r="O274" s="249"/>
      <c r="P274" s="249"/>
      <c r="Q274" s="249"/>
      <c r="R274" s="249"/>
      <c r="S274" s="249"/>
      <c r="T274" s="250"/>
      <c r="U274" s="14"/>
      <c r="V274" s="14"/>
      <c r="W274" s="14"/>
      <c r="X274" s="14"/>
      <c r="Y274" s="14"/>
      <c r="Z274" s="14"/>
      <c r="AA274" s="14"/>
      <c r="AB274" s="14"/>
      <c r="AC274" s="14"/>
      <c r="AD274" s="14"/>
      <c r="AE274" s="14"/>
      <c r="AT274" s="251" t="s">
        <v>162</v>
      </c>
      <c r="AU274" s="251" t="s">
        <v>89</v>
      </c>
      <c r="AV274" s="14" t="s">
        <v>89</v>
      </c>
      <c r="AW274" s="14" t="s">
        <v>32</v>
      </c>
      <c r="AX274" s="14" t="s">
        <v>80</v>
      </c>
      <c r="AY274" s="251" t="s">
        <v>143</v>
      </c>
    </row>
    <row r="275" s="2" customFormat="1" ht="24.15" customHeight="1">
      <c r="A275" s="37"/>
      <c r="B275" s="38"/>
      <c r="C275" s="213" t="s">
        <v>371</v>
      </c>
      <c r="D275" s="213" t="s">
        <v>145</v>
      </c>
      <c r="E275" s="214" t="s">
        <v>372</v>
      </c>
      <c r="F275" s="215" t="s">
        <v>373</v>
      </c>
      <c r="G275" s="216" t="s">
        <v>247</v>
      </c>
      <c r="H275" s="217">
        <v>0.219</v>
      </c>
      <c r="I275" s="218"/>
      <c r="J275" s="219">
        <f>ROUND(I275*H275,2)</f>
        <v>0</v>
      </c>
      <c r="K275" s="215" t="s">
        <v>158</v>
      </c>
      <c r="L275" s="43"/>
      <c r="M275" s="220" t="s">
        <v>1</v>
      </c>
      <c r="N275" s="221" t="s">
        <v>45</v>
      </c>
      <c r="O275" s="90"/>
      <c r="P275" s="222">
        <f>O275*H275</f>
        <v>0</v>
      </c>
      <c r="Q275" s="222">
        <v>1.05871</v>
      </c>
      <c r="R275" s="222">
        <f>Q275*H275</f>
        <v>0.23185749</v>
      </c>
      <c r="S275" s="222">
        <v>0</v>
      </c>
      <c r="T275" s="223">
        <f>S275*H275</f>
        <v>0</v>
      </c>
      <c r="U275" s="37"/>
      <c r="V275" s="37"/>
      <c r="W275" s="37"/>
      <c r="X275" s="37"/>
      <c r="Y275" s="37"/>
      <c r="Z275" s="37"/>
      <c r="AA275" s="37"/>
      <c r="AB275" s="37"/>
      <c r="AC275" s="37"/>
      <c r="AD275" s="37"/>
      <c r="AE275" s="37"/>
      <c r="AR275" s="224" t="s">
        <v>149</v>
      </c>
      <c r="AT275" s="224" t="s">
        <v>145</v>
      </c>
      <c r="AU275" s="224" t="s">
        <v>89</v>
      </c>
      <c r="AY275" s="16" t="s">
        <v>143</v>
      </c>
      <c r="BE275" s="225">
        <f>IF(N275="základní",J275,0)</f>
        <v>0</v>
      </c>
      <c r="BF275" s="225">
        <f>IF(N275="snížená",J275,0)</f>
        <v>0</v>
      </c>
      <c r="BG275" s="225">
        <f>IF(N275="zákl. přenesená",J275,0)</f>
        <v>0</v>
      </c>
      <c r="BH275" s="225">
        <f>IF(N275="sníž. přenesená",J275,0)</f>
        <v>0</v>
      </c>
      <c r="BI275" s="225">
        <f>IF(N275="nulová",J275,0)</f>
        <v>0</v>
      </c>
      <c r="BJ275" s="16" t="s">
        <v>21</v>
      </c>
      <c r="BK275" s="225">
        <f>ROUND(I275*H275,2)</f>
        <v>0</v>
      </c>
      <c r="BL275" s="16" t="s">
        <v>149</v>
      </c>
      <c r="BM275" s="224" t="s">
        <v>374</v>
      </c>
    </row>
    <row r="276" s="13" customFormat="1">
      <c r="A276" s="13"/>
      <c r="B276" s="231"/>
      <c r="C276" s="232"/>
      <c r="D276" s="226" t="s">
        <v>162</v>
      </c>
      <c r="E276" s="233" t="s">
        <v>1</v>
      </c>
      <c r="F276" s="234" t="s">
        <v>375</v>
      </c>
      <c r="G276" s="232"/>
      <c r="H276" s="233" t="s">
        <v>1</v>
      </c>
      <c r="I276" s="235"/>
      <c r="J276" s="232"/>
      <c r="K276" s="232"/>
      <c r="L276" s="236"/>
      <c r="M276" s="237"/>
      <c r="N276" s="238"/>
      <c r="O276" s="238"/>
      <c r="P276" s="238"/>
      <c r="Q276" s="238"/>
      <c r="R276" s="238"/>
      <c r="S276" s="238"/>
      <c r="T276" s="239"/>
      <c r="U276" s="13"/>
      <c r="V276" s="13"/>
      <c r="W276" s="13"/>
      <c r="X276" s="13"/>
      <c r="Y276" s="13"/>
      <c r="Z276" s="13"/>
      <c r="AA276" s="13"/>
      <c r="AB276" s="13"/>
      <c r="AC276" s="13"/>
      <c r="AD276" s="13"/>
      <c r="AE276" s="13"/>
      <c r="AT276" s="240" t="s">
        <v>162</v>
      </c>
      <c r="AU276" s="240" t="s">
        <v>89</v>
      </c>
      <c r="AV276" s="13" t="s">
        <v>21</v>
      </c>
      <c r="AW276" s="13" t="s">
        <v>32</v>
      </c>
      <c r="AX276" s="13" t="s">
        <v>80</v>
      </c>
      <c r="AY276" s="240" t="s">
        <v>143</v>
      </c>
    </row>
    <row r="277" s="14" customFormat="1">
      <c r="A277" s="14"/>
      <c r="B277" s="241"/>
      <c r="C277" s="242"/>
      <c r="D277" s="226" t="s">
        <v>162</v>
      </c>
      <c r="E277" s="243" t="s">
        <v>1</v>
      </c>
      <c r="F277" s="244" t="s">
        <v>376</v>
      </c>
      <c r="G277" s="242"/>
      <c r="H277" s="245">
        <v>0.182</v>
      </c>
      <c r="I277" s="246"/>
      <c r="J277" s="242"/>
      <c r="K277" s="242"/>
      <c r="L277" s="247"/>
      <c r="M277" s="248"/>
      <c r="N277" s="249"/>
      <c r="O277" s="249"/>
      <c r="P277" s="249"/>
      <c r="Q277" s="249"/>
      <c r="R277" s="249"/>
      <c r="S277" s="249"/>
      <c r="T277" s="250"/>
      <c r="U277" s="14"/>
      <c r="V277" s="14"/>
      <c r="W277" s="14"/>
      <c r="X277" s="14"/>
      <c r="Y277" s="14"/>
      <c r="Z277" s="14"/>
      <c r="AA277" s="14"/>
      <c r="AB277" s="14"/>
      <c r="AC277" s="14"/>
      <c r="AD277" s="14"/>
      <c r="AE277" s="14"/>
      <c r="AT277" s="251" t="s">
        <v>162</v>
      </c>
      <c r="AU277" s="251" t="s">
        <v>89</v>
      </c>
      <c r="AV277" s="14" t="s">
        <v>89</v>
      </c>
      <c r="AW277" s="14" t="s">
        <v>32</v>
      </c>
      <c r="AX277" s="14" t="s">
        <v>80</v>
      </c>
      <c r="AY277" s="251" t="s">
        <v>143</v>
      </c>
    </row>
    <row r="278" s="14" customFormat="1">
      <c r="A278" s="14"/>
      <c r="B278" s="241"/>
      <c r="C278" s="242"/>
      <c r="D278" s="226" t="s">
        <v>162</v>
      </c>
      <c r="E278" s="243" t="s">
        <v>1</v>
      </c>
      <c r="F278" s="244" t="s">
        <v>377</v>
      </c>
      <c r="G278" s="242"/>
      <c r="H278" s="245">
        <v>0.025000000000000001</v>
      </c>
      <c r="I278" s="246"/>
      <c r="J278" s="242"/>
      <c r="K278" s="242"/>
      <c r="L278" s="247"/>
      <c r="M278" s="248"/>
      <c r="N278" s="249"/>
      <c r="O278" s="249"/>
      <c r="P278" s="249"/>
      <c r="Q278" s="249"/>
      <c r="R278" s="249"/>
      <c r="S278" s="249"/>
      <c r="T278" s="250"/>
      <c r="U278" s="14"/>
      <c r="V278" s="14"/>
      <c r="W278" s="14"/>
      <c r="X278" s="14"/>
      <c r="Y278" s="14"/>
      <c r="Z278" s="14"/>
      <c r="AA278" s="14"/>
      <c r="AB278" s="14"/>
      <c r="AC278" s="14"/>
      <c r="AD278" s="14"/>
      <c r="AE278" s="14"/>
      <c r="AT278" s="251" t="s">
        <v>162</v>
      </c>
      <c r="AU278" s="251" t="s">
        <v>89</v>
      </c>
      <c r="AV278" s="14" t="s">
        <v>89</v>
      </c>
      <c r="AW278" s="14" t="s">
        <v>32</v>
      </c>
      <c r="AX278" s="14" t="s">
        <v>80</v>
      </c>
      <c r="AY278" s="251" t="s">
        <v>143</v>
      </c>
    </row>
    <row r="279" s="14" customFormat="1">
      <c r="A279" s="14"/>
      <c r="B279" s="241"/>
      <c r="C279" s="242"/>
      <c r="D279" s="226" t="s">
        <v>162</v>
      </c>
      <c r="E279" s="243" t="s">
        <v>1</v>
      </c>
      <c r="F279" s="244" t="s">
        <v>378</v>
      </c>
      <c r="G279" s="242"/>
      <c r="H279" s="245">
        <v>0.0070000000000000001</v>
      </c>
      <c r="I279" s="246"/>
      <c r="J279" s="242"/>
      <c r="K279" s="242"/>
      <c r="L279" s="247"/>
      <c r="M279" s="248"/>
      <c r="N279" s="249"/>
      <c r="O279" s="249"/>
      <c r="P279" s="249"/>
      <c r="Q279" s="249"/>
      <c r="R279" s="249"/>
      <c r="S279" s="249"/>
      <c r="T279" s="250"/>
      <c r="U279" s="14"/>
      <c r="V279" s="14"/>
      <c r="W279" s="14"/>
      <c r="X279" s="14"/>
      <c r="Y279" s="14"/>
      <c r="Z279" s="14"/>
      <c r="AA279" s="14"/>
      <c r="AB279" s="14"/>
      <c r="AC279" s="14"/>
      <c r="AD279" s="14"/>
      <c r="AE279" s="14"/>
      <c r="AT279" s="251" t="s">
        <v>162</v>
      </c>
      <c r="AU279" s="251" t="s">
        <v>89</v>
      </c>
      <c r="AV279" s="14" t="s">
        <v>89</v>
      </c>
      <c r="AW279" s="14" t="s">
        <v>32</v>
      </c>
      <c r="AX279" s="14" t="s">
        <v>80</v>
      </c>
      <c r="AY279" s="251" t="s">
        <v>143</v>
      </c>
    </row>
    <row r="280" s="14" customFormat="1">
      <c r="A280" s="14"/>
      <c r="B280" s="241"/>
      <c r="C280" s="242"/>
      <c r="D280" s="226" t="s">
        <v>162</v>
      </c>
      <c r="E280" s="243" t="s">
        <v>1</v>
      </c>
      <c r="F280" s="244" t="s">
        <v>379</v>
      </c>
      <c r="G280" s="242"/>
      <c r="H280" s="245">
        <v>0.0050000000000000001</v>
      </c>
      <c r="I280" s="246"/>
      <c r="J280" s="242"/>
      <c r="K280" s="242"/>
      <c r="L280" s="247"/>
      <c r="M280" s="248"/>
      <c r="N280" s="249"/>
      <c r="O280" s="249"/>
      <c r="P280" s="249"/>
      <c r="Q280" s="249"/>
      <c r="R280" s="249"/>
      <c r="S280" s="249"/>
      <c r="T280" s="250"/>
      <c r="U280" s="14"/>
      <c r="V280" s="14"/>
      <c r="W280" s="14"/>
      <c r="X280" s="14"/>
      <c r="Y280" s="14"/>
      <c r="Z280" s="14"/>
      <c r="AA280" s="14"/>
      <c r="AB280" s="14"/>
      <c r="AC280" s="14"/>
      <c r="AD280" s="14"/>
      <c r="AE280" s="14"/>
      <c r="AT280" s="251" t="s">
        <v>162</v>
      </c>
      <c r="AU280" s="251" t="s">
        <v>89</v>
      </c>
      <c r="AV280" s="14" t="s">
        <v>89</v>
      </c>
      <c r="AW280" s="14" t="s">
        <v>32</v>
      </c>
      <c r="AX280" s="14" t="s">
        <v>80</v>
      </c>
      <c r="AY280" s="251" t="s">
        <v>143</v>
      </c>
    </row>
    <row r="281" s="12" customFormat="1" ht="22.8" customHeight="1">
      <c r="A281" s="12"/>
      <c r="B281" s="197"/>
      <c r="C281" s="198"/>
      <c r="D281" s="199" t="s">
        <v>79</v>
      </c>
      <c r="E281" s="211" t="s">
        <v>154</v>
      </c>
      <c r="F281" s="211" t="s">
        <v>380</v>
      </c>
      <c r="G281" s="198"/>
      <c r="H281" s="198"/>
      <c r="I281" s="201"/>
      <c r="J281" s="212">
        <f>BK281</f>
        <v>0</v>
      </c>
      <c r="K281" s="198"/>
      <c r="L281" s="203"/>
      <c r="M281" s="204"/>
      <c r="N281" s="205"/>
      <c r="O281" s="205"/>
      <c r="P281" s="206">
        <f>SUM(P282:P311)</f>
        <v>0</v>
      </c>
      <c r="Q281" s="205"/>
      <c r="R281" s="206">
        <f>SUM(R282:R311)</f>
        <v>21.968407499999998</v>
      </c>
      <c r="S281" s="205"/>
      <c r="T281" s="207">
        <f>SUM(T282:T311)</f>
        <v>0</v>
      </c>
      <c r="U281" s="12"/>
      <c r="V281" s="12"/>
      <c r="W281" s="12"/>
      <c r="X281" s="12"/>
      <c r="Y281" s="12"/>
      <c r="Z281" s="12"/>
      <c r="AA281" s="12"/>
      <c r="AB281" s="12"/>
      <c r="AC281" s="12"/>
      <c r="AD281" s="12"/>
      <c r="AE281" s="12"/>
      <c r="AR281" s="208" t="s">
        <v>21</v>
      </c>
      <c r="AT281" s="209" t="s">
        <v>79</v>
      </c>
      <c r="AU281" s="209" t="s">
        <v>21</v>
      </c>
      <c r="AY281" s="208" t="s">
        <v>143</v>
      </c>
      <c r="BK281" s="210">
        <f>SUM(BK282:BK311)</f>
        <v>0</v>
      </c>
    </row>
    <row r="282" s="2" customFormat="1" ht="24.15" customHeight="1">
      <c r="A282" s="37"/>
      <c r="B282" s="38"/>
      <c r="C282" s="213" t="s">
        <v>381</v>
      </c>
      <c r="D282" s="213" t="s">
        <v>145</v>
      </c>
      <c r="E282" s="214" t="s">
        <v>382</v>
      </c>
      <c r="F282" s="215" t="s">
        <v>383</v>
      </c>
      <c r="G282" s="216" t="s">
        <v>157</v>
      </c>
      <c r="H282" s="217">
        <v>16.219999999999999</v>
      </c>
      <c r="I282" s="218"/>
      <c r="J282" s="219">
        <f>ROUND(I282*H282,2)</f>
        <v>0</v>
      </c>
      <c r="K282" s="215" t="s">
        <v>1</v>
      </c>
      <c r="L282" s="43"/>
      <c r="M282" s="220" t="s">
        <v>1</v>
      </c>
      <c r="N282" s="221" t="s">
        <v>45</v>
      </c>
      <c r="O282" s="90"/>
      <c r="P282" s="222">
        <f>O282*H282</f>
        <v>0</v>
      </c>
      <c r="Q282" s="222">
        <v>0.26150000000000001</v>
      </c>
      <c r="R282" s="222">
        <f>Q282*H282</f>
        <v>4.24153</v>
      </c>
      <c r="S282" s="222">
        <v>0</v>
      </c>
      <c r="T282" s="223">
        <f>S282*H282</f>
        <v>0</v>
      </c>
      <c r="U282" s="37"/>
      <c r="V282" s="37"/>
      <c r="W282" s="37"/>
      <c r="X282" s="37"/>
      <c r="Y282" s="37"/>
      <c r="Z282" s="37"/>
      <c r="AA282" s="37"/>
      <c r="AB282" s="37"/>
      <c r="AC282" s="37"/>
      <c r="AD282" s="37"/>
      <c r="AE282" s="37"/>
      <c r="AR282" s="224" t="s">
        <v>149</v>
      </c>
      <c r="AT282" s="224" t="s">
        <v>145</v>
      </c>
      <c r="AU282" s="224" t="s">
        <v>89</v>
      </c>
      <c r="AY282" s="16" t="s">
        <v>143</v>
      </c>
      <c r="BE282" s="225">
        <f>IF(N282="základní",J282,0)</f>
        <v>0</v>
      </c>
      <c r="BF282" s="225">
        <f>IF(N282="snížená",J282,0)</f>
        <v>0</v>
      </c>
      <c r="BG282" s="225">
        <f>IF(N282="zákl. přenesená",J282,0)</f>
        <v>0</v>
      </c>
      <c r="BH282" s="225">
        <f>IF(N282="sníž. přenesená",J282,0)</f>
        <v>0</v>
      </c>
      <c r="BI282" s="225">
        <f>IF(N282="nulová",J282,0)</f>
        <v>0</v>
      </c>
      <c r="BJ282" s="16" t="s">
        <v>21</v>
      </c>
      <c r="BK282" s="225">
        <f>ROUND(I282*H282,2)</f>
        <v>0</v>
      </c>
      <c r="BL282" s="16" t="s">
        <v>149</v>
      </c>
      <c r="BM282" s="224" t="s">
        <v>384</v>
      </c>
    </row>
    <row r="283" s="2" customFormat="1">
      <c r="A283" s="37"/>
      <c r="B283" s="38"/>
      <c r="C283" s="39"/>
      <c r="D283" s="226" t="s">
        <v>160</v>
      </c>
      <c r="E283" s="39"/>
      <c r="F283" s="227" t="s">
        <v>385</v>
      </c>
      <c r="G283" s="39"/>
      <c r="H283" s="39"/>
      <c r="I283" s="228"/>
      <c r="J283" s="39"/>
      <c r="K283" s="39"/>
      <c r="L283" s="43"/>
      <c r="M283" s="229"/>
      <c r="N283" s="230"/>
      <c r="O283" s="90"/>
      <c r="P283" s="90"/>
      <c r="Q283" s="90"/>
      <c r="R283" s="90"/>
      <c r="S283" s="90"/>
      <c r="T283" s="91"/>
      <c r="U283" s="37"/>
      <c r="V283" s="37"/>
      <c r="W283" s="37"/>
      <c r="X283" s="37"/>
      <c r="Y283" s="37"/>
      <c r="Z283" s="37"/>
      <c r="AA283" s="37"/>
      <c r="AB283" s="37"/>
      <c r="AC283" s="37"/>
      <c r="AD283" s="37"/>
      <c r="AE283" s="37"/>
      <c r="AT283" s="16" t="s">
        <v>160</v>
      </c>
      <c r="AU283" s="16" t="s">
        <v>89</v>
      </c>
    </row>
    <row r="284" s="14" customFormat="1">
      <c r="A284" s="14"/>
      <c r="B284" s="241"/>
      <c r="C284" s="242"/>
      <c r="D284" s="226" t="s">
        <v>162</v>
      </c>
      <c r="E284" s="243" t="s">
        <v>1</v>
      </c>
      <c r="F284" s="244" t="s">
        <v>386</v>
      </c>
      <c r="G284" s="242"/>
      <c r="H284" s="245">
        <v>16.219999999999999</v>
      </c>
      <c r="I284" s="246"/>
      <c r="J284" s="242"/>
      <c r="K284" s="242"/>
      <c r="L284" s="247"/>
      <c r="M284" s="248"/>
      <c r="N284" s="249"/>
      <c r="O284" s="249"/>
      <c r="P284" s="249"/>
      <c r="Q284" s="249"/>
      <c r="R284" s="249"/>
      <c r="S284" s="249"/>
      <c r="T284" s="250"/>
      <c r="U284" s="14"/>
      <c r="V284" s="14"/>
      <c r="W284" s="14"/>
      <c r="X284" s="14"/>
      <c r="Y284" s="14"/>
      <c r="Z284" s="14"/>
      <c r="AA284" s="14"/>
      <c r="AB284" s="14"/>
      <c r="AC284" s="14"/>
      <c r="AD284" s="14"/>
      <c r="AE284" s="14"/>
      <c r="AT284" s="251" t="s">
        <v>162</v>
      </c>
      <c r="AU284" s="251" t="s">
        <v>89</v>
      </c>
      <c r="AV284" s="14" t="s">
        <v>89</v>
      </c>
      <c r="AW284" s="14" t="s">
        <v>32</v>
      </c>
      <c r="AX284" s="14" t="s">
        <v>80</v>
      </c>
      <c r="AY284" s="251" t="s">
        <v>143</v>
      </c>
    </row>
    <row r="285" s="2" customFormat="1" ht="24.15" customHeight="1">
      <c r="A285" s="37"/>
      <c r="B285" s="38"/>
      <c r="C285" s="213" t="s">
        <v>387</v>
      </c>
      <c r="D285" s="213" t="s">
        <v>145</v>
      </c>
      <c r="E285" s="214" t="s">
        <v>388</v>
      </c>
      <c r="F285" s="215" t="s">
        <v>389</v>
      </c>
      <c r="G285" s="216" t="s">
        <v>157</v>
      </c>
      <c r="H285" s="217">
        <v>59.295000000000002</v>
      </c>
      <c r="I285" s="218"/>
      <c r="J285" s="219">
        <f>ROUND(I285*H285,2)</f>
        <v>0</v>
      </c>
      <c r="K285" s="215" t="s">
        <v>1</v>
      </c>
      <c r="L285" s="43"/>
      <c r="M285" s="220" t="s">
        <v>1</v>
      </c>
      <c r="N285" s="221" t="s">
        <v>45</v>
      </c>
      <c r="O285" s="90"/>
      <c r="P285" s="222">
        <f>O285*H285</f>
        <v>0</v>
      </c>
      <c r="Q285" s="222">
        <v>0.26118999999999998</v>
      </c>
      <c r="R285" s="222">
        <f>Q285*H285</f>
        <v>15.487261049999999</v>
      </c>
      <c r="S285" s="222">
        <v>0</v>
      </c>
      <c r="T285" s="223">
        <f>S285*H285</f>
        <v>0</v>
      </c>
      <c r="U285" s="37"/>
      <c r="V285" s="37"/>
      <c r="W285" s="37"/>
      <c r="X285" s="37"/>
      <c r="Y285" s="37"/>
      <c r="Z285" s="37"/>
      <c r="AA285" s="37"/>
      <c r="AB285" s="37"/>
      <c r="AC285" s="37"/>
      <c r="AD285" s="37"/>
      <c r="AE285" s="37"/>
      <c r="AR285" s="224" t="s">
        <v>149</v>
      </c>
      <c r="AT285" s="224" t="s">
        <v>145</v>
      </c>
      <c r="AU285" s="224" t="s">
        <v>89</v>
      </c>
      <c r="AY285" s="16" t="s">
        <v>143</v>
      </c>
      <c r="BE285" s="225">
        <f>IF(N285="základní",J285,0)</f>
        <v>0</v>
      </c>
      <c r="BF285" s="225">
        <f>IF(N285="snížená",J285,0)</f>
        <v>0</v>
      </c>
      <c r="BG285" s="225">
        <f>IF(N285="zákl. přenesená",J285,0)</f>
        <v>0</v>
      </c>
      <c r="BH285" s="225">
        <f>IF(N285="sníž. přenesená",J285,0)</f>
        <v>0</v>
      </c>
      <c r="BI285" s="225">
        <f>IF(N285="nulová",J285,0)</f>
        <v>0</v>
      </c>
      <c r="BJ285" s="16" t="s">
        <v>21</v>
      </c>
      <c r="BK285" s="225">
        <f>ROUND(I285*H285,2)</f>
        <v>0</v>
      </c>
      <c r="BL285" s="16" t="s">
        <v>149</v>
      </c>
      <c r="BM285" s="224" t="s">
        <v>390</v>
      </c>
    </row>
    <row r="286" s="2" customFormat="1">
      <c r="A286" s="37"/>
      <c r="B286" s="38"/>
      <c r="C286" s="39"/>
      <c r="D286" s="226" t="s">
        <v>160</v>
      </c>
      <c r="E286" s="39"/>
      <c r="F286" s="227" t="s">
        <v>385</v>
      </c>
      <c r="G286" s="39"/>
      <c r="H286" s="39"/>
      <c r="I286" s="228"/>
      <c r="J286" s="39"/>
      <c r="K286" s="39"/>
      <c r="L286" s="43"/>
      <c r="M286" s="229"/>
      <c r="N286" s="230"/>
      <c r="O286" s="90"/>
      <c r="P286" s="90"/>
      <c r="Q286" s="90"/>
      <c r="R286" s="90"/>
      <c r="S286" s="90"/>
      <c r="T286" s="91"/>
      <c r="U286" s="37"/>
      <c r="V286" s="37"/>
      <c r="W286" s="37"/>
      <c r="X286" s="37"/>
      <c r="Y286" s="37"/>
      <c r="Z286" s="37"/>
      <c r="AA286" s="37"/>
      <c r="AB286" s="37"/>
      <c r="AC286" s="37"/>
      <c r="AD286" s="37"/>
      <c r="AE286" s="37"/>
      <c r="AT286" s="16" t="s">
        <v>160</v>
      </c>
      <c r="AU286" s="16" t="s">
        <v>89</v>
      </c>
    </row>
    <row r="287" s="14" customFormat="1">
      <c r="A287" s="14"/>
      <c r="B287" s="241"/>
      <c r="C287" s="242"/>
      <c r="D287" s="226" t="s">
        <v>162</v>
      </c>
      <c r="E287" s="243" t="s">
        <v>1</v>
      </c>
      <c r="F287" s="244" t="s">
        <v>391</v>
      </c>
      <c r="G287" s="242"/>
      <c r="H287" s="245">
        <v>65.480000000000004</v>
      </c>
      <c r="I287" s="246"/>
      <c r="J287" s="242"/>
      <c r="K287" s="242"/>
      <c r="L287" s="247"/>
      <c r="M287" s="248"/>
      <c r="N287" s="249"/>
      <c r="O287" s="249"/>
      <c r="P287" s="249"/>
      <c r="Q287" s="249"/>
      <c r="R287" s="249"/>
      <c r="S287" s="249"/>
      <c r="T287" s="250"/>
      <c r="U287" s="14"/>
      <c r="V287" s="14"/>
      <c r="W287" s="14"/>
      <c r="X287" s="14"/>
      <c r="Y287" s="14"/>
      <c r="Z287" s="14"/>
      <c r="AA287" s="14"/>
      <c r="AB287" s="14"/>
      <c r="AC287" s="14"/>
      <c r="AD287" s="14"/>
      <c r="AE287" s="14"/>
      <c r="AT287" s="251" t="s">
        <v>162</v>
      </c>
      <c r="AU287" s="251" t="s">
        <v>89</v>
      </c>
      <c r="AV287" s="14" t="s">
        <v>89</v>
      </c>
      <c r="AW287" s="14" t="s">
        <v>32</v>
      </c>
      <c r="AX287" s="14" t="s">
        <v>80</v>
      </c>
      <c r="AY287" s="251" t="s">
        <v>143</v>
      </c>
    </row>
    <row r="288" s="14" customFormat="1">
      <c r="A288" s="14"/>
      <c r="B288" s="241"/>
      <c r="C288" s="242"/>
      <c r="D288" s="226" t="s">
        <v>162</v>
      </c>
      <c r="E288" s="243" t="s">
        <v>1</v>
      </c>
      <c r="F288" s="244" t="s">
        <v>392</v>
      </c>
      <c r="G288" s="242"/>
      <c r="H288" s="245">
        <v>4.5869999999999997</v>
      </c>
      <c r="I288" s="246"/>
      <c r="J288" s="242"/>
      <c r="K288" s="242"/>
      <c r="L288" s="247"/>
      <c r="M288" s="248"/>
      <c r="N288" s="249"/>
      <c r="O288" s="249"/>
      <c r="P288" s="249"/>
      <c r="Q288" s="249"/>
      <c r="R288" s="249"/>
      <c r="S288" s="249"/>
      <c r="T288" s="250"/>
      <c r="U288" s="14"/>
      <c r="V288" s="14"/>
      <c r="W288" s="14"/>
      <c r="X288" s="14"/>
      <c r="Y288" s="14"/>
      <c r="Z288" s="14"/>
      <c r="AA288" s="14"/>
      <c r="AB288" s="14"/>
      <c r="AC288" s="14"/>
      <c r="AD288" s="14"/>
      <c r="AE288" s="14"/>
      <c r="AT288" s="251" t="s">
        <v>162</v>
      </c>
      <c r="AU288" s="251" t="s">
        <v>89</v>
      </c>
      <c r="AV288" s="14" t="s">
        <v>89</v>
      </c>
      <c r="AW288" s="14" t="s">
        <v>32</v>
      </c>
      <c r="AX288" s="14" t="s">
        <v>80</v>
      </c>
      <c r="AY288" s="251" t="s">
        <v>143</v>
      </c>
    </row>
    <row r="289" s="14" customFormat="1">
      <c r="A289" s="14"/>
      <c r="B289" s="241"/>
      <c r="C289" s="242"/>
      <c r="D289" s="226" t="s">
        <v>162</v>
      </c>
      <c r="E289" s="243" t="s">
        <v>1</v>
      </c>
      <c r="F289" s="244" t="s">
        <v>393</v>
      </c>
      <c r="G289" s="242"/>
      <c r="H289" s="245">
        <v>9</v>
      </c>
      <c r="I289" s="246"/>
      <c r="J289" s="242"/>
      <c r="K289" s="242"/>
      <c r="L289" s="247"/>
      <c r="M289" s="248"/>
      <c r="N289" s="249"/>
      <c r="O289" s="249"/>
      <c r="P289" s="249"/>
      <c r="Q289" s="249"/>
      <c r="R289" s="249"/>
      <c r="S289" s="249"/>
      <c r="T289" s="250"/>
      <c r="U289" s="14"/>
      <c r="V289" s="14"/>
      <c r="W289" s="14"/>
      <c r="X289" s="14"/>
      <c r="Y289" s="14"/>
      <c r="Z289" s="14"/>
      <c r="AA289" s="14"/>
      <c r="AB289" s="14"/>
      <c r="AC289" s="14"/>
      <c r="AD289" s="14"/>
      <c r="AE289" s="14"/>
      <c r="AT289" s="251" t="s">
        <v>162</v>
      </c>
      <c r="AU289" s="251" t="s">
        <v>89</v>
      </c>
      <c r="AV289" s="14" t="s">
        <v>89</v>
      </c>
      <c r="AW289" s="14" t="s">
        <v>32</v>
      </c>
      <c r="AX289" s="14" t="s">
        <v>80</v>
      </c>
      <c r="AY289" s="251" t="s">
        <v>143</v>
      </c>
    </row>
    <row r="290" s="14" customFormat="1">
      <c r="A290" s="14"/>
      <c r="B290" s="241"/>
      <c r="C290" s="242"/>
      <c r="D290" s="226" t="s">
        <v>162</v>
      </c>
      <c r="E290" s="243" t="s">
        <v>1</v>
      </c>
      <c r="F290" s="244" t="s">
        <v>394</v>
      </c>
      <c r="G290" s="242"/>
      <c r="H290" s="245">
        <v>-17.495999999999999</v>
      </c>
      <c r="I290" s="246"/>
      <c r="J290" s="242"/>
      <c r="K290" s="242"/>
      <c r="L290" s="247"/>
      <c r="M290" s="248"/>
      <c r="N290" s="249"/>
      <c r="O290" s="249"/>
      <c r="P290" s="249"/>
      <c r="Q290" s="249"/>
      <c r="R290" s="249"/>
      <c r="S290" s="249"/>
      <c r="T290" s="250"/>
      <c r="U290" s="14"/>
      <c r="V290" s="14"/>
      <c r="W290" s="14"/>
      <c r="X290" s="14"/>
      <c r="Y290" s="14"/>
      <c r="Z290" s="14"/>
      <c r="AA290" s="14"/>
      <c r="AB290" s="14"/>
      <c r="AC290" s="14"/>
      <c r="AD290" s="14"/>
      <c r="AE290" s="14"/>
      <c r="AT290" s="251" t="s">
        <v>162</v>
      </c>
      <c r="AU290" s="251" t="s">
        <v>89</v>
      </c>
      <c r="AV290" s="14" t="s">
        <v>89</v>
      </c>
      <c r="AW290" s="14" t="s">
        <v>32</v>
      </c>
      <c r="AX290" s="14" t="s">
        <v>80</v>
      </c>
      <c r="AY290" s="251" t="s">
        <v>143</v>
      </c>
    </row>
    <row r="291" s="14" customFormat="1">
      <c r="A291" s="14"/>
      <c r="B291" s="241"/>
      <c r="C291" s="242"/>
      <c r="D291" s="226" t="s">
        <v>162</v>
      </c>
      <c r="E291" s="243" t="s">
        <v>1</v>
      </c>
      <c r="F291" s="244" t="s">
        <v>395</v>
      </c>
      <c r="G291" s="242"/>
      <c r="H291" s="245">
        <v>-1.5629999999999999</v>
      </c>
      <c r="I291" s="246"/>
      <c r="J291" s="242"/>
      <c r="K291" s="242"/>
      <c r="L291" s="247"/>
      <c r="M291" s="248"/>
      <c r="N291" s="249"/>
      <c r="O291" s="249"/>
      <c r="P291" s="249"/>
      <c r="Q291" s="249"/>
      <c r="R291" s="249"/>
      <c r="S291" s="249"/>
      <c r="T291" s="250"/>
      <c r="U291" s="14"/>
      <c r="V291" s="14"/>
      <c r="W291" s="14"/>
      <c r="X291" s="14"/>
      <c r="Y291" s="14"/>
      <c r="Z291" s="14"/>
      <c r="AA291" s="14"/>
      <c r="AB291" s="14"/>
      <c r="AC291" s="14"/>
      <c r="AD291" s="14"/>
      <c r="AE291" s="14"/>
      <c r="AT291" s="251" t="s">
        <v>162</v>
      </c>
      <c r="AU291" s="251" t="s">
        <v>89</v>
      </c>
      <c r="AV291" s="14" t="s">
        <v>89</v>
      </c>
      <c r="AW291" s="14" t="s">
        <v>32</v>
      </c>
      <c r="AX291" s="14" t="s">
        <v>80</v>
      </c>
      <c r="AY291" s="251" t="s">
        <v>143</v>
      </c>
    </row>
    <row r="292" s="14" customFormat="1">
      <c r="A292" s="14"/>
      <c r="B292" s="241"/>
      <c r="C292" s="242"/>
      <c r="D292" s="226" t="s">
        <v>162</v>
      </c>
      <c r="E292" s="243" t="s">
        <v>1</v>
      </c>
      <c r="F292" s="244" t="s">
        <v>396</v>
      </c>
      <c r="G292" s="242"/>
      <c r="H292" s="245">
        <v>-0.71299999999999997</v>
      </c>
      <c r="I292" s="246"/>
      <c r="J292" s="242"/>
      <c r="K292" s="242"/>
      <c r="L292" s="247"/>
      <c r="M292" s="248"/>
      <c r="N292" s="249"/>
      <c r="O292" s="249"/>
      <c r="P292" s="249"/>
      <c r="Q292" s="249"/>
      <c r="R292" s="249"/>
      <c r="S292" s="249"/>
      <c r="T292" s="250"/>
      <c r="U292" s="14"/>
      <c r="V292" s="14"/>
      <c r="W292" s="14"/>
      <c r="X292" s="14"/>
      <c r="Y292" s="14"/>
      <c r="Z292" s="14"/>
      <c r="AA292" s="14"/>
      <c r="AB292" s="14"/>
      <c r="AC292" s="14"/>
      <c r="AD292" s="14"/>
      <c r="AE292" s="14"/>
      <c r="AT292" s="251" t="s">
        <v>162</v>
      </c>
      <c r="AU292" s="251" t="s">
        <v>89</v>
      </c>
      <c r="AV292" s="14" t="s">
        <v>89</v>
      </c>
      <c r="AW292" s="14" t="s">
        <v>32</v>
      </c>
      <c r="AX292" s="14" t="s">
        <v>80</v>
      </c>
      <c r="AY292" s="251" t="s">
        <v>143</v>
      </c>
    </row>
    <row r="293" s="2" customFormat="1" ht="24.15" customHeight="1">
      <c r="A293" s="37"/>
      <c r="B293" s="38"/>
      <c r="C293" s="213" t="s">
        <v>397</v>
      </c>
      <c r="D293" s="213" t="s">
        <v>145</v>
      </c>
      <c r="E293" s="214" t="s">
        <v>398</v>
      </c>
      <c r="F293" s="215" t="s">
        <v>399</v>
      </c>
      <c r="G293" s="216" t="s">
        <v>157</v>
      </c>
      <c r="H293" s="217">
        <v>4.3949999999999996</v>
      </c>
      <c r="I293" s="218"/>
      <c r="J293" s="219">
        <f>ROUND(I293*H293,2)</f>
        <v>0</v>
      </c>
      <c r="K293" s="215" t="s">
        <v>1</v>
      </c>
      <c r="L293" s="43"/>
      <c r="M293" s="220" t="s">
        <v>1</v>
      </c>
      <c r="N293" s="221" t="s">
        <v>45</v>
      </c>
      <c r="O293" s="90"/>
      <c r="P293" s="222">
        <f>O293*H293</f>
        <v>0</v>
      </c>
      <c r="Q293" s="222">
        <v>0.34075</v>
      </c>
      <c r="R293" s="222">
        <f>Q293*H293</f>
        <v>1.4975962499999997</v>
      </c>
      <c r="S293" s="222">
        <v>0</v>
      </c>
      <c r="T293" s="223">
        <f>S293*H293</f>
        <v>0</v>
      </c>
      <c r="U293" s="37"/>
      <c r="V293" s="37"/>
      <c r="W293" s="37"/>
      <c r="X293" s="37"/>
      <c r="Y293" s="37"/>
      <c r="Z293" s="37"/>
      <c r="AA293" s="37"/>
      <c r="AB293" s="37"/>
      <c r="AC293" s="37"/>
      <c r="AD293" s="37"/>
      <c r="AE293" s="37"/>
      <c r="AR293" s="224" t="s">
        <v>149</v>
      </c>
      <c r="AT293" s="224" t="s">
        <v>145</v>
      </c>
      <c r="AU293" s="224" t="s">
        <v>89</v>
      </c>
      <c r="AY293" s="16" t="s">
        <v>143</v>
      </c>
      <c r="BE293" s="225">
        <f>IF(N293="základní",J293,0)</f>
        <v>0</v>
      </c>
      <c r="BF293" s="225">
        <f>IF(N293="snížená",J293,0)</f>
        <v>0</v>
      </c>
      <c r="BG293" s="225">
        <f>IF(N293="zákl. přenesená",J293,0)</f>
        <v>0</v>
      </c>
      <c r="BH293" s="225">
        <f>IF(N293="sníž. přenesená",J293,0)</f>
        <v>0</v>
      </c>
      <c r="BI293" s="225">
        <f>IF(N293="nulová",J293,0)</f>
        <v>0</v>
      </c>
      <c r="BJ293" s="16" t="s">
        <v>21</v>
      </c>
      <c r="BK293" s="225">
        <f>ROUND(I293*H293,2)</f>
        <v>0</v>
      </c>
      <c r="BL293" s="16" t="s">
        <v>149</v>
      </c>
      <c r="BM293" s="224" t="s">
        <v>400</v>
      </c>
    </row>
    <row r="294" s="2" customFormat="1">
      <c r="A294" s="37"/>
      <c r="B294" s="38"/>
      <c r="C294" s="39"/>
      <c r="D294" s="226" t="s">
        <v>160</v>
      </c>
      <c r="E294" s="39"/>
      <c r="F294" s="227" t="s">
        <v>385</v>
      </c>
      <c r="G294" s="39"/>
      <c r="H294" s="39"/>
      <c r="I294" s="228"/>
      <c r="J294" s="39"/>
      <c r="K294" s="39"/>
      <c r="L294" s="43"/>
      <c r="M294" s="229"/>
      <c r="N294" s="230"/>
      <c r="O294" s="90"/>
      <c r="P294" s="90"/>
      <c r="Q294" s="90"/>
      <c r="R294" s="90"/>
      <c r="S294" s="90"/>
      <c r="T294" s="91"/>
      <c r="U294" s="37"/>
      <c r="V294" s="37"/>
      <c r="W294" s="37"/>
      <c r="X294" s="37"/>
      <c r="Y294" s="37"/>
      <c r="Z294" s="37"/>
      <c r="AA294" s="37"/>
      <c r="AB294" s="37"/>
      <c r="AC294" s="37"/>
      <c r="AD294" s="37"/>
      <c r="AE294" s="37"/>
      <c r="AT294" s="16" t="s">
        <v>160</v>
      </c>
      <c r="AU294" s="16" t="s">
        <v>89</v>
      </c>
    </row>
    <row r="295" s="14" customFormat="1">
      <c r="A295" s="14"/>
      <c r="B295" s="241"/>
      <c r="C295" s="242"/>
      <c r="D295" s="226" t="s">
        <v>162</v>
      </c>
      <c r="E295" s="243" t="s">
        <v>1</v>
      </c>
      <c r="F295" s="244" t="s">
        <v>401</v>
      </c>
      <c r="G295" s="242"/>
      <c r="H295" s="245">
        <v>3.27</v>
      </c>
      <c r="I295" s="246"/>
      <c r="J295" s="242"/>
      <c r="K295" s="242"/>
      <c r="L295" s="247"/>
      <c r="M295" s="248"/>
      <c r="N295" s="249"/>
      <c r="O295" s="249"/>
      <c r="P295" s="249"/>
      <c r="Q295" s="249"/>
      <c r="R295" s="249"/>
      <c r="S295" s="249"/>
      <c r="T295" s="250"/>
      <c r="U295" s="14"/>
      <c r="V295" s="14"/>
      <c r="W295" s="14"/>
      <c r="X295" s="14"/>
      <c r="Y295" s="14"/>
      <c r="Z295" s="14"/>
      <c r="AA295" s="14"/>
      <c r="AB295" s="14"/>
      <c r="AC295" s="14"/>
      <c r="AD295" s="14"/>
      <c r="AE295" s="14"/>
      <c r="AT295" s="251" t="s">
        <v>162</v>
      </c>
      <c r="AU295" s="251" t="s">
        <v>89</v>
      </c>
      <c r="AV295" s="14" t="s">
        <v>89</v>
      </c>
      <c r="AW295" s="14" t="s">
        <v>32</v>
      </c>
      <c r="AX295" s="14" t="s">
        <v>80</v>
      </c>
      <c r="AY295" s="251" t="s">
        <v>143</v>
      </c>
    </row>
    <row r="296" s="14" customFormat="1">
      <c r="A296" s="14"/>
      <c r="B296" s="241"/>
      <c r="C296" s="242"/>
      <c r="D296" s="226" t="s">
        <v>162</v>
      </c>
      <c r="E296" s="243" t="s">
        <v>1</v>
      </c>
      <c r="F296" s="244" t="s">
        <v>402</v>
      </c>
      <c r="G296" s="242"/>
      <c r="H296" s="245">
        <v>1.125</v>
      </c>
      <c r="I296" s="246"/>
      <c r="J296" s="242"/>
      <c r="K296" s="242"/>
      <c r="L296" s="247"/>
      <c r="M296" s="248"/>
      <c r="N296" s="249"/>
      <c r="O296" s="249"/>
      <c r="P296" s="249"/>
      <c r="Q296" s="249"/>
      <c r="R296" s="249"/>
      <c r="S296" s="249"/>
      <c r="T296" s="250"/>
      <c r="U296" s="14"/>
      <c r="V296" s="14"/>
      <c r="W296" s="14"/>
      <c r="X296" s="14"/>
      <c r="Y296" s="14"/>
      <c r="Z296" s="14"/>
      <c r="AA296" s="14"/>
      <c r="AB296" s="14"/>
      <c r="AC296" s="14"/>
      <c r="AD296" s="14"/>
      <c r="AE296" s="14"/>
      <c r="AT296" s="251" t="s">
        <v>162</v>
      </c>
      <c r="AU296" s="251" t="s">
        <v>89</v>
      </c>
      <c r="AV296" s="14" t="s">
        <v>89</v>
      </c>
      <c r="AW296" s="14" t="s">
        <v>32</v>
      </c>
      <c r="AX296" s="14" t="s">
        <v>80</v>
      </c>
      <c r="AY296" s="251" t="s">
        <v>143</v>
      </c>
    </row>
    <row r="297" s="2" customFormat="1" ht="14.4" customHeight="1">
      <c r="A297" s="37"/>
      <c r="B297" s="38"/>
      <c r="C297" s="213" t="s">
        <v>403</v>
      </c>
      <c r="D297" s="213" t="s">
        <v>145</v>
      </c>
      <c r="E297" s="214" t="s">
        <v>404</v>
      </c>
      <c r="F297" s="215" t="s">
        <v>405</v>
      </c>
      <c r="G297" s="216" t="s">
        <v>406</v>
      </c>
      <c r="H297" s="217">
        <v>3</v>
      </c>
      <c r="I297" s="218"/>
      <c r="J297" s="219">
        <f>ROUND(I297*H297,2)</f>
        <v>0</v>
      </c>
      <c r="K297" s="215" t="s">
        <v>1</v>
      </c>
      <c r="L297" s="43"/>
      <c r="M297" s="220" t="s">
        <v>1</v>
      </c>
      <c r="N297" s="221" t="s">
        <v>45</v>
      </c>
      <c r="O297" s="90"/>
      <c r="P297" s="222">
        <f>O297*H297</f>
        <v>0</v>
      </c>
      <c r="Q297" s="222">
        <v>0.046449999999999998</v>
      </c>
      <c r="R297" s="222">
        <f>Q297*H297</f>
        <v>0.13935</v>
      </c>
      <c r="S297" s="222">
        <v>0</v>
      </c>
      <c r="T297" s="223">
        <f>S297*H297</f>
        <v>0</v>
      </c>
      <c r="U297" s="37"/>
      <c r="V297" s="37"/>
      <c r="W297" s="37"/>
      <c r="X297" s="37"/>
      <c r="Y297" s="37"/>
      <c r="Z297" s="37"/>
      <c r="AA297" s="37"/>
      <c r="AB297" s="37"/>
      <c r="AC297" s="37"/>
      <c r="AD297" s="37"/>
      <c r="AE297" s="37"/>
      <c r="AR297" s="224" t="s">
        <v>149</v>
      </c>
      <c r="AT297" s="224" t="s">
        <v>145</v>
      </c>
      <c r="AU297" s="224" t="s">
        <v>89</v>
      </c>
      <c r="AY297" s="16" t="s">
        <v>143</v>
      </c>
      <c r="BE297" s="225">
        <f>IF(N297="základní",J297,0)</f>
        <v>0</v>
      </c>
      <c r="BF297" s="225">
        <f>IF(N297="snížená",J297,0)</f>
        <v>0</v>
      </c>
      <c r="BG297" s="225">
        <f>IF(N297="zákl. přenesená",J297,0)</f>
        <v>0</v>
      </c>
      <c r="BH297" s="225">
        <f>IF(N297="sníž. přenesená",J297,0)</f>
        <v>0</v>
      </c>
      <c r="BI297" s="225">
        <f>IF(N297="nulová",J297,0)</f>
        <v>0</v>
      </c>
      <c r="BJ297" s="16" t="s">
        <v>21</v>
      </c>
      <c r="BK297" s="225">
        <f>ROUND(I297*H297,2)</f>
        <v>0</v>
      </c>
      <c r="BL297" s="16" t="s">
        <v>149</v>
      </c>
      <c r="BM297" s="224" t="s">
        <v>407</v>
      </c>
    </row>
    <row r="298" s="2" customFormat="1">
      <c r="A298" s="37"/>
      <c r="B298" s="38"/>
      <c r="C298" s="39"/>
      <c r="D298" s="226" t="s">
        <v>160</v>
      </c>
      <c r="E298" s="39"/>
      <c r="F298" s="227" t="s">
        <v>408</v>
      </c>
      <c r="G298" s="39"/>
      <c r="H298" s="39"/>
      <c r="I298" s="228"/>
      <c r="J298" s="39"/>
      <c r="K298" s="39"/>
      <c r="L298" s="43"/>
      <c r="M298" s="229"/>
      <c r="N298" s="230"/>
      <c r="O298" s="90"/>
      <c r="P298" s="90"/>
      <c r="Q298" s="90"/>
      <c r="R298" s="90"/>
      <c r="S298" s="90"/>
      <c r="T298" s="91"/>
      <c r="U298" s="37"/>
      <c r="V298" s="37"/>
      <c r="W298" s="37"/>
      <c r="X298" s="37"/>
      <c r="Y298" s="37"/>
      <c r="Z298" s="37"/>
      <c r="AA298" s="37"/>
      <c r="AB298" s="37"/>
      <c r="AC298" s="37"/>
      <c r="AD298" s="37"/>
      <c r="AE298" s="37"/>
      <c r="AT298" s="16" t="s">
        <v>160</v>
      </c>
      <c r="AU298" s="16" t="s">
        <v>89</v>
      </c>
    </row>
    <row r="299" s="2" customFormat="1" ht="14.4" customHeight="1">
      <c r="A299" s="37"/>
      <c r="B299" s="38"/>
      <c r="C299" s="213" t="s">
        <v>409</v>
      </c>
      <c r="D299" s="213" t="s">
        <v>145</v>
      </c>
      <c r="E299" s="214" t="s">
        <v>410</v>
      </c>
      <c r="F299" s="215" t="s">
        <v>411</v>
      </c>
      <c r="G299" s="216" t="s">
        <v>406</v>
      </c>
      <c r="H299" s="217">
        <v>6</v>
      </c>
      <c r="I299" s="218"/>
      <c r="J299" s="219">
        <f>ROUND(I299*H299,2)</f>
        <v>0</v>
      </c>
      <c r="K299" s="215" t="s">
        <v>1</v>
      </c>
      <c r="L299" s="43"/>
      <c r="M299" s="220" t="s">
        <v>1</v>
      </c>
      <c r="N299" s="221" t="s">
        <v>45</v>
      </c>
      <c r="O299" s="90"/>
      <c r="P299" s="222">
        <f>O299*H299</f>
        <v>0</v>
      </c>
      <c r="Q299" s="222">
        <v>0.092850000000000002</v>
      </c>
      <c r="R299" s="222">
        <f>Q299*H299</f>
        <v>0.55710000000000004</v>
      </c>
      <c r="S299" s="222">
        <v>0</v>
      </c>
      <c r="T299" s="223">
        <f>S299*H299</f>
        <v>0</v>
      </c>
      <c r="U299" s="37"/>
      <c r="V299" s="37"/>
      <c r="W299" s="37"/>
      <c r="X299" s="37"/>
      <c r="Y299" s="37"/>
      <c r="Z299" s="37"/>
      <c r="AA299" s="37"/>
      <c r="AB299" s="37"/>
      <c r="AC299" s="37"/>
      <c r="AD299" s="37"/>
      <c r="AE299" s="37"/>
      <c r="AR299" s="224" t="s">
        <v>149</v>
      </c>
      <c r="AT299" s="224" t="s">
        <v>145</v>
      </c>
      <c r="AU299" s="224" t="s">
        <v>89</v>
      </c>
      <c r="AY299" s="16" t="s">
        <v>143</v>
      </c>
      <c r="BE299" s="225">
        <f>IF(N299="základní",J299,0)</f>
        <v>0</v>
      </c>
      <c r="BF299" s="225">
        <f>IF(N299="snížená",J299,0)</f>
        <v>0</v>
      </c>
      <c r="BG299" s="225">
        <f>IF(N299="zákl. přenesená",J299,0)</f>
        <v>0</v>
      </c>
      <c r="BH299" s="225">
        <f>IF(N299="sníž. přenesená",J299,0)</f>
        <v>0</v>
      </c>
      <c r="BI299" s="225">
        <f>IF(N299="nulová",J299,0)</f>
        <v>0</v>
      </c>
      <c r="BJ299" s="16" t="s">
        <v>21</v>
      </c>
      <c r="BK299" s="225">
        <f>ROUND(I299*H299,2)</f>
        <v>0</v>
      </c>
      <c r="BL299" s="16" t="s">
        <v>149</v>
      </c>
      <c r="BM299" s="224" t="s">
        <v>412</v>
      </c>
    </row>
    <row r="300" s="2" customFormat="1">
      <c r="A300" s="37"/>
      <c r="B300" s="38"/>
      <c r="C300" s="39"/>
      <c r="D300" s="226" t="s">
        <v>160</v>
      </c>
      <c r="E300" s="39"/>
      <c r="F300" s="227" t="s">
        <v>408</v>
      </c>
      <c r="G300" s="39"/>
      <c r="H300" s="39"/>
      <c r="I300" s="228"/>
      <c r="J300" s="39"/>
      <c r="K300" s="39"/>
      <c r="L300" s="43"/>
      <c r="M300" s="229"/>
      <c r="N300" s="230"/>
      <c r="O300" s="90"/>
      <c r="P300" s="90"/>
      <c r="Q300" s="90"/>
      <c r="R300" s="90"/>
      <c r="S300" s="90"/>
      <c r="T300" s="91"/>
      <c r="U300" s="37"/>
      <c r="V300" s="37"/>
      <c r="W300" s="37"/>
      <c r="X300" s="37"/>
      <c r="Y300" s="37"/>
      <c r="Z300" s="37"/>
      <c r="AA300" s="37"/>
      <c r="AB300" s="37"/>
      <c r="AC300" s="37"/>
      <c r="AD300" s="37"/>
      <c r="AE300" s="37"/>
      <c r="AT300" s="16" t="s">
        <v>160</v>
      </c>
      <c r="AU300" s="16" t="s">
        <v>89</v>
      </c>
    </row>
    <row r="301" s="2" customFormat="1" ht="14.4" customHeight="1">
      <c r="A301" s="37"/>
      <c r="B301" s="38"/>
      <c r="C301" s="213" t="s">
        <v>413</v>
      </c>
      <c r="D301" s="213" t="s">
        <v>145</v>
      </c>
      <c r="E301" s="214" t="s">
        <v>414</v>
      </c>
      <c r="F301" s="215" t="s">
        <v>415</v>
      </c>
      <c r="G301" s="216" t="s">
        <v>157</v>
      </c>
      <c r="H301" s="217">
        <v>3.7999999999999998</v>
      </c>
      <c r="I301" s="218"/>
      <c r="J301" s="219">
        <f>ROUND(I301*H301,2)</f>
        <v>0</v>
      </c>
      <c r="K301" s="215" t="s">
        <v>158</v>
      </c>
      <c r="L301" s="43"/>
      <c r="M301" s="220" t="s">
        <v>1</v>
      </c>
      <c r="N301" s="221" t="s">
        <v>45</v>
      </c>
      <c r="O301" s="90"/>
      <c r="P301" s="222">
        <f>O301*H301</f>
        <v>0</v>
      </c>
      <c r="Q301" s="222">
        <v>0.01052</v>
      </c>
      <c r="R301" s="222">
        <f>Q301*H301</f>
        <v>0.039975999999999998</v>
      </c>
      <c r="S301" s="222">
        <v>0</v>
      </c>
      <c r="T301" s="223">
        <f>S301*H301</f>
        <v>0</v>
      </c>
      <c r="U301" s="37"/>
      <c r="V301" s="37"/>
      <c r="W301" s="37"/>
      <c r="X301" s="37"/>
      <c r="Y301" s="37"/>
      <c r="Z301" s="37"/>
      <c r="AA301" s="37"/>
      <c r="AB301" s="37"/>
      <c r="AC301" s="37"/>
      <c r="AD301" s="37"/>
      <c r="AE301" s="37"/>
      <c r="AR301" s="224" t="s">
        <v>149</v>
      </c>
      <c r="AT301" s="224" t="s">
        <v>145</v>
      </c>
      <c r="AU301" s="224" t="s">
        <v>89</v>
      </c>
      <c r="AY301" s="16" t="s">
        <v>143</v>
      </c>
      <c r="BE301" s="225">
        <f>IF(N301="základní",J301,0)</f>
        <v>0</v>
      </c>
      <c r="BF301" s="225">
        <f>IF(N301="snížená",J301,0)</f>
        <v>0</v>
      </c>
      <c r="BG301" s="225">
        <f>IF(N301="zákl. přenesená",J301,0)</f>
        <v>0</v>
      </c>
      <c r="BH301" s="225">
        <f>IF(N301="sníž. přenesená",J301,0)</f>
        <v>0</v>
      </c>
      <c r="BI301" s="225">
        <f>IF(N301="nulová",J301,0)</f>
        <v>0</v>
      </c>
      <c r="BJ301" s="16" t="s">
        <v>21</v>
      </c>
      <c r="BK301" s="225">
        <f>ROUND(I301*H301,2)</f>
        <v>0</v>
      </c>
      <c r="BL301" s="16" t="s">
        <v>149</v>
      </c>
      <c r="BM301" s="224" t="s">
        <v>416</v>
      </c>
    </row>
    <row r="302" s="13" customFormat="1">
      <c r="A302" s="13"/>
      <c r="B302" s="231"/>
      <c r="C302" s="232"/>
      <c r="D302" s="226" t="s">
        <v>162</v>
      </c>
      <c r="E302" s="233" t="s">
        <v>1</v>
      </c>
      <c r="F302" s="234" t="s">
        <v>417</v>
      </c>
      <c r="G302" s="232"/>
      <c r="H302" s="233" t="s">
        <v>1</v>
      </c>
      <c r="I302" s="235"/>
      <c r="J302" s="232"/>
      <c r="K302" s="232"/>
      <c r="L302" s="236"/>
      <c r="M302" s="237"/>
      <c r="N302" s="238"/>
      <c r="O302" s="238"/>
      <c r="P302" s="238"/>
      <c r="Q302" s="238"/>
      <c r="R302" s="238"/>
      <c r="S302" s="238"/>
      <c r="T302" s="239"/>
      <c r="U302" s="13"/>
      <c r="V302" s="13"/>
      <c r="W302" s="13"/>
      <c r="X302" s="13"/>
      <c r="Y302" s="13"/>
      <c r="Z302" s="13"/>
      <c r="AA302" s="13"/>
      <c r="AB302" s="13"/>
      <c r="AC302" s="13"/>
      <c r="AD302" s="13"/>
      <c r="AE302" s="13"/>
      <c r="AT302" s="240" t="s">
        <v>162</v>
      </c>
      <c r="AU302" s="240" t="s">
        <v>89</v>
      </c>
      <c r="AV302" s="13" t="s">
        <v>21</v>
      </c>
      <c r="AW302" s="13" t="s">
        <v>32</v>
      </c>
      <c r="AX302" s="13" t="s">
        <v>80</v>
      </c>
      <c r="AY302" s="240" t="s">
        <v>143</v>
      </c>
    </row>
    <row r="303" s="14" customFormat="1">
      <c r="A303" s="14"/>
      <c r="B303" s="241"/>
      <c r="C303" s="242"/>
      <c r="D303" s="226" t="s">
        <v>162</v>
      </c>
      <c r="E303" s="243" t="s">
        <v>1</v>
      </c>
      <c r="F303" s="244" t="s">
        <v>418</v>
      </c>
      <c r="G303" s="242"/>
      <c r="H303" s="245">
        <v>3.7999999999999998</v>
      </c>
      <c r="I303" s="246"/>
      <c r="J303" s="242"/>
      <c r="K303" s="242"/>
      <c r="L303" s="247"/>
      <c r="M303" s="248"/>
      <c r="N303" s="249"/>
      <c r="O303" s="249"/>
      <c r="P303" s="249"/>
      <c r="Q303" s="249"/>
      <c r="R303" s="249"/>
      <c r="S303" s="249"/>
      <c r="T303" s="250"/>
      <c r="U303" s="14"/>
      <c r="V303" s="14"/>
      <c r="W303" s="14"/>
      <c r="X303" s="14"/>
      <c r="Y303" s="14"/>
      <c r="Z303" s="14"/>
      <c r="AA303" s="14"/>
      <c r="AB303" s="14"/>
      <c r="AC303" s="14"/>
      <c r="AD303" s="14"/>
      <c r="AE303" s="14"/>
      <c r="AT303" s="251" t="s">
        <v>162</v>
      </c>
      <c r="AU303" s="251" t="s">
        <v>89</v>
      </c>
      <c r="AV303" s="14" t="s">
        <v>89</v>
      </c>
      <c r="AW303" s="14" t="s">
        <v>32</v>
      </c>
      <c r="AX303" s="14" t="s">
        <v>80</v>
      </c>
      <c r="AY303" s="251" t="s">
        <v>143</v>
      </c>
    </row>
    <row r="304" s="2" customFormat="1" ht="14.4" customHeight="1">
      <c r="A304" s="37"/>
      <c r="B304" s="38"/>
      <c r="C304" s="213" t="s">
        <v>419</v>
      </c>
      <c r="D304" s="213" t="s">
        <v>145</v>
      </c>
      <c r="E304" s="214" t="s">
        <v>420</v>
      </c>
      <c r="F304" s="215" t="s">
        <v>421</v>
      </c>
      <c r="G304" s="216" t="s">
        <v>157</v>
      </c>
      <c r="H304" s="217">
        <v>3.7999999999999998</v>
      </c>
      <c r="I304" s="218"/>
      <c r="J304" s="219">
        <f>ROUND(I304*H304,2)</f>
        <v>0</v>
      </c>
      <c r="K304" s="215" t="s">
        <v>158</v>
      </c>
      <c r="L304" s="43"/>
      <c r="M304" s="220" t="s">
        <v>1</v>
      </c>
      <c r="N304" s="221" t="s">
        <v>45</v>
      </c>
      <c r="O304" s="90"/>
      <c r="P304" s="222">
        <f>O304*H304</f>
        <v>0</v>
      </c>
      <c r="Q304" s="222">
        <v>0</v>
      </c>
      <c r="R304" s="222">
        <f>Q304*H304</f>
        <v>0</v>
      </c>
      <c r="S304" s="222">
        <v>0</v>
      </c>
      <c r="T304" s="223">
        <f>S304*H304</f>
        <v>0</v>
      </c>
      <c r="U304" s="37"/>
      <c r="V304" s="37"/>
      <c r="W304" s="37"/>
      <c r="X304" s="37"/>
      <c r="Y304" s="37"/>
      <c r="Z304" s="37"/>
      <c r="AA304" s="37"/>
      <c r="AB304" s="37"/>
      <c r="AC304" s="37"/>
      <c r="AD304" s="37"/>
      <c r="AE304" s="37"/>
      <c r="AR304" s="224" t="s">
        <v>149</v>
      </c>
      <c r="AT304" s="224" t="s">
        <v>145</v>
      </c>
      <c r="AU304" s="224" t="s">
        <v>89</v>
      </c>
      <c r="AY304" s="16" t="s">
        <v>143</v>
      </c>
      <c r="BE304" s="225">
        <f>IF(N304="základní",J304,0)</f>
        <v>0</v>
      </c>
      <c r="BF304" s="225">
        <f>IF(N304="snížená",J304,0)</f>
        <v>0</v>
      </c>
      <c r="BG304" s="225">
        <f>IF(N304="zákl. přenesená",J304,0)</f>
        <v>0</v>
      </c>
      <c r="BH304" s="225">
        <f>IF(N304="sníž. přenesená",J304,0)</f>
        <v>0</v>
      </c>
      <c r="BI304" s="225">
        <f>IF(N304="nulová",J304,0)</f>
        <v>0</v>
      </c>
      <c r="BJ304" s="16" t="s">
        <v>21</v>
      </c>
      <c r="BK304" s="225">
        <f>ROUND(I304*H304,2)</f>
        <v>0</v>
      </c>
      <c r="BL304" s="16" t="s">
        <v>149</v>
      </c>
      <c r="BM304" s="224" t="s">
        <v>422</v>
      </c>
    </row>
    <row r="305" s="2" customFormat="1" ht="24.15" customHeight="1">
      <c r="A305" s="37"/>
      <c r="B305" s="38"/>
      <c r="C305" s="213" t="s">
        <v>423</v>
      </c>
      <c r="D305" s="213" t="s">
        <v>145</v>
      </c>
      <c r="E305" s="214" t="s">
        <v>424</v>
      </c>
      <c r="F305" s="215" t="s">
        <v>425</v>
      </c>
      <c r="G305" s="216" t="s">
        <v>157</v>
      </c>
      <c r="H305" s="217">
        <v>3.7999999999999998</v>
      </c>
      <c r="I305" s="218"/>
      <c r="J305" s="219">
        <f>ROUND(I305*H305,2)</f>
        <v>0</v>
      </c>
      <c r="K305" s="215" t="s">
        <v>158</v>
      </c>
      <c r="L305" s="43"/>
      <c r="M305" s="220" t="s">
        <v>1</v>
      </c>
      <c r="N305" s="221" t="s">
        <v>45</v>
      </c>
      <c r="O305" s="90"/>
      <c r="P305" s="222">
        <f>O305*H305</f>
        <v>0</v>
      </c>
      <c r="Q305" s="222">
        <v>0.00055999999999999995</v>
      </c>
      <c r="R305" s="222">
        <f>Q305*H305</f>
        <v>0.0021279999999999997</v>
      </c>
      <c r="S305" s="222">
        <v>0</v>
      </c>
      <c r="T305" s="223">
        <f>S305*H305</f>
        <v>0</v>
      </c>
      <c r="U305" s="37"/>
      <c r="V305" s="37"/>
      <c r="W305" s="37"/>
      <c r="X305" s="37"/>
      <c r="Y305" s="37"/>
      <c r="Z305" s="37"/>
      <c r="AA305" s="37"/>
      <c r="AB305" s="37"/>
      <c r="AC305" s="37"/>
      <c r="AD305" s="37"/>
      <c r="AE305" s="37"/>
      <c r="AR305" s="224" t="s">
        <v>149</v>
      </c>
      <c r="AT305" s="224" t="s">
        <v>145</v>
      </c>
      <c r="AU305" s="224" t="s">
        <v>89</v>
      </c>
      <c r="AY305" s="16" t="s">
        <v>143</v>
      </c>
      <c r="BE305" s="225">
        <f>IF(N305="základní",J305,0)</f>
        <v>0</v>
      </c>
      <c r="BF305" s="225">
        <f>IF(N305="snížená",J305,0)</f>
        <v>0</v>
      </c>
      <c r="BG305" s="225">
        <f>IF(N305="zákl. přenesená",J305,0)</f>
        <v>0</v>
      </c>
      <c r="BH305" s="225">
        <f>IF(N305="sníž. přenesená",J305,0)</f>
        <v>0</v>
      </c>
      <c r="BI305" s="225">
        <f>IF(N305="nulová",J305,0)</f>
        <v>0</v>
      </c>
      <c r="BJ305" s="16" t="s">
        <v>21</v>
      </c>
      <c r="BK305" s="225">
        <f>ROUND(I305*H305,2)</f>
        <v>0</v>
      </c>
      <c r="BL305" s="16" t="s">
        <v>149</v>
      </c>
      <c r="BM305" s="224" t="s">
        <v>426</v>
      </c>
    </row>
    <row r="306" s="2" customFormat="1" ht="24.15" customHeight="1">
      <c r="A306" s="37"/>
      <c r="B306" s="38"/>
      <c r="C306" s="213" t="s">
        <v>427</v>
      </c>
      <c r="D306" s="213" t="s">
        <v>145</v>
      </c>
      <c r="E306" s="214" t="s">
        <v>428</v>
      </c>
      <c r="F306" s="215" t="s">
        <v>429</v>
      </c>
      <c r="G306" s="216" t="s">
        <v>179</v>
      </c>
      <c r="H306" s="217">
        <v>6.25</v>
      </c>
      <c r="I306" s="218"/>
      <c r="J306" s="219">
        <f>ROUND(I306*H306,2)</f>
        <v>0</v>
      </c>
      <c r="K306" s="215" t="s">
        <v>158</v>
      </c>
      <c r="L306" s="43"/>
      <c r="M306" s="220" t="s">
        <v>1</v>
      </c>
      <c r="N306" s="221" t="s">
        <v>45</v>
      </c>
      <c r="O306" s="90"/>
      <c r="P306" s="222">
        <f>O306*H306</f>
        <v>0</v>
      </c>
      <c r="Q306" s="222">
        <v>0.00029999999999999997</v>
      </c>
      <c r="R306" s="222">
        <f>Q306*H306</f>
        <v>0.0018749999999999999</v>
      </c>
      <c r="S306" s="222">
        <v>0</v>
      </c>
      <c r="T306" s="223">
        <f>S306*H306</f>
        <v>0</v>
      </c>
      <c r="U306" s="37"/>
      <c r="V306" s="37"/>
      <c r="W306" s="37"/>
      <c r="X306" s="37"/>
      <c r="Y306" s="37"/>
      <c r="Z306" s="37"/>
      <c r="AA306" s="37"/>
      <c r="AB306" s="37"/>
      <c r="AC306" s="37"/>
      <c r="AD306" s="37"/>
      <c r="AE306" s="37"/>
      <c r="AR306" s="224" t="s">
        <v>149</v>
      </c>
      <c r="AT306" s="224" t="s">
        <v>145</v>
      </c>
      <c r="AU306" s="224" t="s">
        <v>89</v>
      </c>
      <c r="AY306" s="16" t="s">
        <v>143</v>
      </c>
      <c r="BE306" s="225">
        <f>IF(N306="základní",J306,0)</f>
        <v>0</v>
      </c>
      <c r="BF306" s="225">
        <f>IF(N306="snížená",J306,0)</f>
        <v>0</v>
      </c>
      <c r="BG306" s="225">
        <f>IF(N306="zákl. přenesená",J306,0)</f>
        <v>0</v>
      </c>
      <c r="BH306" s="225">
        <f>IF(N306="sníž. přenesená",J306,0)</f>
        <v>0</v>
      </c>
      <c r="BI306" s="225">
        <f>IF(N306="nulová",J306,0)</f>
        <v>0</v>
      </c>
      <c r="BJ306" s="16" t="s">
        <v>21</v>
      </c>
      <c r="BK306" s="225">
        <f>ROUND(I306*H306,2)</f>
        <v>0</v>
      </c>
      <c r="BL306" s="16" t="s">
        <v>149</v>
      </c>
      <c r="BM306" s="224" t="s">
        <v>430</v>
      </c>
    </row>
    <row r="307" s="14" customFormat="1">
      <c r="A307" s="14"/>
      <c r="B307" s="241"/>
      <c r="C307" s="242"/>
      <c r="D307" s="226" t="s">
        <v>162</v>
      </c>
      <c r="E307" s="243" t="s">
        <v>1</v>
      </c>
      <c r="F307" s="244" t="s">
        <v>431</v>
      </c>
      <c r="G307" s="242"/>
      <c r="H307" s="245">
        <v>6.25</v>
      </c>
      <c r="I307" s="246"/>
      <c r="J307" s="242"/>
      <c r="K307" s="242"/>
      <c r="L307" s="247"/>
      <c r="M307" s="248"/>
      <c r="N307" s="249"/>
      <c r="O307" s="249"/>
      <c r="P307" s="249"/>
      <c r="Q307" s="249"/>
      <c r="R307" s="249"/>
      <c r="S307" s="249"/>
      <c r="T307" s="250"/>
      <c r="U307" s="14"/>
      <c r="V307" s="14"/>
      <c r="W307" s="14"/>
      <c r="X307" s="14"/>
      <c r="Y307" s="14"/>
      <c r="Z307" s="14"/>
      <c r="AA307" s="14"/>
      <c r="AB307" s="14"/>
      <c r="AC307" s="14"/>
      <c r="AD307" s="14"/>
      <c r="AE307" s="14"/>
      <c r="AT307" s="251" t="s">
        <v>162</v>
      </c>
      <c r="AU307" s="251" t="s">
        <v>89</v>
      </c>
      <c r="AV307" s="14" t="s">
        <v>89</v>
      </c>
      <c r="AW307" s="14" t="s">
        <v>32</v>
      </c>
      <c r="AX307" s="14" t="s">
        <v>80</v>
      </c>
      <c r="AY307" s="251" t="s">
        <v>143</v>
      </c>
    </row>
    <row r="308" s="2" customFormat="1" ht="14.4" customHeight="1">
      <c r="A308" s="37"/>
      <c r="B308" s="38"/>
      <c r="C308" s="213" t="s">
        <v>432</v>
      </c>
      <c r="D308" s="213" t="s">
        <v>145</v>
      </c>
      <c r="E308" s="214" t="s">
        <v>433</v>
      </c>
      <c r="F308" s="215" t="s">
        <v>434</v>
      </c>
      <c r="G308" s="216" t="s">
        <v>179</v>
      </c>
      <c r="H308" s="217">
        <v>6.1200000000000001</v>
      </c>
      <c r="I308" s="218"/>
      <c r="J308" s="219">
        <f>ROUND(I308*H308,2)</f>
        <v>0</v>
      </c>
      <c r="K308" s="215" t="s">
        <v>1</v>
      </c>
      <c r="L308" s="43"/>
      <c r="M308" s="220" t="s">
        <v>1</v>
      </c>
      <c r="N308" s="221" t="s">
        <v>45</v>
      </c>
      <c r="O308" s="90"/>
      <c r="P308" s="222">
        <f>O308*H308</f>
        <v>0</v>
      </c>
      <c r="Q308" s="222">
        <v>0.00012</v>
      </c>
      <c r="R308" s="222">
        <f>Q308*H308</f>
        <v>0.00073440000000000007</v>
      </c>
      <c r="S308" s="222">
        <v>0</v>
      </c>
      <c r="T308" s="223">
        <f>S308*H308</f>
        <v>0</v>
      </c>
      <c r="U308" s="37"/>
      <c r="V308" s="37"/>
      <c r="W308" s="37"/>
      <c r="X308" s="37"/>
      <c r="Y308" s="37"/>
      <c r="Z308" s="37"/>
      <c r="AA308" s="37"/>
      <c r="AB308" s="37"/>
      <c r="AC308" s="37"/>
      <c r="AD308" s="37"/>
      <c r="AE308" s="37"/>
      <c r="AR308" s="224" t="s">
        <v>149</v>
      </c>
      <c r="AT308" s="224" t="s">
        <v>145</v>
      </c>
      <c r="AU308" s="224" t="s">
        <v>89</v>
      </c>
      <c r="AY308" s="16" t="s">
        <v>143</v>
      </c>
      <c r="BE308" s="225">
        <f>IF(N308="základní",J308,0)</f>
        <v>0</v>
      </c>
      <c r="BF308" s="225">
        <f>IF(N308="snížená",J308,0)</f>
        <v>0</v>
      </c>
      <c r="BG308" s="225">
        <f>IF(N308="zákl. přenesená",J308,0)</f>
        <v>0</v>
      </c>
      <c r="BH308" s="225">
        <f>IF(N308="sníž. přenesená",J308,0)</f>
        <v>0</v>
      </c>
      <c r="BI308" s="225">
        <f>IF(N308="nulová",J308,0)</f>
        <v>0</v>
      </c>
      <c r="BJ308" s="16" t="s">
        <v>21</v>
      </c>
      <c r="BK308" s="225">
        <f>ROUND(I308*H308,2)</f>
        <v>0</v>
      </c>
      <c r="BL308" s="16" t="s">
        <v>149</v>
      </c>
      <c r="BM308" s="224" t="s">
        <v>435</v>
      </c>
    </row>
    <row r="309" s="14" customFormat="1">
      <c r="A309" s="14"/>
      <c r="B309" s="241"/>
      <c r="C309" s="242"/>
      <c r="D309" s="226" t="s">
        <v>162</v>
      </c>
      <c r="E309" s="243" t="s">
        <v>1</v>
      </c>
      <c r="F309" s="244" t="s">
        <v>436</v>
      </c>
      <c r="G309" s="242"/>
      <c r="H309" s="245">
        <v>6.1200000000000001</v>
      </c>
      <c r="I309" s="246"/>
      <c r="J309" s="242"/>
      <c r="K309" s="242"/>
      <c r="L309" s="247"/>
      <c r="M309" s="248"/>
      <c r="N309" s="249"/>
      <c r="O309" s="249"/>
      <c r="P309" s="249"/>
      <c r="Q309" s="249"/>
      <c r="R309" s="249"/>
      <c r="S309" s="249"/>
      <c r="T309" s="250"/>
      <c r="U309" s="14"/>
      <c r="V309" s="14"/>
      <c r="W309" s="14"/>
      <c r="X309" s="14"/>
      <c r="Y309" s="14"/>
      <c r="Z309" s="14"/>
      <c r="AA309" s="14"/>
      <c r="AB309" s="14"/>
      <c r="AC309" s="14"/>
      <c r="AD309" s="14"/>
      <c r="AE309" s="14"/>
      <c r="AT309" s="251" t="s">
        <v>162</v>
      </c>
      <c r="AU309" s="251" t="s">
        <v>89</v>
      </c>
      <c r="AV309" s="14" t="s">
        <v>89</v>
      </c>
      <c r="AW309" s="14" t="s">
        <v>32</v>
      </c>
      <c r="AX309" s="14" t="s">
        <v>80</v>
      </c>
      <c r="AY309" s="251" t="s">
        <v>143</v>
      </c>
    </row>
    <row r="310" s="2" customFormat="1" ht="24.15" customHeight="1">
      <c r="A310" s="37"/>
      <c r="B310" s="38"/>
      <c r="C310" s="213" t="s">
        <v>437</v>
      </c>
      <c r="D310" s="213" t="s">
        <v>145</v>
      </c>
      <c r="E310" s="214" t="s">
        <v>438</v>
      </c>
      <c r="F310" s="215" t="s">
        <v>439</v>
      </c>
      <c r="G310" s="216" t="s">
        <v>179</v>
      </c>
      <c r="H310" s="217">
        <v>6.1200000000000001</v>
      </c>
      <c r="I310" s="218"/>
      <c r="J310" s="219">
        <f>ROUND(I310*H310,2)</f>
        <v>0</v>
      </c>
      <c r="K310" s="215" t="s">
        <v>1</v>
      </c>
      <c r="L310" s="43"/>
      <c r="M310" s="220" t="s">
        <v>1</v>
      </c>
      <c r="N310" s="221" t="s">
        <v>45</v>
      </c>
      <c r="O310" s="90"/>
      <c r="P310" s="222">
        <f>O310*H310</f>
        <v>0</v>
      </c>
      <c r="Q310" s="222">
        <v>0.00013999999999999999</v>
      </c>
      <c r="R310" s="222">
        <f>Q310*H310</f>
        <v>0.0008567999999999999</v>
      </c>
      <c r="S310" s="222">
        <v>0</v>
      </c>
      <c r="T310" s="223">
        <f>S310*H310</f>
        <v>0</v>
      </c>
      <c r="U310" s="37"/>
      <c r="V310" s="37"/>
      <c r="W310" s="37"/>
      <c r="X310" s="37"/>
      <c r="Y310" s="37"/>
      <c r="Z310" s="37"/>
      <c r="AA310" s="37"/>
      <c r="AB310" s="37"/>
      <c r="AC310" s="37"/>
      <c r="AD310" s="37"/>
      <c r="AE310" s="37"/>
      <c r="AR310" s="224" t="s">
        <v>149</v>
      </c>
      <c r="AT310" s="224" t="s">
        <v>145</v>
      </c>
      <c r="AU310" s="224" t="s">
        <v>89</v>
      </c>
      <c r="AY310" s="16" t="s">
        <v>143</v>
      </c>
      <c r="BE310" s="225">
        <f>IF(N310="základní",J310,0)</f>
        <v>0</v>
      </c>
      <c r="BF310" s="225">
        <f>IF(N310="snížená",J310,0)</f>
        <v>0</v>
      </c>
      <c r="BG310" s="225">
        <f>IF(N310="zákl. přenesená",J310,0)</f>
        <v>0</v>
      </c>
      <c r="BH310" s="225">
        <f>IF(N310="sníž. přenesená",J310,0)</f>
        <v>0</v>
      </c>
      <c r="BI310" s="225">
        <f>IF(N310="nulová",J310,0)</f>
        <v>0</v>
      </c>
      <c r="BJ310" s="16" t="s">
        <v>21</v>
      </c>
      <c r="BK310" s="225">
        <f>ROUND(I310*H310,2)</f>
        <v>0</v>
      </c>
      <c r="BL310" s="16" t="s">
        <v>149</v>
      </c>
      <c r="BM310" s="224" t="s">
        <v>440</v>
      </c>
    </row>
    <row r="311" s="14" customFormat="1">
      <c r="A311" s="14"/>
      <c r="B311" s="241"/>
      <c r="C311" s="242"/>
      <c r="D311" s="226" t="s">
        <v>162</v>
      </c>
      <c r="E311" s="243" t="s">
        <v>1</v>
      </c>
      <c r="F311" s="244" t="s">
        <v>436</v>
      </c>
      <c r="G311" s="242"/>
      <c r="H311" s="245">
        <v>6.1200000000000001</v>
      </c>
      <c r="I311" s="246"/>
      <c r="J311" s="242"/>
      <c r="K311" s="242"/>
      <c r="L311" s="247"/>
      <c r="M311" s="248"/>
      <c r="N311" s="249"/>
      <c r="O311" s="249"/>
      <c r="P311" s="249"/>
      <c r="Q311" s="249"/>
      <c r="R311" s="249"/>
      <c r="S311" s="249"/>
      <c r="T311" s="250"/>
      <c r="U311" s="14"/>
      <c r="V311" s="14"/>
      <c r="W311" s="14"/>
      <c r="X311" s="14"/>
      <c r="Y311" s="14"/>
      <c r="Z311" s="14"/>
      <c r="AA311" s="14"/>
      <c r="AB311" s="14"/>
      <c r="AC311" s="14"/>
      <c r="AD311" s="14"/>
      <c r="AE311" s="14"/>
      <c r="AT311" s="251" t="s">
        <v>162</v>
      </c>
      <c r="AU311" s="251" t="s">
        <v>89</v>
      </c>
      <c r="AV311" s="14" t="s">
        <v>89</v>
      </c>
      <c r="AW311" s="14" t="s">
        <v>32</v>
      </c>
      <c r="AX311" s="14" t="s">
        <v>80</v>
      </c>
      <c r="AY311" s="251" t="s">
        <v>143</v>
      </c>
    </row>
    <row r="312" s="12" customFormat="1" ht="22.8" customHeight="1">
      <c r="A312" s="12"/>
      <c r="B312" s="197"/>
      <c r="C312" s="198"/>
      <c r="D312" s="199" t="s">
        <v>79</v>
      </c>
      <c r="E312" s="211" t="s">
        <v>149</v>
      </c>
      <c r="F312" s="211" t="s">
        <v>441</v>
      </c>
      <c r="G312" s="198"/>
      <c r="H312" s="198"/>
      <c r="I312" s="201"/>
      <c r="J312" s="212">
        <f>BK312</f>
        <v>0</v>
      </c>
      <c r="K312" s="198"/>
      <c r="L312" s="203"/>
      <c r="M312" s="204"/>
      <c r="N312" s="205"/>
      <c r="O312" s="205"/>
      <c r="P312" s="206">
        <f>SUM(P313:P333)</f>
        <v>0</v>
      </c>
      <c r="Q312" s="205"/>
      <c r="R312" s="206">
        <f>SUM(R313:R333)</f>
        <v>57.623607360000001</v>
      </c>
      <c r="S312" s="205"/>
      <c r="T312" s="207">
        <f>SUM(T313:T333)</f>
        <v>0</v>
      </c>
      <c r="U312" s="12"/>
      <c r="V312" s="12"/>
      <c r="W312" s="12"/>
      <c r="X312" s="12"/>
      <c r="Y312" s="12"/>
      <c r="Z312" s="12"/>
      <c r="AA312" s="12"/>
      <c r="AB312" s="12"/>
      <c r="AC312" s="12"/>
      <c r="AD312" s="12"/>
      <c r="AE312" s="12"/>
      <c r="AR312" s="208" t="s">
        <v>21</v>
      </c>
      <c r="AT312" s="209" t="s">
        <v>79</v>
      </c>
      <c r="AU312" s="209" t="s">
        <v>21</v>
      </c>
      <c r="AY312" s="208" t="s">
        <v>143</v>
      </c>
      <c r="BK312" s="210">
        <f>SUM(BK313:BK333)</f>
        <v>0</v>
      </c>
    </row>
    <row r="313" s="2" customFormat="1" ht="24.15" customHeight="1">
      <c r="A313" s="37"/>
      <c r="B313" s="38"/>
      <c r="C313" s="213" t="s">
        <v>442</v>
      </c>
      <c r="D313" s="213" t="s">
        <v>145</v>
      </c>
      <c r="E313" s="214" t="s">
        <v>443</v>
      </c>
      <c r="F313" s="215" t="s">
        <v>444</v>
      </c>
      <c r="G313" s="216" t="s">
        <v>157</v>
      </c>
      <c r="H313" s="217">
        <v>109.834</v>
      </c>
      <c r="I313" s="218"/>
      <c r="J313" s="219">
        <f>ROUND(I313*H313,2)</f>
        <v>0</v>
      </c>
      <c r="K313" s="215" t="s">
        <v>1</v>
      </c>
      <c r="L313" s="43"/>
      <c r="M313" s="220" t="s">
        <v>1</v>
      </c>
      <c r="N313" s="221" t="s">
        <v>45</v>
      </c>
      <c r="O313" s="90"/>
      <c r="P313" s="222">
        <f>O313*H313</f>
        <v>0</v>
      </c>
      <c r="Q313" s="222">
        <v>0.36899999999999999</v>
      </c>
      <c r="R313" s="222">
        <f>Q313*H313</f>
        <v>40.528745999999998</v>
      </c>
      <c r="S313" s="222">
        <v>0</v>
      </c>
      <c r="T313" s="223">
        <f>S313*H313</f>
        <v>0</v>
      </c>
      <c r="U313" s="37"/>
      <c r="V313" s="37"/>
      <c r="W313" s="37"/>
      <c r="X313" s="37"/>
      <c r="Y313" s="37"/>
      <c r="Z313" s="37"/>
      <c r="AA313" s="37"/>
      <c r="AB313" s="37"/>
      <c r="AC313" s="37"/>
      <c r="AD313" s="37"/>
      <c r="AE313" s="37"/>
      <c r="AR313" s="224" t="s">
        <v>149</v>
      </c>
      <c r="AT313" s="224" t="s">
        <v>145</v>
      </c>
      <c r="AU313" s="224" t="s">
        <v>89</v>
      </c>
      <c r="AY313" s="16" t="s">
        <v>143</v>
      </c>
      <c r="BE313" s="225">
        <f>IF(N313="základní",J313,0)</f>
        <v>0</v>
      </c>
      <c r="BF313" s="225">
        <f>IF(N313="snížená",J313,0)</f>
        <v>0</v>
      </c>
      <c r="BG313" s="225">
        <f>IF(N313="zákl. přenesená",J313,0)</f>
        <v>0</v>
      </c>
      <c r="BH313" s="225">
        <f>IF(N313="sníž. přenesená",J313,0)</f>
        <v>0</v>
      </c>
      <c r="BI313" s="225">
        <f>IF(N313="nulová",J313,0)</f>
        <v>0</v>
      </c>
      <c r="BJ313" s="16" t="s">
        <v>21</v>
      </c>
      <c r="BK313" s="225">
        <f>ROUND(I313*H313,2)</f>
        <v>0</v>
      </c>
      <c r="BL313" s="16" t="s">
        <v>149</v>
      </c>
      <c r="BM313" s="224" t="s">
        <v>445</v>
      </c>
    </row>
    <row r="314" s="2" customFormat="1">
      <c r="A314" s="37"/>
      <c r="B314" s="38"/>
      <c r="C314" s="39"/>
      <c r="D314" s="226" t="s">
        <v>446</v>
      </c>
      <c r="E314" s="39"/>
      <c r="F314" s="227" t="s">
        <v>447</v>
      </c>
      <c r="G314" s="39"/>
      <c r="H314" s="39"/>
      <c r="I314" s="228"/>
      <c r="J314" s="39"/>
      <c r="K314" s="39"/>
      <c r="L314" s="43"/>
      <c r="M314" s="229"/>
      <c r="N314" s="230"/>
      <c r="O314" s="90"/>
      <c r="P314" s="90"/>
      <c r="Q314" s="90"/>
      <c r="R314" s="90"/>
      <c r="S314" s="90"/>
      <c r="T314" s="91"/>
      <c r="U314" s="37"/>
      <c r="V314" s="37"/>
      <c r="W314" s="37"/>
      <c r="X314" s="37"/>
      <c r="Y314" s="37"/>
      <c r="Z314" s="37"/>
      <c r="AA314" s="37"/>
      <c r="AB314" s="37"/>
      <c r="AC314" s="37"/>
      <c r="AD314" s="37"/>
      <c r="AE314" s="37"/>
      <c r="AT314" s="16" t="s">
        <v>446</v>
      </c>
      <c r="AU314" s="16" t="s">
        <v>89</v>
      </c>
    </row>
    <row r="315" s="14" customFormat="1">
      <c r="A315" s="14"/>
      <c r="B315" s="241"/>
      <c r="C315" s="242"/>
      <c r="D315" s="226" t="s">
        <v>162</v>
      </c>
      <c r="E315" s="243" t="s">
        <v>1</v>
      </c>
      <c r="F315" s="244" t="s">
        <v>448</v>
      </c>
      <c r="G315" s="242"/>
      <c r="H315" s="245">
        <v>109.834</v>
      </c>
      <c r="I315" s="246"/>
      <c r="J315" s="242"/>
      <c r="K315" s="242"/>
      <c r="L315" s="247"/>
      <c r="M315" s="248"/>
      <c r="N315" s="249"/>
      <c r="O315" s="249"/>
      <c r="P315" s="249"/>
      <c r="Q315" s="249"/>
      <c r="R315" s="249"/>
      <c r="S315" s="249"/>
      <c r="T315" s="250"/>
      <c r="U315" s="14"/>
      <c r="V315" s="14"/>
      <c r="W315" s="14"/>
      <c r="X315" s="14"/>
      <c r="Y315" s="14"/>
      <c r="Z315" s="14"/>
      <c r="AA315" s="14"/>
      <c r="AB315" s="14"/>
      <c r="AC315" s="14"/>
      <c r="AD315" s="14"/>
      <c r="AE315" s="14"/>
      <c r="AT315" s="251" t="s">
        <v>162</v>
      </c>
      <c r="AU315" s="251" t="s">
        <v>89</v>
      </c>
      <c r="AV315" s="14" t="s">
        <v>89</v>
      </c>
      <c r="AW315" s="14" t="s">
        <v>32</v>
      </c>
      <c r="AX315" s="14" t="s">
        <v>80</v>
      </c>
      <c r="AY315" s="251" t="s">
        <v>143</v>
      </c>
    </row>
    <row r="316" s="2" customFormat="1" ht="24.15" customHeight="1">
      <c r="A316" s="37"/>
      <c r="B316" s="38"/>
      <c r="C316" s="213" t="s">
        <v>449</v>
      </c>
      <c r="D316" s="213" t="s">
        <v>145</v>
      </c>
      <c r="E316" s="214" t="s">
        <v>450</v>
      </c>
      <c r="F316" s="215" t="s">
        <v>451</v>
      </c>
      <c r="G316" s="216" t="s">
        <v>179</v>
      </c>
      <c r="H316" s="217">
        <v>33.640000000000001</v>
      </c>
      <c r="I316" s="218"/>
      <c r="J316" s="219">
        <f>ROUND(I316*H316,2)</f>
        <v>0</v>
      </c>
      <c r="K316" s="215" t="s">
        <v>1</v>
      </c>
      <c r="L316" s="43"/>
      <c r="M316" s="220" t="s">
        <v>1</v>
      </c>
      <c r="N316" s="221" t="s">
        <v>45</v>
      </c>
      <c r="O316" s="90"/>
      <c r="P316" s="222">
        <f>O316*H316</f>
        <v>0</v>
      </c>
      <c r="Q316" s="222">
        <v>0.024389999999999998</v>
      </c>
      <c r="R316" s="222">
        <f>Q316*H316</f>
        <v>0.82047959999999998</v>
      </c>
      <c r="S316" s="222">
        <v>0</v>
      </c>
      <c r="T316" s="223">
        <f>S316*H316</f>
        <v>0</v>
      </c>
      <c r="U316" s="37"/>
      <c r="V316" s="37"/>
      <c r="W316" s="37"/>
      <c r="X316" s="37"/>
      <c r="Y316" s="37"/>
      <c r="Z316" s="37"/>
      <c r="AA316" s="37"/>
      <c r="AB316" s="37"/>
      <c r="AC316" s="37"/>
      <c r="AD316" s="37"/>
      <c r="AE316" s="37"/>
      <c r="AR316" s="224" t="s">
        <v>149</v>
      </c>
      <c r="AT316" s="224" t="s">
        <v>145</v>
      </c>
      <c r="AU316" s="224" t="s">
        <v>89</v>
      </c>
      <c r="AY316" s="16" t="s">
        <v>143</v>
      </c>
      <c r="BE316" s="225">
        <f>IF(N316="základní",J316,0)</f>
        <v>0</v>
      </c>
      <c r="BF316" s="225">
        <f>IF(N316="snížená",J316,0)</f>
        <v>0</v>
      </c>
      <c r="BG316" s="225">
        <f>IF(N316="zákl. přenesená",J316,0)</f>
        <v>0</v>
      </c>
      <c r="BH316" s="225">
        <f>IF(N316="sníž. přenesená",J316,0)</f>
        <v>0</v>
      </c>
      <c r="BI316" s="225">
        <f>IF(N316="nulová",J316,0)</f>
        <v>0</v>
      </c>
      <c r="BJ316" s="16" t="s">
        <v>21</v>
      </c>
      <c r="BK316" s="225">
        <f>ROUND(I316*H316,2)</f>
        <v>0</v>
      </c>
      <c r="BL316" s="16" t="s">
        <v>149</v>
      </c>
      <c r="BM316" s="224" t="s">
        <v>452</v>
      </c>
    </row>
    <row r="317" s="2" customFormat="1">
      <c r="A317" s="37"/>
      <c r="B317" s="38"/>
      <c r="C317" s="39"/>
      <c r="D317" s="226" t="s">
        <v>160</v>
      </c>
      <c r="E317" s="39"/>
      <c r="F317" s="227" t="s">
        <v>453</v>
      </c>
      <c r="G317" s="39"/>
      <c r="H317" s="39"/>
      <c r="I317" s="228"/>
      <c r="J317" s="39"/>
      <c r="K317" s="39"/>
      <c r="L317" s="43"/>
      <c r="M317" s="229"/>
      <c r="N317" s="230"/>
      <c r="O317" s="90"/>
      <c r="P317" s="90"/>
      <c r="Q317" s="90"/>
      <c r="R317" s="90"/>
      <c r="S317" s="90"/>
      <c r="T317" s="91"/>
      <c r="U317" s="37"/>
      <c r="V317" s="37"/>
      <c r="W317" s="37"/>
      <c r="X317" s="37"/>
      <c r="Y317" s="37"/>
      <c r="Z317" s="37"/>
      <c r="AA317" s="37"/>
      <c r="AB317" s="37"/>
      <c r="AC317" s="37"/>
      <c r="AD317" s="37"/>
      <c r="AE317" s="37"/>
      <c r="AT317" s="16" t="s">
        <v>160</v>
      </c>
      <c r="AU317" s="16" t="s">
        <v>89</v>
      </c>
    </row>
    <row r="318" s="14" customFormat="1">
      <c r="A318" s="14"/>
      <c r="B318" s="241"/>
      <c r="C318" s="242"/>
      <c r="D318" s="226" t="s">
        <v>162</v>
      </c>
      <c r="E318" s="243" t="s">
        <v>1</v>
      </c>
      <c r="F318" s="244" t="s">
        <v>454</v>
      </c>
      <c r="G318" s="242"/>
      <c r="H318" s="245">
        <v>33.640000000000001</v>
      </c>
      <c r="I318" s="246"/>
      <c r="J318" s="242"/>
      <c r="K318" s="242"/>
      <c r="L318" s="247"/>
      <c r="M318" s="248"/>
      <c r="N318" s="249"/>
      <c r="O318" s="249"/>
      <c r="P318" s="249"/>
      <c r="Q318" s="249"/>
      <c r="R318" s="249"/>
      <c r="S318" s="249"/>
      <c r="T318" s="250"/>
      <c r="U318" s="14"/>
      <c r="V318" s="14"/>
      <c r="W318" s="14"/>
      <c r="X318" s="14"/>
      <c r="Y318" s="14"/>
      <c r="Z318" s="14"/>
      <c r="AA318" s="14"/>
      <c r="AB318" s="14"/>
      <c r="AC318" s="14"/>
      <c r="AD318" s="14"/>
      <c r="AE318" s="14"/>
      <c r="AT318" s="251" t="s">
        <v>162</v>
      </c>
      <c r="AU318" s="251" t="s">
        <v>89</v>
      </c>
      <c r="AV318" s="14" t="s">
        <v>89</v>
      </c>
      <c r="AW318" s="14" t="s">
        <v>32</v>
      </c>
      <c r="AX318" s="14" t="s">
        <v>80</v>
      </c>
      <c r="AY318" s="251" t="s">
        <v>143</v>
      </c>
    </row>
    <row r="319" s="2" customFormat="1" ht="14.4" customHeight="1">
      <c r="A319" s="37"/>
      <c r="B319" s="38"/>
      <c r="C319" s="213" t="s">
        <v>455</v>
      </c>
      <c r="D319" s="213" t="s">
        <v>145</v>
      </c>
      <c r="E319" s="214" t="s">
        <v>456</v>
      </c>
      <c r="F319" s="215" t="s">
        <v>457</v>
      </c>
      <c r="G319" s="216" t="s">
        <v>191</v>
      </c>
      <c r="H319" s="217">
        <v>3.0619999999999998</v>
      </c>
      <c r="I319" s="218"/>
      <c r="J319" s="219">
        <f>ROUND(I319*H319,2)</f>
        <v>0</v>
      </c>
      <c r="K319" s="215" t="s">
        <v>158</v>
      </c>
      <c r="L319" s="43"/>
      <c r="M319" s="220" t="s">
        <v>1</v>
      </c>
      <c r="N319" s="221" t="s">
        <v>45</v>
      </c>
      <c r="O319" s="90"/>
      <c r="P319" s="222">
        <f>O319*H319</f>
        <v>0</v>
      </c>
      <c r="Q319" s="222">
        <v>2.4533999999999998</v>
      </c>
      <c r="R319" s="222">
        <f>Q319*H319</f>
        <v>7.512310799999999</v>
      </c>
      <c r="S319" s="222">
        <v>0</v>
      </c>
      <c r="T319" s="223">
        <f>S319*H319</f>
        <v>0</v>
      </c>
      <c r="U319" s="37"/>
      <c r="V319" s="37"/>
      <c r="W319" s="37"/>
      <c r="X319" s="37"/>
      <c r="Y319" s="37"/>
      <c r="Z319" s="37"/>
      <c r="AA319" s="37"/>
      <c r="AB319" s="37"/>
      <c r="AC319" s="37"/>
      <c r="AD319" s="37"/>
      <c r="AE319" s="37"/>
      <c r="AR319" s="224" t="s">
        <v>149</v>
      </c>
      <c r="AT319" s="224" t="s">
        <v>145</v>
      </c>
      <c r="AU319" s="224" t="s">
        <v>89</v>
      </c>
      <c r="AY319" s="16" t="s">
        <v>143</v>
      </c>
      <c r="BE319" s="225">
        <f>IF(N319="základní",J319,0)</f>
        <v>0</v>
      </c>
      <c r="BF319" s="225">
        <f>IF(N319="snížená",J319,0)</f>
        <v>0</v>
      </c>
      <c r="BG319" s="225">
        <f>IF(N319="zákl. přenesená",J319,0)</f>
        <v>0</v>
      </c>
      <c r="BH319" s="225">
        <f>IF(N319="sníž. přenesená",J319,0)</f>
        <v>0</v>
      </c>
      <c r="BI319" s="225">
        <f>IF(N319="nulová",J319,0)</f>
        <v>0</v>
      </c>
      <c r="BJ319" s="16" t="s">
        <v>21</v>
      </c>
      <c r="BK319" s="225">
        <f>ROUND(I319*H319,2)</f>
        <v>0</v>
      </c>
      <c r="BL319" s="16" t="s">
        <v>149</v>
      </c>
      <c r="BM319" s="224" t="s">
        <v>458</v>
      </c>
    </row>
    <row r="320" s="14" customFormat="1">
      <c r="A320" s="14"/>
      <c r="B320" s="241"/>
      <c r="C320" s="242"/>
      <c r="D320" s="226" t="s">
        <v>162</v>
      </c>
      <c r="E320" s="243" t="s">
        <v>1</v>
      </c>
      <c r="F320" s="244" t="s">
        <v>459</v>
      </c>
      <c r="G320" s="242"/>
      <c r="H320" s="245">
        <v>2.8479999999999999</v>
      </c>
      <c r="I320" s="246"/>
      <c r="J320" s="242"/>
      <c r="K320" s="242"/>
      <c r="L320" s="247"/>
      <c r="M320" s="248"/>
      <c r="N320" s="249"/>
      <c r="O320" s="249"/>
      <c r="P320" s="249"/>
      <c r="Q320" s="249"/>
      <c r="R320" s="249"/>
      <c r="S320" s="249"/>
      <c r="T320" s="250"/>
      <c r="U320" s="14"/>
      <c r="V320" s="14"/>
      <c r="W320" s="14"/>
      <c r="X320" s="14"/>
      <c r="Y320" s="14"/>
      <c r="Z320" s="14"/>
      <c r="AA320" s="14"/>
      <c r="AB320" s="14"/>
      <c r="AC320" s="14"/>
      <c r="AD320" s="14"/>
      <c r="AE320" s="14"/>
      <c r="AT320" s="251" t="s">
        <v>162</v>
      </c>
      <c r="AU320" s="251" t="s">
        <v>89</v>
      </c>
      <c r="AV320" s="14" t="s">
        <v>89</v>
      </c>
      <c r="AW320" s="14" t="s">
        <v>32</v>
      </c>
      <c r="AX320" s="14" t="s">
        <v>80</v>
      </c>
      <c r="AY320" s="251" t="s">
        <v>143</v>
      </c>
    </row>
    <row r="321" s="14" customFormat="1">
      <c r="A321" s="14"/>
      <c r="B321" s="241"/>
      <c r="C321" s="242"/>
      <c r="D321" s="226" t="s">
        <v>162</v>
      </c>
      <c r="E321" s="243" t="s">
        <v>1</v>
      </c>
      <c r="F321" s="244" t="s">
        <v>460</v>
      </c>
      <c r="G321" s="242"/>
      <c r="H321" s="245">
        <v>0.214</v>
      </c>
      <c r="I321" s="246"/>
      <c r="J321" s="242"/>
      <c r="K321" s="242"/>
      <c r="L321" s="247"/>
      <c r="M321" s="248"/>
      <c r="N321" s="249"/>
      <c r="O321" s="249"/>
      <c r="P321" s="249"/>
      <c r="Q321" s="249"/>
      <c r="R321" s="249"/>
      <c r="S321" s="249"/>
      <c r="T321" s="250"/>
      <c r="U321" s="14"/>
      <c r="V321" s="14"/>
      <c r="W321" s="14"/>
      <c r="X321" s="14"/>
      <c r="Y321" s="14"/>
      <c r="Z321" s="14"/>
      <c r="AA321" s="14"/>
      <c r="AB321" s="14"/>
      <c r="AC321" s="14"/>
      <c r="AD321" s="14"/>
      <c r="AE321" s="14"/>
      <c r="AT321" s="251" t="s">
        <v>162</v>
      </c>
      <c r="AU321" s="251" t="s">
        <v>89</v>
      </c>
      <c r="AV321" s="14" t="s">
        <v>89</v>
      </c>
      <c r="AW321" s="14" t="s">
        <v>32</v>
      </c>
      <c r="AX321" s="14" t="s">
        <v>80</v>
      </c>
      <c r="AY321" s="251" t="s">
        <v>143</v>
      </c>
    </row>
    <row r="322" s="2" customFormat="1" ht="24.15" customHeight="1">
      <c r="A322" s="37"/>
      <c r="B322" s="38"/>
      <c r="C322" s="213" t="s">
        <v>461</v>
      </c>
      <c r="D322" s="213" t="s">
        <v>145</v>
      </c>
      <c r="E322" s="214" t="s">
        <v>462</v>
      </c>
      <c r="F322" s="215" t="s">
        <v>463</v>
      </c>
      <c r="G322" s="216" t="s">
        <v>247</v>
      </c>
      <c r="H322" s="217">
        <v>0.060999999999999999</v>
      </c>
      <c r="I322" s="218"/>
      <c r="J322" s="219">
        <f>ROUND(I322*H322,2)</f>
        <v>0</v>
      </c>
      <c r="K322" s="215" t="s">
        <v>158</v>
      </c>
      <c r="L322" s="43"/>
      <c r="M322" s="220" t="s">
        <v>1</v>
      </c>
      <c r="N322" s="221" t="s">
        <v>45</v>
      </c>
      <c r="O322" s="90"/>
      <c r="P322" s="222">
        <f>O322*H322</f>
        <v>0</v>
      </c>
      <c r="Q322" s="222">
        <v>1.0515600000000001</v>
      </c>
      <c r="R322" s="222">
        <f>Q322*H322</f>
        <v>0.064145160000000007</v>
      </c>
      <c r="S322" s="222">
        <v>0</v>
      </c>
      <c r="T322" s="223">
        <f>S322*H322</f>
        <v>0</v>
      </c>
      <c r="U322" s="37"/>
      <c r="V322" s="37"/>
      <c r="W322" s="37"/>
      <c r="X322" s="37"/>
      <c r="Y322" s="37"/>
      <c r="Z322" s="37"/>
      <c r="AA322" s="37"/>
      <c r="AB322" s="37"/>
      <c r="AC322" s="37"/>
      <c r="AD322" s="37"/>
      <c r="AE322" s="37"/>
      <c r="AR322" s="224" t="s">
        <v>149</v>
      </c>
      <c r="AT322" s="224" t="s">
        <v>145</v>
      </c>
      <c r="AU322" s="224" t="s">
        <v>89</v>
      </c>
      <c r="AY322" s="16" t="s">
        <v>143</v>
      </c>
      <c r="BE322" s="225">
        <f>IF(N322="základní",J322,0)</f>
        <v>0</v>
      </c>
      <c r="BF322" s="225">
        <f>IF(N322="snížená",J322,0)</f>
        <v>0</v>
      </c>
      <c r="BG322" s="225">
        <f>IF(N322="zákl. přenesená",J322,0)</f>
        <v>0</v>
      </c>
      <c r="BH322" s="225">
        <f>IF(N322="sníž. přenesená",J322,0)</f>
        <v>0</v>
      </c>
      <c r="BI322" s="225">
        <f>IF(N322="nulová",J322,0)</f>
        <v>0</v>
      </c>
      <c r="BJ322" s="16" t="s">
        <v>21</v>
      </c>
      <c r="BK322" s="225">
        <f>ROUND(I322*H322,2)</f>
        <v>0</v>
      </c>
      <c r="BL322" s="16" t="s">
        <v>149</v>
      </c>
      <c r="BM322" s="224" t="s">
        <v>464</v>
      </c>
    </row>
    <row r="323" s="13" customFormat="1">
      <c r="A323" s="13"/>
      <c r="B323" s="231"/>
      <c r="C323" s="232"/>
      <c r="D323" s="226" t="s">
        <v>162</v>
      </c>
      <c r="E323" s="233" t="s">
        <v>1</v>
      </c>
      <c r="F323" s="234" t="s">
        <v>465</v>
      </c>
      <c r="G323" s="232"/>
      <c r="H323" s="233" t="s">
        <v>1</v>
      </c>
      <c r="I323" s="235"/>
      <c r="J323" s="232"/>
      <c r="K323" s="232"/>
      <c r="L323" s="236"/>
      <c r="M323" s="237"/>
      <c r="N323" s="238"/>
      <c r="O323" s="238"/>
      <c r="P323" s="238"/>
      <c r="Q323" s="238"/>
      <c r="R323" s="238"/>
      <c r="S323" s="238"/>
      <c r="T323" s="239"/>
      <c r="U323" s="13"/>
      <c r="V323" s="13"/>
      <c r="W323" s="13"/>
      <c r="X323" s="13"/>
      <c r="Y323" s="13"/>
      <c r="Z323" s="13"/>
      <c r="AA323" s="13"/>
      <c r="AB323" s="13"/>
      <c r="AC323" s="13"/>
      <c r="AD323" s="13"/>
      <c r="AE323" s="13"/>
      <c r="AT323" s="240" t="s">
        <v>162</v>
      </c>
      <c r="AU323" s="240" t="s">
        <v>89</v>
      </c>
      <c r="AV323" s="13" t="s">
        <v>21</v>
      </c>
      <c r="AW323" s="13" t="s">
        <v>32</v>
      </c>
      <c r="AX323" s="13" t="s">
        <v>80</v>
      </c>
      <c r="AY323" s="240" t="s">
        <v>143</v>
      </c>
    </row>
    <row r="324" s="13" customFormat="1">
      <c r="A324" s="13"/>
      <c r="B324" s="231"/>
      <c r="C324" s="232"/>
      <c r="D324" s="226" t="s">
        <v>162</v>
      </c>
      <c r="E324" s="233" t="s">
        <v>1</v>
      </c>
      <c r="F324" s="234" t="s">
        <v>466</v>
      </c>
      <c r="G324" s="232"/>
      <c r="H324" s="233" t="s">
        <v>1</v>
      </c>
      <c r="I324" s="235"/>
      <c r="J324" s="232"/>
      <c r="K324" s="232"/>
      <c r="L324" s="236"/>
      <c r="M324" s="237"/>
      <c r="N324" s="238"/>
      <c r="O324" s="238"/>
      <c r="P324" s="238"/>
      <c r="Q324" s="238"/>
      <c r="R324" s="238"/>
      <c r="S324" s="238"/>
      <c r="T324" s="239"/>
      <c r="U324" s="13"/>
      <c r="V324" s="13"/>
      <c r="W324" s="13"/>
      <c r="X324" s="13"/>
      <c r="Y324" s="13"/>
      <c r="Z324" s="13"/>
      <c r="AA324" s="13"/>
      <c r="AB324" s="13"/>
      <c r="AC324" s="13"/>
      <c r="AD324" s="13"/>
      <c r="AE324" s="13"/>
      <c r="AT324" s="240" t="s">
        <v>162</v>
      </c>
      <c r="AU324" s="240" t="s">
        <v>89</v>
      </c>
      <c r="AV324" s="13" t="s">
        <v>21</v>
      </c>
      <c r="AW324" s="13" t="s">
        <v>32</v>
      </c>
      <c r="AX324" s="13" t="s">
        <v>80</v>
      </c>
      <c r="AY324" s="240" t="s">
        <v>143</v>
      </c>
    </row>
    <row r="325" s="14" customFormat="1">
      <c r="A325" s="14"/>
      <c r="B325" s="241"/>
      <c r="C325" s="242"/>
      <c r="D325" s="226" t="s">
        <v>162</v>
      </c>
      <c r="E325" s="243" t="s">
        <v>1</v>
      </c>
      <c r="F325" s="244" t="s">
        <v>467</v>
      </c>
      <c r="G325" s="242"/>
      <c r="H325" s="245">
        <v>0.058999999999999997</v>
      </c>
      <c r="I325" s="246"/>
      <c r="J325" s="242"/>
      <c r="K325" s="242"/>
      <c r="L325" s="247"/>
      <c r="M325" s="248"/>
      <c r="N325" s="249"/>
      <c r="O325" s="249"/>
      <c r="P325" s="249"/>
      <c r="Q325" s="249"/>
      <c r="R325" s="249"/>
      <c r="S325" s="249"/>
      <c r="T325" s="250"/>
      <c r="U325" s="14"/>
      <c r="V325" s="14"/>
      <c r="W325" s="14"/>
      <c r="X325" s="14"/>
      <c r="Y325" s="14"/>
      <c r="Z325" s="14"/>
      <c r="AA325" s="14"/>
      <c r="AB325" s="14"/>
      <c r="AC325" s="14"/>
      <c r="AD325" s="14"/>
      <c r="AE325" s="14"/>
      <c r="AT325" s="251" t="s">
        <v>162</v>
      </c>
      <c r="AU325" s="251" t="s">
        <v>89</v>
      </c>
      <c r="AV325" s="14" t="s">
        <v>89</v>
      </c>
      <c r="AW325" s="14" t="s">
        <v>32</v>
      </c>
      <c r="AX325" s="14" t="s">
        <v>80</v>
      </c>
      <c r="AY325" s="251" t="s">
        <v>143</v>
      </c>
    </row>
    <row r="326" s="14" customFormat="1">
      <c r="A326" s="14"/>
      <c r="B326" s="241"/>
      <c r="C326" s="242"/>
      <c r="D326" s="226" t="s">
        <v>162</v>
      </c>
      <c r="E326" s="243" t="s">
        <v>1</v>
      </c>
      <c r="F326" s="244" t="s">
        <v>468</v>
      </c>
      <c r="G326" s="242"/>
      <c r="H326" s="245">
        <v>0.002</v>
      </c>
      <c r="I326" s="246"/>
      <c r="J326" s="242"/>
      <c r="K326" s="242"/>
      <c r="L326" s="247"/>
      <c r="M326" s="248"/>
      <c r="N326" s="249"/>
      <c r="O326" s="249"/>
      <c r="P326" s="249"/>
      <c r="Q326" s="249"/>
      <c r="R326" s="249"/>
      <c r="S326" s="249"/>
      <c r="T326" s="250"/>
      <c r="U326" s="14"/>
      <c r="V326" s="14"/>
      <c r="W326" s="14"/>
      <c r="X326" s="14"/>
      <c r="Y326" s="14"/>
      <c r="Z326" s="14"/>
      <c r="AA326" s="14"/>
      <c r="AB326" s="14"/>
      <c r="AC326" s="14"/>
      <c r="AD326" s="14"/>
      <c r="AE326" s="14"/>
      <c r="AT326" s="251" t="s">
        <v>162</v>
      </c>
      <c r="AU326" s="251" t="s">
        <v>89</v>
      </c>
      <c r="AV326" s="14" t="s">
        <v>89</v>
      </c>
      <c r="AW326" s="14" t="s">
        <v>32</v>
      </c>
      <c r="AX326" s="14" t="s">
        <v>80</v>
      </c>
      <c r="AY326" s="251" t="s">
        <v>143</v>
      </c>
    </row>
    <row r="327" s="2" customFormat="1" ht="24.15" customHeight="1">
      <c r="A327" s="37"/>
      <c r="B327" s="38"/>
      <c r="C327" s="213" t="s">
        <v>469</v>
      </c>
      <c r="D327" s="213" t="s">
        <v>145</v>
      </c>
      <c r="E327" s="214" t="s">
        <v>470</v>
      </c>
      <c r="F327" s="215" t="s">
        <v>471</v>
      </c>
      <c r="G327" s="216" t="s">
        <v>247</v>
      </c>
      <c r="H327" s="217">
        <v>0.17999999999999999</v>
      </c>
      <c r="I327" s="218"/>
      <c r="J327" s="219">
        <f>ROUND(I327*H327,2)</f>
        <v>0</v>
      </c>
      <c r="K327" s="215" t="s">
        <v>158</v>
      </c>
      <c r="L327" s="43"/>
      <c r="M327" s="220" t="s">
        <v>1</v>
      </c>
      <c r="N327" s="221" t="s">
        <v>45</v>
      </c>
      <c r="O327" s="90"/>
      <c r="P327" s="222">
        <f>O327*H327</f>
        <v>0</v>
      </c>
      <c r="Q327" s="222">
        <v>1.0525599999999999</v>
      </c>
      <c r="R327" s="222">
        <f>Q327*H327</f>
        <v>0.18946079999999999</v>
      </c>
      <c r="S327" s="222">
        <v>0</v>
      </c>
      <c r="T327" s="223">
        <f>S327*H327</f>
        <v>0</v>
      </c>
      <c r="U327" s="37"/>
      <c r="V327" s="37"/>
      <c r="W327" s="37"/>
      <c r="X327" s="37"/>
      <c r="Y327" s="37"/>
      <c r="Z327" s="37"/>
      <c r="AA327" s="37"/>
      <c r="AB327" s="37"/>
      <c r="AC327" s="37"/>
      <c r="AD327" s="37"/>
      <c r="AE327" s="37"/>
      <c r="AR327" s="224" t="s">
        <v>149</v>
      </c>
      <c r="AT327" s="224" t="s">
        <v>145</v>
      </c>
      <c r="AU327" s="224" t="s">
        <v>89</v>
      </c>
      <c r="AY327" s="16" t="s">
        <v>143</v>
      </c>
      <c r="BE327" s="225">
        <f>IF(N327="základní",J327,0)</f>
        <v>0</v>
      </c>
      <c r="BF327" s="225">
        <f>IF(N327="snížená",J327,0)</f>
        <v>0</v>
      </c>
      <c r="BG327" s="225">
        <f>IF(N327="zákl. přenesená",J327,0)</f>
        <v>0</v>
      </c>
      <c r="BH327" s="225">
        <f>IF(N327="sníž. přenesená",J327,0)</f>
        <v>0</v>
      </c>
      <c r="BI327" s="225">
        <f>IF(N327="nulová",J327,0)</f>
        <v>0</v>
      </c>
      <c r="BJ327" s="16" t="s">
        <v>21</v>
      </c>
      <c r="BK327" s="225">
        <f>ROUND(I327*H327,2)</f>
        <v>0</v>
      </c>
      <c r="BL327" s="16" t="s">
        <v>149</v>
      </c>
      <c r="BM327" s="224" t="s">
        <v>472</v>
      </c>
    </row>
    <row r="328" s="14" customFormat="1">
      <c r="A328" s="14"/>
      <c r="B328" s="241"/>
      <c r="C328" s="242"/>
      <c r="D328" s="226" t="s">
        <v>162</v>
      </c>
      <c r="E328" s="243" t="s">
        <v>1</v>
      </c>
      <c r="F328" s="244" t="s">
        <v>473</v>
      </c>
      <c r="G328" s="242"/>
      <c r="H328" s="245">
        <v>0.16300000000000001</v>
      </c>
      <c r="I328" s="246"/>
      <c r="J328" s="242"/>
      <c r="K328" s="242"/>
      <c r="L328" s="247"/>
      <c r="M328" s="248"/>
      <c r="N328" s="249"/>
      <c r="O328" s="249"/>
      <c r="P328" s="249"/>
      <c r="Q328" s="249"/>
      <c r="R328" s="249"/>
      <c r="S328" s="249"/>
      <c r="T328" s="250"/>
      <c r="U328" s="14"/>
      <c r="V328" s="14"/>
      <c r="W328" s="14"/>
      <c r="X328" s="14"/>
      <c r="Y328" s="14"/>
      <c r="Z328" s="14"/>
      <c r="AA328" s="14"/>
      <c r="AB328" s="14"/>
      <c r="AC328" s="14"/>
      <c r="AD328" s="14"/>
      <c r="AE328" s="14"/>
      <c r="AT328" s="251" t="s">
        <v>162</v>
      </c>
      <c r="AU328" s="251" t="s">
        <v>89</v>
      </c>
      <c r="AV328" s="14" t="s">
        <v>89</v>
      </c>
      <c r="AW328" s="14" t="s">
        <v>32</v>
      </c>
      <c r="AX328" s="14" t="s">
        <v>80</v>
      </c>
      <c r="AY328" s="251" t="s">
        <v>143</v>
      </c>
    </row>
    <row r="329" s="14" customFormat="1">
      <c r="A329" s="14"/>
      <c r="B329" s="241"/>
      <c r="C329" s="242"/>
      <c r="D329" s="226" t="s">
        <v>162</v>
      </c>
      <c r="E329" s="243" t="s">
        <v>1</v>
      </c>
      <c r="F329" s="244" t="s">
        <v>474</v>
      </c>
      <c r="G329" s="242"/>
      <c r="H329" s="245">
        <v>0.010999999999999999</v>
      </c>
      <c r="I329" s="246"/>
      <c r="J329" s="242"/>
      <c r="K329" s="242"/>
      <c r="L329" s="247"/>
      <c r="M329" s="248"/>
      <c r="N329" s="249"/>
      <c r="O329" s="249"/>
      <c r="P329" s="249"/>
      <c r="Q329" s="249"/>
      <c r="R329" s="249"/>
      <c r="S329" s="249"/>
      <c r="T329" s="250"/>
      <c r="U329" s="14"/>
      <c r="V329" s="14"/>
      <c r="W329" s="14"/>
      <c r="X329" s="14"/>
      <c r="Y329" s="14"/>
      <c r="Z329" s="14"/>
      <c r="AA329" s="14"/>
      <c r="AB329" s="14"/>
      <c r="AC329" s="14"/>
      <c r="AD329" s="14"/>
      <c r="AE329" s="14"/>
      <c r="AT329" s="251" t="s">
        <v>162</v>
      </c>
      <c r="AU329" s="251" t="s">
        <v>89</v>
      </c>
      <c r="AV329" s="14" t="s">
        <v>89</v>
      </c>
      <c r="AW329" s="14" t="s">
        <v>32</v>
      </c>
      <c r="AX329" s="14" t="s">
        <v>80</v>
      </c>
      <c r="AY329" s="251" t="s">
        <v>143</v>
      </c>
    </row>
    <row r="330" s="14" customFormat="1">
      <c r="A330" s="14"/>
      <c r="B330" s="241"/>
      <c r="C330" s="242"/>
      <c r="D330" s="226" t="s">
        <v>162</v>
      </c>
      <c r="E330" s="243" t="s">
        <v>1</v>
      </c>
      <c r="F330" s="244" t="s">
        <v>475</v>
      </c>
      <c r="G330" s="242"/>
      <c r="H330" s="245">
        <v>0.0060000000000000001</v>
      </c>
      <c r="I330" s="246"/>
      <c r="J330" s="242"/>
      <c r="K330" s="242"/>
      <c r="L330" s="247"/>
      <c r="M330" s="248"/>
      <c r="N330" s="249"/>
      <c r="O330" s="249"/>
      <c r="P330" s="249"/>
      <c r="Q330" s="249"/>
      <c r="R330" s="249"/>
      <c r="S330" s="249"/>
      <c r="T330" s="250"/>
      <c r="U330" s="14"/>
      <c r="V330" s="14"/>
      <c r="W330" s="14"/>
      <c r="X330" s="14"/>
      <c r="Y330" s="14"/>
      <c r="Z330" s="14"/>
      <c r="AA330" s="14"/>
      <c r="AB330" s="14"/>
      <c r="AC330" s="14"/>
      <c r="AD330" s="14"/>
      <c r="AE330" s="14"/>
      <c r="AT330" s="251" t="s">
        <v>162</v>
      </c>
      <c r="AU330" s="251" t="s">
        <v>89</v>
      </c>
      <c r="AV330" s="14" t="s">
        <v>89</v>
      </c>
      <c r="AW330" s="14" t="s">
        <v>32</v>
      </c>
      <c r="AX330" s="14" t="s">
        <v>80</v>
      </c>
      <c r="AY330" s="251" t="s">
        <v>143</v>
      </c>
    </row>
    <row r="331" s="2" customFormat="1" ht="14.4" customHeight="1">
      <c r="A331" s="37"/>
      <c r="B331" s="38"/>
      <c r="C331" s="213" t="s">
        <v>476</v>
      </c>
      <c r="D331" s="213" t="s">
        <v>145</v>
      </c>
      <c r="E331" s="214" t="s">
        <v>477</v>
      </c>
      <c r="F331" s="215" t="s">
        <v>478</v>
      </c>
      <c r="G331" s="216" t="s">
        <v>191</v>
      </c>
      <c r="H331" s="217">
        <v>4.5</v>
      </c>
      <c r="I331" s="218"/>
      <c r="J331" s="219">
        <f>ROUND(I331*H331,2)</f>
        <v>0</v>
      </c>
      <c r="K331" s="215" t="s">
        <v>158</v>
      </c>
      <c r="L331" s="43"/>
      <c r="M331" s="220" t="s">
        <v>1</v>
      </c>
      <c r="N331" s="221" t="s">
        <v>45</v>
      </c>
      <c r="O331" s="90"/>
      <c r="P331" s="222">
        <f>O331*H331</f>
        <v>0</v>
      </c>
      <c r="Q331" s="222">
        <v>1.8907700000000001</v>
      </c>
      <c r="R331" s="222">
        <f>Q331*H331</f>
        <v>8.5084650000000011</v>
      </c>
      <c r="S331" s="222">
        <v>0</v>
      </c>
      <c r="T331" s="223">
        <f>S331*H331</f>
        <v>0</v>
      </c>
      <c r="U331" s="37"/>
      <c r="V331" s="37"/>
      <c r="W331" s="37"/>
      <c r="X331" s="37"/>
      <c r="Y331" s="37"/>
      <c r="Z331" s="37"/>
      <c r="AA331" s="37"/>
      <c r="AB331" s="37"/>
      <c r="AC331" s="37"/>
      <c r="AD331" s="37"/>
      <c r="AE331" s="37"/>
      <c r="AR331" s="224" t="s">
        <v>149</v>
      </c>
      <c r="AT331" s="224" t="s">
        <v>145</v>
      </c>
      <c r="AU331" s="224" t="s">
        <v>89</v>
      </c>
      <c r="AY331" s="16" t="s">
        <v>143</v>
      </c>
      <c r="BE331" s="225">
        <f>IF(N331="základní",J331,0)</f>
        <v>0</v>
      </c>
      <c r="BF331" s="225">
        <f>IF(N331="snížená",J331,0)</f>
        <v>0</v>
      </c>
      <c r="BG331" s="225">
        <f>IF(N331="zákl. přenesená",J331,0)</f>
        <v>0</v>
      </c>
      <c r="BH331" s="225">
        <f>IF(N331="sníž. přenesená",J331,0)</f>
        <v>0</v>
      </c>
      <c r="BI331" s="225">
        <f>IF(N331="nulová",J331,0)</f>
        <v>0</v>
      </c>
      <c r="BJ331" s="16" t="s">
        <v>21</v>
      </c>
      <c r="BK331" s="225">
        <f>ROUND(I331*H331,2)</f>
        <v>0</v>
      </c>
      <c r="BL331" s="16" t="s">
        <v>149</v>
      </c>
      <c r="BM331" s="224" t="s">
        <v>479</v>
      </c>
    </row>
    <row r="332" s="2" customFormat="1">
      <c r="A332" s="37"/>
      <c r="B332" s="38"/>
      <c r="C332" s="39"/>
      <c r="D332" s="226" t="s">
        <v>160</v>
      </c>
      <c r="E332" s="39"/>
      <c r="F332" s="227" t="s">
        <v>480</v>
      </c>
      <c r="G332" s="39"/>
      <c r="H332" s="39"/>
      <c r="I332" s="228"/>
      <c r="J332" s="39"/>
      <c r="K332" s="39"/>
      <c r="L332" s="43"/>
      <c r="M332" s="229"/>
      <c r="N332" s="230"/>
      <c r="O332" s="90"/>
      <c r="P332" s="90"/>
      <c r="Q332" s="90"/>
      <c r="R332" s="90"/>
      <c r="S332" s="90"/>
      <c r="T332" s="91"/>
      <c r="U332" s="37"/>
      <c r="V332" s="37"/>
      <c r="W332" s="37"/>
      <c r="X332" s="37"/>
      <c r="Y332" s="37"/>
      <c r="Z332" s="37"/>
      <c r="AA332" s="37"/>
      <c r="AB332" s="37"/>
      <c r="AC332" s="37"/>
      <c r="AD332" s="37"/>
      <c r="AE332" s="37"/>
      <c r="AT332" s="16" t="s">
        <v>160</v>
      </c>
      <c r="AU332" s="16" t="s">
        <v>89</v>
      </c>
    </row>
    <row r="333" s="14" customFormat="1">
      <c r="A333" s="14"/>
      <c r="B333" s="241"/>
      <c r="C333" s="242"/>
      <c r="D333" s="226" t="s">
        <v>162</v>
      </c>
      <c r="E333" s="243" t="s">
        <v>1</v>
      </c>
      <c r="F333" s="244" t="s">
        <v>481</v>
      </c>
      <c r="G333" s="242"/>
      <c r="H333" s="245">
        <v>4.5</v>
      </c>
      <c r="I333" s="246"/>
      <c r="J333" s="242"/>
      <c r="K333" s="242"/>
      <c r="L333" s="247"/>
      <c r="M333" s="248"/>
      <c r="N333" s="249"/>
      <c r="O333" s="249"/>
      <c r="P333" s="249"/>
      <c r="Q333" s="249"/>
      <c r="R333" s="249"/>
      <c r="S333" s="249"/>
      <c r="T333" s="250"/>
      <c r="U333" s="14"/>
      <c r="V333" s="14"/>
      <c r="W333" s="14"/>
      <c r="X333" s="14"/>
      <c r="Y333" s="14"/>
      <c r="Z333" s="14"/>
      <c r="AA333" s="14"/>
      <c r="AB333" s="14"/>
      <c r="AC333" s="14"/>
      <c r="AD333" s="14"/>
      <c r="AE333" s="14"/>
      <c r="AT333" s="251" t="s">
        <v>162</v>
      </c>
      <c r="AU333" s="251" t="s">
        <v>89</v>
      </c>
      <c r="AV333" s="14" t="s">
        <v>89</v>
      </c>
      <c r="AW333" s="14" t="s">
        <v>32</v>
      </c>
      <c r="AX333" s="14" t="s">
        <v>80</v>
      </c>
      <c r="AY333" s="251" t="s">
        <v>143</v>
      </c>
    </row>
    <row r="334" s="12" customFormat="1" ht="22.8" customHeight="1">
      <c r="A334" s="12"/>
      <c r="B334" s="197"/>
      <c r="C334" s="198"/>
      <c r="D334" s="199" t="s">
        <v>79</v>
      </c>
      <c r="E334" s="211" t="s">
        <v>171</v>
      </c>
      <c r="F334" s="211" t="s">
        <v>482</v>
      </c>
      <c r="G334" s="198"/>
      <c r="H334" s="198"/>
      <c r="I334" s="201"/>
      <c r="J334" s="212">
        <f>BK334</f>
        <v>0</v>
      </c>
      <c r="K334" s="198"/>
      <c r="L334" s="203"/>
      <c r="M334" s="204"/>
      <c r="N334" s="205"/>
      <c r="O334" s="205"/>
      <c r="P334" s="206">
        <f>SUM(P335:P361)</f>
        <v>0</v>
      </c>
      <c r="Q334" s="205"/>
      <c r="R334" s="206">
        <f>SUM(R335:R361)</f>
        <v>47.846731699999999</v>
      </c>
      <c r="S334" s="205"/>
      <c r="T334" s="207">
        <f>SUM(T335:T361)</f>
        <v>0</v>
      </c>
      <c r="U334" s="12"/>
      <c r="V334" s="12"/>
      <c r="W334" s="12"/>
      <c r="X334" s="12"/>
      <c r="Y334" s="12"/>
      <c r="Z334" s="12"/>
      <c r="AA334" s="12"/>
      <c r="AB334" s="12"/>
      <c r="AC334" s="12"/>
      <c r="AD334" s="12"/>
      <c r="AE334" s="12"/>
      <c r="AR334" s="208" t="s">
        <v>21</v>
      </c>
      <c r="AT334" s="209" t="s">
        <v>79</v>
      </c>
      <c r="AU334" s="209" t="s">
        <v>21</v>
      </c>
      <c r="AY334" s="208" t="s">
        <v>143</v>
      </c>
      <c r="BK334" s="210">
        <f>SUM(BK335:BK361)</f>
        <v>0</v>
      </c>
    </row>
    <row r="335" s="2" customFormat="1" ht="14.4" customHeight="1">
      <c r="A335" s="37"/>
      <c r="B335" s="38"/>
      <c r="C335" s="213" t="s">
        <v>483</v>
      </c>
      <c r="D335" s="213" t="s">
        <v>145</v>
      </c>
      <c r="E335" s="214" t="s">
        <v>484</v>
      </c>
      <c r="F335" s="215" t="s">
        <v>485</v>
      </c>
      <c r="G335" s="216" t="s">
        <v>157</v>
      </c>
      <c r="H335" s="217">
        <v>23.800000000000001</v>
      </c>
      <c r="I335" s="218"/>
      <c r="J335" s="219">
        <f>ROUND(I335*H335,2)</f>
        <v>0</v>
      </c>
      <c r="K335" s="215" t="s">
        <v>158</v>
      </c>
      <c r="L335" s="43"/>
      <c r="M335" s="220" t="s">
        <v>1</v>
      </c>
      <c r="N335" s="221" t="s">
        <v>45</v>
      </c>
      <c r="O335" s="90"/>
      <c r="P335" s="222">
        <f>O335*H335</f>
        <v>0</v>
      </c>
      <c r="Q335" s="222">
        <v>0.2024</v>
      </c>
      <c r="R335" s="222">
        <f>Q335*H335</f>
        <v>4.8171200000000001</v>
      </c>
      <c r="S335" s="222">
        <v>0</v>
      </c>
      <c r="T335" s="223">
        <f>S335*H335</f>
        <v>0</v>
      </c>
      <c r="U335" s="37"/>
      <c r="V335" s="37"/>
      <c r="W335" s="37"/>
      <c r="X335" s="37"/>
      <c r="Y335" s="37"/>
      <c r="Z335" s="37"/>
      <c r="AA335" s="37"/>
      <c r="AB335" s="37"/>
      <c r="AC335" s="37"/>
      <c r="AD335" s="37"/>
      <c r="AE335" s="37"/>
      <c r="AR335" s="224" t="s">
        <v>149</v>
      </c>
      <c r="AT335" s="224" t="s">
        <v>145</v>
      </c>
      <c r="AU335" s="224" t="s">
        <v>89</v>
      </c>
      <c r="AY335" s="16" t="s">
        <v>143</v>
      </c>
      <c r="BE335" s="225">
        <f>IF(N335="základní",J335,0)</f>
        <v>0</v>
      </c>
      <c r="BF335" s="225">
        <f>IF(N335="snížená",J335,0)</f>
        <v>0</v>
      </c>
      <c r="BG335" s="225">
        <f>IF(N335="zákl. přenesená",J335,0)</f>
        <v>0</v>
      </c>
      <c r="BH335" s="225">
        <f>IF(N335="sníž. přenesená",J335,0)</f>
        <v>0</v>
      </c>
      <c r="BI335" s="225">
        <f>IF(N335="nulová",J335,0)</f>
        <v>0</v>
      </c>
      <c r="BJ335" s="16" t="s">
        <v>21</v>
      </c>
      <c r="BK335" s="225">
        <f>ROUND(I335*H335,2)</f>
        <v>0</v>
      </c>
      <c r="BL335" s="16" t="s">
        <v>149</v>
      </c>
      <c r="BM335" s="224" t="s">
        <v>486</v>
      </c>
    </row>
    <row r="336" s="14" customFormat="1">
      <c r="A336" s="14"/>
      <c r="B336" s="241"/>
      <c r="C336" s="242"/>
      <c r="D336" s="226" t="s">
        <v>162</v>
      </c>
      <c r="E336" s="243" t="s">
        <v>1</v>
      </c>
      <c r="F336" s="244" t="s">
        <v>304</v>
      </c>
      <c r="G336" s="242"/>
      <c r="H336" s="245">
        <v>23.800000000000001</v>
      </c>
      <c r="I336" s="246"/>
      <c r="J336" s="242"/>
      <c r="K336" s="242"/>
      <c r="L336" s="247"/>
      <c r="M336" s="248"/>
      <c r="N336" s="249"/>
      <c r="O336" s="249"/>
      <c r="P336" s="249"/>
      <c r="Q336" s="249"/>
      <c r="R336" s="249"/>
      <c r="S336" s="249"/>
      <c r="T336" s="250"/>
      <c r="U336" s="14"/>
      <c r="V336" s="14"/>
      <c r="W336" s="14"/>
      <c r="X336" s="14"/>
      <c r="Y336" s="14"/>
      <c r="Z336" s="14"/>
      <c r="AA336" s="14"/>
      <c r="AB336" s="14"/>
      <c r="AC336" s="14"/>
      <c r="AD336" s="14"/>
      <c r="AE336" s="14"/>
      <c r="AT336" s="251" t="s">
        <v>162</v>
      </c>
      <c r="AU336" s="251" t="s">
        <v>89</v>
      </c>
      <c r="AV336" s="14" t="s">
        <v>89</v>
      </c>
      <c r="AW336" s="14" t="s">
        <v>32</v>
      </c>
      <c r="AX336" s="14" t="s">
        <v>80</v>
      </c>
      <c r="AY336" s="251" t="s">
        <v>143</v>
      </c>
    </row>
    <row r="337" s="2" customFormat="1" ht="24.15" customHeight="1">
      <c r="A337" s="37"/>
      <c r="B337" s="38"/>
      <c r="C337" s="213" t="s">
        <v>487</v>
      </c>
      <c r="D337" s="213" t="s">
        <v>145</v>
      </c>
      <c r="E337" s="214" t="s">
        <v>488</v>
      </c>
      <c r="F337" s="215" t="s">
        <v>489</v>
      </c>
      <c r="G337" s="216" t="s">
        <v>157</v>
      </c>
      <c r="H337" s="217">
        <v>38.118000000000002</v>
      </c>
      <c r="I337" s="218"/>
      <c r="J337" s="219">
        <f>ROUND(I337*H337,2)</f>
        <v>0</v>
      </c>
      <c r="K337" s="215" t="s">
        <v>158</v>
      </c>
      <c r="L337" s="43"/>
      <c r="M337" s="220" t="s">
        <v>1</v>
      </c>
      <c r="N337" s="221" t="s">
        <v>45</v>
      </c>
      <c r="O337" s="90"/>
      <c r="P337" s="222">
        <f>O337*H337</f>
        <v>0</v>
      </c>
      <c r="Q337" s="222">
        <v>0.19694999999999999</v>
      </c>
      <c r="R337" s="222">
        <f>Q337*H337</f>
        <v>7.5073400999999995</v>
      </c>
      <c r="S337" s="222">
        <v>0</v>
      </c>
      <c r="T337" s="223">
        <f>S337*H337</f>
        <v>0</v>
      </c>
      <c r="U337" s="37"/>
      <c r="V337" s="37"/>
      <c r="W337" s="37"/>
      <c r="X337" s="37"/>
      <c r="Y337" s="37"/>
      <c r="Z337" s="37"/>
      <c r="AA337" s="37"/>
      <c r="AB337" s="37"/>
      <c r="AC337" s="37"/>
      <c r="AD337" s="37"/>
      <c r="AE337" s="37"/>
      <c r="AR337" s="224" t="s">
        <v>149</v>
      </c>
      <c r="AT337" s="224" t="s">
        <v>145</v>
      </c>
      <c r="AU337" s="224" t="s">
        <v>89</v>
      </c>
      <c r="AY337" s="16" t="s">
        <v>143</v>
      </c>
      <c r="BE337" s="225">
        <f>IF(N337="základní",J337,0)</f>
        <v>0</v>
      </c>
      <c r="BF337" s="225">
        <f>IF(N337="snížená",J337,0)</f>
        <v>0</v>
      </c>
      <c r="BG337" s="225">
        <f>IF(N337="zákl. přenesená",J337,0)</f>
        <v>0</v>
      </c>
      <c r="BH337" s="225">
        <f>IF(N337="sníž. přenesená",J337,0)</f>
        <v>0</v>
      </c>
      <c r="BI337" s="225">
        <f>IF(N337="nulová",J337,0)</f>
        <v>0</v>
      </c>
      <c r="BJ337" s="16" t="s">
        <v>21</v>
      </c>
      <c r="BK337" s="225">
        <f>ROUND(I337*H337,2)</f>
        <v>0</v>
      </c>
      <c r="BL337" s="16" t="s">
        <v>149</v>
      </c>
      <c r="BM337" s="224" t="s">
        <v>490</v>
      </c>
    </row>
    <row r="338" s="14" customFormat="1">
      <c r="A338" s="14"/>
      <c r="B338" s="241"/>
      <c r="C338" s="242"/>
      <c r="D338" s="226" t="s">
        <v>162</v>
      </c>
      <c r="E338" s="243" t="s">
        <v>1</v>
      </c>
      <c r="F338" s="244" t="s">
        <v>491</v>
      </c>
      <c r="G338" s="242"/>
      <c r="H338" s="245">
        <v>28.297999999999998</v>
      </c>
      <c r="I338" s="246"/>
      <c r="J338" s="242"/>
      <c r="K338" s="242"/>
      <c r="L338" s="247"/>
      <c r="M338" s="248"/>
      <c r="N338" s="249"/>
      <c r="O338" s="249"/>
      <c r="P338" s="249"/>
      <c r="Q338" s="249"/>
      <c r="R338" s="249"/>
      <c r="S338" s="249"/>
      <c r="T338" s="250"/>
      <c r="U338" s="14"/>
      <c r="V338" s="14"/>
      <c r="W338" s="14"/>
      <c r="X338" s="14"/>
      <c r="Y338" s="14"/>
      <c r="Z338" s="14"/>
      <c r="AA338" s="14"/>
      <c r="AB338" s="14"/>
      <c r="AC338" s="14"/>
      <c r="AD338" s="14"/>
      <c r="AE338" s="14"/>
      <c r="AT338" s="251" t="s">
        <v>162</v>
      </c>
      <c r="AU338" s="251" t="s">
        <v>89</v>
      </c>
      <c r="AV338" s="14" t="s">
        <v>89</v>
      </c>
      <c r="AW338" s="14" t="s">
        <v>32</v>
      </c>
      <c r="AX338" s="14" t="s">
        <v>80</v>
      </c>
      <c r="AY338" s="251" t="s">
        <v>143</v>
      </c>
    </row>
    <row r="339" s="14" customFormat="1">
      <c r="A339" s="14"/>
      <c r="B339" s="241"/>
      <c r="C339" s="242"/>
      <c r="D339" s="226" t="s">
        <v>162</v>
      </c>
      <c r="E339" s="243" t="s">
        <v>1</v>
      </c>
      <c r="F339" s="244" t="s">
        <v>492</v>
      </c>
      <c r="G339" s="242"/>
      <c r="H339" s="245">
        <v>6.25</v>
      </c>
      <c r="I339" s="246"/>
      <c r="J339" s="242"/>
      <c r="K339" s="242"/>
      <c r="L339" s="247"/>
      <c r="M339" s="248"/>
      <c r="N339" s="249"/>
      <c r="O339" s="249"/>
      <c r="P339" s="249"/>
      <c r="Q339" s="249"/>
      <c r="R339" s="249"/>
      <c r="S339" s="249"/>
      <c r="T339" s="250"/>
      <c r="U339" s="14"/>
      <c r="V339" s="14"/>
      <c r="W339" s="14"/>
      <c r="X339" s="14"/>
      <c r="Y339" s="14"/>
      <c r="Z339" s="14"/>
      <c r="AA339" s="14"/>
      <c r="AB339" s="14"/>
      <c r="AC339" s="14"/>
      <c r="AD339" s="14"/>
      <c r="AE339" s="14"/>
      <c r="AT339" s="251" t="s">
        <v>162</v>
      </c>
      <c r="AU339" s="251" t="s">
        <v>89</v>
      </c>
      <c r="AV339" s="14" t="s">
        <v>89</v>
      </c>
      <c r="AW339" s="14" t="s">
        <v>32</v>
      </c>
      <c r="AX339" s="14" t="s">
        <v>80</v>
      </c>
      <c r="AY339" s="251" t="s">
        <v>143</v>
      </c>
    </row>
    <row r="340" s="14" customFormat="1">
      <c r="A340" s="14"/>
      <c r="B340" s="241"/>
      <c r="C340" s="242"/>
      <c r="D340" s="226" t="s">
        <v>162</v>
      </c>
      <c r="E340" s="243" t="s">
        <v>1</v>
      </c>
      <c r="F340" s="244" t="s">
        <v>493</v>
      </c>
      <c r="G340" s="242"/>
      <c r="H340" s="245">
        <v>3.5699999999999998</v>
      </c>
      <c r="I340" s="246"/>
      <c r="J340" s="242"/>
      <c r="K340" s="242"/>
      <c r="L340" s="247"/>
      <c r="M340" s="248"/>
      <c r="N340" s="249"/>
      <c r="O340" s="249"/>
      <c r="P340" s="249"/>
      <c r="Q340" s="249"/>
      <c r="R340" s="249"/>
      <c r="S340" s="249"/>
      <c r="T340" s="250"/>
      <c r="U340" s="14"/>
      <c r="V340" s="14"/>
      <c r="W340" s="14"/>
      <c r="X340" s="14"/>
      <c r="Y340" s="14"/>
      <c r="Z340" s="14"/>
      <c r="AA340" s="14"/>
      <c r="AB340" s="14"/>
      <c r="AC340" s="14"/>
      <c r="AD340" s="14"/>
      <c r="AE340" s="14"/>
      <c r="AT340" s="251" t="s">
        <v>162</v>
      </c>
      <c r="AU340" s="251" t="s">
        <v>89</v>
      </c>
      <c r="AV340" s="14" t="s">
        <v>89</v>
      </c>
      <c r="AW340" s="14" t="s">
        <v>32</v>
      </c>
      <c r="AX340" s="14" t="s">
        <v>80</v>
      </c>
      <c r="AY340" s="251" t="s">
        <v>143</v>
      </c>
    </row>
    <row r="341" s="2" customFormat="1" ht="24.15" customHeight="1">
      <c r="A341" s="37"/>
      <c r="B341" s="38"/>
      <c r="C341" s="213" t="s">
        <v>494</v>
      </c>
      <c r="D341" s="213" t="s">
        <v>145</v>
      </c>
      <c r="E341" s="214" t="s">
        <v>495</v>
      </c>
      <c r="F341" s="215" t="s">
        <v>496</v>
      </c>
      <c r="G341" s="216" t="s">
        <v>157</v>
      </c>
      <c r="H341" s="217">
        <v>23.800000000000001</v>
      </c>
      <c r="I341" s="218"/>
      <c r="J341" s="219">
        <f>ROUND(I341*H341,2)</f>
        <v>0</v>
      </c>
      <c r="K341" s="215" t="s">
        <v>158</v>
      </c>
      <c r="L341" s="43"/>
      <c r="M341" s="220" t="s">
        <v>1</v>
      </c>
      <c r="N341" s="221" t="s">
        <v>45</v>
      </c>
      <c r="O341" s="90"/>
      <c r="P341" s="222">
        <f>O341*H341</f>
        <v>0</v>
      </c>
      <c r="Q341" s="222">
        <v>0.29160000000000003</v>
      </c>
      <c r="R341" s="222">
        <f>Q341*H341</f>
        <v>6.9400800000000009</v>
      </c>
      <c r="S341" s="222">
        <v>0</v>
      </c>
      <c r="T341" s="223">
        <f>S341*H341</f>
        <v>0</v>
      </c>
      <c r="U341" s="37"/>
      <c r="V341" s="37"/>
      <c r="W341" s="37"/>
      <c r="X341" s="37"/>
      <c r="Y341" s="37"/>
      <c r="Z341" s="37"/>
      <c r="AA341" s="37"/>
      <c r="AB341" s="37"/>
      <c r="AC341" s="37"/>
      <c r="AD341" s="37"/>
      <c r="AE341" s="37"/>
      <c r="AR341" s="224" t="s">
        <v>149</v>
      </c>
      <c r="AT341" s="224" t="s">
        <v>145</v>
      </c>
      <c r="AU341" s="224" t="s">
        <v>89</v>
      </c>
      <c r="AY341" s="16" t="s">
        <v>143</v>
      </c>
      <c r="BE341" s="225">
        <f>IF(N341="základní",J341,0)</f>
        <v>0</v>
      </c>
      <c r="BF341" s="225">
        <f>IF(N341="snížená",J341,0)</f>
        <v>0</v>
      </c>
      <c r="BG341" s="225">
        <f>IF(N341="zákl. přenesená",J341,0)</f>
        <v>0</v>
      </c>
      <c r="BH341" s="225">
        <f>IF(N341="sníž. přenesená",J341,0)</f>
        <v>0</v>
      </c>
      <c r="BI341" s="225">
        <f>IF(N341="nulová",J341,0)</f>
        <v>0</v>
      </c>
      <c r="BJ341" s="16" t="s">
        <v>21</v>
      </c>
      <c r="BK341" s="225">
        <f>ROUND(I341*H341,2)</f>
        <v>0</v>
      </c>
      <c r="BL341" s="16" t="s">
        <v>149</v>
      </c>
      <c r="BM341" s="224" t="s">
        <v>497</v>
      </c>
    </row>
    <row r="342" s="14" customFormat="1">
      <c r="A342" s="14"/>
      <c r="B342" s="241"/>
      <c r="C342" s="242"/>
      <c r="D342" s="226" t="s">
        <v>162</v>
      </c>
      <c r="E342" s="243" t="s">
        <v>1</v>
      </c>
      <c r="F342" s="244" t="s">
        <v>304</v>
      </c>
      <c r="G342" s="242"/>
      <c r="H342" s="245">
        <v>23.800000000000001</v>
      </c>
      <c r="I342" s="246"/>
      <c r="J342" s="242"/>
      <c r="K342" s="242"/>
      <c r="L342" s="247"/>
      <c r="M342" s="248"/>
      <c r="N342" s="249"/>
      <c r="O342" s="249"/>
      <c r="P342" s="249"/>
      <c r="Q342" s="249"/>
      <c r="R342" s="249"/>
      <c r="S342" s="249"/>
      <c r="T342" s="250"/>
      <c r="U342" s="14"/>
      <c r="V342" s="14"/>
      <c r="W342" s="14"/>
      <c r="X342" s="14"/>
      <c r="Y342" s="14"/>
      <c r="Z342" s="14"/>
      <c r="AA342" s="14"/>
      <c r="AB342" s="14"/>
      <c r="AC342" s="14"/>
      <c r="AD342" s="14"/>
      <c r="AE342" s="14"/>
      <c r="AT342" s="251" t="s">
        <v>162</v>
      </c>
      <c r="AU342" s="251" t="s">
        <v>89</v>
      </c>
      <c r="AV342" s="14" t="s">
        <v>89</v>
      </c>
      <c r="AW342" s="14" t="s">
        <v>32</v>
      </c>
      <c r="AX342" s="14" t="s">
        <v>80</v>
      </c>
      <c r="AY342" s="251" t="s">
        <v>143</v>
      </c>
    </row>
    <row r="343" s="2" customFormat="1" ht="24.15" customHeight="1">
      <c r="A343" s="37"/>
      <c r="B343" s="38"/>
      <c r="C343" s="213" t="s">
        <v>498</v>
      </c>
      <c r="D343" s="213" t="s">
        <v>145</v>
      </c>
      <c r="E343" s="214" t="s">
        <v>499</v>
      </c>
      <c r="F343" s="215" t="s">
        <v>500</v>
      </c>
      <c r="G343" s="216" t="s">
        <v>157</v>
      </c>
      <c r="H343" s="217">
        <v>23.800000000000001</v>
      </c>
      <c r="I343" s="218"/>
      <c r="J343" s="219">
        <f>ROUND(I343*H343,2)</f>
        <v>0</v>
      </c>
      <c r="K343" s="215" t="s">
        <v>158</v>
      </c>
      <c r="L343" s="43"/>
      <c r="M343" s="220" t="s">
        <v>1</v>
      </c>
      <c r="N343" s="221" t="s">
        <v>45</v>
      </c>
      <c r="O343" s="90"/>
      <c r="P343" s="222">
        <f>O343*H343</f>
        <v>0</v>
      </c>
      <c r="Q343" s="222">
        <v>0.38624999999999998</v>
      </c>
      <c r="R343" s="222">
        <f>Q343*H343</f>
        <v>9.1927500000000002</v>
      </c>
      <c r="S343" s="222">
        <v>0</v>
      </c>
      <c r="T343" s="223">
        <f>S343*H343</f>
        <v>0</v>
      </c>
      <c r="U343" s="37"/>
      <c r="V343" s="37"/>
      <c r="W343" s="37"/>
      <c r="X343" s="37"/>
      <c r="Y343" s="37"/>
      <c r="Z343" s="37"/>
      <c r="AA343" s="37"/>
      <c r="AB343" s="37"/>
      <c r="AC343" s="37"/>
      <c r="AD343" s="37"/>
      <c r="AE343" s="37"/>
      <c r="AR343" s="224" t="s">
        <v>149</v>
      </c>
      <c r="AT343" s="224" t="s">
        <v>145</v>
      </c>
      <c r="AU343" s="224" t="s">
        <v>89</v>
      </c>
      <c r="AY343" s="16" t="s">
        <v>143</v>
      </c>
      <c r="BE343" s="225">
        <f>IF(N343="základní",J343,0)</f>
        <v>0</v>
      </c>
      <c r="BF343" s="225">
        <f>IF(N343="snížená",J343,0)</f>
        <v>0</v>
      </c>
      <c r="BG343" s="225">
        <f>IF(N343="zákl. přenesená",J343,0)</f>
        <v>0</v>
      </c>
      <c r="BH343" s="225">
        <f>IF(N343="sníž. přenesená",J343,0)</f>
        <v>0</v>
      </c>
      <c r="BI343" s="225">
        <f>IF(N343="nulová",J343,0)</f>
        <v>0</v>
      </c>
      <c r="BJ343" s="16" t="s">
        <v>21</v>
      </c>
      <c r="BK343" s="225">
        <f>ROUND(I343*H343,2)</f>
        <v>0</v>
      </c>
      <c r="BL343" s="16" t="s">
        <v>149</v>
      </c>
      <c r="BM343" s="224" t="s">
        <v>501</v>
      </c>
    </row>
    <row r="344" s="14" customFormat="1">
      <c r="A344" s="14"/>
      <c r="B344" s="241"/>
      <c r="C344" s="242"/>
      <c r="D344" s="226" t="s">
        <v>162</v>
      </c>
      <c r="E344" s="243" t="s">
        <v>1</v>
      </c>
      <c r="F344" s="244" t="s">
        <v>304</v>
      </c>
      <c r="G344" s="242"/>
      <c r="H344" s="245">
        <v>23.800000000000001</v>
      </c>
      <c r="I344" s="246"/>
      <c r="J344" s="242"/>
      <c r="K344" s="242"/>
      <c r="L344" s="247"/>
      <c r="M344" s="248"/>
      <c r="N344" s="249"/>
      <c r="O344" s="249"/>
      <c r="P344" s="249"/>
      <c r="Q344" s="249"/>
      <c r="R344" s="249"/>
      <c r="S344" s="249"/>
      <c r="T344" s="250"/>
      <c r="U344" s="14"/>
      <c r="V344" s="14"/>
      <c r="W344" s="14"/>
      <c r="X344" s="14"/>
      <c r="Y344" s="14"/>
      <c r="Z344" s="14"/>
      <c r="AA344" s="14"/>
      <c r="AB344" s="14"/>
      <c r="AC344" s="14"/>
      <c r="AD344" s="14"/>
      <c r="AE344" s="14"/>
      <c r="AT344" s="251" t="s">
        <v>162</v>
      </c>
      <c r="AU344" s="251" t="s">
        <v>89</v>
      </c>
      <c r="AV344" s="14" t="s">
        <v>89</v>
      </c>
      <c r="AW344" s="14" t="s">
        <v>32</v>
      </c>
      <c r="AX344" s="14" t="s">
        <v>80</v>
      </c>
      <c r="AY344" s="251" t="s">
        <v>143</v>
      </c>
    </row>
    <row r="345" s="2" customFormat="1" ht="14.4" customHeight="1">
      <c r="A345" s="37"/>
      <c r="B345" s="38"/>
      <c r="C345" s="213" t="s">
        <v>502</v>
      </c>
      <c r="D345" s="213" t="s">
        <v>145</v>
      </c>
      <c r="E345" s="214" t="s">
        <v>503</v>
      </c>
      <c r="F345" s="215" t="s">
        <v>504</v>
      </c>
      <c r="G345" s="216" t="s">
        <v>157</v>
      </c>
      <c r="H345" s="217">
        <v>61.917999999999999</v>
      </c>
      <c r="I345" s="218"/>
      <c r="J345" s="219">
        <f>ROUND(I345*H345,2)</f>
        <v>0</v>
      </c>
      <c r="K345" s="215" t="s">
        <v>158</v>
      </c>
      <c r="L345" s="43"/>
      <c r="M345" s="220" t="s">
        <v>1</v>
      </c>
      <c r="N345" s="221" t="s">
        <v>45</v>
      </c>
      <c r="O345" s="90"/>
      <c r="P345" s="222">
        <f>O345*H345</f>
        <v>0</v>
      </c>
      <c r="Q345" s="222">
        <v>0.098199999999999996</v>
      </c>
      <c r="R345" s="222">
        <f>Q345*H345</f>
        <v>6.0803475999999996</v>
      </c>
      <c r="S345" s="222">
        <v>0</v>
      </c>
      <c r="T345" s="223">
        <f>S345*H345</f>
        <v>0</v>
      </c>
      <c r="U345" s="37"/>
      <c r="V345" s="37"/>
      <c r="W345" s="37"/>
      <c r="X345" s="37"/>
      <c r="Y345" s="37"/>
      <c r="Z345" s="37"/>
      <c r="AA345" s="37"/>
      <c r="AB345" s="37"/>
      <c r="AC345" s="37"/>
      <c r="AD345" s="37"/>
      <c r="AE345" s="37"/>
      <c r="AR345" s="224" t="s">
        <v>149</v>
      </c>
      <c r="AT345" s="224" t="s">
        <v>145</v>
      </c>
      <c r="AU345" s="224" t="s">
        <v>89</v>
      </c>
      <c r="AY345" s="16" t="s">
        <v>143</v>
      </c>
      <c r="BE345" s="225">
        <f>IF(N345="základní",J345,0)</f>
        <v>0</v>
      </c>
      <c r="BF345" s="225">
        <f>IF(N345="snížená",J345,0)</f>
        <v>0</v>
      </c>
      <c r="BG345" s="225">
        <f>IF(N345="zákl. přenesená",J345,0)</f>
        <v>0</v>
      </c>
      <c r="BH345" s="225">
        <f>IF(N345="sníž. přenesená",J345,0)</f>
        <v>0</v>
      </c>
      <c r="BI345" s="225">
        <f>IF(N345="nulová",J345,0)</f>
        <v>0</v>
      </c>
      <c r="BJ345" s="16" t="s">
        <v>21</v>
      </c>
      <c r="BK345" s="225">
        <f>ROUND(I345*H345,2)</f>
        <v>0</v>
      </c>
      <c r="BL345" s="16" t="s">
        <v>149</v>
      </c>
      <c r="BM345" s="224" t="s">
        <v>505</v>
      </c>
    </row>
    <row r="346" s="13" customFormat="1">
      <c r="A346" s="13"/>
      <c r="B346" s="231"/>
      <c r="C346" s="232"/>
      <c r="D346" s="226" t="s">
        <v>162</v>
      </c>
      <c r="E346" s="233" t="s">
        <v>1</v>
      </c>
      <c r="F346" s="234" t="s">
        <v>506</v>
      </c>
      <c r="G346" s="232"/>
      <c r="H346" s="233" t="s">
        <v>1</v>
      </c>
      <c r="I346" s="235"/>
      <c r="J346" s="232"/>
      <c r="K346" s="232"/>
      <c r="L346" s="236"/>
      <c r="M346" s="237"/>
      <c r="N346" s="238"/>
      <c r="O346" s="238"/>
      <c r="P346" s="238"/>
      <c r="Q346" s="238"/>
      <c r="R346" s="238"/>
      <c r="S346" s="238"/>
      <c r="T346" s="239"/>
      <c r="U346" s="13"/>
      <c r="V346" s="13"/>
      <c r="W346" s="13"/>
      <c r="X346" s="13"/>
      <c r="Y346" s="13"/>
      <c r="Z346" s="13"/>
      <c r="AA346" s="13"/>
      <c r="AB346" s="13"/>
      <c r="AC346" s="13"/>
      <c r="AD346" s="13"/>
      <c r="AE346" s="13"/>
      <c r="AT346" s="240" t="s">
        <v>162</v>
      </c>
      <c r="AU346" s="240" t="s">
        <v>89</v>
      </c>
      <c r="AV346" s="13" t="s">
        <v>21</v>
      </c>
      <c r="AW346" s="13" t="s">
        <v>32</v>
      </c>
      <c r="AX346" s="13" t="s">
        <v>80</v>
      </c>
      <c r="AY346" s="240" t="s">
        <v>143</v>
      </c>
    </row>
    <row r="347" s="14" customFormat="1">
      <c r="A347" s="14"/>
      <c r="B347" s="241"/>
      <c r="C347" s="242"/>
      <c r="D347" s="226" t="s">
        <v>162</v>
      </c>
      <c r="E347" s="243" t="s">
        <v>1</v>
      </c>
      <c r="F347" s="244" t="s">
        <v>491</v>
      </c>
      <c r="G347" s="242"/>
      <c r="H347" s="245">
        <v>28.297999999999998</v>
      </c>
      <c r="I347" s="246"/>
      <c r="J347" s="242"/>
      <c r="K347" s="242"/>
      <c r="L347" s="247"/>
      <c r="M347" s="248"/>
      <c r="N347" s="249"/>
      <c r="O347" s="249"/>
      <c r="P347" s="249"/>
      <c r="Q347" s="249"/>
      <c r="R347" s="249"/>
      <c r="S347" s="249"/>
      <c r="T347" s="250"/>
      <c r="U347" s="14"/>
      <c r="V347" s="14"/>
      <c r="W347" s="14"/>
      <c r="X347" s="14"/>
      <c r="Y347" s="14"/>
      <c r="Z347" s="14"/>
      <c r="AA347" s="14"/>
      <c r="AB347" s="14"/>
      <c r="AC347" s="14"/>
      <c r="AD347" s="14"/>
      <c r="AE347" s="14"/>
      <c r="AT347" s="251" t="s">
        <v>162</v>
      </c>
      <c r="AU347" s="251" t="s">
        <v>89</v>
      </c>
      <c r="AV347" s="14" t="s">
        <v>89</v>
      </c>
      <c r="AW347" s="14" t="s">
        <v>32</v>
      </c>
      <c r="AX347" s="14" t="s">
        <v>80</v>
      </c>
      <c r="AY347" s="251" t="s">
        <v>143</v>
      </c>
    </row>
    <row r="348" s="14" customFormat="1">
      <c r="A348" s="14"/>
      <c r="B348" s="241"/>
      <c r="C348" s="242"/>
      <c r="D348" s="226" t="s">
        <v>162</v>
      </c>
      <c r="E348" s="243" t="s">
        <v>1</v>
      </c>
      <c r="F348" s="244" t="s">
        <v>304</v>
      </c>
      <c r="G348" s="242"/>
      <c r="H348" s="245">
        <v>23.800000000000001</v>
      </c>
      <c r="I348" s="246"/>
      <c r="J348" s="242"/>
      <c r="K348" s="242"/>
      <c r="L348" s="247"/>
      <c r="M348" s="248"/>
      <c r="N348" s="249"/>
      <c r="O348" s="249"/>
      <c r="P348" s="249"/>
      <c r="Q348" s="249"/>
      <c r="R348" s="249"/>
      <c r="S348" s="249"/>
      <c r="T348" s="250"/>
      <c r="U348" s="14"/>
      <c r="V348" s="14"/>
      <c r="W348" s="14"/>
      <c r="X348" s="14"/>
      <c r="Y348" s="14"/>
      <c r="Z348" s="14"/>
      <c r="AA348" s="14"/>
      <c r="AB348" s="14"/>
      <c r="AC348" s="14"/>
      <c r="AD348" s="14"/>
      <c r="AE348" s="14"/>
      <c r="AT348" s="251" t="s">
        <v>162</v>
      </c>
      <c r="AU348" s="251" t="s">
        <v>89</v>
      </c>
      <c r="AV348" s="14" t="s">
        <v>89</v>
      </c>
      <c r="AW348" s="14" t="s">
        <v>32</v>
      </c>
      <c r="AX348" s="14" t="s">
        <v>80</v>
      </c>
      <c r="AY348" s="251" t="s">
        <v>143</v>
      </c>
    </row>
    <row r="349" s="14" customFormat="1">
      <c r="A349" s="14"/>
      <c r="B349" s="241"/>
      <c r="C349" s="242"/>
      <c r="D349" s="226" t="s">
        <v>162</v>
      </c>
      <c r="E349" s="243" t="s">
        <v>1</v>
      </c>
      <c r="F349" s="244" t="s">
        <v>492</v>
      </c>
      <c r="G349" s="242"/>
      <c r="H349" s="245">
        <v>6.25</v>
      </c>
      <c r="I349" s="246"/>
      <c r="J349" s="242"/>
      <c r="K349" s="242"/>
      <c r="L349" s="247"/>
      <c r="M349" s="248"/>
      <c r="N349" s="249"/>
      <c r="O349" s="249"/>
      <c r="P349" s="249"/>
      <c r="Q349" s="249"/>
      <c r="R349" s="249"/>
      <c r="S349" s="249"/>
      <c r="T349" s="250"/>
      <c r="U349" s="14"/>
      <c r="V349" s="14"/>
      <c r="W349" s="14"/>
      <c r="X349" s="14"/>
      <c r="Y349" s="14"/>
      <c r="Z349" s="14"/>
      <c r="AA349" s="14"/>
      <c r="AB349" s="14"/>
      <c r="AC349" s="14"/>
      <c r="AD349" s="14"/>
      <c r="AE349" s="14"/>
      <c r="AT349" s="251" t="s">
        <v>162</v>
      </c>
      <c r="AU349" s="251" t="s">
        <v>89</v>
      </c>
      <c r="AV349" s="14" t="s">
        <v>89</v>
      </c>
      <c r="AW349" s="14" t="s">
        <v>32</v>
      </c>
      <c r="AX349" s="14" t="s">
        <v>80</v>
      </c>
      <c r="AY349" s="251" t="s">
        <v>143</v>
      </c>
    </row>
    <row r="350" s="14" customFormat="1">
      <c r="A350" s="14"/>
      <c r="B350" s="241"/>
      <c r="C350" s="242"/>
      <c r="D350" s="226" t="s">
        <v>162</v>
      </c>
      <c r="E350" s="243" t="s">
        <v>1</v>
      </c>
      <c r="F350" s="244" t="s">
        <v>493</v>
      </c>
      <c r="G350" s="242"/>
      <c r="H350" s="245">
        <v>3.5699999999999998</v>
      </c>
      <c r="I350" s="246"/>
      <c r="J350" s="242"/>
      <c r="K350" s="242"/>
      <c r="L350" s="247"/>
      <c r="M350" s="248"/>
      <c r="N350" s="249"/>
      <c r="O350" s="249"/>
      <c r="P350" s="249"/>
      <c r="Q350" s="249"/>
      <c r="R350" s="249"/>
      <c r="S350" s="249"/>
      <c r="T350" s="250"/>
      <c r="U350" s="14"/>
      <c r="V350" s="14"/>
      <c r="W350" s="14"/>
      <c r="X350" s="14"/>
      <c r="Y350" s="14"/>
      <c r="Z350" s="14"/>
      <c r="AA350" s="14"/>
      <c r="AB350" s="14"/>
      <c r="AC350" s="14"/>
      <c r="AD350" s="14"/>
      <c r="AE350" s="14"/>
      <c r="AT350" s="251" t="s">
        <v>162</v>
      </c>
      <c r="AU350" s="251" t="s">
        <v>89</v>
      </c>
      <c r="AV350" s="14" t="s">
        <v>89</v>
      </c>
      <c r="AW350" s="14" t="s">
        <v>32</v>
      </c>
      <c r="AX350" s="14" t="s">
        <v>80</v>
      </c>
      <c r="AY350" s="251" t="s">
        <v>143</v>
      </c>
    </row>
    <row r="351" s="2" customFormat="1" ht="24.15" customHeight="1">
      <c r="A351" s="37"/>
      <c r="B351" s="38"/>
      <c r="C351" s="213" t="s">
        <v>507</v>
      </c>
      <c r="D351" s="213" t="s">
        <v>145</v>
      </c>
      <c r="E351" s="214" t="s">
        <v>508</v>
      </c>
      <c r="F351" s="215" t="s">
        <v>509</v>
      </c>
      <c r="G351" s="216" t="s">
        <v>157</v>
      </c>
      <c r="H351" s="217">
        <v>28.297999999999998</v>
      </c>
      <c r="I351" s="218"/>
      <c r="J351" s="219">
        <f>ROUND(I351*H351,2)</f>
        <v>0</v>
      </c>
      <c r="K351" s="215" t="s">
        <v>1</v>
      </c>
      <c r="L351" s="43"/>
      <c r="M351" s="220" t="s">
        <v>1</v>
      </c>
      <c r="N351" s="221" t="s">
        <v>45</v>
      </c>
      <c r="O351" s="90"/>
      <c r="P351" s="222">
        <f>O351*H351</f>
        <v>0</v>
      </c>
      <c r="Q351" s="222">
        <v>0.23000000000000001</v>
      </c>
      <c r="R351" s="222">
        <f>Q351*H351</f>
        <v>6.50854</v>
      </c>
      <c r="S351" s="222">
        <v>0</v>
      </c>
      <c r="T351" s="223">
        <f>S351*H351</f>
        <v>0</v>
      </c>
      <c r="U351" s="37"/>
      <c r="V351" s="37"/>
      <c r="W351" s="37"/>
      <c r="X351" s="37"/>
      <c r="Y351" s="37"/>
      <c r="Z351" s="37"/>
      <c r="AA351" s="37"/>
      <c r="AB351" s="37"/>
      <c r="AC351" s="37"/>
      <c r="AD351" s="37"/>
      <c r="AE351" s="37"/>
      <c r="AR351" s="224" t="s">
        <v>149</v>
      </c>
      <c r="AT351" s="224" t="s">
        <v>145</v>
      </c>
      <c r="AU351" s="224" t="s">
        <v>89</v>
      </c>
      <c r="AY351" s="16" t="s">
        <v>143</v>
      </c>
      <c r="BE351" s="225">
        <f>IF(N351="základní",J351,0)</f>
        <v>0</v>
      </c>
      <c r="BF351" s="225">
        <f>IF(N351="snížená",J351,0)</f>
        <v>0</v>
      </c>
      <c r="BG351" s="225">
        <f>IF(N351="zákl. přenesená",J351,0)</f>
        <v>0</v>
      </c>
      <c r="BH351" s="225">
        <f>IF(N351="sníž. přenesená",J351,0)</f>
        <v>0</v>
      </c>
      <c r="BI351" s="225">
        <f>IF(N351="nulová",J351,0)</f>
        <v>0</v>
      </c>
      <c r="BJ351" s="16" t="s">
        <v>21</v>
      </c>
      <c r="BK351" s="225">
        <f>ROUND(I351*H351,2)</f>
        <v>0</v>
      </c>
      <c r="BL351" s="16" t="s">
        <v>149</v>
      </c>
      <c r="BM351" s="224" t="s">
        <v>510</v>
      </c>
    </row>
    <row r="352" s="2" customFormat="1">
      <c r="A352" s="37"/>
      <c r="B352" s="38"/>
      <c r="C352" s="39"/>
      <c r="D352" s="226" t="s">
        <v>446</v>
      </c>
      <c r="E352" s="39"/>
      <c r="F352" s="227" t="s">
        <v>511</v>
      </c>
      <c r="G352" s="39"/>
      <c r="H352" s="39"/>
      <c r="I352" s="228"/>
      <c r="J352" s="39"/>
      <c r="K352" s="39"/>
      <c r="L352" s="43"/>
      <c r="M352" s="229"/>
      <c r="N352" s="230"/>
      <c r="O352" s="90"/>
      <c r="P352" s="90"/>
      <c r="Q352" s="90"/>
      <c r="R352" s="90"/>
      <c r="S352" s="90"/>
      <c r="T352" s="91"/>
      <c r="U352" s="37"/>
      <c r="V352" s="37"/>
      <c r="W352" s="37"/>
      <c r="X352" s="37"/>
      <c r="Y352" s="37"/>
      <c r="Z352" s="37"/>
      <c r="AA352" s="37"/>
      <c r="AB352" s="37"/>
      <c r="AC352" s="37"/>
      <c r="AD352" s="37"/>
      <c r="AE352" s="37"/>
      <c r="AT352" s="16" t="s">
        <v>446</v>
      </c>
      <c r="AU352" s="16" t="s">
        <v>89</v>
      </c>
    </row>
    <row r="353" s="14" customFormat="1">
      <c r="A353" s="14"/>
      <c r="B353" s="241"/>
      <c r="C353" s="242"/>
      <c r="D353" s="226" t="s">
        <v>162</v>
      </c>
      <c r="E353" s="243" t="s">
        <v>1</v>
      </c>
      <c r="F353" s="244" t="s">
        <v>491</v>
      </c>
      <c r="G353" s="242"/>
      <c r="H353" s="245">
        <v>28.297999999999998</v>
      </c>
      <c r="I353" s="246"/>
      <c r="J353" s="242"/>
      <c r="K353" s="242"/>
      <c r="L353" s="247"/>
      <c r="M353" s="248"/>
      <c r="N353" s="249"/>
      <c r="O353" s="249"/>
      <c r="P353" s="249"/>
      <c r="Q353" s="249"/>
      <c r="R353" s="249"/>
      <c r="S353" s="249"/>
      <c r="T353" s="250"/>
      <c r="U353" s="14"/>
      <c r="V353" s="14"/>
      <c r="W353" s="14"/>
      <c r="X353" s="14"/>
      <c r="Y353" s="14"/>
      <c r="Z353" s="14"/>
      <c r="AA353" s="14"/>
      <c r="AB353" s="14"/>
      <c r="AC353" s="14"/>
      <c r="AD353" s="14"/>
      <c r="AE353" s="14"/>
      <c r="AT353" s="251" t="s">
        <v>162</v>
      </c>
      <c r="AU353" s="251" t="s">
        <v>89</v>
      </c>
      <c r="AV353" s="14" t="s">
        <v>89</v>
      </c>
      <c r="AW353" s="14" t="s">
        <v>32</v>
      </c>
      <c r="AX353" s="14" t="s">
        <v>80</v>
      </c>
      <c r="AY353" s="251" t="s">
        <v>143</v>
      </c>
    </row>
    <row r="354" s="2" customFormat="1" ht="24.15" customHeight="1">
      <c r="A354" s="37"/>
      <c r="B354" s="38"/>
      <c r="C354" s="213" t="s">
        <v>512</v>
      </c>
      <c r="D354" s="213" t="s">
        <v>145</v>
      </c>
      <c r="E354" s="214" t="s">
        <v>513</v>
      </c>
      <c r="F354" s="215" t="s">
        <v>514</v>
      </c>
      <c r="G354" s="216" t="s">
        <v>157</v>
      </c>
      <c r="H354" s="217">
        <v>23.800000000000001</v>
      </c>
      <c r="I354" s="218"/>
      <c r="J354" s="219">
        <f>ROUND(I354*H354,2)</f>
        <v>0</v>
      </c>
      <c r="K354" s="215" t="s">
        <v>1</v>
      </c>
      <c r="L354" s="43"/>
      <c r="M354" s="220" t="s">
        <v>1</v>
      </c>
      <c r="N354" s="221" t="s">
        <v>45</v>
      </c>
      <c r="O354" s="90"/>
      <c r="P354" s="222">
        <f>O354*H354</f>
        <v>0</v>
      </c>
      <c r="Q354" s="222">
        <v>0.23000000000000001</v>
      </c>
      <c r="R354" s="222">
        <f>Q354*H354</f>
        <v>5.4740000000000002</v>
      </c>
      <c r="S354" s="222">
        <v>0</v>
      </c>
      <c r="T354" s="223">
        <f>S354*H354</f>
        <v>0</v>
      </c>
      <c r="U354" s="37"/>
      <c r="V354" s="37"/>
      <c r="W354" s="37"/>
      <c r="X354" s="37"/>
      <c r="Y354" s="37"/>
      <c r="Z354" s="37"/>
      <c r="AA354" s="37"/>
      <c r="AB354" s="37"/>
      <c r="AC354" s="37"/>
      <c r="AD354" s="37"/>
      <c r="AE354" s="37"/>
      <c r="AR354" s="224" t="s">
        <v>149</v>
      </c>
      <c r="AT354" s="224" t="s">
        <v>145</v>
      </c>
      <c r="AU354" s="224" t="s">
        <v>89</v>
      </c>
      <c r="AY354" s="16" t="s">
        <v>143</v>
      </c>
      <c r="BE354" s="225">
        <f>IF(N354="základní",J354,0)</f>
        <v>0</v>
      </c>
      <c r="BF354" s="225">
        <f>IF(N354="snížená",J354,0)</f>
        <v>0</v>
      </c>
      <c r="BG354" s="225">
        <f>IF(N354="zákl. přenesená",J354,0)</f>
        <v>0</v>
      </c>
      <c r="BH354" s="225">
        <f>IF(N354="sníž. přenesená",J354,0)</f>
        <v>0</v>
      </c>
      <c r="BI354" s="225">
        <f>IF(N354="nulová",J354,0)</f>
        <v>0</v>
      </c>
      <c r="BJ354" s="16" t="s">
        <v>21</v>
      </c>
      <c r="BK354" s="225">
        <f>ROUND(I354*H354,2)</f>
        <v>0</v>
      </c>
      <c r="BL354" s="16" t="s">
        <v>149</v>
      </c>
      <c r="BM354" s="224" t="s">
        <v>515</v>
      </c>
    </row>
    <row r="355" s="2" customFormat="1">
      <c r="A355" s="37"/>
      <c r="B355" s="38"/>
      <c r="C355" s="39"/>
      <c r="D355" s="226" t="s">
        <v>446</v>
      </c>
      <c r="E355" s="39"/>
      <c r="F355" s="227" t="s">
        <v>511</v>
      </c>
      <c r="G355" s="39"/>
      <c r="H355" s="39"/>
      <c r="I355" s="228"/>
      <c r="J355" s="39"/>
      <c r="K355" s="39"/>
      <c r="L355" s="43"/>
      <c r="M355" s="229"/>
      <c r="N355" s="230"/>
      <c r="O355" s="90"/>
      <c r="P355" s="90"/>
      <c r="Q355" s="90"/>
      <c r="R355" s="90"/>
      <c r="S355" s="90"/>
      <c r="T355" s="91"/>
      <c r="U355" s="37"/>
      <c r="V355" s="37"/>
      <c r="W355" s="37"/>
      <c r="X355" s="37"/>
      <c r="Y355" s="37"/>
      <c r="Z355" s="37"/>
      <c r="AA355" s="37"/>
      <c r="AB355" s="37"/>
      <c r="AC355" s="37"/>
      <c r="AD355" s="37"/>
      <c r="AE355" s="37"/>
      <c r="AT355" s="16" t="s">
        <v>446</v>
      </c>
      <c r="AU355" s="16" t="s">
        <v>89</v>
      </c>
    </row>
    <row r="356" s="14" customFormat="1">
      <c r="A356" s="14"/>
      <c r="B356" s="241"/>
      <c r="C356" s="242"/>
      <c r="D356" s="226" t="s">
        <v>162</v>
      </c>
      <c r="E356" s="243" t="s">
        <v>1</v>
      </c>
      <c r="F356" s="244" t="s">
        <v>304</v>
      </c>
      <c r="G356" s="242"/>
      <c r="H356" s="245">
        <v>23.800000000000001</v>
      </c>
      <c r="I356" s="246"/>
      <c r="J356" s="242"/>
      <c r="K356" s="242"/>
      <c r="L356" s="247"/>
      <c r="M356" s="248"/>
      <c r="N356" s="249"/>
      <c r="O356" s="249"/>
      <c r="P356" s="249"/>
      <c r="Q356" s="249"/>
      <c r="R356" s="249"/>
      <c r="S356" s="249"/>
      <c r="T356" s="250"/>
      <c r="U356" s="14"/>
      <c r="V356" s="14"/>
      <c r="W356" s="14"/>
      <c r="X356" s="14"/>
      <c r="Y356" s="14"/>
      <c r="Z356" s="14"/>
      <c r="AA356" s="14"/>
      <c r="AB356" s="14"/>
      <c r="AC356" s="14"/>
      <c r="AD356" s="14"/>
      <c r="AE356" s="14"/>
      <c r="AT356" s="251" t="s">
        <v>162</v>
      </c>
      <c r="AU356" s="251" t="s">
        <v>89</v>
      </c>
      <c r="AV356" s="14" t="s">
        <v>89</v>
      </c>
      <c r="AW356" s="14" t="s">
        <v>32</v>
      </c>
      <c r="AX356" s="14" t="s">
        <v>80</v>
      </c>
      <c r="AY356" s="251" t="s">
        <v>143</v>
      </c>
    </row>
    <row r="357" s="2" customFormat="1" ht="24.15" customHeight="1">
      <c r="A357" s="37"/>
      <c r="B357" s="38"/>
      <c r="C357" s="213" t="s">
        <v>516</v>
      </c>
      <c r="D357" s="213" t="s">
        <v>145</v>
      </c>
      <c r="E357" s="214" t="s">
        <v>517</v>
      </c>
      <c r="F357" s="215" t="s">
        <v>518</v>
      </c>
      <c r="G357" s="216" t="s">
        <v>157</v>
      </c>
      <c r="H357" s="217">
        <v>6.25</v>
      </c>
      <c r="I357" s="218"/>
      <c r="J357" s="219">
        <f>ROUND(I357*H357,2)</f>
        <v>0</v>
      </c>
      <c r="K357" s="215" t="s">
        <v>158</v>
      </c>
      <c r="L357" s="43"/>
      <c r="M357" s="220" t="s">
        <v>1</v>
      </c>
      <c r="N357" s="221" t="s">
        <v>45</v>
      </c>
      <c r="O357" s="90"/>
      <c r="P357" s="222">
        <f>O357*H357</f>
        <v>0</v>
      </c>
      <c r="Q357" s="222">
        <v>0.10100000000000001</v>
      </c>
      <c r="R357" s="222">
        <f>Q357*H357</f>
        <v>0.63125000000000009</v>
      </c>
      <c r="S357" s="222">
        <v>0</v>
      </c>
      <c r="T357" s="223">
        <f>S357*H357</f>
        <v>0</v>
      </c>
      <c r="U357" s="37"/>
      <c r="V357" s="37"/>
      <c r="W357" s="37"/>
      <c r="X357" s="37"/>
      <c r="Y357" s="37"/>
      <c r="Z357" s="37"/>
      <c r="AA357" s="37"/>
      <c r="AB357" s="37"/>
      <c r="AC357" s="37"/>
      <c r="AD357" s="37"/>
      <c r="AE357" s="37"/>
      <c r="AR357" s="224" t="s">
        <v>149</v>
      </c>
      <c r="AT357" s="224" t="s">
        <v>145</v>
      </c>
      <c r="AU357" s="224" t="s">
        <v>89</v>
      </c>
      <c r="AY357" s="16" t="s">
        <v>143</v>
      </c>
      <c r="BE357" s="225">
        <f>IF(N357="základní",J357,0)</f>
        <v>0</v>
      </c>
      <c r="BF357" s="225">
        <f>IF(N357="snížená",J357,0)</f>
        <v>0</v>
      </c>
      <c r="BG357" s="225">
        <f>IF(N357="zákl. přenesená",J357,0)</f>
        <v>0</v>
      </c>
      <c r="BH357" s="225">
        <f>IF(N357="sníž. přenesená",J357,0)</f>
        <v>0</v>
      </c>
      <c r="BI357" s="225">
        <f>IF(N357="nulová",J357,0)</f>
        <v>0</v>
      </c>
      <c r="BJ357" s="16" t="s">
        <v>21</v>
      </c>
      <c r="BK357" s="225">
        <f>ROUND(I357*H357,2)</f>
        <v>0</v>
      </c>
      <c r="BL357" s="16" t="s">
        <v>149</v>
      </c>
      <c r="BM357" s="224" t="s">
        <v>519</v>
      </c>
    </row>
    <row r="358" s="2" customFormat="1">
      <c r="A358" s="37"/>
      <c r="B358" s="38"/>
      <c r="C358" s="39"/>
      <c r="D358" s="226" t="s">
        <v>160</v>
      </c>
      <c r="E358" s="39"/>
      <c r="F358" s="227" t="s">
        <v>520</v>
      </c>
      <c r="G358" s="39"/>
      <c r="H358" s="39"/>
      <c r="I358" s="228"/>
      <c r="J358" s="39"/>
      <c r="K358" s="39"/>
      <c r="L358" s="43"/>
      <c r="M358" s="229"/>
      <c r="N358" s="230"/>
      <c r="O358" s="90"/>
      <c r="P358" s="90"/>
      <c r="Q358" s="90"/>
      <c r="R358" s="90"/>
      <c r="S358" s="90"/>
      <c r="T358" s="91"/>
      <c r="U358" s="37"/>
      <c r="V358" s="37"/>
      <c r="W358" s="37"/>
      <c r="X358" s="37"/>
      <c r="Y358" s="37"/>
      <c r="Z358" s="37"/>
      <c r="AA358" s="37"/>
      <c r="AB358" s="37"/>
      <c r="AC358" s="37"/>
      <c r="AD358" s="37"/>
      <c r="AE358" s="37"/>
      <c r="AT358" s="16" t="s">
        <v>160</v>
      </c>
      <c r="AU358" s="16" t="s">
        <v>89</v>
      </c>
    </row>
    <row r="359" s="14" customFormat="1">
      <c r="A359" s="14"/>
      <c r="B359" s="241"/>
      <c r="C359" s="242"/>
      <c r="D359" s="226" t="s">
        <v>162</v>
      </c>
      <c r="E359" s="243" t="s">
        <v>1</v>
      </c>
      <c r="F359" s="244" t="s">
        <v>521</v>
      </c>
      <c r="G359" s="242"/>
      <c r="H359" s="245">
        <v>6.25</v>
      </c>
      <c r="I359" s="246"/>
      <c r="J359" s="242"/>
      <c r="K359" s="242"/>
      <c r="L359" s="247"/>
      <c r="M359" s="248"/>
      <c r="N359" s="249"/>
      <c r="O359" s="249"/>
      <c r="P359" s="249"/>
      <c r="Q359" s="249"/>
      <c r="R359" s="249"/>
      <c r="S359" s="249"/>
      <c r="T359" s="250"/>
      <c r="U359" s="14"/>
      <c r="V359" s="14"/>
      <c r="W359" s="14"/>
      <c r="X359" s="14"/>
      <c r="Y359" s="14"/>
      <c r="Z359" s="14"/>
      <c r="AA359" s="14"/>
      <c r="AB359" s="14"/>
      <c r="AC359" s="14"/>
      <c r="AD359" s="14"/>
      <c r="AE359" s="14"/>
      <c r="AT359" s="251" t="s">
        <v>162</v>
      </c>
      <c r="AU359" s="251" t="s">
        <v>89</v>
      </c>
      <c r="AV359" s="14" t="s">
        <v>89</v>
      </c>
      <c r="AW359" s="14" t="s">
        <v>32</v>
      </c>
      <c r="AX359" s="14" t="s">
        <v>80</v>
      </c>
      <c r="AY359" s="251" t="s">
        <v>143</v>
      </c>
    </row>
    <row r="360" s="2" customFormat="1" ht="14.4" customHeight="1">
      <c r="A360" s="37"/>
      <c r="B360" s="38"/>
      <c r="C360" s="252" t="s">
        <v>522</v>
      </c>
      <c r="D360" s="252" t="s">
        <v>290</v>
      </c>
      <c r="E360" s="253" t="s">
        <v>523</v>
      </c>
      <c r="F360" s="254" t="s">
        <v>524</v>
      </c>
      <c r="G360" s="255" t="s">
        <v>157</v>
      </c>
      <c r="H360" s="256">
        <v>6.4379999999999997</v>
      </c>
      <c r="I360" s="257"/>
      <c r="J360" s="258">
        <f>ROUND(I360*H360,2)</f>
        <v>0</v>
      </c>
      <c r="K360" s="254" t="s">
        <v>525</v>
      </c>
      <c r="L360" s="259"/>
      <c r="M360" s="260" t="s">
        <v>1</v>
      </c>
      <c r="N360" s="261" t="s">
        <v>45</v>
      </c>
      <c r="O360" s="90"/>
      <c r="P360" s="222">
        <f>O360*H360</f>
        <v>0</v>
      </c>
      <c r="Q360" s="222">
        <v>0.108</v>
      </c>
      <c r="R360" s="222">
        <f>Q360*H360</f>
        <v>0.69530399999999992</v>
      </c>
      <c r="S360" s="222">
        <v>0</v>
      </c>
      <c r="T360" s="223">
        <f>S360*H360</f>
        <v>0</v>
      </c>
      <c r="U360" s="37"/>
      <c r="V360" s="37"/>
      <c r="W360" s="37"/>
      <c r="X360" s="37"/>
      <c r="Y360" s="37"/>
      <c r="Z360" s="37"/>
      <c r="AA360" s="37"/>
      <c r="AB360" s="37"/>
      <c r="AC360" s="37"/>
      <c r="AD360" s="37"/>
      <c r="AE360" s="37"/>
      <c r="AR360" s="224" t="s">
        <v>188</v>
      </c>
      <c r="AT360" s="224" t="s">
        <v>290</v>
      </c>
      <c r="AU360" s="224" t="s">
        <v>89</v>
      </c>
      <c r="AY360" s="16" t="s">
        <v>143</v>
      </c>
      <c r="BE360" s="225">
        <f>IF(N360="základní",J360,0)</f>
        <v>0</v>
      </c>
      <c r="BF360" s="225">
        <f>IF(N360="snížená",J360,0)</f>
        <v>0</v>
      </c>
      <c r="BG360" s="225">
        <f>IF(N360="zákl. přenesená",J360,0)</f>
        <v>0</v>
      </c>
      <c r="BH360" s="225">
        <f>IF(N360="sníž. přenesená",J360,0)</f>
        <v>0</v>
      </c>
      <c r="BI360" s="225">
        <f>IF(N360="nulová",J360,0)</f>
        <v>0</v>
      </c>
      <c r="BJ360" s="16" t="s">
        <v>21</v>
      </c>
      <c r="BK360" s="225">
        <f>ROUND(I360*H360,2)</f>
        <v>0</v>
      </c>
      <c r="BL360" s="16" t="s">
        <v>149</v>
      </c>
      <c r="BM360" s="224" t="s">
        <v>526</v>
      </c>
    </row>
    <row r="361" s="14" customFormat="1">
      <c r="A361" s="14"/>
      <c r="B361" s="241"/>
      <c r="C361" s="242"/>
      <c r="D361" s="226" t="s">
        <v>162</v>
      </c>
      <c r="E361" s="243" t="s">
        <v>1</v>
      </c>
      <c r="F361" s="244" t="s">
        <v>527</v>
      </c>
      <c r="G361" s="242"/>
      <c r="H361" s="245">
        <v>6.4379999999999997</v>
      </c>
      <c r="I361" s="246"/>
      <c r="J361" s="242"/>
      <c r="K361" s="242"/>
      <c r="L361" s="247"/>
      <c r="M361" s="248"/>
      <c r="N361" s="249"/>
      <c r="O361" s="249"/>
      <c r="P361" s="249"/>
      <c r="Q361" s="249"/>
      <c r="R361" s="249"/>
      <c r="S361" s="249"/>
      <c r="T361" s="250"/>
      <c r="U361" s="14"/>
      <c r="V361" s="14"/>
      <c r="W361" s="14"/>
      <c r="X361" s="14"/>
      <c r="Y361" s="14"/>
      <c r="Z361" s="14"/>
      <c r="AA361" s="14"/>
      <c r="AB361" s="14"/>
      <c r="AC361" s="14"/>
      <c r="AD361" s="14"/>
      <c r="AE361" s="14"/>
      <c r="AT361" s="251" t="s">
        <v>162</v>
      </c>
      <c r="AU361" s="251" t="s">
        <v>89</v>
      </c>
      <c r="AV361" s="14" t="s">
        <v>89</v>
      </c>
      <c r="AW361" s="14" t="s">
        <v>32</v>
      </c>
      <c r="AX361" s="14" t="s">
        <v>80</v>
      </c>
      <c r="AY361" s="251" t="s">
        <v>143</v>
      </c>
    </row>
    <row r="362" s="12" customFormat="1" ht="22.8" customHeight="1">
      <c r="A362" s="12"/>
      <c r="B362" s="197"/>
      <c r="C362" s="198"/>
      <c r="D362" s="199" t="s">
        <v>79</v>
      </c>
      <c r="E362" s="211" t="s">
        <v>176</v>
      </c>
      <c r="F362" s="211" t="s">
        <v>528</v>
      </c>
      <c r="G362" s="198"/>
      <c r="H362" s="198"/>
      <c r="I362" s="201"/>
      <c r="J362" s="212">
        <f>BK362</f>
        <v>0</v>
      </c>
      <c r="K362" s="198"/>
      <c r="L362" s="203"/>
      <c r="M362" s="204"/>
      <c r="N362" s="205"/>
      <c r="O362" s="205"/>
      <c r="P362" s="206">
        <f>SUM(P363:P417)</f>
        <v>0</v>
      </c>
      <c r="Q362" s="205"/>
      <c r="R362" s="206">
        <f>SUM(R363:R417)</f>
        <v>25.928804359999997</v>
      </c>
      <c r="S362" s="205"/>
      <c r="T362" s="207">
        <f>SUM(T363:T417)</f>
        <v>0</v>
      </c>
      <c r="U362" s="12"/>
      <c r="V362" s="12"/>
      <c r="W362" s="12"/>
      <c r="X362" s="12"/>
      <c r="Y362" s="12"/>
      <c r="Z362" s="12"/>
      <c r="AA362" s="12"/>
      <c r="AB362" s="12"/>
      <c r="AC362" s="12"/>
      <c r="AD362" s="12"/>
      <c r="AE362" s="12"/>
      <c r="AR362" s="208" t="s">
        <v>21</v>
      </c>
      <c r="AT362" s="209" t="s">
        <v>79</v>
      </c>
      <c r="AU362" s="209" t="s">
        <v>21</v>
      </c>
      <c r="AY362" s="208" t="s">
        <v>143</v>
      </c>
      <c r="BK362" s="210">
        <f>SUM(BK363:BK417)</f>
        <v>0</v>
      </c>
    </row>
    <row r="363" s="2" customFormat="1" ht="24.15" customHeight="1">
      <c r="A363" s="37"/>
      <c r="B363" s="38"/>
      <c r="C363" s="213" t="s">
        <v>529</v>
      </c>
      <c r="D363" s="213" t="s">
        <v>145</v>
      </c>
      <c r="E363" s="214" t="s">
        <v>530</v>
      </c>
      <c r="F363" s="215" t="s">
        <v>531</v>
      </c>
      <c r="G363" s="216" t="s">
        <v>157</v>
      </c>
      <c r="H363" s="217">
        <v>98.438000000000002</v>
      </c>
      <c r="I363" s="218"/>
      <c r="J363" s="219">
        <f>ROUND(I363*H363,2)</f>
        <v>0</v>
      </c>
      <c r="K363" s="215" t="s">
        <v>158</v>
      </c>
      <c r="L363" s="43"/>
      <c r="M363" s="220" t="s">
        <v>1</v>
      </c>
      <c r="N363" s="221" t="s">
        <v>45</v>
      </c>
      <c r="O363" s="90"/>
      <c r="P363" s="222">
        <f>O363*H363</f>
        <v>0</v>
      </c>
      <c r="Q363" s="222">
        <v>0.01103</v>
      </c>
      <c r="R363" s="222">
        <f>Q363*H363</f>
        <v>1.0857711400000001</v>
      </c>
      <c r="S363" s="222">
        <v>0</v>
      </c>
      <c r="T363" s="223">
        <f>S363*H363</f>
        <v>0</v>
      </c>
      <c r="U363" s="37"/>
      <c r="V363" s="37"/>
      <c r="W363" s="37"/>
      <c r="X363" s="37"/>
      <c r="Y363" s="37"/>
      <c r="Z363" s="37"/>
      <c r="AA363" s="37"/>
      <c r="AB363" s="37"/>
      <c r="AC363" s="37"/>
      <c r="AD363" s="37"/>
      <c r="AE363" s="37"/>
      <c r="AR363" s="224" t="s">
        <v>149</v>
      </c>
      <c r="AT363" s="224" t="s">
        <v>145</v>
      </c>
      <c r="AU363" s="224" t="s">
        <v>89</v>
      </c>
      <c r="AY363" s="16" t="s">
        <v>143</v>
      </c>
      <c r="BE363" s="225">
        <f>IF(N363="základní",J363,0)</f>
        <v>0</v>
      </c>
      <c r="BF363" s="225">
        <f>IF(N363="snížená",J363,0)</f>
        <v>0</v>
      </c>
      <c r="BG363" s="225">
        <f>IF(N363="zákl. přenesená",J363,0)</f>
        <v>0</v>
      </c>
      <c r="BH363" s="225">
        <f>IF(N363="sníž. přenesená",J363,0)</f>
        <v>0</v>
      </c>
      <c r="BI363" s="225">
        <f>IF(N363="nulová",J363,0)</f>
        <v>0</v>
      </c>
      <c r="BJ363" s="16" t="s">
        <v>21</v>
      </c>
      <c r="BK363" s="225">
        <f>ROUND(I363*H363,2)</f>
        <v>0</v>
      </c>
      <c r="BL363" s="16" t="s">
        <v>149</v>
      </c>
      <c r="BM363" s="224" t="s">
        <v>532</v>
      </c>
    </row>
    <row r="364" s="2" customFormat="1">
      <c r="A364" s="37"/>
      <c r="B364" s="38"/>
      <c r="C364" s="39"/>
      <c r="D364" s="226" t="s">
        <v>160</v>
      </c>
      <c r="E364" s="39"/>
      <c r="F364" s="227" t="s">
        <v>533</v>
      </c>
      <c r="G364" s="39"/>
      <c r="H364" s="39"/>
      <c r="I364" s="228"/>
      <c r="J364" s="39"/>
      <c r="K364" s="39"/>
      <c r="L364" s="43"/>
      <c r="M364" s="229"/>
      <c r="N364" s="230"/>
      <c r="O364" s="90"/>
      <c r="P364" s="90"/>
      <c r="Q364" s="90"/>
      <c r="R364" s="90"/>
      <c r="S364" s="90"/>
      <c r="T364" s="91"/>
      <c r="U364" s="37"/>
      <c r="V364" s="37"/>
      <c r="W364" s="37"/>
      <c r="X364" s="37"/>
      <c r="Y364" s="37"/>
      <c r="Z364" s="37"/>
      <c r="AA364" s="37"/>
      <c r="AB364" s="37"/>
      <c r="AC364" s="37"/>
      <c r="AD364" s="37"/>
      <c r="AE364" s="37"/>
      <c r="AT364" s="16" t="s">
        <v>160</v>
      </c>
      <c r="AU364" s="16" t="s">
        <v>89</v>
      </c>
    </row>
    <row r="365" s="14" customFormat="1">
      <c r="A365" s="14"/>
      <c r="B365" s="241"/>
      <c r="C365" s="242"/>
      <c r="D365" s="226" t="s">
        <v>162</v>
      </c>
      <c r="E365" s="243" t="s">
        <v>1</v>
      </c>
      <c r="F365" s="244" t="s">
        <v>534</v>
      </c>
      <c r="G365" s="242"/>
      <c r="H365" s="245">
        <v>98.438000000000002</v>
      </c>
      <c r="I365" s="246"/>
      <c r="J365" s="242"/>
      <c r="K365" s="242"/>
      <c r="L365" s="247"/>
      <c r="M365" s="248"/>
      <c r="N365" s="249"/>
      <c r="O365" s="249"/>
      <c r="P365" s="249"/>
      <c r="Q365" s="249"/>
      <c r="R365" s="249"/>
      <c r="S365" s="249"/>
      <c r="T365" s="250"/>
      <c r="U365" s="14"/>
      <c r="V365" s="14"/>
      <c r="W365" s="14"/>
      <c r="X365" s="14"/>
      <c r="Y365" s="14"/>
      <c r="Z365" s="14"/>
      <c r="AA365" s="14"/>
      <c r="AB365" s="14"/>
      <c r="AC365" s="14"/>
      <c r="AD365" s="14"/>
      <c r="AE365" s="14"/>
      <c r="AT365" s="251" t="s">
        <v>162</v>
      </c>
      <c r="AU365" s="251" t="s">
        <v>89</v>
      </c>
      <c r="AV365" s="14" t="s">
        <v>89</v>
      </c>
      <c r="AW365" s="14" t="s">
        <v>32</v>
      </c>
      <c r="AX365" s="14" t="s">
        <v>80</v>
      </c>
      <c r="AY365" s="251" t="s">
        <v>143</v>
      </c>
    </row>
    <row r="366" s="2" customFormat="1" ht="24.15" customHeight="1">
      <c r="A366" s="37"/>
      <c r="B366" s="38"/>
      <c r="C366" s="213" t="s">
        <v>535</v>
      </c>
      <c r="D366" s="213" t="s">
        <v>145</v>
      </c>
      <c r="E366" s="214" t="s">
        <v>536</v>
      </c>
      <c r="F366" s="215" t="s">
        <v>537</v>
      </c>
      <c r="G366" s="216" t="s">
        <v>157</v>
      </c>
      <c r="H366" s="217">
        <v>98.438000000000002</v>
      </c>
      <c r="I366" s="218"/>
      <c r="J366" s="219">
        <f>ROUND(I366*H366,2)</f>
        <v>0</v>
      </c>
      <c r="K366" s="215" t="s">
        <v>158</v>
      </c>
      <c r="L366" s="43"/>
      <c r="M366" s="220" t="s">
        <v>1</v>
      </c>
      <c r="N366" s="221" t="s">
        <v>45</v>
      </c>
      <c r="O366" s="90"/>
      <c r="P366" s="222">
        <f>O366*H366</f>
        <v>0</v>
      </c>
      <c r="Q366" s="222">
        <v>0.0055199999999999997</v>
      </c>
      <c r="R366" s="222">
        <f>Q366*H366</f>
        <v>0.54337775999999993</v>
      </c>
      <c r="S366" s="222">
        <v>0</v>
      </c>
      <c r="T366" s="223">
        <f>S366*H366</f>
        <v>0</v>
      </c>
      <c r="U366" s="37"/>
      <c r="V366" s="37"/>
      <c r="W366" s="37"/>
      <c r="X366" s="37"/>
      <c r="Y366" s="37"/>
      <c r="Z366" s="37"/>
      <c r="AA366" s="37"/>
      <c r="AB366" s="37"/>
      <c r="AC366" s="37"/>
      <c r="AD366" s="37"/>
      <c r="AE366" s="37"/>
      <c r="AR366" s="224" t="s">
        <v>149</v>
      </c>
      <c r="AT366" s="224" t="s">
        <v>145</v>
      </c>
      <c r="AU366" s="224" t="s">
        <v>89</v>
      </c>
      <c r="AY366" s="16" t="s">
        <v>143</v>
      </c>
      <c r="BE366" s="225">
        <f>IF(N366="základní",J366,0)</f>
        <v>0</v>
      </c>
      <c r="BF366" s="225">
        <f>IF(N366="snížená",J366,0)</f>
        <v>0</v>
      </c>
      <c r="BG366" s="225">
        <f>IF(N366="zákl. přenesená",J366,0)</f>
        <v>0</v>
      </c>
      <c r="BH366" s="225">
        <f>IF(N366="sníž. přenesená",J366,0)</f>
        <v>0</v>
      </c>
      <c r="BI366" s="225">
        <f>IF(N366="nulová",J366,0)</f>
        <v>0</v>
      </c>
      <c r="BJ366" s="16" t="s">
        <v>21</v>
      </c>
      <c r="BK366" s="225">
        <f>ROUND(I366*H366,2)</f>
        <v>0</v>
      </c>
      <c r="BL366" s="16" t="s">
        <v>149</v>
      </c>
      <c r="BM366" s="224" t="s">
        <v>538</v>
      </c>
    </row>
    <row r="367" s="2" customFormat="1">
      <c r="A367" s="37"/>
      <c r="B367" s="38"/>
      <c r="C367" s="39"/>
      <c r="D367" s="226" t="s">
        <v>160</v>
      </c>
      <c r="E367" s="39"/>
      <c r="F367" s="227" t="s">
        <v>533</v>
      </c>
      <c r="G367" s="39"/>
      <c r="H367" s="39"/>
      <c r="I367" s="228"/>
      <c r="J367" s="39"/>
      <c r="K367" s="39"/>
      <c r="L367" s="43"/>
      <c r="M367" s="229"/>
      <c r="N367" s="230"/>
      <c r="O367" s="90"/>
      <c r="P367" s="90"/>
      <c r="Q367" s="90"/>
      <c r="R367" s="90"/>
      <c r="S367" s="90"/>
      <c r="T367" s="91"/>
      <c r="U367" s="37"/>
      <c r="V367" s="37"/>
      <c r="W367" s="37"/>
      <c r="X367" s="37"/>
      <c r="Y367" s="37"/>
      <c r="Z367" s="37"/>
      <c r="AA367" s="37"/>
      <c r="AB367" s="37"/>
      <c r="AC367" s="37"/>
      <c r="AD367" s="37"/>
      <c r="AE367" s="37"/>
      <c r="AT367" s="16" t="s">
        <v>160</v>
      </c>
      <c r="AU367" s="16" t="s">
        <v>89</v>
      </c>
    </row>
    <row r="368" s="2" customFormat="1" ht="24.15" customHeight="1">
      <c r="A368" s="37"/>
      <c r="B368" s="38"/>
      <c r="C368" s="213" t="s">
        <v>539</v>
      </c>
      <c r="D368" s="213" t="s">
        <v>145</v>
      </c>
      <c r="E368" s="214" t="s">
        <v>540</v>
      </c>
      <c r="F368" s="215" t="s">
        <v>541</v>
      </c>
      <c r="G368" s="216" t="s">
        <v>406</v>
      </c>
      <c r="H368" s="217">
        <v>4</v>
      </c>
      <c r="I368" s="218"/>
      <c r="J368" s="219">
        <f>ROUND(I368*H368,2)</f>
        <v>0</v>
      </c>
      <c r="K368" s="215" t="s">
        <v>158</v>
      </c>
      <c r="L368" s="43"/>
      <c r="M368" s="220" t="s">
        <v>1</v>
      </c>
      <c r="N368" s="221" t="s">
        <v>45</v>
      </c>
      <c r="O368" s="90"/>
      <c r="P368" s="222">
        <f>O368*H368</f>
        <v>0</v>
      </c>
      <c r="Q368" s="222">
        <v>0.041500000000000002</v>
      </c>
      <c r="R368" s="222">
        <f>Q368*H368</f>
        <v>0.16600000000000001</v>
      </c>
      <c r="S368" s="222">
        <v>0</v>
      </c>
      <c r="T368" s="223">
        <f>S368*H368</f>
        <v>0</v>
      </c>
      <c r="U368" s="37"/>
      <c r="V368" s="37"/>
      <c r="W368" s="37"/>
      <c r="X368" s="37"/>
      <c r="Y368" s="37"/>
      <c r="Z368" s="37"/>
      <c r="AA368" s="37"/>
      <c r="AB368" s="37"/>
      <c r="AC368" s="37"/>
      <c r="AD368" s="37"/>
      <c r="AE368" s="37"/>
      <c r="AR368" s="224" t="s">
        <v>149</v>
      </c>
      <c r="AT368" s="224" t="s">
        <v>145</v>
      </c>
      <c r="AU368" s="224" t="s">
        <v>89</v>
      </c>
      <c r="AY368" s="16" t="s">
        <v>143</v>
      </c>
      <c r="BE368" s="225">
        <f>IF(N368="základní",J368,0)</f>
        <v>0</v>
      </c>
      <c r="BF368" s="225">
        <f>IF(N368="snížená",J368,0)</f>
        <v>0</v>
      </c>
      <c r="BG368" s="225">
        <f>IF(N368="zákl. přenesená",J368,0)</f>
        <v>0</v>
      </c>
      <c r="BH368" s="225">
        <f>IF(N368="sníž. přenesená",J368,0)</f>
        <v>0</v>
      </c>
      <c r="BI368" s="225">
        <f>IF(N368="nulová",J368,0)</f>
        <v>0</v>
      </c>
      <c r="BJ368" s="16" t="s">
        <v>21</v>
      </c>
      <c r="BK368" s="225">
        <f>ROUND(I368*H368,2)</f>
        <v>0</v>
      </c>
      <c r="BL368" s="16" t="s">
        <v>149</v>
      </c>
      <c r="BM368" s="224" t="s">
        <v>542</v>
      </c>
    </row>
    <row r="369" s="14" customFormat="1">
      <c r="A369" s="14"/>
      <c r="B369" s="241"/>
      <c r="C369" s="242"/>
      <c r="D369" s="226" t="s">
        <v>162</v>
      </c>
      <c r="E369" s="243" t="s">
        <v>1</v>
      </c>
      <c r="F369" s="244" t="s">
        <v>543</v>
      </c>
      <c r="G369" s="242"/>
      <c r="H369" s="245">
        <v>4</v>
      </c>
      <c r="I369" s="246"/>
      <c r="J369" s="242"/>
      <c r="K369" s="242"/>
      <c r="L369" s="247"/>
      <c r="M369" s="248"/>
      <c r="N369" s="249"/>
      <c r="O369" s="249"/>
      <c r="P369" s="249"/>
      <c r="Q369" s="249"/>
      <c r="R369" s="249"/>
      <c r="S369" s="249"/>
      <c r="T369" s="250"/>
      <c r="U369" s="14"/>
      <c r="V369" s="14"/>
      <c r="W369" s="14"/>
      <c r="X369" s="14"/>
      <c r="Y369" s="14"/>
      <c r="Z369" s="14"/>
      <c r="AA369" s="14"/>
      <c r="AB369" s="14"/>
      <c r="AC369" s="14"/>
      <c r="AD369" s="14"/>
      <c r="AE369" s="14"/>
      <c r="AT369" s="251" t="s">
        <v>162</v>
      </c>
      <c r="AU369" s="251" t="s">
        <v>89</v>
      </c>
      <c r="AV369" s="14" t="s">
        <v>89</v>
      </c>
      <c r="AW369" s="14" t="s">
        <v>32</v>
      </c>
      <c r="AX369" s="14" t="s">
        <v>80</v>
      </c>
      <c r="AY369" s="251" t="s">
        <v>143</v>
      </c>
    </row>
    <row r="370" s="2" customFormat="1" ht="24.15" customHeight="1">
      <c r="A370" s="37"/>
      <c r="B370" s="38"/>
      <c r="C370" s="213" t="s">
        <v>544</v>
      </c>
      <c r="D370" s="213" t="s">
        <v>145</v>
      </c>
      <c r="E370" s="214" t="s">
        <v>545</v>
      </c>
      <c r="F370" s="215" t="s">
        <v>546</v>
      </c>
      <c r="G370" s="216" t="s">
        <v>406</v>
      </c>
      <c r="H370" s="217">
        <v>3</v>
      </c>
      <c r="I370" s="218"/>
      <c r="J370" s="219">
        <f>ROUND(I370*H370,2)</f>
        <v>0</v>
      </c>
      <c r="K370" s="215" t="s">
        <v>158</v>
      </c>
      <c r="L370" s="43"/>
      <c r="M370" s="220" t="s">
        <v>1</v>
      </c>
      <c r="N370" s="221" t="s">
        <v>45</v>
      </c>
      <c r="O370" s="90"/>
      <c r="P370" s="222">
        <f>O370*H370</f>
        <v>0</v>
      </c>
      <c r="Q370" s="222">
        <v>0.1575</v>
      </c>
      <c r="R370" s="222">
        <f>Q370*H370</f>
        <v>0.47250000000000003</v>
      </c>
      <c r="S370" s="222">
        <v>0</v>
      </c>
      <c r="T370" s="223">
        <f>S370*H370</f>
        <v>0</v>
      </c>
      <c r="U370" s="37"/>
      <c r="V370" s="37"/>
      <c r="W370" s="37"/>
      <c r="X370" s="37"/>
      <c r="Y370" s="37"/>
      <c r="Z370" s="37"/>
      <c r="AA370" s="37"/>
      <c r="AB370" s="37"/>
      <c r="AC370" s="37"/>
      <c r="AD370" s="37"/>
      <c r="AE370" s="37"/>
      <c r="AR370" s="224" t="s">
        <v>149</v>
      </c>
      <c r="AT370" s="224" t="s">
        <v>145</v>
      </c>
      <c r="AU370" s="224" t="s">
        <v>89</v>
      </c>
      <c r="AY370" s="16" t="s">
        <v>143</v>
      </c>
      <c r="BE370" s="225">
        <f>IF(N370="základní",J370,0)</f>
        <v>0</v>
      </c>
      <c r="BF370" s="225">
        <f>IF(N370="snížená",J370,0)</f>
        <v>0</v>
      </c>
      <c r="BG370" s="225">
        <f>IF(N370="zákl. přenesená",J370,0)</f>
        <v>0</v>
      </c>
      <c r="BH370" s="225">
        <f>IF(N370="sníž. přenesená",J370,0)</f>
        <v>0</v>
      </c>
      <c r="BI370" s="225">
        <f>IF(N370="nulová",J370,0)</f>
        <v>0</v>
      </c>
      <c r="BJ370" s="16" t="s">
        <v>21</v>
      </c>
      <c r="BK370" s="225">
        <f>ROUND(I370*H370,2)</f>
        <v>0</v>
      </c>
      <c r="BL370" s="16" t="s">
        <v>149</v>
      </c>
      <c r="BM370" s="224" t="s">
        <v>547</v>
      </c>
    </row>
    <row r="371" s="14" customFormat="1">
      <c r="A371" s="14"/>
      <c r="B371" s="241"/>
      <c r="C371" s="242"/>
      <c r="D371" s="226" t="s">
        <v>162</v>
      </c>
      <c r="E371" s="243" t="s">
        <v>1</v>
      </c>
      <c r="F371" s="244" t="s">
        <v>548</v>
      </c>
      <c r="G371" s="242"/>
      <c r="H371" s="245">
        <v>1</v>
      </c>
      <c r="I371" s="246"/>
      <c r="J371" s="242"/>
      <c r="K371" s="242"/>
      <c r="L371" s="247"/>
      <c r="M371" s="248"/>
      <c r="N371" s="249"/>
      <c r="O371" s="249"/>
      <c r="P371" s="249"/>
      <c r="Q371" s="249"/>
      <c r="R371" s="249"/>
      <c r="S371" s="249"/>
      <c r="T371" s="250"/>
      <c r="U371" s="14"/>
      <c r="V371" s="14"/>
      <c r="W371" s="14"/>
      <c r="X371" s="14"/>
      <c r="Y371" s="14"/>
      <c r="Z371" s="14"/>
      <c r="AA371" s="14"/>
      <c r="AB371" s="14"/>
      <c r="AC371" s="14"/>
      <c r="AD371" s="14"/>
      <c r="AE371" s="14"/>
      <c r="AT371" s="251" t="s">
        <v>162</v>
      </c>
      <c r="AU371" s="251" t="s">
        <v>89</v>
      </c>
      <c r="AV371" s="14" t="s">
        <v>89</v>
      </c>
      <c r="AW371" s="14" t="s">
        <v>32</v>
      </c>
      <c r="AX371" s="14" t="s">
        <v>80</v>
      </c>
      <c r="AY371" s="251" t="s">
        <v>143</v>
      </c>
    </row>
    <row r="372" s="14" customFormat="1">
      <c r="A372" s="14"/>
      <c r="B372" s="241"/>
      <c r="C372" s="242"/>
      <c r="D372" s="226" t="s">
        <v>162</v>
      </c>
      <c r="E372" s="243" t="s">
        <v>1</v>
      </c>
      <c r="F372" s="244" t="s">
        <v>549</v>
      </c>
      <c r="G372" s="242"/>
      <c r="H372" s="245">
        <v>2</v>
      </c>
      <c r="I372" s="246"/>
      <c r="J372" s="242"/>
      <c r="K372" s="242"/>
      <c r="L372" s="247"/>
      <c r="M372" s="248"/>
      <c r="N372" s="249"/>
      <c r="O372" s="249"/>
      <c r="P372" s="249"/>
      <c r="Q372" s="249"/>
      <c r="R372" s="249"/>
      <c r="S372" s="249"/>
      <c r="T372" s="250"/>
      <c r="U372" s="14"/>
      <c r="V372" s="14"/>
      <c r="W372" s="14"/>
      <c r="X372" s="14"/>
      <c r="Y372" s="14"/>
      <c r="Z372" s="14"/>
      <c r="AA372" s="14"/>
      <c r="AB372" s="14"/>
      <c r="AC372" s="14"/>
      <c r="AD372" s="14"/>
      <c r="AE372" s="14"/>
      <c r="AT372" s="251" t="s">
        <v>162</v>
      </c>
      <c r="AU372" s="251" t="s">
        <v>89</v>
      </c>
      <c r="AV372" s="14" t="s">
        <v>89</v>
      </c>
      <c r="AW372" s="14" t="s">
        <v>32</v>
      </c>
      <c r="AX372" s="14" t="s">
        <v>80</v>
      </c>
      <c r="AY372" s="251" t="s">
        <v>143</v>
      </c>
    </row>
    <row r="373" s="2" customFormat="1" ht="24.15" customHeight="1">
      <c r="A373" s="37"/>
      <c r="B373" s="38"/>
      <c r="C373" s="213" t="s">
        <v>550</v>
      </c>
      <c r="D373" s="213" t="s">
        <v>145</v>
      </c>
      <c r="E373" s="214" t="s">
        <v>551</v>
      </c>
      <c r="F373" s="215" t="s">
        <v>552</v>
      </c>
      <c r="G373" s="216" t="s">
        <v>157</v>
      </c>
      <c r="H373" s="217">
        <v>17.925000000000001</v>
      </c>
      <c r="I373" s="218"/>
      <c r="J373" s="219">
        <f>ROUND(I373*H373,2)</f>
        <v>0</v>
      </c>
      <c r="K373" s="215" t="s">
        <v>158</v>
      </c>
      <c r="L373" s="43"/>
      <c r="M373" s="220" t="s">
        <v>1</v>
      </c>
      <c r="N373" s="221" t="s">
        <v>45</v>
      </c>
      <c r="O373" s="90"/>
      <c r="P373" s="222">
        <f>O373*H373</f>
        <v>0</v>
      </c>
      <c r="Q373" s="222">
        <v>0.0057000000000000002</v>
      </c>
      <c r="R373" s="222">
        <f>Q373*H373</f>
        <v>0.10217250000000001</v>
      </c>
      <c r="S373" s="222">
        <v>0</v>
      </c>
      <c r="T373" s="223">
        <f>S373*H373</f>
        <v>0</v>
      </c>
      <c r="U373" s="37"/>
      <c r="V373" s="37"/>
      <c r="W373" s="37"/>
      <c r="X373" s="37"/>
      <c r="Y373" s="37"/>
      <c r="Z373" s="37"/>
      <c r="AA373" s="37"/>
      <c r="AB373" s="37"/>
      <c r="AC373" s="37"/>
      <c r="AD373" s="37"/>
      <c r="AE373" s="37"/>
      <c r="AR373" s="224" t="s">
        <v>149</v>
      </c>
      <c r="AT373" s="224" t="s">
        <v>145</v>
      </c>
      <c r="AU373" s="224" t="s">
        <v>89</v>
      </c>
      <c r="AY373" s="16" t="s">
        <v>143</v>
      </c>
      <c r="BE373" s="225">
        <f>IF(N373="základní",J373,0)</f>
        <v>0</v>
      </c>
      <c r="BF373" s="225">
        <f>IF(N373="snížená",J373,0)</f>
        <v>0</v>
      </c>
      <c r="BG373" s="225">
        <f>IF(N373="zákl. přenesená",J373,0)</f>
        <v>0</v>
      </c>
      <c r="BH373" s="225">
        <f>IF(N373="sníž. přenesená",J373,0)</f>
        <v>0</v>
      </c>
      <c r="BI373" s="225">
        <f>IF(N373="nulová",J373,0)</f>
        <v>0</v>
      </c>
      <c r="BJ373" s="16" t="s">
        <v>21</v>
      </c>
      <c r="BK373" s="225">
        <f>ROUND(I373*H373,2)</f>
        <v>0</v>
      </c>
      <c r="BL373" s="16" t="s">
        <v>149</v>
      </c>
      <c r="BM373" s="224" t="s">
        <v>553</v>
      </c>
    </row>
    <row r="374" s="2" customFormat="1">
      <c r="A374" s="37"/>
      <c r="B374" s="38"/>
      <c r="C374" s="39"/>
      <c r="D374" s="226" t="s">
        <v>160</v>
      </c>
      <c r="E374" s="39"/>
      <c r="F374" s="227" t="s">
        <v>554</v>
      </c>
      <c r="G374" s="39"/>
      <c r="H374" s="39"/>
      <c r="I374" s="228"/>
      <c r="J374" s="39"/>
      <c r="K374" s="39"/>
      <c r="L374" s="43"/>
      <c r="M374" s="229"/>
      <c r="N374" s="230"/>
      <c r="O374" s="90"/>
      <c r="P374" s="90"/>
      <c r="Q374" s="90"/>
      <c r="R374" s="90"/>
      <c r="S374" s="90"/>
      <c r="T374" s="91"/>
      <c r="U374" s="37"/>
      <c r="V374" s="37"/>
      <c r="W374" s="37"/>
      <c r="X374" s="37"/>
      <c r="Y374" s="37"/>
      <c r="Z374" s="37"/>
      <c r="AA374" s="37"/>
      <c r="AB374" s="37"/>
      <c r="AC374" s="37"/>
      <c r="AD374" s="37"/>
      <c r="AE374" s="37"/>
      <c r="AT374" s="16" t="s">
        <v>160</v>
      </c>
      <c r="AU374" s="16" t="s">
        <v>89</v>
      </c>
    </row>
    <row r="375" s="14" customFormat="1">
      <c r="A375" s="14"/>
      <c r="B375" s="241"/>
      <c r="C375" s="242"/>
      <c r="D375" s="226" t="s">
        <v>162</v>
      </c>
      <c r="E375" s="243" t="s">
        <v>1</v>
      </c>
      <c r="F375" s="244" t="s">
        <v>555</v>
      </c>
      <c r="G375" s="242"/>
      <c r="H375" s="245">
        <v>31.149999999999999</v>
      </c>
      <c r="I375" s="246"/>
      <c r="J375" s="242"/>
      <c r="K375" s="242"/>
      <c r="L375" s="247"/>
      <c r="M375" s="248"/>
      <c r="N375" s="249"/>
      <c r="O375" s="249"/>
      <c r="P375" s="249"/>
      <c r="Q375" s="249"/>
      <c r="R375" s="249"/>
      <c r="S375" s="249"/>
      <c r="T375" s="250"/>
      <c r="U375" s="14"/>
      <c r="V375" s="14"/>
      <c r="W375" s="14"/>
      <c r="X375" s="14"/>
      <c r="Y375" s="14"/>
      <c r="Z375" s="14"/>
      <c r="AA375" s="14"/>
      <c r="AB375" s="14"/>
      <c r="AC375" s="14"/>
      <c r="AD375" s="14"/>
      <c r="AE375" s="14"/>
      <c r="AT375" s="251" t="s">
        <v>162</v>
      </c>
      <c r="AU375" s="251" t="s">
        <v>89</v>
      </c>
      <c r="AV375" s="14" t="s">
        <v>89</v>
      </c>
      <c r="AW375" s="14" t="s">
        <v>32</v>
      </c>
      <c r="AX375" s="14" t="s">
        <v>80</v>
      </c>
      <c r="AY375" s="251" t="s">
        <v>143</v>
      </c>
    </row>
    <row r="376" s="14" customFormat="1">
      <c r="A376" s="14"/>
      <c r="B376" s="241"/>
      <c r="C376" s="242"/>
      <c r="D376" s="226" t="s">
        <v>162</v>
      </c>
      <c r="E376" s="243" t="s">
        <v>1</v>
      </c>
      <c r="F376" s="244" t="s">
        <v>556</v>
      </c>
      <c r="G376" s="242"/>
      <c r="H376" s="245">
        <v>-10</v>
      </c>
      <c r="I376" s="246"/>
      <c r="J376" s="242"/>
      <c r="K376" s="242"/>
      <c r="L376" s="247"/>
      <c r="M376" s="248"/>
      <c r="N376" s="249"/>
      <c r="O376" s="249"/>
      <c r="P376" s="249"/>
      <c r="Q376" s="249"/>
      <c r="R376" s="249"/>
      <c r="S376" s="249"/>
      <c r="T376" s="250"/>
      <c r="U376" s="14"/>
      <c r="V376" s="14"/>
      <c r="W376" s="14"/>
      <c r="X376" s="14"/>
      <c r="Y376" s="14"/>
      <c r="Z376" s="14"/>
      <c r="AA376" s="14"/>
      <c r="AB376" s="14"/>
      <c r="AC376" s="14"/>
      <c r="AD376" s="14"/>
      <c r="AE376" s="14"/>
      <c r="AT376" s="251" t="s">
        <v>162</v>
      </c>
      <c r="AU376" s="251" t="s">
        <v>89</v>
      </c>
      <c r="AV376" s="14" t="s">
        <v>89</v>
      </c>
      <c r="AW376" s="14" t="s">
        <v>32</v>
      </c>
      <c r="AX376" s="14" t="s">
        <v>80</v>
      </c>
      <c r="AY376" s="251" t="s">
        <v>143</v>
      </c>
    </row>
    <row r="377" s="14" customFormat="1">
      <c r="A377" s="14"/>
      <c r="B377" s="241"/>
      <c r="C377" s="242"/>
      <c r="D377" s="226" t="s">
        <v>162</v>
      </c>
      <c r="E377" s="243" t="s">
        <v>1</v>
      </c>
      <c r="F377" s="244" t="s">
        <v>557</v>
      </c>
      <c r="G377" s="242"/>
      <c r="H377" s="245">
        <v>-3.2250000000000001</v>
      </c>
      <c r="I377" s="246"/>
      <c r="J377" s="242"/>
      <c r="K377" s="242"/>
      <c r="L377" s="247"/>
      <c r="M377" s="248"/>
      <c r="N377" s="249"/>
      <c r="O377" s="249"/>
      <c r="P377" s="249"/>
      <c r="Q377" s="249"/>
      <c r="R377" s="249"/>
      <c r="S377" s="249"/>
      <c r="T377" s="250"/>
      <c r="U377" s="14"/>
      <c r="V377" s="14"/>
      <c r="W377" s="14"/>
      <c r="X377" s="14"/>
      <c r="Y377" s="14"/>
      <c r="Z377" s="14"/>
      <c r="AA377" s="14"/>
      <c r="AB377" s="14"/>
      <c r="AC377" s="14"/>
      <c r="AD377" s="14"/>
      <c r="AE377" s="14"/>
      <c r="AT377" s="251" t="s">
        <v>162</v>
      </c>
      <c r="AU377" s="251" t="s">
        <v>89</v>
      </c>
      <c r="AV377" s="14" t="s">
        <v>89</v>
      </c>
      <c r="AW377" s="14" t="s">
        <v>32</v>
      </c>
      <c r="AX377" s="14" t="s">
        <v>80</v>
      </c>
      <c r="AY377" s="251" t="s">
        <v>143</v>
      </c>
    </row>
    <row r="378" s="2" customFormat="1" ht="24.15" customHeight="1">
      <c r="A378" s="37"/>
      <c r="B378" s="38"/>
      <c r="C378" s="213" t="s">
        <v>558</v>
      </c>
      <c r="D378" s="213" t="s">
        <v>145</v>
      </c>
      <c r="E378" s="214" t="s">
        <v>559</v>
      </c>
      <c r="F378" s="215" t="s">
        <v>560</v>
      </c>
      <c r="G378" s="216" t="s">
        <v>157</v>
      </c>
      <c r="H378" s="217">
        <v>87.575000000000003</v>
      </c>
      <c r="I378" s="218"/>
      <c r="J378" s="219">
        <f>ROUND(I378*H378,2)</f>
        <v>0</v>
      </c>
      <c r="K378" s="215" t="s">
        <v>158</v>
      </c>
      <c r="L378" s="43"/>
      <c r="M378" s="220" t="s">
        <v>1</v>
      </c>
      <c r="N378" s="221" t="s">
        <v>45</v>
      </c>
      <c r="O378" s="90"/>
      <c r="P378" s="222">
        <f>O378*H378</f>
        <v>0</v>
      </c>
      <c r="Q378" s="222">
        <v>0.01103</v>
      </c>
      <c r="R378" s="222">
        <f>Q378*H378</f>
        <v>0.96595225000000007</v>
      </c>
      <c r="S378" s="222">
        <v>0</v>
      </c>
      <c r="T378" s="223">
        <f>S378*H378</f>
        <v>0</v>
      </c>
      <c r="U378" s="37"/>
      <c r="V378" s="37"/>
      <c r="W378" s="37"/>
      <c r="X378" s="37"/>
      <c r="Y378" s="37"/>
      <c r="Z378" s="37"/>
      <c r="AA378" s="37"/>
      <c r="AB378" s="37"/>
      <c r="AC378" s="37"/>
      <c r="AD378" s="37"/>
      <c r="AE378" s="37"/>
      <c r="AR378" s="224" t="s">
        <v>149</v>
      </c>
      <c r="AT378" s="224" t="s">
        <v>145</v>
      </c>
      <c r="AU378" s="224" t="s">
        <v>89</v>
      </c>
      <c r="AY378" s="16" t="s">
        <v>143</v>
      </c>
      <c r="BE378" s="225">
        <f>IF(N378="základní",J378,0)</f>
        <v>0</v>
      </c>
      <c r="BF378" s="225">
        <f>IF(N378="snížená",J378,0)</f>
        <v>0</v>
      </c>
      <c r="BG378" s="225">
        <f>IF(N378="zákl. přenesená",J378,0)</f>
        <v>0</v>
      </c>
      <c r="BH378" s="225">
        <f>IF(N378="sníž. přenesená",J378,0)</f>
        <v>0</v>
      </c>
      <c r="BI378" s="225">
        <f>IF(N378="nulová",J378,0)</f>
        <v>0</v>
      </c>
      <c r="BJ378" s="16" t="s">
        <v>21</v>
      </c>
      <c r="BK378" s="225">
        <f>ROUND(I378*H378,2)</f>
        <v>0</v>
      </c>
      <c r="BL378" s="16" t="s">
        <v>149</v>
      </c>
      <c r="BM378" s="224" t="s">
        <v>561</v>
      </c>
    </row>
    <row r="379" s="2" customFormat="1">
      <c r="A379" s="37"/>
      <c r="B379" s="38"/>
      <c r="C379" s="39"/>
      <c r="D379" s="226" t="s">
        <v>160</v>
      </c>
      <c r="E379" s="39"/>
      <c r="F379" s="227" t="s">
        <v>533</v>
      </c>
      <c r="G379" s="39"/>
      <c r="H379" s="39"/>
      <c r="I379" s="228"/>
      <c r="J379" s="39"/>
      <c r="K379" s="39"/>
      <c r="L379" s="43"/>
      <c r="M379" s="229"/>
      <c r="N379" s="230"/>
      <c r="O379" s="90"/>
      <c r="P379" s="90"/>
      <c r="Q379" s="90"/>
      <c r="R379" s="90"/>
      <c r="S379" s="90"/>
      <c r="T379" s="91"/>
      <c r="U379" s="37"/>
      <c r="V379" s="37"/>
      <c r="W379" s="37"/>
      <c r="X379" s="37"/>
      <c r="Y379" s="37"/>
      <c r="Z379" s="37"/>
      <c r="AA379" s="37"/>
      <c r="AB379" s="37"/>
      <c r="AC379" s="37"/>
      <c r="AD379" s="37"/>
      <c r="AE379" s="37"/>
      <c r="AT379" s="16" t="s">
        <v>160</v>
      </c>
      <c r="AU379" s="16" t="s">
        <v>89</v>
      </c>
    </row>
    <row r="380" s="14" customFormat="1">
      <c r="A380" s="14"/>
      <c r="B380" s="241"/>
      <c r="C380" s="242"/>
      <c r="D380" s="226" t="s">
        <v>162</v>
      </c>
      <c r="E380" s="243" t="s">
        <v>1</v>
      </c>
      <c r="F380" s="244" t="s">
        <v>562</v>
      </c>
      <c r="G380" s="242"/>
      <c r="H380" s="245">
        <v>79.613</v>
      </c>
      <c r="I380" s="246"/>
      <c r="J380" s="242"/>
      <c r="K380" s="242"/>
      <c r="L380" s="247"/>
      <c r="M380" s="248"/>
      <c r="N380" s="249"/>
      <c r="O380" s="249"/>
      <c r="P380" s="249"/>
      <c r="Q380" s="249"/>
      <c r="R380" s="249"/>
      <c r="S380" s="249"/>
      <c r="T380" s="250"/>
      <c r="U380" s="14"/>
      <c r="V380" s="14"/>
      <c r="W380" s="14"/>
      <c r="X380" s="14"/>
      <c r="Y380" s="14"/>
      <c r="Z380" s="14"/>
      <c r="AA380" s="14"/>
      <c r="AB380" s="14"/>
      <c r="AC380" s="14"/>
      <c r="AD380" s="14"/>
      <c r="AE380" s="14"/>
      <c r="AT380" s="251" t="s">
        <v>162</v>
      </c>
      <c r="AU380" s="251" t="s">
        <v>89</v>
      </c>
      <c r="AV380" s="14" t="s">
        <v>89</v>
      </c>
      <c r="AW380" s="14" t="s">
        <v>32</v>
      </c>
      <c r="AX380" s="14" t="s">
        <v>80</v>
      </c>
      <c r="AY380" s="251" t="s">
        <v>143</v>
      </c>
    </row>
    <row r="381" s="14" customFormat="1">
      <c r="A381" s="14"/>
      <c r="B381" s="241"/>
      <c r="C381" s="242"/>
      <c r="D381" s="226" t="s">
        <v>162</v>
      </c>
      <c r="E381" s="243" t="s">
        <v>1</v>
      </c>
      <c r="F381" s="244" t="s">
        <v>394</v>
      </c>
      <c r="G381" s="242"/>
      <c r="H381" s="245">
        <v>-17.495999999999999</v>
      </c>
      <c r="I381" s="246"/>
      <c r="J381" s="242"/>
      <c r="K381" s="242"/>
      <c r="L381" s="247"/>
      <c r="M381" s="248"/>
      <c r="N381" s="249"/>
      <c r="O381" s="249"/>
      <c r="P381" s="249"/>
      <c r="Q381" s="249"/>
      <c r="R381" s="249"/>
      <c r="S381" s="249"/>
      <c r="T381" s="250"/>
      <c r="U381" s="14"/>
      <c r="V381" s="14"/>
      <c r="W381" s="14"/>
      <c r="X381" s="14"/>
      <c r="Y381" s="14"/>
      <c r="Z381" s="14"/>
      <c r="AA381" s="14"/>
      <c r="AB381" s="14"/>
      <c r="AC381" s="14"/>
      <c r="AD381" s="14"/>
      <c r="AE381" s="14"/>
      <c r="AT381" s="251" t="s">
        <v>162</v>
      </c>
      <c r="AU381" s="251" t="s">
        <v>89</v>
      </c>
      <c r="AV381" s="14" t="s">
        <v>89</v>
      </c>
      <c r="AW381" s="14" t="s">
        <v>32</v>
      </c>
      <c r="AX381" s="14" t="s">
        <v>80</v>
      </c>
      <c r="AY381" s="251" t="s">
        <v>143</v>
      </c>
    </row>
    <row r="382" s="14" customFormat="1">
      <c r="A382" s="14"/>
      <c r="B382" s="241"/>
      <c r="C382" s="242"/>
      <c r="D382" s="226" t="s">
        <v>162</v>
      </c>
      <c r="E382" s="243" t="s">
        <v>1</v>
      </c>
      <c r="F382" s="244" t="s">
        <v>563</v>
      </c>
      <c r="G382" s="242"/>
      <c r="H382" s="245">
        <v>2.3079999999999998</v>
      </c>
      <c r="I382" s="246"/>
      <c r="J382" s="242"/>
      <c r="K382" s="242"/>
      <c r="L382" s="247"/>
      <c r="M382" s="248"/>
      <c r="N382" s="249"/>
      <c r="O382" s="249"/>
      <c r="P382" s="249"/>
      <c r="Q382" s="249"/>
      <c r="R382" s="249"/>
      <c r="S382" s="249"/>
      <c r="T382" s="250"/>
      <c r="U382" s="14"/>
      <c r="V382" s="14"/>
      <c r="W382" s="14"/>
      <c r="X382" s="14"/>
      <c r="Y382" s="14"/>
      <c r="Z382" s="14"/>
      <c r="AA382" s="14"/>
      <c r="AB382" s="14"/>
      <c r="AC382" s="14"/>
      <c r="AD382" s="14"/>
      <c r="AE382" s="14"/>
      <c r="AT382" s="251" t="s">
        <v>162</v>
      </c>
      <c r="AU382" s="251" t="s">
        <v>89</v>
      </c>
      <c r="AV382" s="14" t="s">
        <v>89</v>
      </c>
      <c r="AW382" s="14" t="s">
        <v>32</v>
      </c>
      <c r="AX382" s="14" t="s">
        <v>80</v>
      </c>
      <c r="AY382" s="251" t="s">
        <v>143</v>
      </c>
    </row>
    <row r="383" s="14" customFormat="1">
      <c r="A383" s="14"/>
      <c r="B383" s="241"/>
      <c r="C383" s="242"/>
      <c r="D383" s="226" t="s">
        <v>162</v>
      </c>
      <c r="E383" s="243" t="s">
        <v>1</v>
      </c>
      <c r="F383" s="244" t="s">
        <v>564</v>
      </c>
      <c r="G383" s="242"/>
      <c r="H383" s="245">
        <v>19</v>
      </c>
      <c r="I383" s="246"/>
      <c r="J383" s="242"/>
      <c r="K383" s="242"/>
      <c r="L383" s="247"/>
      <c r="M383" s="248"/>
      <c r="N383" s="249"/>
      <c r="O383" s="249"/>
      <c r="P383" s="249"/>
      <c r="Q383" s="249"/>
      <c r="R383" s="249"/>
      <c r="S383" s="249"/>
      <c r="T383" s="250"/>
      <c r="U383" s="14"/>
      <c r="V383" s="14"/>
      <c r="W383" s="14"/>
      <c r="X383" s="14"/>
      <c r="Y383" s="14"/>
      <c r="Z383" s="14"/>
      <c r="AA383" s="14"/>
      <c r="AB383" s="14"/>
      <c r="AC383" s="14"/>
      <c r="AD383" s="14"/>
      <c r="AE383" s="14"/>
      <c r="AT383" s="251" t="s">
        <v>162</v>
      </c>
      <c r="AU383" s="251" t="s">
        <v>89</v>
      </c>
      <c r="AV383" s="14" t="s">
        <v>89</v>
      </c>
      <c r="AW383" s="14" t="s">
        <v>32</v>
      </c>
      <c r="AX383" s="14" t="s">
        <v>80</v>
      </c>
      <c r="AY383" s="251" t="s">
        <v>143</v>
      </c>
    </row>
    <row r="384" s="14" customFormat="1">
      <c r="A384" s="14"/>
      <c r="B384" s="241"/>
      <c r="C384" s="242"/>
      <c r="D384" s="226" t="s">
        <v>162</v>
      </c>
      <c r="E384" s="243" t="s">
        <v>1</v>
      </c>
      <c r="F384" s="244" t="s">
        <v>565</v>
      </c>
      <c r="G384" s="242"/>
      <c r="H384" s="245">
        <v>4.1500000000000004</v>
      </c>
      <c r="I384" s="246"/>
      <c r="J384" s="242"/>
      <c r="K384" s="242"/>
      <c r="L384" s="247"/>
      <c r="M384" s="248"/>
      <c r="N384" s="249"/>
      <c r="O384" s="249"/>
      <c r="P384" s="249"/>
      <c r="Q384" s="249"/>
      <c r="R384" s="249"/>
      <c r="S384" s="249"/>
      <c r="T384" s="250"/>
      <c r="U384" s="14"/>
      <c r="V384" s="14"/>
      <c r="W384" s="14"/>
      <c r="X384" s="14"/>
      <c r="Y384" s="14"/>
      <c r="Z384" s="14"/>
      <c r="AA384" s="14"/>
      <c r="AB384" s="14"/>
      <c r="AC384" s="14"/>
      <c r="AD384" s="14"/>
      <c r="AE384" s="14"/>
      <c r="AT384" s="251" t="s">
        <v>162</v>
      </c>
      <c r="AU384" s="251" t="s">
        <v>89</v>
      </c>
      <c r="AV384" s="14" t="s">
        <v>89</v>
      </c>
      <c r="AW384" s="14" t="s">
        <v>32</v>
      </c>
      <c r="AX384" s="14" t="s">
        <v>80</v>
      </c>
      <c r="AY384" s="251" t="s">
        <v>143</v>
      </c>
    </row>
    <row r="385" s="2" customFormat="1" ht="24.15" customHeight="1">
      <c r="A385" s="37"/>
      <c r="B385" s="38"/>
      <c r="C385" s="213" t="s">
        <v>566</v>
      </c>
      <c r="D385" s="213" t="s">
        <v>145</v>
      </c>
      <c r="E385" s="214" t="s">
        <v>567</v>
      </c>
      <c r="F385" s="215" t="s">
        <v>568</v>
      </c>
      <c r="G385" s="216" t="s">
        <v>157</v>
      </c>
      <c r="H385" s="217">
        <v>87.575000000000003</v>
      </c>
      <c r="I385" s="218"/>
      <c r="J385" s="219">
        <f>ROUND(I385*H385,2)</f>
        <v>0</v>
      </c>
      <c r="K385" s="215" t="s">
        <v>158</v>
      </c>
      <c r="L385" s="43"/>
      <c r="M385" s="220" t="s">
        <v>1</v>
      </c>
      <c r="N385" s="221" t="s">
        <v>45</v>
      </c>
      <c r="O385" s="90"/>
      <c r="P385" s="222">
        <f>O385*H385</f>
        <v>0</v>
      </c>
      <c r="Q385" s="222">
        <v>0.0055199999999999997</v>
      </c>
      <c r="R385" s="222">
        <f>Q385*H385</f>
        <v>0.48341400000000001</v>
      </c>
      <c r="S385" s="222">
        <v>0</v>
      </c>
      <c r="T385" s="223">
        <f>S385*H385</f>
        <v>0</v>
      </c>
      <c r="U385" s="37"/>
      <c r="V385" s="37"/>
      <c r="W385" s="37"/>
      <c r="X385" s="37"/>
      <c r="Y385" s="37"/>
      <c r="Z385" s="37"/>
      <c r="AA385" s="37"/>
      <c r="AB385" s="37"/>
      <c r="AC385" s="37"/>
      <c r="AD385" s="37"/>
      <c r="AE385" s="37"/>
      <c r="AR385" s="224" t="s">
        <v>149</v>
      </c>
      <c r="AT385" s="224" t="s">
        <v>145</v>
      </c>
      <c r="AU385" s="224" t="s">
        <v>89</v>
      </c>
      <c r="AY385" s="16" t="s">
        <v>143</v>
      </c>
      <c r="BE385" s="225">
        <f>IF(N385="základní",J385,0)</f>
        <v>0</v>
      </c>
      <c r="BF385" s="225">
        <f>IF(N385="snížená",J385,0)</f>
        <v>0</v>
      </c>
      <c r="BG385" s="225">
        <f>IF(N385="zákl. přenesená",J385,0)</f>
        <v>0</v>
      </c>
      <c r="BH385" s="225">
        <f>IF(N385="sníž. přenesená",J385,0)</f>
        <v>0</v>
      </c>
      <c r="BI385" s="225">
        <f>IF(N385="nulová",J385,0)</f>
        <v>0</v>
      </c>
      <c r="BJ385" s="16" t="s">
        <v>21</v>
      </c>
      <c r="BK385" s="225">
        <f>ROUND(I385*H385,2)</f>
        <v>0</v>
      </c>
      <c r="BL385" s="16" t="s">
        <v>149</v>
      </c>
      <c r="BM385" s="224" t="s">
        <v>569</v>
      </c>
    </row>
    <row r="386" s="2" customFormat="1">
      <c r="A386" s="37"/>
      <c r="B386" s="38"/>
      <c r="C386" s="39"/>
      <c r="D386" s="226" t="s">
        <v>160</v>
      </c>
      <c r="E386" s="39"/>
      <c r="F386" s="227" t="s">
        <v>533</v>
      </c>
      <c r="G386" s="39"/>
      <c r="H386" s="39"/>
      <c r="I386" s="228"/>
      <c r="J386" s="39"/>
      <c r="K386" s="39"/>
      <c r="L386" s="43"/>
      <c r="M386" s="229"/>
      <c r="N386" s="230"/>
      <c r="O386" s="90"/>
      <c r="P386" s="90"/>
      <c r="Q386" s="90"/>
      <c r="R386" s="90"/>
      <c r="S386" s="90"/>
      <c r="T386" s="91"/>
      <c r="U386" s="37"/>
      <c r="V386" s="37"/>
      <c r="W386" s="37"/>
      <c r="X386" s="37"/>
      <c r="Y386" s="37"/>
      <c r="Z386" s="37"/>
      <c r="AA386" s="37"/>
      <c r="AB386" s="37"/>
      <c r="AC386" s="37"/>
      <c r="AD386" s="37"/>
      <c r="AE386" s="37"/>
      <c r="AT386" s="16" t="s">
        <v>160</v>
      </c>
      <c r="AU386" s="16" t="s">
        <v>89</v>
      </c>
    </row>
    <row r="387" s="2" customFormat="1" ht="24.15" customHeight="1">
      <c r="A387" s="37"/>
      <c r="B387" s="38"/>
      <c r="C387" s="213" t="s">
        <v>570</v>
      </c>
      <c r="D387" s="213" t="s">
        <v>145</v>
      </c>
      <c r="E387" s="214" t="s">
        <v>571</v>
      </c>
      <c r="F387" s="215" t="s">
        <v>572</v>
      </c>
      <c r="G387" s="216" t="s">
        <v>179</v>
      </c>
      <c r="H387" s="217">
        <v>17</v>
      </c>
      <c r="I387" s="218"/>
      <c r="J387" s="219">
        <f>ROUND(I387*H387,2)</f>
        <v>0</v>
      </c>
      <c r="K387" s="215" t="s">
        <v>158</v>
      </c>
      <c r="L387" s="43"/>
      <c r="M387" s="220" t="s">
        <v>1</v>
      </c>
      <c r="N387" s="221" t="s">
        <v>45</v>
      </c>
      <c r="O387" s="90"/>
      <c r="P387" s="222">
        <f>O387*H387</f>
        <v>0</v>
      </c>
      <c r="Q387" s="222">
        <v>0.0015</v>
      </c>
      <c r="R387" s="222">
        <f>Q387*H387</f>
        <v>0.025500000000000002</v>
      </c>
      <c r="S387" s="222">
        <v>0</v>
      </c>
      <c r="T387" s="223">
        <f>S387*H387</f>
        <v>0</v>
      </c>
      <c r="U387" s="37"/>
      <c r="V387" s="37"/>
      <c r="W387" s="37"/>
      <c r="X387" s="37"/>
      <c r="Y387" s="37"/>
      <c r="Z387" s="37"/>
      <c r="AA387" s="37"/>
      <c r="AB387" s="37"/>
      <c r="AC387" s="37"/>
      <c r="AD387" s="37"/>
      <c r="AE387" s="37"/>
      <c r="AR387" s="224" t="s">
        <v>149</v>
      </c>
      <c r="AT387" s="224" t="s">
        <v>145</v>
      </c>
      <c r="AU387" s="224" t="s">
        <v>89</v>
      </c>
      <c r="AY387" s="16" t="s">
        <v>143</v>
      </c>
      <c r="BE387" s="225">
        <f>IF(N387="základní",J387,0)</f>
        <v>0</v>
      </c>
      <c r="BF387" s="225">
        <f>IF(N387="snížená",J387,0)</f>
        <v>0</v>
      </c>
      <c r="BG387" s="225">
        <f>IF(N387="zákl. přenesená",J387,0)</f>
        <v>0</v>
      </c>
      <c r="BH387" s="225">
        <f>IF(N387="sníž. přenesená",J387,0)</f>
        <v>0</v>
      </c>
      <c r="BI387" s="225">
        <f>IF(N387="nulová",J387,0)</f>
        <v>0</v>
      </c>
      <c r="BJ387" s="16" t="s">
        <v>21</v>
      </c>
      <c r="BK387" s="225">
        <f>ROUND(I387*H387,2)</f>
        <v>0</v>
      </c>
      <c r="BL387" s="16" t="s">
        <v>149</v>
      </c>
      <c r="BM387" s="224" t="s">
        <v>573</v>
      </c>
    </row>
    <row r="388" s="2" customFormat="1">
      <c r="A388" s="37"/>
      <c r="B388" s="38"/>
      <c r="C388" s="39"/>
      <c r="D388" s="226" t="s">
        <v>160</v>
      </c>
      <c r="E388" s="39"/>
      <c r="F388" s="227" t="s">
        <v>574</v>
      </c>
      <c r="G388" s="39"/>
      <c r="H388" s="39"/>
      <c r="I388" s="228"/>
      <c r="J388" s="39"/>
      <c r="K388" s="39"/>
      <c r="L388" s="43"/>
      <c r="M388" s="229"/>
      <c r="N388" s="230"/>
      <c r="O388" s="90"/>
      <c r="P388" s="90"/>
      <c r="Q388" s="90"/>
      <c r="R388" s="90"/>
      <c r="S388" s="90"/>
      <c r="T388" s="91"/>
      <c r="U388" s="37"/>
      <c r="V388" s="37"/>
      <c r="W388" s="37"/>
      <c r="X388" s="37"/>
      <c r="Y388" s="37"/>
      <c r="Z388" s="37"/>
      <c r="AA388" s="37"/>
      <c r="AB388" s="37"/>
      <c r="AC388" s="37"/>
      <c r="AD388" s="37"/>
      <c r="AE388" s="37"/>
      <c r="AT388" s="16" t="s">
        <v>160</v>
      </c>
      <c r="AU388" s="16" t="s">
        <v>89</v>
      </c>
    </row>
    <row r="389" s="14" customFormat="1">
      <c r="A389" s="14"/>
      <c r="B389" s="241"/>
      <c r="C389" s="242"/>
      <c r="D389" s="226" t="s">
        <v>162</v>
      </c>
      <c r="E389" s="243" t="s">
        <v>1</v>
      </c>
      <c r="F389" s="244" t="s">
        <v>575</v>
      </c>
      <c r="G389" s="242"/>
      <c r="H389" s="245">
        <v>9.1999999999999993</v>
      </c>
      <c r="I389" s="246"/>
      <c r="J389" s="242"/>
      <c r="K389" s="242"/>
      <c r="L389" s="247"/>
      <c r="M389" s="248"/>
      <c r="N389" s="249"/>
      <c r="O389" s="249"/>
      <c r="P389" s="249"/>
      <c r="Q389" s="249"/>
      <c r="R389" s="249"/>
      <c r="S389" s="249"/>
      <c r="T389" s="250"/>
      <c r="U389" s="14"/>
      <c r="V389" s="14"/>
      <c r="W389" s="14"/>
      <c r="X389" s="14"/>
      <c r="Y389" s="14"/>
      <c r="Z389" s="14"/>
      <c r="AA389" s="14"/>
      <c r="AB389" s="14"/>
      <c r="AC389" s="14"/>
      <c r="AD389" s="14"/>
      <c r="AE389" s="14"/>
      <c r="AT389" s="251" t="s">
        <v>162</v>
      </c>
      <c r="AU389" s="251" t="s">
        <v>89</v>
      </c>
      <c r="AV389" s="14" t="s">
        <v>89</v>
      </c>
      <c r="AW389" s="14" t="s">
        <v>32</v>
      </c>
      <c r="AX389" s="14" t="s">
        <v>80</v>
      </c>
      <c r="AY389" s="251" t="s">
        <v>143</v>
      </c>
    </row>
    <row r="390" s="14" customFormat="1">
      <c r="A390" s="14"/>
      <c r="B390" s="241"/>
      <c r="C390" s="242"/>
      <c r="D390" s="226" t="s">
        <v>162</v>
      </c>
      <c r="E390" s="243" t="s">
        <v>1</v>
      </c>
      <c r="F390" s="244" t="s">
        <v>576</v>
      </c>
      <c r="G390" s="242"/>
      <c r="H390" s="245">
        <v>7.7999999999999998</v>
      </c>
      <c r="I390" s="246"/>
      <c r="J390" s="242"/>
      <c r="K390" s="242"/>
      <c r="L390" s="247"/>
      <c r="M390" s="248"/>
      <c r="N390" s="249"/>
      <c r="O390" s="249"/>
      <c r="P390" s="249"/>
      <c r="Q390" s="249"/>
      <c r="R390" s="249"/>
      <c r="S390" s="249"/>
      <c r="T390" s="250"/>
      <c r="U390" s="14"/>
      <c r="V390" s="14"/>
      <c r="W390" s="14"/>
      <c r="X390" s="14"/>
      <c r="Y390" s="14"/>
      <c r="Z390" s="14"/>
      <c r="AA390" s="14"/>
      <c r="AB390" s="14"/>
      <c r="AC390" s="14"/>
      <c r="AD390" s="14"/>
      <c r="AE390" s="14"/>
      <c r="AT390" s="251" t="s">
        <v>162</v>
      </c>
      <c r="AU390" s="251" t="s">
        <v>89</v>
      </c>
      <c r="AV390" s="14" t="s">
        <v>89</v>
      </c>
      <c r="AW390" s="14" t="s">
        <v>32</v>
      </c>
      <c r="AX390" s="14" t="s">
        <v>80</v>
      </c>
      <c r="AY390" s="251" t="s">
        <v>143</v>
      </c>
    </row>
    <row r="391" s="2" customFormat="1" ht="14.4" customHeight="1">
      <c r="A391" s="37"/>
      <c r="B391" s="38"/>
      <c r="C391" s="213" t="s">
        <v>577</v>
      </c>
      <c r="D391" s="213" t="s">
        <v>145</v>
      </c>
      <c r="E391" s="214" t="s">
        <v>578</v>
      </c>
      <c r="F391" s="215" t="s">
        <v>579</v>
      </c>
      <c r="G391" s="216" t="s">
        <v>157</v>
      </c>
      <c r="H391" s="217">
        <v>93.494</v>
      </c>
      <c r="I391" s="218"/>
      <c r="J391" s="219">
        <f>ROUND(I391*H391,2)</f>
        <v>0</v>
      </c>
      <c r="K391" s="215" t="s">
        <v>158</v>
      </c>
      <c r="L391" s="43"/>
      <c r="M391" s="220" t="s">
        <v>1</v>
      </c>
      <c r="N391" s="221" t="s">
        <v>45</v>
      </c>
      <c r="O391" s="90"/>
      <c r="P391" s="222">
        <f>O391*H391</f>
        <v>0</v>
      </c>
      <c r="Q391" s="222">
        <v>0.00025999999999999998</v>
      </c>
      <c r="R391" s="222">
        <f>Q391*H391</f>
        <v>0.024308439999999997</v>
      </c>
      <c r="S391" s="222">
        <v>0</v>
      </c>
      <c r="T391" s="223">
        <f>S391*H391</f>
        <v>0</v>
      </c>
      <c r="U391" s="37"/>
      <c r="V391" s="37"/>
      <c r="W391" s="37"/>
      <c r="X391" s="37"/>
      <c r="Y391" s="37"/>
      <c r="Z391" s="37"/>
      <c r="AA391" s="37"/>
      <c r="AB391" s="37"/>
      <c r="AC391" s="37"/>
      <c r="AD391" s="37"/>
      <c r="AE391" s="37"/>
      <c r="AR391" s="224" t="s">
        <v>149</v>
      </c>
      <c r="AT391" s="224" t="s">
        <v>145</v>
      </c>
      <c r="AU391" s="224" t="s">
        <v>89</v>
      </c>
      <c r="AY391" s="16" t="s">
        <v>143</v>
      </c>
      <c r="BE391" s="225">
        <f>IF(N391="základní",J391,0)</f>
        <v>0</v>
      </c>
      <c r="BF391" s="225">
        <f>IF(N391="snížená",J391,0)</f>
        <v>0</v>
      </c>
      <c r="BG391" s="225">
        <f>IF(N391="zákl. přenesená",J391,0)</f>
        <v>0</v>
      </c>
      <c r="BH391" s="225">
        <f>IF(N391="sníž. přenesená",J391,0)</f>
        <v>0</v>
      </c>
      <c r="BI391" s="225">
        <f>IF(N391="nulová",J391,0)</f>
        <v>0</v>
      </c>
      <c r="BJ391" s="16" t="s">
        <v>21</v>
      </c>
      <c r="BK391" s="225">
        <f>ROUND(I391*H391,2)</f>
        <v>0</v>
      </c>
      <c r="BL391" s="16" t="s">
        <v>149</v>
      </c>
      <c r="BM391" s="224" t="s">
        <v>580</v>
      </c>
    </row>
    <row r="392" s="14" customFormat="1">
      <c r="A392" s="14"/>
      <c r="B392" s="241"/>
      <c r="C392" s="242"/>
      <c r="D392" s="226" t="s">
        <v>162</v>
      </c>
      <c r="E392" s="243" t="s">
        <v>1</v>
      </c>
      <c r="F392" s="244" t="s">
        <v>581</v>
      </c>
      <c r="G392" s="242"/>
      <c r="H392" s="245">
        <v>8.8179999999999996</v>
      </c>
      <c r="I392" s="246"/>
      <c r="J392" s="242"/>
      <c r="K392" s="242"/>
      <c r="L392" s="247"/>
      <c r="M392" s="248"/>
      <c r="N392" s="249"/>
      <c r="O392" s="249"/>
      <c r="P392" s="249"/>
      <c r="Q392" s="249"/>
      <c r="R392" s="249"/>
      <c r="S392" s="249"/>
      <c r="T392" s="250"/>
      <c r="U392" s="14"/>
      <c r="V392" s="14"/>
      <c r="W392" s="14"/>
      <c r="X392" s="14"/>
      <c r="Y392" s="14"/>
      <c r="Z392" s="14"/>
      <c r="AA392" s="14"/>
      <c r="AB392" s="14"/>
      <c r="AC392" s="14"/>
      <c r="AD392" s="14"/>
      <c r="AE392" s="14"/>
      <c r="AT392" s="251" t="s">
        <v>162</v>
      </c>
      <c r="AU392" s="251" t="s">
        <v>89</v>
      </c>
      <c r="AV392" s="14" t="s">
        <v>89</v>
      </c>
      <c r="AW392" s="14" t="s">
        <v>32</v>
      </c>
      <c r="AX392" s="14" t="s">
        <v>80</v>
      </c>
      <c r="AY392" s="251" t="s">
        <v>143</v>
      </c>
    </row>
    <row r="393" s="14" customFormat="1">
      <c r="A393" s="14"/>
      <c r="B393" s="241"/>
      <c r="C393" s="242"/>
      <c r="D393" s="226" t="s">
        <v>162</v>
      </c>
      <c r="E393" s="243" t="s">
        <v>1</v>
      </c>
      <c r="F393" s="244" t="s">
        <v>582</v>
      </c>
      <c r="G393" s="242"/>
      <c r="H393" s="245">
        <v>20.504999999999999</v>
      </c>
      <c r="I393" s="246"/>
      <c r="J393" s="242"/>
      <c r="K393" s="242"/>
      <c r="L393" s="247"/>
      <c r="M393" s="248"/>
      <c r="N393" s="249"/>
      <c r="O393" s="249"/>
      <c r="P393" s="249"/>
      <c r="Q393" s="249"/>
      <c r="R393" s="249"/>
      <c r="S393" s="249"/>
      <c r="T393" s="250"/>
      <c r="U393" s="14"/>
      <c r="V393" s="14"/>
      <c r="W393" s="14"/>
      <c r="X393" s="14"/>
      <c r="Y393" s="14"/>
      <c r="Z393" s="14"/>
      <c r="AA393" s="14"/>
      <c r="AB393" s="14"/>
      <c r="AC393" s="14"/>
      <c r="AD393" s="14"/>
      <c r="AE393" s="14"/>
      <c r="AT393" s="251" t="s">
        <v>162</v>
      </c>
      <c r="AU393" s="251" t="s">
        <v>89</v>
      </c>
      <c r="AV393" s="14" t="s">
        <v>89</v>
      </c>
      <c r="AW393" s="14" t="s">
        <v>32</v>
      </c>
      <c r="AX393" s="14" t="s">
        <v>80</v>
      </c>
      <c r="AY393" s="251" t="s">
        <v>143</v>
      </c>
    </row>
    <row r="394" s="14" customFormat="1">
      <c r="A394" s="14"/>
      <c r="B394" s="241"/>
      <c r="C394" s="242"/>
      <c r="D394" s="226" t="s">
        <v>162</v>
      </c>
      <c r="E394" s="243" t="s">
        <v>1</v>
      </c>
      <c r="F394" s="244" t="s">
        <v>583</v>
      </c>
      <c r="G394" s="242"/>
      <c r="H394" s="245">
        <v>44.649999999999999</v>
      </c>
      <c r="I394" s="246"/>
      <c r="J394" s="242"/>
      <c r="K394" s="242"/>
      <c r="L394" s="247"/>
      <c r="M394" s="248"/>
      <c r="N394" s="249"/>
      <c r="O394" s="249"/>
      <c r="P394" s="249"/>
      <c r="Q394" s="249"/>
      <c r="R394" s="249"/>
      <c r="S394" s="249"/>
      <c r="T394" s="250"/>
      <c r="U394" s="14"/>
      <c r="V394" s="14"/>
      <c r="W394" s="14"/>
      <c r="X394" s="14"/>
      <c r="Y394" s="14"/>
      <c r="Z394" s="14"/>
      <c r="AA394" s="14"/>
      <c r="AB394" s="14"/>
      <c r="AC394" s="14"/>
      <c r="AD394" s="14"/>
      <c r="AE394" s="14"/>
      <c r="AT394" s="251" t="s">
        <v>162</v>
      </c>
      <c r="AU394" s="251" t="s">
        <v>89</v>
      </c>
      <c r="AV394" s="14" t="s">
        <v>89</v>
      </c>
      <c r="AW394" s="14" t="s">
        <v>32</v>
      </c>
      <c r="AX394" s="14" t="s">
        <v>80</v>
      </c>
      <c r="AY394" s="251" t="s">
        <v>143</v>
      </c>
    </row>
    <row r="395" s="14" customFormat="1">
      <c r="A395" s="14"/>
      <c r="B395" s="241"/>
      <c r="C395" s="242"/>
      <c r="D395" s="226" t="s">
        <v>162</v>
      </c>
      <c r="E395" s="243" t="s">
        <v>1</v>
      </c>
      <c r="F395" s="244" t="s">
        <v>584</v>
      </c>
      <c r="G395" s="242"/>
      <c r="H395" s="245">
        <v>13.163</v>
      </c>
      <c r="I395" s="246"/>
      <c r="J395" s="242"/>
      <c r="K395" s="242"/>
      <c r="L395" s="247"/>
      <c r="M395" s="248"/>
      <c r="N395" s="249"/>
      <c r="O395" s="249"/>
      <c r="P395" s="249"/>
      <c r="Q395" s="249"/>
      <c r="R395" s="249"/>
      <c r="S395" s="249"/>
      <c r="T395" s="250"/>
      <c r="U395" s="14"/>
      <c r="V395" s="14"/>
      <c r="W395" s="14"/>
      <c r="X395" s="14"/>
      <c r="Y395" s="14"/>
      <c r="Z395" s="14"/>
      <c r="AA395" s="14"/>
      <c r="AB395" s="14"/>
      <c r="AC395" s="14"/>
      <c r="AD395" s="14"/>
      <c r="AE395" s="14"/>
      <c r="AT395" s="251" t="s">
        <v>162</v>
      </c>
      <c r="AU395" s="251" t="s">
        <v>89</v>
      </c>
      <c r="AV395" s="14" t="s">
        <v>89</v>
      </c>
      <c r="AW395" s="14" t="s">
        <v>32</v>
      </c>
      <c r="AX395" s="14" t="s">
        <v>80</v>
      </c>
      <c r="AY395" s="251" t="s">
        <v>143</v>
      </c>
    </row>
    <row r="396" s="14" customFormat="1">
      <c r="A396" s="14"/>
      <c r="B396" s="241"/>
      <c r="C396" s="242"/>
      <c r="D396" s="226" t="s">
        <v>162</v>
      </c>
      <c r="E396" s="243" t="s">
        <v>1</v>
      </c>
      <c r="F396" s="244" t="s">
        <v>585</v>
      </c>
      <c r="G396" s="242"/>
      <c r="H396" s="245">
        <v>2.2759999999999998</v>
      </c>
      <c r="I396" s="246"/>
      <c r="J396" s="242"/>
      <c r="K396" s="242"/>
      <c r="L396" s="247"/>
      <c r="M396" s="248"/>
      <c r="N396" s="249"/>
      <c r="O396" s="249"/>
      <c r="P396" s="249"/>
      <c r="Q396" s="249"/>
      <c r="R396" s="249"/>
      <c r="S396" s="249"/>
      <c r="T396" s="250"/>
      <c r="U396" s="14"/>
      <c r="V396" s="14"/>
      <c r="W396" s="14"/>
      <c r="X396" s="14"/>
      <c r="Y396" s="14"/>
      <c r="Z396" s="14"/>
      <c r="AA396" s="14"/>
      <c r="AB396" s="14"/>
      <c r="AC396" s="14"/>
      <c r="AD396" s="14"/>
      <c r="AE396" s="14"/>
      <c r="AT396" s="251" t="s">
        <v>162</v>
      </c>
      <c r="AU396" s="251" t="s">
        <v>89</v>
      </c>
      <c r="AV396" s="14" t="s">
        <v>89</v>
      </c>
      <c r="AW396" s="14" t="s">
        <v>32</v>
      </c>
      <c r="AX396" s="14" t="s">
        <v>80</v>
      </c>
      <c r="AY396" s="251" t="s">
        <v>143</v>
      </c>
    </row>
    <row r="397" s="14" customFormat="1">
      <c r="A397" s="14"/>
      <c r="B397" s="241"/>
      <c r="C397" s="242"/>
      <c r="D397" s="226" t="s">
        <v>162</v>
      </c>
      <c r="E397" s="243" t="s">
        <v>1</v>
      </c>
      <c r="F397" s="244" t="s">
        <v>586</v>
      </c>
      <c r="G397" s="242"/>
      <c r="H397" s="245">
        <v>4.0819999999999999</v>
      </c>
      <c r="I397" s="246"/>
      <c r="J397" s="242"/>
      <c r="K397" s="242"/>
      <c r="L397" s="247"/>
      <c r="M397" s="248"/>
      <c r="N397" s="249"/>
      <c r="O397" s="249"/>
      <c r="P397" s="249"/>
      <c r="Q397" s="249"/>
      <c r="R397" s="249"/>
      <c r="S397" s="249"/>
      <c r="T397" s="250"/>
      <c r="U397" s="14"/>
      <c r="V397" s="14"/>
      <c r="W397" s="14"/>
      <c r="X397" s="14"/>
      <c r="Y397" s="14"/>
      <c r="Z397" s="14"/>
      <c r="AA397" s="14"/>
      <c r="AB397" s="14"/>
      <c r="AC397" s="14"/>
      <c r="AD397" s="14"/>
      <c r="AE397" s="14"/>
      <c r="AT397" s="251" t="s">
        <v>162</v>
      </c>
      <c r="AU397" s="251" t="s">
        <v>89</v>
      </c>
      <c r="AV397" s="14" t="s">
        <v>89</v>
      </c>
      <c r="AW397" s="14" t="s">
        <v>32</v>
      </c>
      <c r="AX397" s="14" t="s">
        <v>80</v>
      </c>
      <c r="AY397" s="251" t="s">
        <v>143</v>
      </c>
    </row>
    <row r="398" s="2" customFormat="1" ht="24.15" customHeight="1">
      <c r="A398" s="37"/>
      <c r="B398" s="38"/>
      <c r="C398" s="213" t="s">
        <v>587</v>
      </c>
      <c r="D398" s="213" t="s">
        <v>145</v>
      </c>
      <c r="E398" s="214" t="s">
        <v>588</v>
      </c>
      <c r="F398" s="215" t="s">
        <v>589</v>
      </c>
      <c r="G398" s="216" t="s">
        <v>157</v>
      </c>
      <c r="H398" s="217">
        <v>93.494</v>
      </c>
      <c r="I398" s="218"/>
      <c r="J398" s="219">
        <f>ROUND(I398*H398,2)</f>
        <v>0</v>
      </c>
      <c r="K398" s="215" t="s">
        <v>158</v>
      </c>
      <c r="L398" s="43"/>
      <c r="M398" s="220" t="s">
        <v>1</v>
      </c>
      <c r="N398" s="221" t="s">
        <v>45</v>
      </c>
      <c r="O398" s="90"/>
      <c r="P398" s="222">
        <f>O398*H398</f>
        <v>0</v>
      </c>
      <c r="Q398" s="222">
        <v>0.0048900000000000002</v>
      </c>
      <c r="R398" s="222">
        <f>Q398*H398</f>
        <v>0.45718566000000005</v>
      </c>
      <c r="S398" s="222">
        <v>0</v>
      </c>
      <c r="T398" s="223">
        <f>S398*H398</f>
        <v>0</v>
      </c>
      <c r="U398" s="37"/>
      <c r="V398" s="37"/>
      <c r="W398" s="37"/>
      <c r="X398" s="37"/>
      <c r="Y398" s="37"/>
      <c r="Z398" s="37"/>
      <c r="AA398" s="37"/>
      <c r="AB398" s="37"/>
      <c r="AC398" s="37"/>
      <c r="AD398" s="37"/>
      <c r="AE398" s="37"/>
      <c r="AR398" s="224" t="s">
        <v>149</v>
      </c>
      <c r="AT398" s="224" t="s">
        <v>145</v>
      </c>
      <c r="AU398" s="224" t="s">
        <v>89</v>
      </c>
      <c r="AY398" s="16" t="s">
        <v>143</v>
      </c>
      <c r="BE398" s="225">
        <f>IF(N398="základní",J398,0)</f>
        <v>0</v>
      </c>
      <c r="BF398" s="225">
        <f>IF(N398="snížená",J398,0)</f>
        <v>0</v>
      </c>
      <c r="BG398" s="225">
        <f>IF(N398="zákl. přenesená",J398,0)</f>
        <v>0</v>
      </c>
      <c r="BH398" s="225">
        <f>IF(N398="sníž. přenesená",J398,0)</f>
        <v>0</v>
      </c>
      <c r="BI398" s="225">
        <f>IF(N398="nulová",J398,0)</f>
        <v>0</v>
      </c>
      <c r="BJ398" s="16" t="s">
        <v>21</v>
      </c>
      <c r="BK398" s="225">
        <f>ROUND(I398*H398,2)</f>
        <v>0</v>
      </c>
      <c r="BL398" s="16" t="s">
        <v>149</v>
      </c>
      <c r="BM398" s="224" t="s">
        <v>590</v>
      </c>
    </row>
    <row r="399" s="2" customFormat="1">
      <c r="A399" s="37"/>
      <c r="B399" s="38"/>
      <c r="C399" s="39"/>
      <c r="D399" s="226" t="s">
        <v>160</v>
      </c>
      <c r="E399" s="39"/>
      <c r="F399" s="227" t="s">
        <v>591</v>
      </c>
      <c r="G399" s="39"/>
      <c r="H399" s="39"/>
      <c r="I399" s="228"/>
      <c r="J399" s="39"/>
      <c r="K399" s="39"/>
      <c r="L399" s="43"/>
      <c r="M399" s="229"/>
      <c r="N399" s="230"/>
      <c r="O399" s="90"/>
      <c r="P399" s="90"/>
      <c r="Q399" s="90"/>
      <c r="R399" s="90"/>
      <c r="S399" s="90"/>
      <c r="T399" s="91"/>
      <c r="U399" s="37"/>
      <c r="V399" s="37"/>
      <c r="W399" s="37"/>
      <c r="X399" s="37"/>
      <c r="Y399" s="37"/>
      <c r="Z399" s="37"/>
      <c r="AA399" s="37"/>
      <c r="AB399" s="37"/>
      <c r="AC399" s="37"/>
      <c r="AD399" s="37"/>
      <c r="AE399" s="37"/>
      <c r="AT399" s="16" t="s">
        <v>160</v>
      </c>
      <c r="AU399" s="16" t="s">
        <v>89</v>
      </c>
    </row>
    <row r="400" s="2" customFormat="1" ht="24.15" customHeight="1">
      <c r="A400" s="37"/>
      <c r="B400" s="38"/>
      <c r="C400" s="213" t="s">
        <v>592</v>
      </c>
      <c r="D400" s="213" t="s">
        <v>145</v>
      </c>
      <c r="E400" s="214" t="s">
        <v>593</v>
      </c>
      <c r="F400" s="215" t="s">
        <v>594</v>
      </c>
      <c r="G400" s="216" t="s">
        <v>157</v>
      </c>
      <c r="H400" s="217">
        <v>93.494</v>
      </c>
      <c r="I400" s="218"/>
      <c r="J400" s="219">
        <f>ROUND(I400*H400,2)</f>
        <v>0</v>
      </c>
      <c r="K400" s="215" t="s">
        <v>158</v>
      </c>
      <c r="L400" s="43"/>
      <c r="M400" s="220" t="s">
        <v>1</v>
      </c>
      <c r="N400" s="221" t="s">
        <v>45</v>
      </c>
      <c r="O400" s="90"/>
      <c r="P400" s="222">
        <f>O400*H400</f>
        <v>0</v>
      </c>
      <c r="Q400" s="222">
        <v>0.00348</v>
      </c>
      <c r="R400" s="222">
        <f>Q400*H400</f>
        <v>0.32535912</v>
      </c>
      <c r="S400" s="222">
        <v>0</v>
      </c>
      <c r="T400" s="223">
        <f>S400*H400</f>
        <v>0</v>
      </c>
      <c r="U400" s="37"/>
      <c r="V400" s="37"/>
      <c r="W400" s="37"/>
      <c r="X400" s="37"/>
      <c r="Y400" s="37"/>
      <c r="Z400" s="37"/>
      <c r="AA400" s="37"/>
      <c r="AB400" s="37"/>
      <c r="AC400" s="37"/>
      <c r="AD400" s="37"/>
      <c r="AE400" s="37"/>
      <c r="AR400" s="224" t="s">
        <v>149</v>
      </c>
      <c r="AT400" s="224" t="s">
        <v>145</v>
      </c>
      <c r="AU400" s="224" t="s">
        <v>89</v>
      </c>
      <c r="AY400" s="16" t="s">
        <v>143</v>
      </c>
      <c r="BE400" s="225">
        <f>IF(N400="základní",J400,0)</f>
        <v>0</v>
      </c>
      <c r="BF400" s="225">
        <f>IF(N400="snížená",J400,0)</f>
        <v>0</v>
      </c>
      <c r="BG400" s="225">
        <f>IF(N400="zákl. přenesená",J400,0)</f>
        <v>0</v>
      </c>
      <c r="BH400" s="225">
        <f>IF(N400="sníž. přenesená",J400,0)</f>
        <v>0</v>
      </c>
      <c r="BI400" s="225">
        <f>IF(N400="nulová",J400,0)</f>
        <v>0</v>
      </c>
      <c r="BJ400" s="16" t="s">
        <v>21</v>
      </c>
      <c r="BK400" s="225">
        <f>ROUND(I400*H400,2)</f>
        <v>0</v>
      </c>
      <c r="BL400" s="16" t="s">
        <v>149</v>
      </c>
      <c r="BM400" s="224" t="s">
        <v>595</v>
      </c>
    </row>
    <row r="401" s="2" customFormat="1" ht="14.4" customHeight="1">
      <c r="A401" s="37"/>
      <c r="B401" s="38"/>
      <c r="C401" s="213" t="s">
        <v>596</v>
      </c>
      <c r="D401" s="213" t="s">
        <v>145</v>
      </c>
      <c r="E401" s="214" t="s">
        <v>597</v>
      </c>
      <c r="F401" s="215" t="s">
        <v>598</v>
      </c>
      <c r="G401" s="216" t="s">
        <v>157</v>
      </c>
      <c r="H401" s="217">
        <v>19.280000000000001</v>
      </c>
      <c r="I401" s="218"/>
      <c r="J401" s="219">
        <f>ROUND(I401*H401,2)</f>
        <v>0</v>
      </c>
      <c r="K401" s="215" t="s">
        <v>158</v>
      </c>
      <c r="L401" s="43"/>
      <c r="M401" s="220" t="s">
        <v>1</v>
      </c>
      <c r="N401" s="221" t="s">
        <v>45</v>
      </c>
      <c r="O401" s="90"/>
      <c r="P401" s="222">
        <f>O401*H401</f>
        <v>0</v>
      </c>
      <c r="Q401" s="222">
        <v>0.00012</v>
      </c>
      <c r="R401" s="222">
        <f>Q401*H401</f>
        <v>0.0023136000000000003</v>
      </c>
      <c r="S401" s="222">
        <v>0</v>
      </c>
      <c r="T401" s="223">
        <f>S401*H401</f>
        <v>0</v>
      </c>
      <c r="U401" s="37"/>
      <c r="V401" s="37"/>
      <c r="W401" s="37"/>
      <c r="X401" s="37"/>
      <c r="Y401" s="37"/>
      <c r="Z401" s="37"/>
      <c r="AA401" s="37"/>
      <c r="AB401" s="37"/>
      <c r="AC401" s="37"/>
      <c r="AD401" s="37"/>
      <c r="AE401" s="37"/>
      <c r="AR401" s="224" t="s">
        <v>149</v>
      </c>
      <c r="AT401" s="224" t="s">
        <v>145</v>
      </c>
      <c r="AU401" s="224" t="s">
        <v>89</v>
      </c>
      <c r="AY401" s="16" t="s">
        <v>143</v>
      </c>
      <c r="BE401" s="225">
        <f>IF(N401="základní",J401,0)</f>
        <v>0</v>
      </c>
      <c r="BF401" s="225">
        <f>IF(N401="snížená",J401,0)</f>
        <v>0</v>
      </c>
      <c r="BG401" s="225">
        <f>IF(N401="zákl. přenesená",J401,0)</f>
        <v>0</v>
      </c>
      <c r="BH401" s="225">
        <f>IF(N401="sníž. přenesená",J401,0)</f>
        <v>0</v>
      </c>
      <c r="BI401" s="225">
        <f>IF(N401="nulová",J401,0)</f>
        <v>0</v>
      </c>
      <c r="BJ401" s="16" t="s">
        <v>21</v>
      </c>
      <c r="BK401" s="225">
        <f>ROUND(I401*H401,2)</f>
        <v>0</v>
      </c>
      <c r="BL401" s="16" t="s">
        <v>149</v>
      </c>
      <c r="BM401" s="224" t="s">
        <v>599</v>
      </c>
    </row>
    <row r="402" s="2" customFormat="1">
      <c r="A402" s="37"/>
      <c r="B402" s="38"/>
      <c r="C402" s="39"/>
      <c r="D402" s="226" t="s">
        <v>160</v>
      </c>
      <c r="E402" s="39"/>
      <c r="F402" s="227" t="s">
        <v>600</v>
      </c>
      <c r="G402" s="39"/>
      <c r="H402" s="39"/>
      <c r="I402" s="228"/>
      <c r="J402" s="39"/>
      <c r="K402" s="39"/>
      <c r="L402" s="43"/>
      <c r="M402" s="229"/>
      <c r="N402" s="230"/>
      <c r="O402" s="90"/>
      <c r="P402" s="90"/>
      <c r="Q402" s="90"/>
      <c r="R402" s="90"/>
      <c r="S402" s="90"/>
      <c r="T402" s="91"/>
      <c r="U402" s="37"/>
      <c r="V402" s="37"/>
      <c r="W402" s="37"/>
      <c r="X402" s="37"/>
      <c r="Y402" s="37"/>
      <c r="Z402" s="37"/>
      <c r="AA402" s="37"/>
      <c r="AB402" s="37"/>
      <c r="AC402" s="37"/>
      <c r="AD402" s="37"/>
      <c r="AE402" s="37"/>
      <c r="AT402" s="16" t="s">
        <v>160</v>
      </c>
      <c r="AU402" s="16" t="s">
        <v>89</v>
      </c>
    </row>
    <row r="403" s="14" customFormat="1">
      <c r="A403" s="14"/>
      <c r="B403" s="241"/>
      <c r="C403" s="242"/>
      <c r="D403" s="226" t="s">
        <v>162</v>
      </c>
      <c r="E403" s="243" t="s">
        <v>1</v>
      </c>
      <c r="F403" s="244" t="s">
        <v>601</v>
      </c>
      <c r="G403" s="242"/>
      <c r="H403" s="245">
        <v>9.6799999999999997</v>
      </c>
      <c r="I403" s="246"/>
      <c r="J403" s="242"/>
      <c r="K403" s="242"/>
      <c r="L403" s="247"/>
      <c r="M403" s="248"/>
      <c r="N403" s="249"/>
      <c r="O403" s="249"/>
      <c r="P403" s="249"/>
      <c r="Q403" s="249"/>
      <c r="R403" s="249"/>
      <c r="S403" s="249"/>
      <c r="T403" s="250"/>
      <c r="U403" s="14"/>
      <c r="V403" s="14"/>
      <c r="W403" s="14"/>
      <c r="X403" s="14"/>
      <c r="Y403" s="14"/>
      <c r="Z403" s="14"/>
      <c r="AA403" s="14"/>
      <c r="AB403" s="14"/>
      <c r="AC403" s="14"/>
      <c r="AD403" s="14"/>
      <c r="AE403" s="14"/>
      <c r="AT403" s="251" t="s">
        <v>162</v>
      </c>
      <c r="AU403" s="251" t="s">
        <v>89</v>
      </c>
      <c r="AV403" s="14" t="s">
        <v>89</v>
      </c>
      <c r="AW403" s="14" t="s">
        <v>32</v>
      </c>
      <c r="AX403" s="14" t="s">
        <v>80</v>
      </c>
      <c r="AY403" s="251" t="s">
        <v>143</v>
      </c>
    </row>
    <row r="404" s="14" customFormat="1">
      <c r="A404" s="14"/>
      <c r="B404" s="241"/>
      <c r="C404" s="242"/>
      <c r="D404" s="226" t="s">
        <v>162</v>
      </c>
      <c r="E404" s="243" t="s">
        <v>1</v>
      </c>
      <c r="F404" s="244" t="s">
        <v>602</v>
      </c>
      <c r="G404" s="242"/>
      <c r="H404" s="245">
        <v>9.5999999999999996</v>
      </c>
      <c r="I404" s="246"/>
      <c r="J404" s="242"/>
      <c r="K404" s="242"/>
      <c r="L404" s="247"/>
      <c r="M404" s="248"/>
      <c r="N404" s="249"/>
      <c r="O404" s="249"/>
      <c r="P404" s="249"/>
      <c r="Q404" s="249"/>
      <c r="R404" s="249"/>
      <c r="S404" s="249"/>
      <c r="T404" s="250"/>
      <c r="U404" s="14"/>
      <c r="V404" s="14"/>
      <c r="W404" s="14"/>
      <c r="X404" s="14"/>
      <c r="Y404" s="14"/>
      <c r="Z404" s="14"/>
      <c r="AA404" s="14"/>
      <c r="AB404" s="14"/>
      <c r="AC404" s="14"/>
      <c r="AD404" s="14"/>
      <c r="AE404" s="14"/>
      <c r="AT404" s="251" t="s">
        <v>162</v>
      </c>
      <c r="AU404" s="251" t="s">
        <v>89</v>
      </c>
      <c r="AV404" s="14" t="s">
        <v>89</v>
      </c>
      <c r="AW404" s="14" t="s">
        <v>32</v>
      </c>
      <c r="AX404" s="14" t="s">
        <v>80</v>
      </c>
      <c r="AY404" s="251" t="s">
        <v>143</v>
      </c>
    </row>
    <row r="405" s="2" customFormat="1" ht="24.15" customHeight="1">
      <c r="A405" s="37"/>
      <c r="B405" s="38"/>
      <c r="C405" s="213" t="s">
        <v>603</v>
      </c>
      <c r="D405" s="213" t="s">
        <v>145</v>
      </c>
      <c r="E405" s="214" t="s">
        <v>604</v>
      </c>
      <c r="F405" s="215" t="s">
        <v>605</v>
      </c>
      <c r="G405" s="216" t="s">
        <v>191</v>
      </c>
      <c r="H405" s="217">
        <v>7.9889999999999999</v>
      </c>
      <c r="I405" s="218"/>
      <c r="J405" s="219">
        <f>ROUND(I405*H405,2)</f>
        <v>0</v>
      </c>
      <c r="K405" s="215" t="s">
        <v>158</v>
      </c>
      <c r="L405" s="43"/>
      <c r="M405" s="220" t="s">
        <v>1</v>
      </c>
      <c r="N405" s="221" t="s">
        <v>45</v>
      </c>
      <c r="O405" s="90"/>
      <c r="P405" s="222">
        <f>O405*H405</f>
        <v>0</v>
      </c>
      <c r="Q405" s="222">
        <v>2.45329</v>
      </c>
      <c r="R405" s="222">
        <f>Q405*H405</f>
        <v>19.599333810000001</v>
      </c>
      <c r="S405" s="222">
        <v>0</v>
      </c>
      <c r="T405" s="223">
        <f>S405*H405</f>
        <v>0</v>
      </c>
      <c r="U405" s="37"/>
      <c r="V405" s="37"/>
      <c r="W405" s="37"/>
      <c r="X405" s="37"/>
      <c r="Y405" s="37"/>
      <c r="Z405" s="37"/>
      <c r="AA405" s="37"/>
      <c r="AB405" s="37"/>
      <c r="AC405" s="37"/>
      <c r="AD405" s="37"/>
      <c r="AE405" s="37"/>
      <c r="AR405" s="224" t="s">
        <v>149</v>
      </c>
      <c r="AT405" s="224" t="s">
        <v>145</v>
      </c>
      <c r="AU405" s="224" t="s">
        <v>89</v>
      </c>
      <c r="AY405" s="16" t="s">
        <v>143</v>
      </c>
      <c r="BE405" s="225">
        <f>IF(N405="základní",J405,0)</f>
        <v>0</v>
      </c>
      <c r="BF405" s="225">
        <f>IF(N405="snížená",J405,0)</f>
        <v>0</v>
      </c>
      <c r="BG405" s="225">
        <f>IF(N405="zákl. přenesená",J405,0)</f>
        <v>0</v>
      </c>
      <c r="BH405" s="225">
        <f>IF(N405="sníž. přenesená",J405,0)</f>
        <v>0</v>
      </c>
      <c r="BI405" s="225">
        <f>IF(N405="nulová",J405,0)</f>
        <v>0</v>
      </c>
      <c r="BJ405" s="16" t="s">
        <v>21</v>
      </c>
      <c r="BK405" s="225">
        <f>ROUND(I405*H405,2)</f>
        <v>0</v>
      </c>
      <c r="BL405" s="16" t="s">
        <v>149</v>
      </c>
      <c r="BM405" s="224" t="s">
        <v>606</v>
      </c>
    </row>
    <row r="406" s="2" customFormat="1">
      <c r="A406" s="37"/>
      <c r="B406" s="38"/>
      <c r="C406" s="39"/>
      <c r="D406" s="226" t="s">
        <v>160</v>
      </c>
      <c r="E406" s="39"/>
      <c r="F406" s="227" t="s">
        <v>607</v>
      </c>
      <c r="G406" s="39"/>
      <c r="H406" s="39"/>
      <c r="I406" s="228"/>
      <c r="J406" s="39"/>
      <c r="K406" s="39"/>
      <c r="L406" s="43"/>
      <c r="M406" s="229"/>
      <c r="N406" s="230"/>
      <c r="O406" s="90"/>
      <c r="P406" s="90"/>
      <c r="Q406" s="90"/>
      <c r="R406" s="90"/>
      <c r="S406" s="90"/>
      <c r="T406" s="91"/>
      <c r="U406" s="37"/>
      <c r="V406" s="37"/>
      <c r="W406" s="37"/>
      <c r="X406" s="37"/>
      <c r="Y406" s="37"/>
      <c r="Z406" s="37"/>
      <c r="AA406" s="37"/>
      <c r="AB406" s="37"/>
      <c r="AC406" s="37"/>
      <c r="AD406" s="37"/>
      <c r="AE406" s="37"/>
      <c r="AT406" s="16" t="s">
        <v>160</v>
      </c>
      <c r="AU406" s="16" t="s">
        <v>89</v>
      </c>
    </row>
    <row r="407" s="14" customFormat="1">
      <c r="A407" s="14"/>
      <c r="B407" s="241"/>
      <c r="C407" s="242"/>
      <c r="D407" s="226" t="s">
        <v>162</v>
      </c>
      <c r="E407" s="243" t="s">
        <v>1</v>
      </c>
      <c r="F407" s="244" t="s">
        <v>608</v>
      </c>
      <c r="G407" s="242"/>
      <c r="H407" s="245">
        <v>7.9889999999999999</v>
      </c>
      <c r="I407" s="246"/>
      <c r="J407" s="242"/>
      <c r="K407" s="242"/>
      <c r="L407" s="247"/>
      <c r="M407" s="248"/>
      <c r="N407" s="249"/>
      <c r="O407" s="249"/>
      <c r="P407" s="249"/>
      <c r="Q407" s="249"/>
      <c r="R407" s="249"/>
      <c r="S407" s="249"/>
      <c r="T407" s="250"/>
      <c r="U407" s="14"/>
      <c r="V407" s="14"/>
      <c r="W407" s="14"/>
      <c r="X407" s="14"/>
      <c r="Y407" s="14"/>
      <c r="Z407" s="14"/>
      <c r="AA407" s="14"/>
      <c r="AB407" s="14"/>
      <c r="AC407" s="14"/>
      <c r="AD407" s="14"/>
      <c r="AE407" s="14"/>
      <c r="AT407" s="251" t="s">
        <v>162</v>
      </c>
      <c r="AU407" s="251" t="s">
        <v>89</v>
      </c>
      <c r="AV407" s="14" t="s">
        <v>89</v>
      </c>
      <c r="AW407" s="14" t="s">
        <v>32</v>
      </c>
      <c r="AX407" s="14" t="s">
        <v>80</v>
      </c>
      <c r="AY407" s="251" t="s">
        <v>143</v>
      </c>
    </row>
    <row r="408" s="2" customFormat="1" ht="24.15" customHeight="1">
      <c r="A408" s="37"/>
      <c r="B408" s="38"/>
      <c r="C408" s="213" t="s">
        <v>609</v>
      </c>
      <c r="D408" s="213" t="s">
        <v>145</v>
      </c>
      <c r="E408" s="214" t="s">
        <v>610</v>
      </c>
      <c r="F408" s="215" t="s">
        <v>611</v>
      </c>
      <c r="G408" s="216" t="s">
        <v>191</v>
      </c>
      <c r="H408" s="217">
        <v>7.9889999999999999</v>
      </c>
      <c r="I408" s="218"/>
      <c r="J408" s="219">
        <f>ROUND(I408*H408,2)</f>
        <v>0</v>
      </c>
      <c r="K408" s="215" t="s">
        <v>158</v>
      </c>
      <c r="L408" s="43"/>
      <c r="M408" s="220" t="s">
        <v>1</v>
      </c>
      <c r="N408" s="221" t="s">
        <v>45</v>
      </c>
      <c r="O408" s="90"/>
      <c r="P408" s="222">
        <f>O408*H408</f>
        <v>0</v>
      </c>
      <c r="Q408" s="222">
        <v>0.040000000000000001</v>
      </c>
      <c r="R408" s="222">
        <f>Q408*H408</f>
        <v>0.31956000000000001</v>
      </c>
      <c r="S408" s="222">
        <v>0</v>
      </c>
      <c r="T408" s="223">
        <f>S408*H408</f>
        <v>0</v>
      </c>
      <c r="U408" s="37"/>
      <c r="V408" s="37"/>
      <c r="W408" s="37"/>
      <c r="X408" s="37"/>
      <c r="Y408" s="37"/>
      <c r="Z408" s="37"/>
      <c r="AA408" s="37"/>
      <c r="AB408" s="37"/>
      <c r="AC408" s="37"/>
      <c r="AD408" s="37"/>
      <c r="AE408" s="37"/>
      <c r="AR408" s="224" t="s">
        <v>149</v>
      </c>
      <c r="AT408" s="224" t="s">
        <v>145</v>
      </c>
      <c r="AU408" s="224" t="s">
        <v>89</v>
      </c>
      <c r="AY408" s="16" t="s">
        <v>143</v>
      </c>
      <c r="BE408" s="225">
        <f>IF(N408="základní",J408,0)</f>
        <v>0</v>
      </c>
      <c r="BF408" s="225">
        <f>IF(N408="snížená",J408,0)</f>
        <v>0</v>
      </c>
      <c r="BG408" s="225">
        <f>IF(N408="zákl. přenesená",J408,0)</f>
        <v>0</v>
      </c>
      <c r="BH408" s="225">
        <f>IF(N408="sníž. přenesená",J408,0)</f>
        <v>0</v>
      </c>
      <c r="BI408" s="225">
        <f>IF(N408="nulová",J408,0)</f>
        <v>0</v>
      </c>
      <c r="BJ408" s="16" t="s">
        <v>21</v>
      </c>
      <c r="BK408" s="225">
        <f>ROUND(I408*H408,2)</f>
        <v>0</v>
      </c>
      <c r="BL408" s="16" t="s">
        <v>149</v>
      </c>
      <c r="BM408" s="224" t="s">
        <v>612</v>
      </c>
    </row>
    <row r="409" s="2" customFormat="1">
      <c r="A409" s="37"/>
      <c r="B409" s="38"/>
      <c r="C409" s="39"/>
      <c r="D409" s="226" t="s">
        <v>160</v>
      </c>
      <c r="E409" s="39"/>
      <c r="F409" s="227" t="s">
        <v>613</v>
      </c>
      <c r="G409" s="39"/>
      <c r="H409" s="39"/>
      <c r="I409" s="228"/>
      <c r="J409" s="39"/>
      <c r="K409" s="39"/>
      <c r="L409" s="43"/>
      <c r="M409" s="229"/>
      <c r="N409" s="230"/>
      <c r="O409" s="90"/>
      <c r="P409" s="90"/>
      <c r="Q409" s="90"/>
      <c r="R409" s="90"/>
      <c r="S409" s="90"/>
      <c r="T409" s="91"/>
      <c r="U409" s="37"/>
      <c r="V409" s="37"/>
      <c r="W409" s="37"/>
      <c r="X409" s="37"/>
      <c r="Y409" s="37"/>
      <c r="Z409" s="37"/>
      <c r="AA409" s="37"/>
      <c r="AB409" s="37"/>
      <c r="AC409" s="37"/>
      <c r="AD409" s="37"/>
      <c r="AE409" s="37"/>
      <c r="AT409" s="16" t="s">
        <v>160</v>
      </c>
      <c r="AU409" s="16" t="s">
        <v>89</v>
      </c>
    </row>
    <row r="410" s="2" customFormat="1" ht="14.4" customHeight="1">
      <c r="A410" s="37"/>
      <c r="B410" s="38"/>
      <c r="C410" s="213" t="s">
        <v>614</v>
      </c>
      <c r="D410" s="213" t="s">
        <v>145</v>
      </c>
      <c r="E410" s="214" t="s">
        <v>615</v>
      </c>
      <c r="F410" s="215" t="s">
        <v>616</v>
      </c>
      <c r="G410" s="216" t="s">
        <v>247</v>
      </c>
      <c r="H410" s="217">
        <v>0.86799999999999999</v>
      </c>
      <c r="I410" s="218"/>
      <c r="J410" s="219">
        <f>ROUND(I410*H410,2)</f>
        <v>0</v>
      </c>
      <c r="K410" s="215" t="s">
        <v>158</v>
      </c>
      <c r="L410" s="43"/>
      <c r="M410" s="220" t="s">
        <v>1</v>
      </c>
      <c r="N410" s="221" t="s">
        <v>45</v>
      </c>
      <c r="O410" s="90"/>
      <c r="P410" s="222">
        <f>O410*H410</f>
        <v>0</v>
      </c>
      <c r="Q410" s="222">
        <v>1.0530600000000001</v>
      </c>
      <c r="R410" s="222">
        <f>Q410*H410</f>
        <v>0.91405608000000005</v>
      </c>
      <c r="S410" s="222">
        <v>0</v>
      </c>
      <c r="T410" s="223">
        <f>S410*H410</f>
        <v>0</v>
      </c>
      <c r="U410" s="37"/>
      <c r="V410" s="37"/>
      <c r="W410" s="37"/>
      <c r="X410" s="37"/>
      <c r="Y410" s="37"/>
      <c r="Z410" s="37"/>
      <c r="AA410" s="37"/>
      <c r="AB410" s="37"/>
      <c r="AC410" s="37"/>
      <c r="AD410" s="37"/>
      <c r="AE410" s="37"/>
      <c r="AR410" s="224" t="s">
        <v>149</v>
      </c>
      <c r="AT410" s="224" t="s">
        <v>145</v>
      </c>
      <c r="AU410" s="224" t="s">
        <v>89</v>
      </c>
      <c r="AY410" s="16" t="s">
        <v>143</v>
      </c>
      <c r="BE410" s="225">
        <f>IF(N410="základní",J410,0)</f>
        <v>0</v>
      </c>
      <c r="BF410" s="225">
        <f>IF(N410="snížená",J410,0)</f>
        <v>0</v>
      </c>
      <c r="BG410" s="225">
        <f>IF(N410="zákl. přenesená",J410,0)</f>
        <v>0</v>
      </c>
      <c r="BH410" s="225">
        <f>IF(N410="sníž. přenesená",J410,0)</f>
        <v>0</v>
      </c>
      <c r="BI410" s="225">
        <f>IF(N410="nulová",J410,0)</f>
        <v>0</v>
      </c>
      <c r="BJ410" s="16" t="s">
        <v>21</v>
      </c>
      <c r="BK410" s="225">
        <f>ROUND(I410*H410,2)</f>
        <v>0</v>
      </c>
      <c r="BL410" s="16" t="s">
        <v>149</v>
      </c>
      <c r="BM410" s="224" t="s">
        <v>617</v>
      </c>
    </row>
    <row r="411" s="14" customFormat="1">
      <c r="A411" s="14"/>
      <c r="B411" s="241"/>
      <c r="C411" s="242"/>
      <c r="D411" s="226" t="s">
        <v>162</v>
      </c>
      <c r="E411" s="243" t="s">
        <v>1</v>
      </c>
      <c r="F411" s="244" t="s">
        <v>618</v>
      </c>
      <c r="G411" s="242"/>
      <c r="H411" s="245">
        <v>0.86799999999999999</v>
      </c>
      <c r="I411" s="246"/>
      <c r="J411" s="242"/>
      <c r="K411" s="242"/>
      <c r="L411" s="247"/>
      <c r="M411" s="248"/>
      <c r="N411" s="249"/>
      <c r="O411" s="249"/>
      <c r="P411" s="249"/>
      <c r="Q411" s="249"/>
      <c r="R411" s="249"/>
      <c r="S411" s="249"/>
      <c r="T411" s="250"/>
      <c r="U411" s="14"/>
      <c r="V411" s="14"/>
      <c r="W411" s="14"/>
      <c r="X411" s="14"/>
      <c r="Y411" s="14"/>
      <c r="Z411" s="14"/>
      <c r="AA411" s="14"/>
      <c r="AB411" s="14"/>
      <c r="AC411" s="14"/>
      <c r="AD411" s="14"/>
      <c r="AE411" s="14"/>
      <c r="AT411" s="251" t="s">
        <v>162</v>
      </c>
      <c r="AU411" s="251" t="s">
        <v>89</v>
      </c>
      <c r="AV411" s="14" t="s">
        <v>89</v>
      </c>
      <c r="AW411" s="14" t="s">
        <v>32</v>
      </c>
      <c r="AX411" s="14" t="s">
        <v>80</v>
      </c>
      <c r="AY411" s="251" t="s">
        <v>143</v>
      </c>
    </row>
    <row r="412" s="2" customFormat="1" ht="24.15" customHeight="1">
      <c r="A412" s="37"/>
      <c r="B412" s="38"/>
      <c r="C412" s="213" t="s">
        <v>619</v>
      </c>
      <c r="D412" s="213" t="s">
        <v>145</v>
      </c>
      <c r="E412" s="214" t="s">
        <v>620</v>
      </c>
      <c r="F412" s="215" t="s">
        <v>621</v>
      </c>
      <c r="G412" s="216" t="s">
        <v>406</v>
      </c>
      <c r="H412" s="217">
        <v>1</v>
      </c>
      <c r="I412" s="218"/>
      <c r="J412" s="219">
        <f>ROUND(I412*H412,2)</f>
        <v>0</v>
      </c>
      <c r="K412" s="215" t="s">
        <v>158</v>
      </c>
      <c r="L412" s="43"/>
      <c r="M412" s="220" t="s">
        <v>1</v>
      </c>
      <c r="N412" s="221" t="s">
        <v>45</v>
      </c>
      <c r="O412" s="90"/>
      <c r="P412" s="222">
        <f>O412*H412</f>
        <v>0</v>
      </c>
      <c r="Q412" s="222">
        <v>0.44169999999999998</v>
      </c>
      <c r="R412" s="222">
        <f>Q412*H412</f>
        <v>0.44169999999999998</v>
      </c>
      <c r="S412" s="222">
        <v>0</v>
      </c>
      <c r="T412" s="223">
        <f>S412*H412</f>
        <v>0</v>
      </c>
      <c r="U412" s="37"/>
      <c r="V412" s="37"/>
      <c r="W412" s="37"/>
      <c r="X412" s="37"/>
      <c r="Y412" s="37"/>
      <c r="Z412" s="37"/>
      <c r="AA412" s="37"/>
      <c r="AB412" s="37"/>
      <c r="AC412" s="37"/>
      <c r="AD412" s="37"/>
      <c r="AE412" s="37"/>
      <c r="AR412" s="224" t="s">
        <v>149</v>
      </c>
      <c r="AT412" s="224" t="s">
        <v>145</v>
      </c>
      <c r="AU412" s="224" t="s">
        <v>89</v>
      </c>
      <c r="AY412" s="16" t="s">
        <v>143</v>
      </c>
      <c r="BE412" s="225">
        <f>IF(N412="základní",J412,0)</f>
        <v>0</v>
      </c>
      <c r="BF412" s="225">
        <f>IF(N412="snížená",J412,0)</f>
        <v>0</v>
      </c>
      <c r="BG412" s="225">
        <f>IF(N412="zákl. přenesená",J412,0)</f>
        <v>0</v>
      </c>
      <c r="BH412" s="225">
        <f>IF(N412="sníž. přenesená",J412,0)</f>
        <v>0</v>
      </c>
      <c r="BI412" s="225">
        <f>IF(N412="nulová",J412,0)</f>
        <v>0</v>
      </c>
      <c r="BJ412" s="16" t="s">
        <v>21</v>
      </c>
      <c r="BK412" s="225">
        <f>ROUND(I412*H412,2)</f>
        <v>0</v>
      </c>
      <c r="BL412" s="16" t="s">
        <v>149</v>
      </c>
      <c r="BM412" s="224" t="s">
        <v>622</v>
      </c>
    </row>
    <row r="413" s="2" customFormat="1">
      <c r="A413" s="37"/>
      <c r="B413" s="38"/>
      <c r="C413" s="39"/>
      <c r="D413" s="226" t="s">
        <v>160</v>
      </c>
      <c r="E413" s="39"/>
      <c r="F413" s="227" t="s">
        <v>623</v>
      </c>
      <c r="G413" s="39"/>
      <c r="H413" s="39"/>
      <c r="I413" s="228"/>
      <c r="J413" s="39"/>
      <c r="K413" s="39"/>
      <c r="L413" s="43"/>
      <c r="M413" s="229"/>
      <c r="N413" s="230"/>
      <c r="O413" s="90"/>
      <c r="P413" s="90"/>
      <c r="Q413" s="90"/>
      <c r="R413" s="90"/>
      <c r="S413" s="90"/>
      <c r="T413" s="91"/>
      <c r="U413" s="37"/>
      <c r="V413" s="37"/>
      <c r="W413" s="37"/>
      <c r="X413" s="37"/>
      <c r="Y413" s="37"/>
      <c r="Z413" s="37"/>
      <c r="AA413" s="37"/>
      <c r="AB413" s="37"/>
      <c r="AC413" s="37"/>
      <c r="AD413" s="37"/>
      <c r="AE413" s="37"/>
      <c r="AT413" s="16" t="s">
        <v>160</v>
      </c>
      <c r="AU413" s="16" t="s">
        <v>89</v>
      </c>
    </row>
    <row r="414" s="14" customFormat="1">
      <c r="A414" s="14"/>
      <c r="B414" s="241"/>
      <c r="C414" s="242"/>
      <c r="D414" s="226" t="s">
        <v>162</v>
      </c>
      <c r="E414" s="243" t="s">
        <v>1</v>
      </c>
      <c r="F414" s="244" t="s">
        <v>624</v>
      </c>
      <c r="G414" s="242"/>
      <c r="H414" s="245">
        <v>1</v>
      </c>
      <c r="I414" s="246"/>
      <c r="J414" s="242"/>
      <c r="K414" s="242"/>
      <c r="L414" s="247"/>
      <c r="M414" s="248"/>
      <c r="N414" s="249"/>
      <c r="O414" s="249"/>
      <c r="P414" s="249"/>
      <c r="Q414" s="249"/>
      <c r="R414" s="249"/>
      <c r="S414" s="249"/>
      <c r="T414" s="250"/>
      <c r="U414" s="14"/>
      <c r="V414" s="14"/>
      <c r="W414" s="14"/>
      <c r="X414" s="14"/>
      <c r="Y414" s="14"/>
      <c r="Z414" s="14"/>
      <c r="AA414" s="14"/>
      <c r="AB414" s="14"/>
      <c r="AC414" s="14"/>
      <c r="AD414" s="14"/>
      <c r="AE414" s="14"/>
      <c r="AT414" s="251" t="s">
        <v>162</v>
      </c>
      <c r="AU414" s="251" t="s">
        <v>89</v>
      </c>
      <c r="AV414" s="14" t="s">
        <v>89</v>
      </c>
      <c r="AW414" s="14" t="s">
        <v>32</v>
      </c>
      <c r="AX414" s="14" t="s">
        <v>80</v>
      </c>
      <c r="AY414" s="251" t="s">
        <v>143</v>
      </c>
    </row>
    <row r="415" s="2" customFormat="1" ht="24.15" customHeight="1">
      <c r="A415" s="37"/>
      <c r="B415" s="38"/>
      <c r="C415" s="213" t="s">
        <v>625</v>
      </c>
      <c r="D415" s="213" t="s">
        <v>145</v>
      </c>
      <c r="E415" s="214" t="s">
        <v>626</v>
      </c>
      <c r="F415" s="215" t="s">
        <v>627</v>
      </c>
      <c r="G415" s="216" t="s">
        <v>406</v>
      </c>
      <c r="H415" s="217">
        <v>2</v>
      </c>
      <c r="I415" s="218"/>
      <c r="J415" s="219">
        <f>ROUND(I415*H415,2)</f>
        <v>0</v>
      </c>
      <c r="K415" s="215" t="s">
        <v>158</v>
      </c>
      <c r="L415" s="43"/>
      <c r="M415" s="220" t="s">
        <v>1</v>
      </c>
      <c r="N415" s="221" t="s">
        <v>45</v>
      </c>
      <c r="O415" s="90"/>
      <c r="P415" s="222">
        <f>O415*H415</f>
        <v>0</v>
      </c>
      <c r="Q415" s="222">
        <v>0</v>
      </c>
      <c r="R415" s="222">
        <f>Q415*H415</f>
        <v>0</v>
      </c>
      <c r="S415" s="222">
        <v>0</v>
      </c>
      <c r="T415" s="223">
        <f>S415*H415</f>
        <v>0</v>
      </c>
      <c r="U415" s="37"/>
      <c r="V415" s="37"/>
      <c r="W415" s="37"/>
      <c r="X415" s="37"/>
      <c r="Y415" s="37"/>
      <c r="Z415" s="37"/>
      <c r="AA415" s="37"/>
      <c r="AB415" s="37"/>
      <c r="AC415" s="37"/>
      <c r="AD415" s="37"/>
      <c r="AE415" s="37"/>
      <c r="AR415" s="224" t="s">
        <v>149</v>
      </c>
      <c r="AT415" s="224" t="s">
        <v>145</v>
      </c>
      <c r="AU415" s="224" t="s">
        <v>89</v>
      </c>
      <c r="AY415" s="16" t="s">
        <v>143</v>
      </c>
      <c r="BE415" s="225">
        <f>IF(N415="základní",J415,0)</f>
        <v>0</v>
      </c>
      <c r="BF415" s="225">
        <f>IF(N415="snížená",J415,0)</f>
        <v>0</v>
      </c>
      <c r="BG415" s="225">
        <f>IF(N415="zákl. přenesená",J415,0)</f>
        <v>0</v>
      </c>
      <c r="BH415" s="225">
        <f>IF(N415="sníž. přenesená",J415,0)</f>
        <v>0</v>
      </c>
      <c r="BI415" s="225">
        <f>IF(N415="nulová",J415,0)</f>
        <v>0</v>
      </c>
      <c r="BJ415" s="16" t="s">
        <v>21</v>
      </c>
      <c r="BK415" s="225">
        <f>ROUND(I415*H415,2)</f>
        <v>0</v>
      </c>
      <c r="BL415" s="16" t="s">
        <v>149</v>
      </c>
      <c r="BM415" s="224" t="s">
        <v>628</v>
      </c>
    </row>
    <row r="416" s="2" customFormat="1">
      <c r="A416" s="37"/>
      <c r="B416" s="38"/>
      <c r="C416" s="39"/>
      <c r="D416" s="226" t="s">
        <v>160</v>
      </c>
      <c r="E416" s="39"/>
      <c r="F416" s="227" t="s">
        <v>629</v>
      </c>
      <c r="G416" s="39"/>
      <c r="H416" s="39"/>
      <c r="I416" s="228"/>
      <c r="J416" s="39"/>
      <c r="K416" s="39"/>
      <c r="L416" s="43"/>
      <c r="M416" s="229"/>
      <c r="N416" s="230"/>
      <c r="O416" s="90"/>
      <c r="P416" s="90"/>
      <c r="Q416" s="90"/>
      <c r="R416" s="90"/>
      <c r="S416" s="90"/>
      <c r="T416" s="91"/>
      <c r="U416" s="37"/>
      <c r="V416" s="37"/>
      <c r="W416" s="37"/>
      <c r="X416" s="37"/>
      <c r="Y416" s="37"/>
      <c r="Z416" s="37"/>
      <c r="AA416" s="37"/>
      <c r="AB416" s="37"/>
      <c r="AC416" s="37"/>
      <c r="AD416" s="37"/>
      <c r="AE416" s="37"/>
      <c r="AT416" s="16" t="s">
        <v>160</v>
      </c>
      <c r="AU416" s="16" t="s">
        <v>89</v>
      </c>
    </row>
    <row r="417" s="2" customFormat="1" ht="14.4" customHeight="1">
      <c r="A417" s="37"/>
      <c r="B417" s="38"/>
      <c r="C417" s="252" t="s">
        <v>630</v>
      </c>
      <c r="D417" s="252" t="s">
        <v>290</v>
      </c>
      <c r="E417" s="253" t="s">
        <v>631</v>
      </c>
      <c r="F417" s="254" t="s">
        <v>632</v>
      </c>
      <c r="G417" s="255" t="s">
        <v>406</v>
      </c>
      <c r="H417" s="256">
        <v>2</v>
      </c>
      <c r="I417" s="257"/>
      <c r="J417" s="258">
        <f>ROUND(I417*H417,2)</f>
        <v>0</v>
      </c>
      <c r="K417" s="254" t="s">
        <v>1</v>
      </c>
      <c r="L417" s="259"/>
      <c r="M417" s="260" t="s">
        <v>1</v>
      </c>
      <c r="N417" s="261" t="s">
        <v>45</v>
      </c>
      <c r="O417" s="90"/>
      <c r="P417" s="222">
        <f>O417*H417</f>
        <v>0</v>
      </c>
      <c r="Q417" s="222">
        <v>0.00014999999999999999</v>
      </c>
      <c r="R417" s="222">
        <f>Q417*H417</f>
        <v>0.00029999999999999997</v>
      </c>
      <c r="S417" s="222">
        <v>0</v>
      </c>
      <c r="T417" s="223">
        <f>S417*H417</f>
        <v>0</v>
      </c>
      <c r="U417" s="37"/>
      <c r="V417" s="37"/>
      <c r="W417" s="37"/>
      <c r="X417" s="37"/>
      <c r="Y417" s="37"/>
      <c r="Z417" s="37"/>
      <c r="AA417" s="37"/>
      <c r="AB417" s="37"/>
      <c r="AC417" s="37"/>
      <c r="AD417" s="37"/>
      <c r="AE417" s="37"/>
      <c r="AR417" s="224" t="s">
        <v>188</v>
      </c>
      <c r="AT417" s="224" t="s">
        <v>290</v>
      </c>
      <c r="AU417" s="224" t="s">
        <v>89</v>
      </c>
      <c r="AY417" s="16" t="s">
        <v>143</v>
      </c>
      <c r="BE417" s="225">
        <f>IF(N417="základní",J417,0)</f>
        <v>0</v>
      </c>
      <c r="BF417" s="225">
        <f>IF(N417="snížená",J417,0)</f>
        <v>0</v>
      </c>
      <c r="BG417" s="225">
        <f>IF(N417="zákl. přenesená",J417,0)</f>
        <v>0</v>
      </c>
      <c r="BH417" s="225">
        <f>IF(N417="sníž. přenesená",J417,0)</f>
        <v>0</v>
      </c>
      <c r="BI417" s="225">
        <f>IF(N417="nulová",J417,0)</f>
        <v>0</v>
      </c>
      <c r="BJ417" s="16" t="s">
        <v>21</v>
      </c>
      <c r="BK417" s="225">
        <f>ROUND(I417*H417,2)</f>
        <v>0</v>
      </c>
      <c r="BL417" s="16" t="s">
        <v>149</v>
      </c>
      <c r="BM417" s="224" t="s">
        <v>633</v>
      </c>
    </row>
    <row r="418" s="12" customFormat="1" ht="22.8" customHeight="1">
      <c r="A418" s="12"/>
      <c r="B418" s="197"/>
      <c r="C418" s="198"/>
      <c r="D418" s="199" t="s">
        <v>79</v>
      </c>
      <c r="E418" s="211" t="s">
        <v>196</v>
      </c>
      <c r="F418" s="211" t="s">
        <v>634</v>
      </c>
      <c r="G418" s="198"/>
      <c r="H418" s="198"/>
      <c r="I418" s="201"/>
      <c r="J418" s="212">
        <f>BK418</f>
        <v>0</v>
      </c>
      <c r="K418" s="198"/>
      <c r="L418" s="203"/>
      <c r="M418" s="204"/>
      <c r="N418" s="205"/>
      <c r="O418" s="205"/>
      <c r="P418" s="206">
        <f>SUM(P419:P454)</f>
        <v>0</v>
      </c>
      <c r="Q418" s="205"/>
      <c r="R418" s="206">
        <f>SUM(R419:R454)</f>
        <v>4.7254771700000004</v>
      </c>
      <c r="S418" s="205"/>
      <c r="T418" s="207">
        <f>SUM(T419:T454)</f>
        <v>1.9812749999999999</v>
      </c>
      <c r="U418" s="12"/>
      <c r="V418" s="12"/>
      <c r="W418" s="12"/>
      <c r="X418" s="12"/>
      <c r="Y418" s="12"/>
      <c r="Z418" s="12"/>
      <c r="AA418" s="12"/>
      <c r="AB418" s="12"/>
      <c r="AC418" s="12"/>
      <c r="AD418" s="12"/>
      <c r="AE418" s="12"/>
      <c r="AR418" s="208" t="s">
        <v>21</v>
      </c>
      <c r="AT418" s="209" t="s">
        <v>79</v>
      </c>
      <c r="AU418" s="209" t="s">
        <v>21</v>
      </c>
      <c r="AY418" s="208" t="s">
        <v>143</v>
      </c>
      <c r="BK418" s="210">
        <f>SUM(BK419:BK454)</f>
        <v>0</v>
      </c>
    </row>
    <row r="419" s="2" customFormat="1" ht="24.15" customHeight="1">
      <c r="A419" s="37"/>
      <c r="B419" s="38"/>
      <c r="C419" s="213" t="s">
        <v>635</v>
      </c>
      <c r="D419" s="213" t="s">
        <v>145</v>
      </c>
      <c r="E419" s="214" t="s">
        <v>636</v>
      </c>
      <c r="F419" s="215" t="s">
        <v>637</v>
      </c>
      <c r="G419" s="216" t="s">
        <v>179</v>
      </c>
      <c r="H419" s="217">
        <v>13.045</v>
      </c>
      <c r="I419" s="218"/>
      <c r="J419" s="219">
        <f>ROUND(I419*H419,2)</f>
        <v>0</v>
      </c>
      <c r="K419" s="215" t="s">
        <v>158</v>
      </c>
      <c r="L419" s="43"/>
      <c r="M419" s="220" t="s">
        <v>1</v>
      </c>
      <c r="N419" s="221" t="s">
        <v>45</v>
      </c>
      <c r="O419" s="90"/>
      <c r="P419" s="222">
        <f>O419*H419</f>
        <v>0</v>
      </c>
      <c r="Q419" s="222">
        <v>0.10095</v>
      </c>
      <c r="R419" s="222">
        <f>Q419*H419</f>
        <v>1.3168927500000001</v>
      </c>
      <c r="S419" s="222">
        <v>0</v>
      </c>
      <c r="T419" s="223">
        <f>S419*H419</f>
        <v>0</v>
      </c>
      <c r="U419" s="37"/>
      <c r="V419" s="37"/>
      <c r="W419" s="37"/>
      <c r="X419" s="37"/>
      <c r="Y419" s="37"/>
      <c r="Z419" s="37"/>
      <c r="AA419" s="37"/>
      <c r="AB419" s="37"/>
      <c r="AC419" s="37"/>
      <c r="AD419" s="37"/>
      <c r="AE419" s="37"/>
      <c r="AR419" s="224" t="s">
        <v>149</v>
      </c>
      <c r="AT419" s="224" t="s">
        <v>145</v>
      </c>
      <c r="AU419" s="224" t="s">
        <v>89</v>
      </c>
      <c r="AY419" s="16" t="s">
        <v>143</v>
      </c>
      <c r="BE419" s="225">
        <f>IF(N419="základní",J419,0)</f>
        <v>0</v>
      </c>
      <c r="BF419" s="225">
        <f>IF(N419="snížená",J419,0)</f>
        <v>0</v>
      </c>
      <c r="BG419" s="225">
        <f>IF(N419="zákl. přenesená",J419,0)</f>
        <v>0</v>
      </c>
      <c r="BH419" s="225">
        <f>IF(N419="sníž. přenesená",J419,0)</f>
        <v>0</v>
      </c>
      <c r="BI419" s="225">
        <f>IF(N419="nulová",J419,0)</f>
        <v>0</v>
      </c>
      <c r="BJ419" s="16" t="s">
        <v>21</v>
      </c>
      <c r="BK419" s="225">
        <f>ROUND(I419*H419,2)</f>
        <v>0</v>
      </c>
      <c r="BL419" s="16" t="s">
        <v>149</v>
      </c>
      <c r="BM419" s="224" t="s">
        <v>638</v>
      </c>
    </row>
    <row r="420" s="2" customFormat="1">
      <c r="A420" s="37"/>
      <c r="B420" s="38"/>
      <c r="C420" s="39"/>
      <c r="D420" s="226" t="s">
        <v>160</v>
      </c>
      <c r="E420" s="39"/>
      <c r="F420" s="227" t="s">
        <v>639</v>
      </c>
      <c r="G420" s="39"/>
      <c r="H420" s="39"/>
      <c r="I420" s="228"/>
      <c r="J420" s="39"/>
      <c r="K420" s="39"/>
      <c r="L420" s="43"/>
      <c r="M420" s="229"/>
      <c r="N420" s="230"/>
      <c r="O420" s="90"/>
      <c r="P420" s="90"/>
      <c r="Q420" s="90"/>
      <c r="R420" s="90"/>
      <c r="S420" s="90"/>
      <c r="T420" s="91"/>
      <c r="U420" s="37"/>
      <c r="V420" s="37"/>
      <c r="W420" s="37"/>
      <c r="X420" s="37"/>
      <c r="Y420" s="37"/>
      <c r="Z420" s="37"/>
      <c r="AA420" s="37"/>
      <c r="AB420" s="37"/>
      <c r="AC420" s="37"/>
      <c r="AD420" s="37"/>
      <c r="AE420" s="37"/>
      <c r="AT420" s="16" t="s">
        <v>160</v>
      </c>
      <c r="AU420" s="16" t="s">
        <v>89</v>
      </c>
    </row>
    <row r="421" s="14" customFormat="1">
      <c r="A421" s="14"/>
      <c r="B421" s="241"/>
      <c r="C421" s="242"/>
      <c r="D421" s="226" t="s">
        <v>162</v>
      </c>
      <c r="E421" s="243" t="s">
        <v>1</v>
      </c>
      <c r="F421" s="244" t="s">
        <v>640</v>
      </c>
      <c r="G421" s="242"/>
      <c r="H421" s="245">
        <v>13.045</v>
      </c>
      <c r="I421" s="246"/>
      <c r="J421" s="242"/>
      <c r="K421" s="242"/>
      <c r="L421" s="247"/>
      <c r="M421" s="248"/>
      <c r="N421" s="249"/>
      <c r="O421" s="249"/>
      <c r="P421" s="249"/>
      <c r="Q421" s="249"/>
      <c r="R421" s="249"/>
      <c r="S421" s="249"/>
      <c r="T421" s="250"/>
      <c r="U421" s="14"/>
      <c r="V421" s="14"/>
      <c r="W421" s="14"/>
      <c r="X421" s="14"/>
      <c r="Y421" s="14"/>
      <c r="Z421" s="14"/>
      <c r="AA421" s="14"/>
      <c r="AB421" s="14"/>
      <c r="AC421" s="14"/>
      <c r="AD421" s="14"/>
      <c r="AE421" s="14"/>
      <c r="AT421" s="251" t="s">
        <v>162</v>
      </c>
      <c r="AU421" s="251" t="s">
        <v>89</v>
      </c>
      <c r="AV421" s="14" t="s">
        <v>89</v>
      </c>
      <c r="AW421" s="14" t="s">
        <v>32</v>
      </c>
      <c r="AX421" s="14" t="s">
        <v>80</v>
      </c>
      <c r="AY421" s="251" t="s">
        <v>143</v>
      </c>
    </row>
    <row r="422" s="2" customFormat="1" ht="24.15" customHeight="1">
      <c r="A422" s="37"/>
      <c r="B422" s="38"/>
      <c r="C422" s="252" t="s">
        <v>641</v>
      </c>
      <c r="D422" s="252" t="s">
        <v>290</v>
      </c>
      <c r="E422" s="253" t="s">
        <v>642</v>
      </c>
      <c r="F422" s="254" t="s">
        <v>643</v>
      </c>
      <c r="G422" s="255" t="s">
        <v>406</v>
      </c>
      <c r="H422" s="256">
        <v>27.809999999999999</v>
      </c>
      <c r="I422" s="257"/>
      <c r="J422" s="258">
        <f>ROUND(I422*H422,2)</f>
        <v>0</v>
      </c>
      <c r="K422" s="254" t="s">
        <v>1</v>
      </c>
      <c r="L422" s="259"/>
      <c r="M422" s="260" t="s">
        <v>1</v>
      </c>
      <c r="N422" s="261" t="s">
        <v>45</v>
      </c>
      <c r="O422" s="90"/>
      <c r="P422" s="222">
        <f>O422*H422</f>
        <v>0</v>
      </c>
      <c r="Q422" s="222">
        <v>0.014</v>
      </c>
      <c r="R422" s="222">
        <f>Q422*H422</f>
        <v>0.38933999999999996</v>
      </c>
      <c r="S422" s="222">
        <v>0</v>
      </c>
      <c r="T422" s="223">
        <f>S422*H422</f>
        <v>0</v>
      </c>
      <c r="U422" s="37"/>
      <c r="V422" s="37"/>
      <c r="W422" s="37"/>
      <c r="X422" s="37"/>
      <c r="Y422" s="37"/>
      <c r="Z422" s="37"/>
      <c r="AA422" s="37"/>
      <c r="AB422" s="37"/>
      <c r="AC422" s="37"/>
      <c r="AD422" s="37"/>
      <c r="AE422" s="37"/>
      <c r="AR422" s="224" t="s">
        <v>188</v>
      </c>
      <c r="AT422" s="224" t="s">
        <v>290</v>
      </c>
      <c r="AU422" s="224" t="s">
        <v>89</v>
      </c>
      <c r="AY422" s="16" t="s">
        <v>143</v>
      </c>
      <c r="BE422" s="225">
        <f>IF(N422="základní",J422,0)</f>
        <v>0</v>
      </c>
      <c r="BF422" s="225">
        <f>IF(N422="snížená",J422,0)</f>
        <v>0</v>
      </c>
      <c r="BG422" s="225">
        <f>IF(N422="zákl. přenesená",J422,0)</f>
        <v>0</v>
      </c>
      <c r="BH422" s="225">
        <f>IF(N422="sníž. přenesená",J422,0)</f>
        <v>0</v>
      </c>
      <c r="BI422" s="225">
        <f>IF(N422="nulová",J422,0)</f>
        <v>0</v>
      </c>
      <c r="BJ422" s="16" t="s">
        <v>21</v>
      </c>
      <c r="BK422" s="225">
        <f>ROUND(I422*H422,2)</f>
        <v>0</v>
      </c>
      <c r="BL422" s="16" t="s">
        <v>149</v>
      </c>
      <c r="BM422" s="224" t="s">
        <v>644</v>
      </c>
    </row>
    <row r="423" s="14" customFormat="1">
      <c r="A423" s="14"/>
      <c r="B423" s="241"/>
      <c r="C423" s="242"/>
      <c r="D423" s="226" t="s">
        <v>162</v>
      </c>
      <c r="E423" s="243" t="s">
        <v>1</v>
      </c>
      <c r="F423" s="244" t="s">
        <v>645</v>
      </c>
      <c r="G423" s="242"/>
      <c r="H423" s="245">
        <v>27.809999999999999</v>
      </c>
      <c r="I423" s="246"/>
      <c r="J423" s="242"/>
      <c r="K423" s="242"/>
      <c r="L423" s="247"/>
      <c r="M423" s="248"/>
      <c r="N423" s="249"/>
      <c r="O423" s="249"/>
      <c r="P423" s="249"/>
      <c r="Q423" s="249"/>
      <c r="R423" s="249"/>
      <c r="S423" s="249"/>
      <c r="T423" s="250"/>
      <c r="U423" s="14"/>
      <c r="V423" s="14"/>
      <c r="W423" s="14"/>
      <c r="X423" s="14"/>
      <c r="Y423" s="14"/>
      <c r="Z423" s="14"/>
      <c r="AA423" s="14"/>
      <c r="AB423" s="14"/>
      <c r="AC423" s="14"/>
      <c r="AD423" s="14"/>
      <c r="AE423" s="14"/>
      <c r="AT423" s="251" t="s">
        <v>162</v>
      </c>
      <c r="AU423" s="251" t="s">
        <v>89</v>
      </c>
      <c r="AV423" s="14" t="s">
        <v>89</v>
      </c>
      <c r="AW423" s="14" t="s">
        <v>32</v>
      </c>
      <c r="AX423" s="14" t="s">
        <v>80</v>
      </c>
      <c r="AY423" s="251" t="s">
        <v>143</v>
      </c>
    </row>
    <row r="424" s="2" customFormat="1" ht="24.15" customHeight="1">
      <c r="A424" s="37"/>
      <c r="B424" s="38"/>
      <c r="C424" s="213" t="s">
        <v>646</v>
      </c>
      <c r="D424" s="213" t="s">
        <v>145</v>
      </c>
      <c r="E424" s="214" t="s">
        <v>647</v>
      </c>
      <c r="F424" s="215" t="s">
        <v>648</v>
      </c>
      <c r="G424" s="216" t="s">
        <v>191</v>
      </c>
      <c r="H424" s="217">
        <v>0.16300000000000001</v>
      </c>
      <c r="I424" s="218"/>
      <c r="J424" s="219">
        <f>ROUND(I424*H424,2)</f>
        <v>0</v>
      </c>
      <c r="K424" s="215" t="s">
        <v>158</v>
      </c>
      <c r="L424" s="43"/>
      <c r="M424" s="220" t="s">
        <v>1</v>
      </c>
      <c r="N424" s="221" t="s">
        <v>45</v>
      </c>
      <c r="O424" s="90"/>
      <c r="P424" s="222">
        <f>O424*H424</f>
        <v>0</v>
      </c>
      <c r="Q424" s="222">
        <v>2.2563399999999998</v>
      </c>
      <c r="R424" s="222">
        <f>Q424*H424</f>
        <v>0.36778341999999997</v>
      </c>
      <c r="S424" s="222">
        <v>0</v>
      </c>
      <c r="T424" s="223">
        <f>S424*H424</f>
        <v>0</v>
      </c>
      <c r="U424" s="37"/>
      <c r="V424" s="37"/>
      <c r="W424" s="37"/>
      <c r="X424" s="37"/>
      <c r="Y424" s="37"/>
      <c r="Z424" s="37"/>
      <c r="AA424" s="37"/>
      <c r="AB424" s="37"/>
      <c r="AC424" s="37"/>
      <c r="AD424" s="37"/>
      <c r="AE424" s="37"/>
      <c r="AR424" s="224" t="s">
        <v>149</v>
      </c>
      <c r="AT424" s="224" t="s">
        <v>145</v>
      </c>
      <c r="AU424" s="224" t="s">
        <v>89</v>
      </c>
      <c r="AY424" s="16" t="s">
        <v>143</v>
      </c>
      <c r="BE424" s="225">
        <f>IF(N424="základní",J424,0)</f>
        <v>0</v>
      </c>
      <c r="BF424" s="225">
        <f>IF(N424="snížená",J424,0)</f>
        <v>0</v>
      </c>
      <c r="BG424" s="225">
        <f>IF(N424="zákl. přenesená",J424,0)</f>
        <v>0</v>
      </c>
      <c r="BH424" s="225">
        <f>IF(N424="sníž. přenesená",J424,0)</f>
        <v>0</v>
      </c>
      <c r="BI424" s="225">
        <f>IF(N424="nulová",J424,0)</f>
        <v>0</v>
      </c>
      <c r="BJ424" s="16" t="s">
        <v>21</v>
      </c>
      <c r="BK424" s="225">
        <f>ROUND(I424*H424,2)</f>
        <v>0</v>
      </c>
      <c r="BL424" s="16" t="s">
        <v>149</v>
      </c>
      <c r="BM424" s="224" t="s">
        <v>649</v>
      </c>
    </row>
    <row r="425" s="14" customFormat="1">
      <c r="A425" s="14"/>
      <c r="B425" s="241"/>
      <c r="C425" s="242"/>
      <c r="D425" s="226" t="s">
        <v>162</v>
      </c>
      <c r="E425" s="243" t="s">
        <v>1</v>
      </c>
      <c r="F425" s="244" t="s">
        <v>650</v>
      </c>
      <c r="G425" s="242"/>
      <c r="H425" s="245">
        <v>0.16300000000000001</v>
      </c>
      <c r="I425" s="246"/>
      <c r="J425" s="242"/>
      <c r="K425" s="242"/>
      <c r="L425" s="247"/>
      <c r="M425" s="248"/>
      <c r="N425" s="249"/>
      <c r="O425" s="249"/>
      <c r="P425" s="249"/>
      <c r="Q425" s="249"/>
      <c r="R425" s="249"/>
      <c r="S425" s="249"/>
      <c r="T425" s="250"/>
      <c r="U425" s="14"/>
      <c r="V425" s="14"/>
      <c r="W425" s="14"/>
      <c r="X425" s="14"/>
      <c r="Y425" s="14"/>
      <c r="Z425" s="14"/>
      <c r="AA425" s="14"/>
      <c r="AB425" s="14"/>
      <c r="AC425" s="14"/>
      <c r="AD425" s="14"/>
      <c r="AE425" s="14"/>
      <c r="AT425" s="251" t="s">
        <v>162</v>
      </c>
      <c r="AU425" s="251" t="s">
        <v>89</v>
      </c>
      <c r="AV425" s="14" t="s">
        <v>89</v>
      </c>
      <c r="AW425" s="14" t="s">
        <v>32</v>
      </c>
      <c r="AX425" s="14" t="s">
        <v>80</v>
      </c>
      <c r="AY425" s="251" t="s">
        <v>143</v>
      </c>
    </row>
    <row r="426" s="2" customFormat="1" ht="24.15" customHeight="1">
      <c r="A426" s="37"/>
      <c r="B426" s="38"/>
      <c r="C426" s="213" t="s">
        <v>651</v>
      </c>
      <c r="D426" s="213" t="s">
        <v>145</v>
      </c>
      <c r="E426" s="214" t="s">
        <v>652</v>
      </c>
      <c r="F426" s="215" t="s">
        <v>653</v>
      </c>
      <c r="G426" s="216" t="s">
        <v>179</v>
      </c>
      <c r="H426" s="217">
        <v>17</v>
      </c>
      <c r="I426" s="218"/>
      <c r="J426" s="219">
        <f>ROUND(I426*H426,2)</f>
        <v>0</v>
      </c>
      <c r="K426" s="215" t="s">
        <v>158</v>
      </c>
      <c r="L426" s="43"/>
      <c r="M426" s="220" t="s">
        <v>1</v>
      </c>
      <c r="N426" s="221" t="s">
        <v>45</v>
      </c>
      <c r="O426" s="90"/>
      <c r="P426" s="222">
        <f>O426*H426</f>
        <v>0</v>
      </c>
      <c r="Q426" s="222">
        <v>0.11808</v>
      </c>
      <c r="R426" s="222">
        <f>Q426*H426</f>
        <v>2.0073600000000003</v>
      </c>
      <c r="S426" s="222">
        <v>0</v>
      </c>
      <c r="T426" s="223">
        <f>S426*H426</f>
        <v>0</v>
      </c>
      <c r="U426" s="37"/>
      <c r="V426" s="37"/>
      <c r="W426" s="37"/>
      <c r="X426" s="37"/>
      <c r="Y426" s="37"/>
      <c r="Z426" s="37"/>
      <c r="AA426" s="37"/>
      <c r="AB426" s="37"/>
      <c r="AC426" s="37"/>
      <c r="AD426" s="37"/>
      <c r="AE426" s="37"/>
      <c r="AR426" s="224" t="s">
        <v>149</v>
      </c>
      <c r="AT426" s="224" t="s">
        <v>145</v>
      </c>
      <c r="AU426" s="224" t="s">
        <v>89</v>
      </c>
      <c r="AY426" s="16" t="s">
        <v>143</v>
      </c>
      <c r="BE426" s="225">
        <f>IF(N426="základní",J426,0)</f>
        <v>0</v>
      </c>
      <c r="BF426" s="225">
        <f>IF(N426="snížená",J426,0)</f>
        <v>0</v>
      </c>
      <c r="BG426" s="225">
        <f>IF(N426="zákl. přenesená",J426,0)</f>
        <v>0</v>
      </c>
      <c r="BH426" s="225">
        <f>IF(N426="sníž. přenesená",J426,0)</f>
        <v>0</v>
      </c>
      <c r="BI426" s="225">
        <f>IF(N426="nulová",J426,0)</f>
        <v>0</v>
      </c>
      <c r="BJ426" s="16" t="s">
        <v>21</v>
      </c>
      <c r="BK426" s="225">
        <f>ROUND(I426*H426,2)</f>
        <v>0</v>
      </c>
      <c r="BL426" s="16" t="s">
        <v>149</v>
      </c>
      <c r="BM426" s="224" t="s">
        <v>654</v>
      </c>
    </row>
    <row r="427" s="2" customFormat="1">
      <c r="A427" s="37"/>
      <c r="B427" s="38"/>
      <c r="C427" s="39"/>
      <c r="D427" s="226" t="s">
        <v>160</v>
      </c>
      <c r="E427" s="39"/>
      <c r="F427" s="227" t="s">
        <v>655</v>
      </c>
      <c r="G427" s="39"/>
      <c r="H427" s="39"/>
      <c r="I427" s="228"/>
      <c r="J427" s="39"/>
      <c r="K427" s="39"/>
      <c r="L427" s="43"/>
      <c r="M427" s="229"/>
      <c r="N427" s="230"/>
      <c r="O427" s="90"/>
      <c r="P427" s="90"/>
      <c r="Q427" s="90"/>
      <c r="R427" s="90"/>
      <c r="S427" s="90"/>
      <c r="T427" s="91"/>
      <c r="U427" s="37"/>
      <c r="V427" s="37"/>
      <c r="W427" s="37"/>
      <c r="X427" s="37"/>
      <c r="Y427" s="37"/>
      <c r="Z427" s="37"/>
      <c r="AA427" s="37"/>
      <c r="AB427" s="37"/>
      <c r="AC427" s="37"/>
      <c r="AD427" s="37"/>
      <c r="AE427" s="37"/>
      <c r="AT427" s="16" t="s">
        <v>160</v>
      </c>
      <c r="AU427" s="16" t="s">
        <v>89</v>
      </c>
    </row>
    <row r="428" s="2" customFormat="1" ht="24.15" customHeight="1">
      <c r="A428" s="37"/>
      <c r="B428" s="38"/>
      <c r="C428" s="252" t="s">
        <v>656</v>
      </c>
      <c r="D428" s="252" t="s">
        <v>290</v>
      </c>
      <c r="E428" s="253" t="s">
        <v>657</v>
      </c>
      <c r="F428" s="254" t="s">
        <v>658</v>
      </c>
      <c r="G428" s="255" t="s">
        <v>406</v>
      </c>
      <c r="H428" s="256">
        <v>63.036000000000001</v>
      </c>
      <c r="I428" s="257"/>
      <c r="J428" s="258">
        <f>ROUND(I428*H428,2)</f>
        <v>0</v>
      </c>
      <c r="K428" s="254" t="s">
        <v>1</v>
      </c>
      <c r="L428" s="259"/>
      <c r="M428" s="260" t="s">
        <v>1</v>
      </c>
      <c r="N428" s="261" t="s">
        <v>45</v>
      </c>
      <c r="O428" s="90"/>
      <c r="P428" s="222">
        <f>O428*H428</f>
        <v>0</v>
      </c>
      <c r="Q428" s="222">
        <v>0.0094999999999999998</v>
      </c>
      <c r="R428" s="222">
        <f>Q428*H428</f>
        <v>0.59884199999999999</v>
      </c>
      <c r="S428" s="222">
        <v>0</v>
      </c>
      <c r="T428" s="223">
        <f>S428*H428</f>
        <v>0</v>
      </c>
      <c r="U428" s="37"/>
      <c r="V428" s="37"/>
      <c r="W428" s="37"/>
      <c r="X428" s="37"/>
      <c r="Y428" s="37"/>
      <c r="Z428" s="37"/>
      <c r="AA428" s="37"/>
      <c r="AB428" s="37"/>
      <c r="AC428" s="37"/>
      <c r="AD428" s="37"/>
      <c r="AE428" s="37"/>
      <c r="AR428" s="224" t="s">
        <v>188</v>
      </c>
      <c r="AT428" s="224" t="s">
        <v>290</v>
      </c>
      <c r="AU428" s="224" t="s">
        <v>89</v>
      </c>
      <c r="AY428" s="16" t="s">
        <v>143</v>
      </c>
      <c r="BE428" s="225">
        <f>IF(N428="základní",J428,0)</f>
        <v>0</v>
      </c>
      <c r="BF428" s="225">
        <f>IF(N428="snížená",J428,0)</f>
        <v>0</v>
      </c>
      <c r="BG428" s="225">
        <f>IF(N428="zákl. přenesená",J428,0)</f>
        <v>0</v>
      </c>
      <c r="BH428" s="225">
        <f>IF(N428="sníž. přenesená",J428,0)</f>
        <v>0</v>
      </c>
      <c r="BI428" s="225">
        <f>IF(N428="nulová",J428,0)</f>
        <v>0</v>
      </c>
      <c r="BJ428" s="16" t="s">
        <v>21</v>
      </c>
      <c r="BK428" s="225">
        <f>ROUND(I428*H428,2)</f>
        <v>0</v>
      </c>
      <c r="BL428" s="16" t="s">
        <v>149</v>
      </c>
      <c r="BM428" s="224" t="s">
        <v>659</v>
      </c>
    </row>
    <row r="429" s="14" customFormat="1">
      <c r="A429" s="14"/>
      <c r="B429" s="241"/>
      <c r="C429" s="242"/>
      <c r="D429" s="226" t="s">
        <v>162</v>
      </c>
      <c r="E429" s="243" t="s">
        <v>1</v>
      </c>
      <c r="F429" s="244" t="s">
        <v>660</v>
      </c>
      <c r="G429" s="242"/>
      <c r="H429" s="245">
        <v>63.036000000000001</v>
      </c>
      <c r="I429" s="246"/>
      <c r="J429" s="242"/>
      <c r="K429" s="242"/>
      <c r="L429" s="247"/>
      <c r="M429" s="248"/>
      <c r="N429" s="249"/>
      <c r="O429" s="249"/>
      <c r="P429" s="249"/>
      <c r="Q429" s="249"/>
      <c r="R429" s="249"/>
      <c r="S429" s="249"/>
      <c r="T429" s="250"/>
      <c r="U429" s="14"/>
      <c r="V429" s="14"/>
      <c r="W429" s="14"/>
      <c r="X429" s="14"/>
      <c r="Y429" s="14"/>
      <c r="Z429" s="14"/>
      <c r="AA429" s="14"/>
      <c r="AB429" s="14"/>
      <c r="AC429" s="14"/>
      <c r="AD429" s="14"/>
      <c r="AE429" s="14"/>
      <c r="AT429" s="251" t="s">
        <v>162</v>
      </c>
      <c r="AU429" s="251" t="s">
        <v>89</v>
      </c>
      <c r="AV429" s="14" t="s">
        <v>89</v>
      </c>
      <c r="AW429" s="14" t="s">
        <v>32</v>
      </c>
      <c r="AX429" s="14" t="s">
        <v>80</v>
      </c>
      <c r="AY429" s="251" t="s">
        <v>143</v>
      </c>
    </row>
    <row r="430" s="2" customFormat="1" ht="24.15" customHeight="1">
      <c r="A430" s="37"/>
      <c r="B430" s="38"/>
      <c r="C430" s="213" t="s">
        <v>661</v>
      </c>
      <c r="D430" s="213" t="s">
        <v>145</v>
      </c>
      <c r="E430" s="214" t="s">
        <v>662</v>
      </c>
      <c r="F430" s="215" t="s">
        <v>663</v>
      </c>
      <c r="G430" s="216" t="s">
        <v>157</v>
      </c>
      <c r="H430" s="217">
        <v>126.3</v>
      </c>
      <c r="I430" s="218"/>
      <c r="J430" s="219">
        <f>ROUND(I430*H430,2)</f>
        <v>0</v>
      </c>
      <c r="K430" s="215" t="s">
        <v>158</v>
      </c>
      <c r="L430" s="43"/>
      <c r="M430" s="220" t="s">
        <v>1</v>
      </c>
      <c r="N430" s="221" t="s">
        <v>45</v>
      </c>
      <c r="O430" s="90"/>
      <c r="P430" s="222">
        <f>O430*H430</f>
        <v>0</v>
      </c>
      <c r="Q430" s="222">
        <v>0.00012999999999999999</v>
      </c>
      <c r="R430" s="222">
        <f>Q430*H430</f>
        <v>0.016419</v>
      </c>
      <c r="S430" s="222">
        <v>0</v>
      </c>
      <c r="T430" s="223">
        <f>S430*H430</f>
        <v>0</v>
      </c>
      <c r="U430" s="37"/>
      <c r="V430" s="37"/>
      <c r="W430" s="37"/>
      <c r="X430" s="37"/>
      <c r="Y430" s="37"/>
      <c r="Z430" s="37"/>
      <c r="AA430" s="37"/>
      <c r="AB430" s="37"/>
      <c r="AC430" s="37"/>
      <c r="AD430" s="37"/>
      <c r="AE430" s="37"/>
      <c r="AR430" s="224" t="s">
        <v>149</v>
      </c>
      <c r="AT430" s="224" t="s">
        <v>145</v>
      </c>
      <c r="AU430" s="224" t="s">
        <v>89</v>
      </c>
      <c r="AY430" s="16" t="s">
        <v>143</v>
      </c>
      <c r="BE430" s="225">
        <f>IF(N430="základní",J430,0)</f>
        <v>0</v>
      </c>
      <c r="BF430" s="225">
        <f>IF(N430="snížená",J430,0)</f>
        <v>0</v>
      </c>
      <c r="BG430" s="225">
        <f>IF(N430="zákl. přenesená",J430,0)</f>
        <v>0</v>
      </c>
      <c r="BH430" s="225">
        <f>IF(N430="sníž. přenesená",J430,0)</f>
        <v>0</v>
      </c>
      <c r="BI430" s="225">
        <f>IF(N430="nulová",J430,0)</f>
        <v>0</v>
      </c>
      <c r="BJ430" s="16" t="s">
        <v>21</v>
      </c>
      <c r="BK430" s="225">
        <f>ROUND(I430*H430,2)</f>
        <v>0</v>
      </c>
      <c r="BL430" s="16" t="s">
        <v>149</v>
      </c>
      <c r="BM430" s="224" t="s">
        <v>664</v>
      </c>
    </row>
    <row r="431" s="2" customFormat="1">
      <c r="A431" s="37"/>
      <c r="B431" s="38"/>
      <c r="C431" s="39"/>
      <c r="D431" s="226" t="s">
        <v>160</v>
      </c>
      <c r="E431" s="39"/>
      <c r="F431" s="227" t="s">
        <v>665</v>
      </c>
      <c r="G431" s="39"/>
      <c r="H431" s="39"/>
      <c r="I431" s="228"/>
      <c r="J431" s="39"/>
      <c r="K431" s="39"/>
      <c r="L431" s="43"/>
      <c r="M431" s="229"/>
      <c r="N431" s="230"/>
      <c r="O431" s="90"/>
      <c r="P431" s="90"/>
      <c r="Q431" s="90"/>
      <c r="R431" s="90"/>
      <c r="S431" s="90"/>
      <c r="T431" s="91"/>
      <c r="U431" s="37"/>
      <c r="V431" s="37"/>
      <c r="W431" s="37"/>
      <c r="X431" s="37"/>
      <c r="Y431" s="37"/>
      <c r="Z431" s="37"/>
      <c r="AA431" s="37"/>
      <c r="AB431" s="37"/>
      <c r="AC431" s="37"/>
      <c r="AD431" s="37"/>
      <c r="AE431" s="37"/>
      <c r="AT431" s="16" t="s">
        <v>160</v>
      </c>
      <c r="AU431" s="16" t="s">
        <v>89</v>
      </c>
    </row>
    <row r="432" s="14" customFormat="1">
      <c r="A432" s="14"/>
      <c r="B432" s="241"/>
      <c r="C432" s="242"/>
      <c r="D432" s="226" t="s">
        <v>162</v>
      </c>
      <c r="E432" s="243" t="s">
        <v>1</v>
      </c>
      <c r="F432" s="244" t="s">
        <v>666</v>
      </c>
      <c r="G432" s="242"/>
      <c r="H432" s="245">
        <v>90</v>
      </c>
      <c r="I432" s="246"/>
      <c r="J432" s="242"/>
      <c r="K432" s="242"/>
      <c r="L432" s="247"/>
      <c r="M432" s="248"/>
      <c r="N432" s="249"/>
      <c r="O432" s="249"/>
      <c r="P432" s="249"/>
      <c r="Q432" s="249"/>
      <c r="R432" s="249"/>
      <c r="S432" s="249"/>
      <c r="T432" s="250"/>
      <c r="U432" s="14"/>
      <c r="V432" s="14"/>
      <c r="W432" s="14"/>
      <c r="X432" s="14"/>
      <c r="Y432" s="14"/>
      <c r="Z432" s="14"/>
      <c r="AA432" s="14"/>
      <c r="AB432" s="14"/>
      <c r="AC432" s="14"/>
      <c r="AD432" s="14"/>
      <c r="AE432" s="14"/>
      <c r="AT432" s="251" t="s">
        <v>162</v>
      </c>
      <c r="AU432" s="251" t="s">
        <v>89</v>
      </c>
      <c r="AV432" s="14" t="s">
        <v>89</v>
      </c>
      <c r="AW432" s="14" t="s">
        <v>32</v>
      </c>
      <c r="AX432" s="14" t="s">
        <v>80</v>
      </c>
      <c r="AY432" s="251" t="s">
        <v>143</v>
      </c>
    </row>
    <row r="433" s="14" customFormat="1">
      <c r="A433" s="14"/>
      <c r="B433" s="241"/>
      <c r="C433" s="242"/>
      <c r="D433" s="226" t="s">
        <v>162</v>
      </c>
      <c r="E433" s="243" t="s">
        <v>1</v>
      </c>
      <c r="F433" s="244" t="s">
        <v>667</v>
      </c>
      <c r="G433" s="242"/>
      <c r="H433" s="245">
        <v>36.299999999999997</v>
      </c>
      <c r="I433" s="246"/>
      <c r="J433" s="242"/>
      <c r="K433" s="242"/>
      <c r="L433" s="247"/>
      <c r="M433" s="248"/>
      <c r="N433" s="249"/>
      <c r="O433" s="249"/>
      <c r="P433" s="249"/>
      <c r="Q433" s="249"/>
      <c r="R433" s="249"/>
      <c r="S433" s="249"/>
      <c r="T433" s="250"/>
      <c r="U433" s="14"/>
      <c r="V433" s="14"/>
      <c r="W433" s="14"/>
      <c r="X433" s="14"/>
      <c r="Y433" s="14"/>
      <c r="Z433" s="14"/>
      <c r="AA433" s="14"/>
      <c r="AB433" s="14"/>
      <c r="AC433" s="14"/>
      <c r="AD433" s="14"/>
      <c r="AE433" s="14"/>
      <c r="AT433" s="251" t="s">
        <v>162</v>
      </c>
      <c r="AU433" s="251" t="s">
        <v>89</v>
      </c>
      <c r="AV433" s="14" t="s">
        <v>89</v>
      </c>
      <c r="AW433" s="14" t="s">
        <v>32</v>
      </c>
      <c r="AX433" s="14" t="s">
        <v>80</v>
      </c>
      <c r="AY433" s="251" t="s">
        <v>143</v>
      </c>
    </row>
    <row r="434" s="2" customFormat="1" ht="14.4" customHeight="1">
      <c r="A434" s="37"/>
      <c r="B434" s="38"/>
      <c r="C434" s="213" t="s">
        <v>668</v>
      </c>
      <c r="D434" s="213" t="s">
        <v>145</v>
      </c>
      <c r="E434" s="214" t="s">
        <v>669</v>
      </c>
      <c r="F434" s="215" t="s">
        <v>670</v>
      </c>
      <c r="G434" s="216" t="s">
        <v>406</v>
      </c>
      <c r="H434" s="217">
        <v>2</v>
      </c>
      <c r="I434" s="218"/>
      <c r="J434" s="219">
        <f>ROUND(I434*H434,2)</f>
        <v>0</v>
      </c>
      <c r="K434" s="215" t="s">
        <v>1</v>
      </c>
      <c r="L434" s="43"/>
      <c r="M434" s="220" t="s">
        <v>1</v>
      </c>
      <c r="N434" s="221" t="s">
        <v>45</v>
      </c>
      <c r="O434" s="90"/>
      <c r="P434" s="222">
        <f>O434*H434</f>
        <v>0</v>
      </c>
      <c r="Q434" s="222">
        <v>0.0044200000000000003</v>
      </c>
      <c r="R434" s="222">
        <f>Q434*H434</f>
        <v>0.0088400000000000006</v>
      </c>
      <c r="S434" s="222">
        <v>0</v>
      </c>
      <c r="T434" s="223">
        <f>S434*H434</f>
        <v>0</v>
      </c>
      <c r="U434" s="37"/>
      <c r="V434" s="37"/>
      <c r="W434" s="37"/>
      <c r="X434" s="37"/>
      <c r="Y434" s="37"/>
      <c r="Z434" s="37"/>
      <c r="AA434" s="37"/>
      <c r="AB434" s="37"/>
      <c r="AC434" s="37"/>
      <c r="AD434" s="37"/>
      <c r="AE434" s="37"/>
      <c r="AR434" s="224" t="s">
        <v>149</v>
      </c>
      <c r="AT434" s="224" t="s">
        <v>145</v>
      </c>
      <c r="AU434" s="224" t="s">
        <v>89</v>
      </c>
      <c r="AY434" s="16" t="s">
        <v>143</v>
      </c>
      <c r="BE434" s="225">
        <f>IF(N434="základní",J434,0)</f>
        <v>0</v>
      </c>
      <c r="BF434" s="225">
        <f>IF(N434="snížená",J434,0)</f>
        <v>0</v>
      </c>
      <c r="BG434" s="225">
        <f>IF(N434="zákl. přenesená",J434,0)</f>
        <v>0</v>
      </c>
      <c r="BH434" s="225">
        <f>IF(N434="sníž. přenesená",J434,0)</f>
        <v>0</v>
      </c>
      <c r="BI434" s="225">
        <f>IF(N434="nulová",J434,0)</f>
        <v>0</v>
      </c>
      <c r="BJ434" s="16" t="s">
        <v>21</v>
      </c>
      <c r="BK434" s="225">
        <f>ROUND(I434*H434,2)</f>
        <v>0</v>
      </c>
      <c r="BL434" s="16" t="s">
        <v>149</v>
      </c>
      <c r="BM434" s="224" t="s">
        <v>671</v>
      </c>
    </row>
    <row r="435" s="2" customFormat="1" ht="24.15" customHeight="1">
      <c r="A435" s="37"/>
      <c r="B435" s="38"/>
      <c r="C435" s="252" t="s">
        <v>672</v>
      </c>
      <c r="D435" s="252" t="s">
        <v>290</v>
      </c>
      <c r="E435" s="253" t="s">
        <v>673</v>
      </c>
      <c r="F435" s="254" t="s">
        <v>674</v>
      </c>
      <c r="G435" s="255" t="s">
        <v>406</v>
      </c>
      <c r="H435" s="256">
        <v>2</v>
      </c>
      <c r="I435" s="257"/>
      <c r="J435" s="258">
        <f>ROUND(I435*H435,2)</f>
        <v>0</v>
      </c>
      <c r="K435" s="254" t="s">
        <v>1</v>
      </c>
      <c r="L435" s="259"/>
      <c r="M435" s="260" t="s">
        <v>1</v>
      </c>
      <c r="N435" s="261" t="s">
        <v>45</v>
      </c>
      <c r="O435" s="90"/>
      <c r="P435" s="222">
        <f>O435*H435</f>
        <v>0</v>
      </c>
      <c r="Q435" s="222">
        <v>0.01</v>
      </c>
      <c r="R435" s="222">
        <f>Q435*H435</f>
        <v>0.02</v>
      </c>
      <c r="S435" s="222">
        <v>0</v>
      </c>
      <c r="T435" s="223">
        <f>S435*H435</f>
        <v>0</v>
      </c>
      <c r="U435" s="37"/>
      <c r="V435" s="37"/>
      <c r="W435" s="37"/>
      <c r="X435" s="37"/>
      <c r="Y435" s="37"/>
      <c r="Z435" s="37"/>
      <c r="AA435" s="37"/>
      <c r="AB435" s="37"/>
      <c r="AC435" s="37"/>
      <c r="AD435" s="37"/>
      <c r="AE435" s="37"/>
      <c r="AR435" s="224" t="s">
        <v>188</v>
      </c>
      <c r="AT435" s="224" t="s">
        <v>290</v>
      </c>
      <c r="AU435" s="224" t="s">
        <v>89</v>
      </c>
      <c r="AY435" s="16" t="s">
        <v>143</v>
      </c>
      <c r="BE435" s="225">
        <f>IF(N435="základní",J435,0)</f>
        <v>0</v>
      </c>
      <c r="BF435" s="225">
        <f>IF(N435="snížená",J435,0)</f>
        <v>0</v>
      </c>
      <c r="BG435" s="225">
        <f>IF(N435="zákl. přenesená",J435,0)</f>
        <v>0</v>
      </c>
      <c r="BH435" s="225">
        <f>IF(N435="sníž. přenesená",J435,0)</f>
        <v>0</v>
      </c>
      <c r="BI435" s="225">
        <f>IF(N435="nulová",J435,0)</f>
        <v>0</v>
      </c>
      <c r="BJ435" s="16" t="s">
        <v>21</v>
      </c>
      <c r="BK435" s="225">
        <f>ROUND(I435*H435,2)</f>
        <v>0</v>
      </c>
      <c r="BL435" s="16" t="s">
        <v>149</v>
      </c>
      <c r="BM435" s="224" t="s">
        <v>675</v>
      </c>
    </row>
    <row r="436" s="2" customFormat="1" ht="24.15" customHeight="1">
      <c r="A436" s="37"/>
      <c r="B436" s="38"/>
      <c r="C436" s="213" t="s">
        <v>676</v>
      </c>
      <c r="D436" s="213" t="s">
        <v>145</v>
      </c>
      <c r="E436" s="214" t="s">
        <v>677</v>
      </c>
      <c r="F436" s="215" t="s">
        <v>678</v>
      </c>
      <c r="G436" s="216" t="s">
        <v>191</v>
      </c>
      <c r="H436" s="217">
        <v>0.23999999999999999</v>
      </c>
      <c r="I436" s="218"/>
      <c r="J436" s="219">
        <f>ROUND(I436*H436,2)</f>
        <v>0</v>
      </c>
      <c r="K436" s="215" t="s">
        <v>158</v>
      </c>
      <c r="L436" s="43"/>
      <c r="M436" s="220" t="s">
        <v>1</v>
      </c>
      <c r="N436" s="221" t="s">
        <v>45</v>
      </c>
      <c r="O436" s="90"/>
      <c r="P436" s="222">
        <f>O436*H436</f>
        <v>0</v>
      </c>
      <c r="Q436" s="222">
        <v>0</v>
      </c>
      <c r="R436" s="222">
        <f>Q436*H436</f>
        <v>0</v>
      </c>
      <c r="S436" s="222">
        <v>2.1000000000000001</v>
      </c>
      <c r="T436" s="223">
        <f>S436*H436</f>
        <v>0.504</v>
      </c>
      <c r="U436" s="37"/>
      <c r="V436" s="37"/>
      <c r="W436" s="37"/>
      <c r="X436" s="37"/>
      <c r="Y436" s="37"/>
      <c r="Z436" s="37"/>
      <c r="AA436" s="37"/>
      <c r="AB436" s="37"/>
      <c r="AC436" s="37"/>
      <c r="AD436" s="37"/>
      <c r="AE436" s="37"/>
      <c r="AR436" s="224" t="s">
        <v>149</v>
      </c>
      <c r="AT436" s="224" t="s">
        <v>145</v>
      </c>
      <c r="AU436" s="224" t="s">
        <v>89</v>
      </c>
      <c r="AY436" s="16" t="s">
        <v>143</v>
      </c>
      <c r="BE436" s="225">
        <f>IF(N436="základní",J436,0)</f>
        <v>0</v>
      </c>
      <c r="BF436" s="225">
        <f>IF(N436="snížená",J436,0)</f>
        <v>0</v>
      </c>
      <c r="BG436" s="225">
        <f>IF(N436="zákl. přenesená",J436,0)</f>
        <v>0</v>
      </c>
      <c r="BH436" s="225">
        <f>IF(N436="sníž. přenesená",J436,0)</f>
        <v>0</v>
      </c>
      <c r="BI436" s="225">
        <f>IF(N436="nulová",J436,0)</f>
        <v>0</v>
      </c>
      <c r="BJ436" s="16" t="s">
        <v>21</v>
      </c>
      <c r="BK436" s="225">
        <f>ROUND(I436*H436,2)</f>
        <v>0</v>
      </c>
      <c r="BL436" s="16" t="s">
        <v>149</v>
      </c>
      <c r="BM436" s="224" t="s">
        <v>679</v>
      </c>
    </row>
    <row r="437" s="14" customFormat="1">
      <c r="A437" s="14"/>
      <c r="B437" s="241"/>
      <c r="C437" s="242"/>
      <c r="D437" s="226" t="s">
        <v>162</v>
      </c>
      <c r="E437" s="243" t="s">
        <v>1</v>
      </c>
      <c r="F437" s="244" t="s">
        <v>680</v>
      </c>
      <c r="G437" s="242"/>
      <c r="H437" s="245">
        <v>0.23999999999999999</v>
      </c>
      <c r="I437" s="246"/>
      <c r="J437" s="242"/>
      <c r="K437" s="242"/>
      <c r="L437" s="247"/>
      <c r="M437" s="248"/>
      <c r="N437" s="249"/>
      <c r="O437" s="249"/>
      <c r="P437" s="249"/>
      <c r="Q437" s="249"/>
      <c r="R437" s="249"/>
      <c r="S437" s="249"/>
      <c r="T437" s="250"/>
      <c r="U437" s="14"/>
      <c r="V437" s="14"/>
      <c r="W437" s="14"/>
      <c r="X437" s="14"/>
      <c r="Y437" s="14"/>
      <c r="Z437" s="14"/>
      <c r="AA437" s="14"/>
      <c r="AB437" s="14"/>
      <c r="AC437" s="14"/>
      <c r="AD437" s="14"/>
      <c r="AE437" s="14"/>
      <c r="AT437" s="251" t="s">
        <v>162</v>
      </c>
      <c r="AU437" s="251" t="s">
        <v>89</v>
      </c>
      <c r="AV437" s="14" t="s">
        <v>89</v>
      </c>
      <c r="AW437" s="14" t="s">
        <v>32</v>
      </c>
      <c r="AX437" s="14" t="s">
        <v>80</v>
      </c>
      <c r="AY437" s="251" t="s">
        <v>143</v>
      </c>
    </row>
    <row r="438" s="2" customFormat="1" ht="24.15" customHeight="1">
      <c r="A438" s="37"/>
      <c r="B438" s="38"/>
      <c r="C438" s="213" t="s">
        <v>681</v>
      </c>
      <c r="D438" s="213" t="s">
        <v>145</v>
      </c>
      <c r="E438" s="214" t="s">
        <v>682</v>
      </c>
      <c r="F438" s="215" t="s">
        <v>683</v>
      </c>
      <c r="G438" s="216" t="s">
        <v>157</v>
      </c>
      <c r="H438" s="217">
        <v>3.2250000000000001</v>
      </c>
      <c r="I438" s="218"/>
      <c r="J438" s="219">
        <f>ROUND(I438*H438,2)</f>
        <v>0</v>
      </c>
      <c r="K438" s="215" t="s">
        <v>158</v>
      </c>
      <c r="L438" s="43"/>
      <c r="M438" s="220" t="s">
        <v>1</v>
      </c>
      <c r="N438" s="221" t="s">
        <v>45</v>
      </c>
      <c r="O438" s="90"/>
      <c r="P438" s="222">
        <f>O438*H438</f>
        <v>0</v>
      </c>
      <c r="Q438" s="222">
        <v>0</v>
      </c>
      <c r="R438" s="222">
        <f>Q438*H438</f>
        <v>0</v>
      </c>
      <c r="S438" s="222">
        <v>0.058999999999999997</v>
      </c>
      <c r="T438" s="223">
        <f>S438*H438</f>
        <v>0.190275</v>
      </c>
      <c r="U438" s="37"/>
      <c r="V438" s="37"/>
      <c r="W438" s="37"/>
      <c r="X438" s="37"/>
      <c r="Y438" s="37"/>
      <c r="Z438" s="37"/>
      <c r="AA438" s="37"/>
      <c r="AB438" s="37"/>
      <c r="AC438" s="37"/>
      <c r="AD438" s="37"/>
      <c r="AE438" s="37"/>
      <c r="AR438" s="224" t="s">
        <v>149</v>
      </c>
      <c r="AT438" s="224" t="s">
        <v>145</v>
      </c>
      <c r="AU438" s="224" t="s">
        <v>89</v>
      </c>
      <c r="AY438" s="16" t="s">
        <v>143</v>
      </c>
      <c r="BE438" s="225">
        <f>IF(N438="základní",J438,0)</f>
        <v>0</v>
      </c>
      <c r="BF438" s="225">
        <f>IF(N438="snížená",J438,0)</f>
        <v>0</v>
      </c>
      <c r="BG438" s="225">
        <f>IF(N438="zákl. přenesená",J438,0)</f>
        <v>0</v>
      </c>
      <c r="BH438" s="225">
        <f>IF(N438="sníž. přenesená",J438,0)</f>
        <v>0</v>
      </c>
      <c r="BI438" s="225">
        <f>IF(N438="nulová",J438,0)</f>
        <v>0</v>
      </c>
      <c r="BJ438" s="16" t="s">
        <v>21</v>
      </c>
      <c r="BK438" s="225">
        <f>ROUND(I438*H438,2)</f>
        <v>0</v>
      </c>
      <c r="BL438" s="16" t="s">
        <v>149</v>
      </c>
      <c r="BM438" s="224" t="s">
        <v>684</v>
      </c>
    </row>
    <row r="439" s="2" customFormat="1">
      <c r="A439" s="37"/>
      <c r="B439" s="38"/>
      <c r="C439" s="39"/>
      <c r="D439" s="226" t="s">
        <v>160</v>
      </c>
      <c r="E439" s="39"/>
      <c r="F439" s="227" t="s">
        <v>685</v>
      </c>
      <c r="G439" s="39"/>
      <c r="H439" s="39"/>
      <c r="I439" s="228"/>
      <c r="J439" s="39"/>
      <c r="K439" s="39"/>
      <c r="L439" s="43"/>
      <c r="M439" s="229"/>
      <c r="N439" s="230"/>
      <c r="O439" s="90"/>
      <c r="P439" s="90"/>
      <c r="Q439" s="90"/>
      <c r="R439" s="90"/>
      <c r="S439" s="90"/>
      <c r="T439" s="91"/>
      <c r="U439" s="37"/>
      <c r="V439" s="37"/>
      <c r="W439" s="37"/>
      <c r="X439" s="37"/>
      <c r="Y439" s="37"/>
      <c r="Z439" s="37"/>
      <c r="AA439" s="37"/>
      <c r="AB439" s="37"/>
      <c r="AC439" s="37"/>
      <c r="AD439" s="37"/>
      <c r="AE439" s="37"/>
      <c r="AT439" s="16" t="s">
        <v>160</v>
      </c>
      <c r="AU439" s="16" t="s">
        <v>89</v>
      </c>
    </row>
    <row r="440" s="14" customFormat="1">
      <c r="A440" s="14"/>
      <c r="B440" s="241"/>
      <c r="C440" s="242"/>
      <c r="D440" s="226" t="s">
        <v>162</v>
      </c>
      <c r="E440" s="243" t="s">
        <v>1</v>
      </c>
      <c r="F440" s="244" t="s">
        <v>686</v>
      </c>
      <c r="G440" s="242"/>
      <c r="H440" s="245">
        <v>1.3500000000000001</v>
      </c>
      <c r="I440" s="246"/>
      <c r="J440" s="242"/>
      <c r="K440" s="242"/>
      <c r="L440" s="247"/>
      <c r="M440" s="248"/>
      <c r="N440" s="249"/>
      <c r="O440" s="249"/>
      <c r="P440" s="249"/>
      <c r="Q440" s="249"/>
      <c r="R440" s="249"/>
      <c r="S440" s="249"/>
      <c r="T440" s="250"/>
      <c r="U440" s="14"/>
      <c r="V440" s="14"/>
      <c r="W440" s="14"/>
      <c r="X440" s="14"/>
      <c r="Y440" s="14"/>
      <c r="Z440" s="14"/>
      <c r="AA440" s="14"/>
      <c r="AB440" s="14"/>
      <c r="AC440" s="14"/>
      <c r="AD440" s="14"/>
      <c r="AE440" s="14"/>
      <c r="AT440" s="251" t="s">
        <v>162</v>
      </c>
      <c r="AU440" s="251" t="s">
        <v>89</v>
      </c>
      <c r="AV440" s="14" t="s">
        <v>89</v>
      </c>
      <c r="AW440" s="14" t="s">
        <v>32</v>
      </c>
      <c r="AX440" s="14" t="s">
        <v>80</v>
      </c>
      <c r="AY440" s="251" t="s">
        <v>143</v>
      </c>
    </row>
    <row r="441" s="14" customFormat="1">
      <c r="A441" s="14"/>
      <c r="B441" s="241"/>
      <c r="C441" s="242"/>
      <c r="D441" s="226" t="s">
        <v>162</v>
      </c>
      <c r="E441" s="243" t="s">
        <v>1</v>
      </c>
      <c r="F441" s="244" t="s">
        <v>687</v>
      </c>
      <c r="G441" s="242"/>
      <c r="H441" s="245">
        <v>1.875</v>
      </c>
      <c r="I441" s="246"/>
      <c r="J441" s="242"/>
      <c r="K441" s="242"/>
      <c r="L441" s="247"/>
      <c r="M441" s="248"/>
      <c r="N441" s="249"/>
      <c r="O441" s="249"/>
      <c r="P441" s="249"/>
      <c r="Q441" s="249"/>
      <c r="R441" s="249"/>
      <c r="S441" s="249"/>
      <c r="T441" s="250"/>
      <c r="U441" s="14"/>
      <c r="V441" s="14"/>
      <c r="W441" s="14"/>
      <c r="X441" s="14"/>
      <c r="Y441" s="14"/>
      <c r="Z441" s="14"/>
      <c r="AA441" s="14"/>
      <c r="AB441" s="14"/>
      <c r="AC441" s="14"/>
      <c r="AD441" s="14"/>
      <c r="AE441" s="14"/>
      <c r="AT441" s="251" t="s">
        <v>162</v>
      </c>
      <c r="AU441" s="251" t="s">
        <v>89</v>
      </c>
      <c r="AV441" s="14" t="s">
        <v>89</v>
      </c>
      <c r="AW441" s="14" t="s">
        <v>32</v>
      </c>
      <c r="AX441" s="14" t="s">
        <v>80</v>
      </c>
      <c r="AY441" s="251" t="s">
        <v>143</v>
      </c>
    </row>
    <row r="442" s="2" customFormat="1" ht="24.15" customHeight="1">
      <c r="A442" s="37"/>
      <c r="B442" s="38"/>
      <c r="C442" s="213" t="s">
        <v>688</v>
      </c>
      <c r="D442" s="213" t="s">
        <v>145</v>
      </c>
      <c r="E442" s="214" t="s">
        <v>689</v>
      </c>
      <c r="F442" s="215" t="s">
        <v>690</v>
      </c>
      <c r="G442" s="216" t="s">
        <v>157</v>
      </c>
      <c r="H442" s="217">
        <v>5.4000000000000004</v>
      </c>
      <c r="I442" s="218"/>
      <c r="J442" s="219">
        <f>ROUND(I442*H442,2)</f>
        <v>0</v>
      </c>
      <c r="K442" s="215" t="s">
        <v>158</v>
      </c>
      <c r="L442" s="43"/>
      <c r="M442" s="220" t="s">
        <v>1</v>
      </c>
      <c r="N442" s="221" t="s">
        <v>45</v>
      </c>
      <c r="O442" s="90"/>
      <c r="P442" s="222">
        <f>O442*H442</f>
        <v>0</v>
      </c>
      <c r="Q442" s="222">
        <v>0</v>
      </c>
      <c r="R442" s="222">
        <f>Q442*H442</f>
        <v>0</v>
      </c>
      <c r="S442" s="222">
        <v>0.050999999999999997</v>
      </c>
      <c r="T442" s="223">
        <f>S442*H442</f>
        <v>0.27539999999999998</v>
      </c>
      <c r="U442" s="37"/>
      <c r="V442" s="37"/>
      <c r="W442" s="37"/>
      <c r="X442" s="37"/>
      <c r="Y442" s="37"/>
      <c r="Z442" s="37"/>
      <c r="AA442" s="37"/>
      <c r="AB442" s="37"/>
      <c r="AC442" s="37"/>
      <c r="AD442" s="37"/>
      <c r="AE442" s="37"/>
      <c r="AR442" s="224" t="s">
        <v>149</v>
      </c>
      <c r="AT442" s="224" t="s">
        <v>145</v>
      </c>
      <c r="AU442" s="224" t="s">
        <v>89</v>
      </c>
      <c r="AY442" s="16" t="s">
        <v>143</v>
      </c>
      <c r="BE442" s="225">
        <f>IF(N442="základní",J442,0)</f>
        <v>0</v>
      </c>
      <c r="BF442" s="225">
        <f>IF(N442="snížená",J442,0)</f>
        <v>0</v>
      </c>
      <c r="BG442" s="225">
        <f>IF(N442="zákl. přenesená",J442,0)</f>
        <v>0</v>
      </c>
      <c r="BH442" s="225">
        <f>IF(N442="sníž. přenesená",J442,0)</f>
        <v>0</v>
      </c>
      <c r="BI442" s="225">
        <f>IF(N442="nulová",J442,0)</f>
        <v>0</v>
      </c>
      <c r="BJ442" s="16" t="s">
        <v>21</v>
      </c>
      <c r="BK442" s="225">
        <f>ROUND(I442*H442,2)</f>
        <v>0</v>
      </c>
      <c r="BL442" s="16" t="s">
        <v>149</v>
      </c>
      <c r="BM442" s="224" t="s">
        <v>691</v>
      </c>
    </row>
    <row r="443" s="2" customFormat="1">
      <c r="A443" s="37"/>
      <c r="B443" s="38"/>
      <c r="C443" s="39"/>
      <c r="D443" s="226" t="s">
        <v>160</v>
      </c>
      <c r="E443" s="39"/>
      <c r="F443" s="227" t="s">
        <v>685</v>
      </c>
      <c r="G443" s="39"/>
      <c r="H443" s="39"/>
      <c r="I443" s="228"/>
      <c r="J443" s="39"/>
      <c r="K443" s="39"/>
      <c r="L443" s="43"/>
      <c r="M443" s="229"/>
      <c r="N443" s="230"/>
      <c r="O443" s="90"/>
      <c r="P443" s="90"/>
      <c r="Q443" s="90"/>
      <c r="R443" s="90"/>
      <c r="S443" s="90"/>
      <c r="T443" s="91"/>
      <c r="U443" s="37"/>
      <c r="V443" s="37"/>
      <c r="W443" s="37"/>
      <c r="X443" s="37"/>
      <c r="Y443" s="37"/>
      <c r="Z443" s="37"/>
      <c r="AA443" s="37"/>
      <c r="AB443" s="37"/>
      <c r="AC443" s="37"/>
      <c r="AD443" s="37"/>
      <c r="AE443" s="37"/>
      <c r="AT443" s="16" t="s">
        <v>160</v>
      </c>
      <c r="AU443" s="16" t="s">
        <v>89</v>
      </c>
    </row>
    <row r="444" s="14" customFormat="1">
      <c r="A444" s="14"/>
      <c r="B444" s="241"/>
      <c r="C444" s="242"/>
      <c r="D444" s="226" t="s">
        <v>162</v>
      </c>
      <c r="E444" s="243" t="s">
        <v>1</v>
      </c>
      <c r="F444" s="244" t="s">
        <v>692</v>
      </c>
      <c r="G444" s="242"/>
      <c r="H444" s="245">
        <v>5.4000000000000004</v>
      </c>
      <c r="I444" s="246"/>
      <c r="J444" s="242"/>
      <c r="K444" s="242"/>
      <c r="L444" s="247"/>
      <c r="M444" s="248"/>
      <c r="N444" s="249"/>
      <c r="O444" s="249"/>
      <c r="P444" s="249"/>
      <c r="Q444" s="249"/>
      <c r="R444" s="249"/>
      <c r="S444" s="249"/>
      <c r="T444" s="250"/>
      <c r="U444" s="14"/>
      <c r="V444" s="14"/>
      <c r="W444" s="14"/>
      <c r="X444" s="14"/>
      <c r="Y444" s="14"/>
      <c r="Z444" s="14"/>
      <c r="AA444" s="14"/>
      <c r="AB444" s="14"/>
      <c r="AC444" s="14"/>
      <c r="AD444" s="14"/>
      <c r="AE444" s="14"/>
      <c r="AT444" s="251" t="s">
        <v>162</v>
      </c>
      <c r="AU444" s="251" t="s">
        <v>89</v>
      </c>
      <c r="AV444" s="14" t="s">
        <v>89</v>
      </c>
      <c r="AW444" s="14" t="s">
        <v>32</v>
      </c>
      <c r="AX444" s="14" t="s">
        <v>80</v>
      </c>
      <c r="AY444" s="251" t="s">
        <v>143</v>
      </c>
    </row>
    <row r="445" s="2" customFormat="1" ht="24.15" customHeight="1">
      <c r="A445" s="37"/>
      <c r="B445" s="38"/>
      <c r="C445" s="213" t="s">
        <v>693</v>
      </c>
      <c r="D445" s="213" t="s">
        <v>145</v>
      </c>
      <c r="E445" s="214" t="s">
        <v>694</v>
      </c>
      <c r="F445" s="215" t="s">
        <v>695</v>
      </c>
      <c r="G445" s="216" t="s">
        <v>157</v>
      </c>
      <c r="H445" s="217">
        <v>19.199999999999999</v>
      </c>
      <c r="I445" s="218"/>
      <c r="J445" s="219">
        <f>ROUND(I445*H445,2)</f>
        <v>0</v>
      </c>
      <c r="K445" s="215" t="s">
        <v>158</v>
      </c>
      <c r="L445" s="43"/>
      <c r="M445" s="220" t="s">
        <v>1</v>
      </c>
      <c r="N445" s="221" t="s">
        <v>45</v>
      </c>
      <c r="O445" s="90"/>
      <c r="P445" s="222">
        <f>O445*H445</f>
        <v>0</v>
      </c>
      <c r="Q445" s="222">
        <v>0</v>
      </c>
      <c r="R445" s="222">
        <f>Q445*H445</f>
        <v>0</v>
      </c>
      <c r="S445" s="222">
        <v>0.042999999999999997</v>
      </c>
      <c r="T445" s="223">
        <f>S445*H445</f>
        <v>0.82559999999999989</v>
      </c>
      <c r="U445" s="37"/>
      <c r="V445" s="37"/>
      <c r="W445" s="37"/>
      <c r="X445" s="37"/>
      <c r="Y445" s="37"/>
      <c r="Z445" s="37"/>
      <c r="AA445" s="37"/>
      <c r="AB445" s="37"/>
      <c r="AC445" s="37"/>
      <c r="AD445" s="37"/>
      <c r="AE445" s="37"/>
      <c r="AR445" s="224" t="s">
        <v>149</v>
      </c>
      <c r="AT445" s="224" t="s">
        <v>145</v>
      </c>
      <c r="AU445" s="224" t="s">
        <v>89</v>
      </c>
      <c r="AY445" s="16" t="s">
        <v>143</v>
      </c>
      <c r="BE445" s="225">
        <f>IF(N445="základní",J445,0)</f>
        <v>0</v>
      </c>
      <c r="BF445" s="225">
        <f>IF(N445="snížená",J445,0)</f>
        <v>0</v>
      </c>
      <c r="BG445" s="225">
        <f>IF(N445="zákl. přenesená",J445,0)</f>
        <v>0</v>
      </c>
      <c r="BH445" s="225">
        <f>IF(N445="sníž. přenesená",J445,0)</f>
        <v>0</v>
      </c>
      <c r="BI445" s="225">
        <f>IF(N445="nulová",J445,0)</f>
        <v>0</v>
      </c>
      <c r="BJ445" s="16" t="s">
        <v>21</v>
      </c>
      <c r="BK445" s="225">
        <f>ROUND(I445*H445,2)</f>
        <v>0</v>
      </c>
      <c r="BL445" s="16" t="s">
        <v>149</v>
      </c>
      <c r="BM445" s="224" t="s">
        <v>696</v>
      </c>
    </row>
    <row r="446" s="2" customFormat="1">
      <c r="A446" s="37"/>
      <c r="B446" s="38"/>
      <c r="C446" s="39"/>
      <c r="D446" s="226" t="s">
        <v>160</v>
      </c>
      <c r="E446" s="39"/>
      <c r="F446" s="227" t="s">
        <v>685</v>
      </c>
      <c r="G446" s="39"/>
      <c r="H446" s="39"/>
      <c r="I446" s="228"/>
      <c r="J446" s="39"/>
      <c r="K446" s="39"/>
      <c r="L446" s="43"/>
      <c r="M446" s="229"/>
      <c r="N446" s="230"/>
      <c r="O446" s="90"/>
      <c r="P446" s="90"/>
      <c r="Q446" s="90"/>
      <c r="R446" s="90"/>
      <c r="S446" s="90"/>
      <c r="T446" s="91"/>
      <c r="U446" s="37"/>
      <c r="V446" s="37"/>
      <c r="W446" s="37"/>
      <c r="X446" s="37"/>
      <c r="Y446" s="37"/>
      <c r="Z446" s="37"/>
      <c r="AA446" s="37"/>
      <c r="AB446" s="37"/>
      <c r="AC446" s="37"/>
      <c r="AD446" s="37"/>
      <c r="AE446" s="37"/>
      <c r="AT446" s="16" t="s">
        <v>160</v>
      </c>
      <c r="AU446" s="16" t="s">
        <v>89</v>
      </c>
    </row>
    <row r="447" s="14" customFormat="1">
      <c r="A447" s="14"/>
      <c r="B447" s="241"/>
      <c r="C447" s="242"/>
      <c r="D447" s="226" t="s">
        <v>162</v>
      </c>
      <c r="E447" s="243" t="s">
        <v>1</v>
      </c>
      <c r="F447" s="244" t="s">
        <v>697</v>
      </c>
      <c r="G447" s="242"/>
      <c r="H447" s="245">
        <v>19.199999999999999</v>
      </c>
      <c r="I447" s="246"/>
      <c r="J447" s="242"/>
      <c r="K447" s="242"/>
      <c r="L447" s="247"/>
      <c r="M447" s="248"/>
      <c r="N447" s="249"/>
      <c r="O447" s="249"/>
      <c r="P447" s="249"/>
      <c r="Q447" s="249"/>
      <c r="R447" s="249"/>
      <c r="S447" s="249"/>
      <c r="T447" s="250"/>
      <c r="U447" s="14"/>
      <c r="V447" s="14"/>
      <c r="W447" s="14"/>
      <c r="X447" s="14"/>
      <c r="Y447" s="14"/>
      <c r="Z447" s="14"/>
      <c r="AA447" s="14"/>
      <c r="AB447" s="14"/>
      <c r="AC447" s="14"/>
      <c r="AD447" s="14"/>
      <c r="AE447" s="14"/>
      <c r="AT447" s="251" t="s">
        <v>162</v>
      </c>
      <c r="AU447" s="251" t="s">
        <v>89</v>
      </c>
      <c r="AV447" s="14" t="s">
        <v>89</v>
      </c>
      <c r="AW447" s="14" t="s">
        <v>32</v>
      </c>
      <c r="AX447" s="14" t="s">
        <v>80</v>
      </c>
      <c r="AY447" s="251" t="s">
        <v>143</v>
      </c>
    </row>
    <row r="448" s="2" customFormat="1" ht="24.15" customHeight="1">
      <c r="A448" s="37"/>
      <c r="B448" s="38"/>
      <c r="C448" s="213" t="s">
        <v>698</v>
      </c>
      <c r="D448" s="213" t="s">
        <v>145</v>
      </c>
      <c r="E448" s="214" t="s">
        <v>699</v>
      </c>
      <c r="F448" s="215" t="s">
        <v>700</v>
      </c>
      <c r="G448" s="216" t="s">
        <v>406</v>
      </c>
      <c r="H448" s="217">
        <v>6</v>
      </c>
      <c r="I448" s="218"/>
      <c r="J448" s="219">
        <f>ROUND(I448*H448,2)</f>
        <v>0</v>
      </c>
      <c r="K448" s="215" t="s">
        <v>158</v>
      </c>
      <c r="L448" s="43"/>
      <c r="M448" s="220" t="s">
        <v>1</v>
      </c>
      <c r="N448" s="221" t="s">
        <v>45</v>
      </c>
      <c r="O448" s="90"/>
      <c r="P448" s="222">
        <f>O448*H448</f>
        <v>0</v>
      </c>
      <c r="Q448" s="222">
        <v>0</v>
      </c>
      <c r="R448" s="222">
        <f>Q448*H448</f>
        <v>0</v>
      </c>
      <c r="S448" s="222">
        <v>0.031</v>
      </c>
      <c r="T448" s="223">
        <f>S448*H448</f>
        <v>0.186</v>
      </c>
      <c r="U448" s="37"/>
      <c r="V448" s="37"/>
      <c r="W448" s="37"/>
      <c r="X448" s="37"/>
      <c r="Y448" s="37"/>
      <c r="Z448" s="37"/>
      <c r="AA448" s="37"/>
      <c r="AB448" s="37"/>
      <c r="AC448" s="37"/>
      <c r="AD448" s="37"/>
      <c r="AE448" s="37"/>
      <c r="AR448" s="224" t="s">
        <v>149</v>
      </c>
      <c r="AT448" s="224" t="s">
        <v>145</v>
      </c>
      <c r="AU448" s="224" t="s">
        <v>89</v>
      </c>
      <c r="AY448" s="16" t="s">
        <v>143</v>
      </c>
      <c r="BE448" s="225">
        <f>IF(N448="základní",J448,0)</f>
        <v>0</v>
      </c>
      <c r="BF448" s="225">
        <f>IF(N448="snížená",J448,0)</f>
        <v>0</v>
      </c>
      <c r="BG448" s="225">
        <f>IF(N448="zákl. přenesená",J448,0)</f>
        <v>0</v>
      </c>
      <c r="BH448" s="225">
        <f>IF(N448="sníž. přenesená",J448,0)</f>
        <v>0</v>
      </c>
      <c r="BI448" s="225">
        <f>IF(N448="nulová",J448,0)</f>
        <v>0</v>
      </c>
      <c r="BJ448" s="16" t="s">
        <v>21</v>
      </c>
      <c r="BK448" s="225">
        <f>ROUND(I448*H448,2)</f>
        <v>0</v>
      </c>
      <c r="BL448" s="16" t="s">
        <v>149</v>
      </c>
      <c r="BM448" s="224" t="s">
        <v>701</v>
      </c>
    </row>
    <row r="449" s="14" customFormat="1">
      <c r="A449" s="14"/>
      <c r="B449" s="241"/>
      <c r="C449" s="242"/>
      <c r="D449" s="226" t="s">
        <v>162</v>
      </c>
      <c r="E449" s="243" t="s">
        <v>1</v>
      </c>
      <c r="F449" s="244" t="s">
        <v>702</v>
      </c>
      <c r="G449" s="242"/>
      <c r="H449" s="245">
        <v>6</v>
      </c>
      <c r="I449" s="246"/>
      <c r="J449" s="242"/>
      <c r="K449" s="242"/>
      <c r="L449" s="247"/>
      <c r="M449" s="248"/>
      <c r="N449" s="249"/>
      <c r="O449" s="249"/>
      <c r="P449" s="249"/>
      <c r="Q449" s="249"/>
      <c r="R449" s="249"/>
      <c r="S449" s="249"/>
      <c r="T449" s="250"/>
      <c r="U449" s="14"/>
      <c r="V449" s="14"/>
      <c r="W449" s="14"/>
      <c r="X449" s="14"/>
      <c r="Y449" s="14"/>
      <c r="Z449" s="14"/>
      <c r="AA449" s="14"/>
      <c r="AB449" s="14"/>
      <c r="AC449" s="14"/>
      <c r="AD449" s="14"/>
      <c r="AE449" s="14"/>
      <c r="AT449" s="251" t="s">
        <v>162</v>
      </c>
      <c r="AU449" s="251" t="s">
        <v>89</v>
      </c>
      <c r="AV449" s="14" t="s">
        <v>89</v>
      </c>
      <c r="AW449" s="14" t="s">
        <v>32</v>
      </c>
      <c r="AX449" s="14" t="s">
        <v>80</v>
      </c>
      <c r="AY449" s="251" t="s">
        <v>143</v>
      </c>
    </row>
    <row r="450" s="2" customFormat="1" ht="14.4" customHeight="1">
      <c r="A450" s="37"/>
      <c r="B450" s="38"/>
      <c r="C450" s="213" t="s">
        <v>703</v>
      </c>
      <c r="D450" s="213" t="s">
        <v>145</v>
      </c>
      <c r="E450" s="214" t="s">
        <v>704</v>
      </c>
      <c r="F450" s="215" t="s">
        <v>705</v>
      </c>
      <c r="G450" s="216" t="s">
        <v>179</v>
      </c>
      <c r="H450" s="217">
        <v>30</v>
      </c>
      <c r="I450" s="218"/>
      <c r="J450" s="219">
        <f>ROUND(I450*H450,2)</f>
        <v>0</v>
      </c>
      <c r="K450" s="215" t="s">
        <v>1</v>
      </c>
      <c r="L450" s="43"/>
      <c r="M450" s="220" t="s">
        <v>1</v>
      </c>
      <c r="N450" s="221" t="s">
        <v>45</v>
      </c>
      <c r="O450" s="90"/>
      <c r="P450" s="222">
        <f>O450*H450</f>
        <v>0</v>
      </c>
      <c r="Q450" s="222">
        <v>0</v>
      </c>
      <c r="R450" s="222">
        <f>Q450*H450</f>
        <v>0</v>
      </c>
      <c r="S450" s="222">
        <v>0</v>
      </c>
      <c r="T450" s="223">
        <f>S450*H450</f>
        <v>0</v>
      </c>
      <c r="U450" s="37"/>
      <c r="V450" s="37"/>
      <c r="W450" s="37"/>
      <c r="X450" s="37"/>
      <c r="Y450" s="37"/>
      <c r="Z450" s="37"/>
      <c r="AA450" s="37"/>
      <c r="AB450" s="37"/>
      <c r="AC450" s="37"/>
      <c r="AD450" s="37"/>
      <c r="AE450" s="37"/>
      <c r="AR450" s="224" t="s">
        <v>149</v>
      </c>
      <c r="AT450" s="224" t="s">
        <v>145</v>
      </c>
      <c r="AU450" s="224" t="s">
        <v>89</v>
      </c>
      <c r="AY450" s="16" t="s">
        <v>143</v>
      </c>
      <c r="BE450" s="225">
        <f>IF(N450="základní",J450,0)</f>
        <v>0</v>
      </c>
      <c r="BF450" s="225">
        <f>IF(N450="snížená",J450,0)</f>
        <v>0</v>
      </c>
      <c r="BG450" s="225">
        <f>IF(N450="zákl. přenesená",J450,0)</f>
        <v>0</v>
      </c>
      <c r="BH450" s="225">
        <f>IF(N450="sníž. přenesená",J450,0)</f>
        <v>0</v>
      </c>
      <c r="BI450" s="225">
        <f>IF(N450="nulová",J450,0)</f>
        <v>0</v>
      </c>
      <c r="BJ450" s="16" t="s">
        <v>21</v>
      </c>
      <c r="BK450" s="225">
        <f>ROUND(I450*H450,2)</f>
        <v>0</v>
      </c>
      <c r="BL450" s="16" t="s">
        <v>149</v>
      </c>
      <c r="BM450" s="224" t="s">
        <v>706</v>
      </c>
    </row>
    <row r="451" s="2" customFormat="1" ht="24.15" customHeight="1">
      <c r="A451" s="37"/>
      <c r="B451" s="38"/>
      <c r="C451" s="213" t="s">
        <v>707</v>
      </c>
      <c r="D451" s="213" t="s">
        <v>145</v>
      </c>
      <c r="E451" s="214" t="s">
        <v>708</v>
      </c>
      <c r="F451" s="215" t="s">
        <v>709</v>
      </c>
      <c r="G451" s="216" t="s">
        <v>157</v>
      </c>
      <c r="H451" s="217">
        <v>52.097999999999999</v>
      </c>
      <c r="I451" s="218"/>
      <c r="J451" s="219">
        <f>ROUND(I451*H451,2)</f>
        <v>0</v>
      </c>
      <c r="K451" s="215" t="s">
        <v>158</v>
      </c>
      <c r="L451" s="43"/>
      <c r="M451" s="220" t="s">
        <v>1</v>
      </c>
      <c r="N451" s="221" t="s">
        <v>45</v>
      </c>
      <c r="O451" s="90"/>
      <c r="P451" s="222">
        <f>O451*H451</f>
        <v>0</v>
      </c>
      <c r="Q451" s="222">
        <v>0</v>
      </c>
      <c r="R451" s="222">
        <f>Q451*H451</f>
        <v>0</v>
      </c>
      <c r="S451" s="222">
        <v>0</v>
      </c>
      <c r="T451" s="223">
        <f>S451*H451</f>
        <v>0</v>
      </c>
      <c r="U451" s="37"/>
      <c r="V451" s="37"/>
      <c r="W451" s="37"/>
      <c r="X451" s="37"/>
      <c r="Y451" s="37"/>
      <c r="Z451" s="37"/>
      <c r="AA451" s="37"/>
      <c r="AB451" s="37"/>
      <c r="AC451" s="37"/>
      <c r="AD451" s="37"/>
      <c r="AE451" s="37"/>
      <c r="AR451" s="224" t="s">
        <v>149</v>
      </c>
      <c r="AT451" s="224" t="s">
        <v>145</v>
      </c>
      <c r="AU451" s="224" t="s">
        <v>89</v>
      </c>
      <c r="AY451" s="16" t="s">
        <v>143</v>
      </c>
      <c r="BE451" s="225">
        <f>IF(N451="základní",J451,0)</f>
        <v>0</v>
      </c>
      <c r="BF451" s="225">
        <f>IF(N451="snížená",J451,0)</f>
        <v>0</v>
      </c>
      <c r="BG451" s="225">
        <f>IF(N451="zákl. přenesená",J451,0)</f>
        <v>0</v>
      </c>
      <c r="BH451" s="225">
        <f>IF(N451="sníž. přenesená",J451,0)</f>
        <v>0</v>
      </c>
      <c r="BI451" s="225">
        <f>IF(N451="nulová",J451,0)</f>
        <v>0</v>
      </c>
      <c r="BJ451" s="16" t="s">
        <v>21</v>
      </c>
      <c r="BK451" s="225">
        <f>ROUND(I451*H451,2)</f>
        <v>0</v>
      </c>
      <c r="BL451" s="16" t="s">
        <v>149</v>
      </c>
      <c r="BM451" s="224" t="s">
        <v>710</v>
      </c>
    </row>
    <row r="452" s="2" customFormat="1">
      <c r="A452" s="37"/>
      <c r="B452" s="38"/>
      <c r="C452" s="39"/>
      <c r="D452" s="226" t="s">
        <v>160</v>
      </c>
      <c r="E452" s="39"/>
      <c r="F452" s="227" t="s">
        <v>711</v>
      </c>
      <c r="G452" s="39"/>
      <c r="H452" s="39"/>
      <c r="I452" s="228"/>
      <c r="J452" s="39"/>
      <c r="K452" s="39"/>
      <c r="L452" s="43"/>
      <c r="M452" s="229"/>
      <c r="N452" s="230"/>
      <c r="O452" s="90"/>
      <c r="P452" s="90"/>
      <c r="Q452" s="90"/>
      <c r="R452" s="90"/>
      <c r="S452" s="90"/>
      <c r="T452" s="91"/>
      <c r="U452" s="37"/>
      <c r="V452" s="37"/>
      <c r="W452" s="37"/>
      <c r="X452" s="37"/>
      <c r="Y452" s="37"/>
      <c r="Z452" s="37"/>
      <c r="AA452" s="37"/>
      <c r="AB452" s="37"/>
      <c r="AC452" s="37"/>
      <c r="AD452" s="37"/>
      <c r="AE452" s="37"/>
      <c r="AT452" s="16" t="s">
        <v>160</v>
      </c>
      <c r="AU452" s="16" t="s">
        <v>89</v>
      </c>
    </row>
    <row r="453" s="14" customFormat="1">
      <c r="A453" s="14"/>
      <c r="B453" s="241"/>
      <c r="C453" s="242"/>
      <c r="D453" s="226" t="s">
        <v>162</v>
      </c>
      <c r="E453" s="243" t="s">
        <v>1</v>
      </c>
      <c r="F453" s="244" t="s">
        <v>169</v>
      </c>
      <c r="G453" s="242"/>
      <c r="H453" s="245">
        <v>23.800000000000001</v>
      </c>
      <c r="I453" s="246"/>
      <c r="J453" s="242"/>
      <c r="K453" s="242"/>
      <c r="L453" s="247"/>
      <c r="M453" s="248"/>
      <c r="N453" s="249"/>
      <c r="O453" s="249"/>
      <c r="P453" s="249"/>
      <c r="Q453" s="249"/>
      <c r="R453" s="249"/>
      <c r="S453" s="249"/>
      <c r="T453" s="250"/>
      <c r="U453" s="14"/>
      <c r="V453" s="14"/>
      <c r="W453" s="14"/>
      <c r="X453" s="14"/>
      <c r="Y453" s="14"/>
      <c r="Z453" s="14"/>
      <c r="AA453" s="14"/>
      <c r="AB453" s="14"/>
      <c r="AC453" s="14"/>
      <c r="AD453" s="14"/>
      <c r="AE453" s="14"/>
      <c r="AT453" s="251" t="s">
        <v>162</v>
      </c>
      <c r="AU453" s="251" t="s">
        <v>89</v>
      </c>
      <c r="AV453" s="14" t="s">
        <v>89</v>
      </c>
      <c r="AW453" s="14" t="s">
        <v>32</v>
      </c>
      <c r="AX453" s="14" t="s">
        <v>80</v>
      </c>
      <c r="AY453" s="251" t="s">
        <v>143</v>
      </c>
    </row>
    <row r="454" s="14" customFormat="1">
      <c r="A454" s="14"/>
      <c r="B454" s="241"/>
      <c r="C454" s="242"/>
      <c r="D454" s="226" t="s">
        <v>162</v>
      </c>
      <c r="E454" s="243" t="s">
        <v>1</v>
      </c>
      <c r="F454" s="244" t="s">
        <v>170</v>
      </c>
      <c r="G454" s="242"/>
      <c r="H454" s="245">
        <v>28.297999999999998</v>
      </c>
      <c r="I454" s="246"/>
      <c r="J454" s="242"/>
      <c r="K454" s="242"/>
      <c r="L454" s="247"/>
      <c r="M454" s="248"/>
      <c r="N454" s="249"/>
      <c r="O454" s="249"/>
      <c r="P454" s="249"/>
      <c r="Q454" s="249"/>
      <c r="R454" s="249"/>
      <c r="S454" s="249"/>
      <c r="T454" s="250"/>
      <c r="U454" s="14"/>
      <c r="V454" s="14"/>
      <c r="W454" s="14"/>
      <c r="X454" s="14"/>
      <c r="Y454" s="14"/>
      <c r="Z454" s="14"/>
      <c r="AA454" s="14"/>
      <c r="AB454" s="14"/>
      <c r="AC454" s="14"/>
      <c r="AD454" s="14"/>
      <c r="AE454" s="14"/>
      <c r="AT454" s="251" t="s">
        <v>162</v>
      </c>
      <c r="AU454" s="251" t="s">
        <v>89</v>
      </c>
      <c r="AV454" s="14" t="s">
        <v>89</v>
      </c>
      <c r="AW454" s="14" t="s">
        <v>32</v>
      </c>
      <c r="AX454" s="14" t="s">
        <v>80</v>
      </c>
      <c r="AY454" s="251" t="s">
        <v>143</v>
      </c>
    </row>
    <row r="455" s="12" customFormat="1" ht="22.8" customHeight="1">
      <c r="A455" s="12"/>
      <c r="B455" s="197"/>
      <c r="C455" s="198"/>
      <c r="D455" s="199" t="s">
        <v>79</v>
      </c>
      <c r="E455" s="211" t="s">
        <v>712</v>
      </c>
      <c r="F455" s="211" t="s">
        <v>713</v>
      </c>
      <c r="G455" s="198"/>
      <c r="H455" s="198"/>
      <c r="I455" s="201"/>
      <c r="J455" s="212">
        <f>BK455</f>
        <v>0</v>
      </c>
      <c r="K455" s="198"/>
      <c r="L455" s="203"/>
      <c r="M455" s="204"/>
      <c r="N455" s="205"/>
      <c r="O455" s="205"/>
      <c r="P455" s="206">
        <f>SUM(P456:P461)</f>
        <v>0</v>
      </c>
      <c r="Q455" s="205"/>
      <c r="R455" s="206">
        <f>SUM(R456:R461)</f>
        <v>0</v>
      </c>
      <c r="S455" s="205"/>
      <c r="T455" s="207">
        <f>SUM(T456:T461)</f>
        <v>0</v>
      </c>
      <c r="U455" s="12"/>
      <c r="V455" s="12"/>
      <c r="W455" s="12"/>
      <c r="X455" s="12"/>
      <c r="Y455" s="12"/>
      <c r="Z455" s="12"/>
      <c r="AA455" s="12"/>
      <c r="AB455" s="12"/>
      <c r="AC455" s="12"/>
      <c r="AD455" s="12"/>
      <c r="AE455" s="12"/>
      <c r="AR455" s="208" t="s">
        <v>21</v>
      </c>
      <c r="AT455" s="209" t="s">
        <v>79</v>
      </c>
      <c r="AU455" s="209" t="s">
        <v>21</v>
      </c>
      <c r="AY455" s="208" t="s">
        <v>143</v>
      </c>
      <c r="BK455" s="210">
        <f>SUM(BK456:BK461)</f>
        <v>0</v>
      </c>
    </row>
    <row r="456" s="2" customFormat="1" ht="14.4" customHeight="1">
      <c r="A456" s="37"/>
      <c r="B456" s="38"/>
      <c r="C456" s="213" t="s">
        <v>714</v>
      </c>
      <c r="D456" s="213" t="s">
        <v>145</v>
      </c>
      <c r="E456" s="214" t="s">
        <v>715</v>
      </c>
      <c r="F456" s="215" t="s">
        <v>716</v>
      </c>
      <c r="G456" s="216" t="s">
        <v>247</v>
      </c>
      <c r="H456" s="217">
        <v>24.305</v>
      </c>
      <c r="I456" s="218"/>
      <c r="J456" s="219">
        <f>ROUND(I456*H456,2)</f>
        <v>0</v>
      </c>
      <c r="K456" s="215" t="s">
        <v>1</v>
      </c>
      <c r="L456" s="43"/>
      <c r="M456" s="220" t="s">
        <v>1</v>
      </c>
      <c r="N456" s="221" t="s">
        <v>45</v>
      </c>
      <c r="O456" s="90"/>
      <c r="P456" s="222">
        <f>O456*H456</f>
        <v>0</v>
      </c>
      <c r="Q456" s="222">
        <v>0</v>
      </c>
      <c r="R456" s="222">
        <f>Q456*H456</f>
        <v>0</v>
      </c>
      <c r="S456" s="222">
        <v>0</v>
      </c>
      <c r="T456" s="223">
        <f>S456*H456</f>
        <v>0</v>
      </c>
      <c r="U456" s="37"/>
      <c r="V456" s="37"/>
      <c r="W456" s="37"/>
      <c r="X456" s="37"/>
      <c r="Y456" s="37"/>
      <c r="Z456" s="37"/>
      <c r="AA456" s="37"/>
      <c r="AB456" s="37"/>
      <c r="AC456" s="37"/>
      <c r="AD456" s="37"/>
      <c r="AE456" s="37"/>
      <c r="AR456" s="224" t="s">
        <v>149</v>
      </c>
      <c r="AT456" s="224" t="s">
        <v>145</v>
      </c>
      <c r="AU456" s="224" t="s">
        <v>89</v>
      </c>
      <c r="AY456" s="16" t="s">
        <v>143</v>
      </c>
      <c r="BE456" s="225">
        <f>IF(N456="základní",J456,0)</f>
        <v>0</v>
      </c>
      <c r="BF456" s="225">
        <f>IF(N456="snížená",J456,0)</f>
        <v>0</v>
      </c>
      <c r="BG456" s="225">
        <f>IF(N456="zákl. přenesená",J456,0)</f>
        <v>0</v>
      </c>
      <c r="BH456" s="225">
        <f>IF(N456="sníž. přenesená",J456,0)</f>
        <v>0</v>
      </c>
      <c r="BI456" s="225">
        <f>IF(N456="nulová",J456,0)</f>
        <v>0</v>
      </c>
      <c r="BJ456" s="16" t="s">
        <v>21</v>
      </c>
      <c r="BK456" s="225">
        <f>ROUND(I456*H456,2)</f>
        <v>0</v>
      </c>
      <c r="BL456" s="16" t="s">
        <v>149</v>
      </c>
      <c r="BM456" s="224" t="s">
        <v>717</v>
      </c>
    </row>
    <row r="457" s="2" customFormat="1" ht="24.15" customHeight="1">
      <c r="A457" s="37"/>
      <c r="B457" s="38"/>
      <c r="C457" s="213" t="s">
        <v>718</v>
      </c>
      <c r="D457" s="213" t="s">
        <v>145</v>
      </c>
      <c r="E457" s="214" t="s">
        <v>719</v>
      </c>
      <c r="F457" s="215" t="s">
        <v>720</v>
      </c>
      <c r="G457" s="216" t="s">
        <v>247</v>
      </c>
      <c r="H457" s="217">
        <v>8.8569999999999993</v>
      </c>
      <c r="I457" s="218"/>
      <c r="J457" s="219">
        <f>ROUND(I457*H457,2)</f>
        <v>0</v>
      </c>
      <c r="K457" s="215" t="s">
        <v>158</v>
      </c>
      <c r="L457" s="43"/>
      <c r="M457" s="220" t="s">
        <v>1</v>
      </c>
      <c r="N457" s="221" t="s">
        <v>45</v>
      </c>
      <c r="O457" s="90"/>
      <c r="P457" s="222">
        <f>O457*H457</f>
        <v>0</v>
      </c>
      <c r="Q457" s="222">
        <v>0</v>
      </c>
      <c r="R457" s="222">
        <f>Q457*H457</f>
        <v>0</v>
      </c>
      <c r="S457" s="222">
        <v>0</v>
      </c>
      <c r="T457" s="223">
        <f>S457*H457</f>
        <v>0</v>
      </c>
      <c r="U457" s="37"/>
      <c r="V457" s="37"/>
      <c r="W457" s="37"/>
      <c r="X457" s="37"/>
      <c r="Y457" s="37"/>
      <c r="Z457" s="37"/>
      <c r="AA457" s="37"/>
      <c r="AB457" s="37"/>
      <c r="AC457" s="37"/>
      <c r="AD457" s="37"/>
      <c r="AE457" s="37"/>
      <c r="AR457" s="224" t="s">
        <v>149</v>
      </c>
      <c r="AT457" s="224" t="s">
        <v>145</v>
      </c>
      <c r="AU457" s="224" t="s">
        <v>89</v>
      </c>
      <c r="AY457" s="16" t="s">
        <v>143</v>
      </c>
      <c r="BE457" s="225">
        <f>IF(N457="základní",J457,0)</f>
        <v>0</v>
      </c>
      <c r="BF457" s="225">
        <f>IF(N457="snížená",J457,0)</f>
        <v>0</v>
      </c>
      <c r="BG457" s="225">
        <f>IF(N457="zákl. přenesená",J457,0)</f>
        <v>0</v>
      </c>
      <c r="BH457" s="225">
        <f>IF(N457="sníž. přenesená",J457,0)</f>
        <v>0</v>
      </c>
      <c r="BI457" s="225">
        <f>IF(N457="nulová",J457,0)</f>
        <v>0</v>
      </c>
      <c r="BJ457" s="16" t="s">
        <v>21</v>
      </c>
      <c r="BK457" s="225">
        <f>ROUND(I457*H457,2)</f>
        <v>0</v>
      </c>
      <c r="BL457" s="16" t="s">
        <v>149</v>
      </c>
      <c r="BM457" s="224" t="s">
        <v>721</v>
      </c>
    </row>
    <row r="458" s="2" customFormat="1">
      <c r="A458" s="37"/>
      <c r="B458" s="38"/>
      <c r="C458" s="39"/>
      <c r="D458" s="226" t="s">
        <v>160</v>
      </c>
      <c r="E458" s="39"/>
      <c r="F458" s="227" t="s">
        <v>722</v>
      </c>
      <c r="G458" s="39"/>
      <c r="H458" s="39"/>
      <c r="I458" s="228"/>
      <c r="J458" s="39"/>
      <c r="K458" s="39"/>
      <c r="L458" s="43"/>
      <c r="M458" s="229"/>
      <c r="N458" s="230"/>
      <c r="O458" s="90"/>
      <c r="P458" s="90"/>
      <c r="Q458" s="90"/>
      <c r="R458" s="90"/>
      <c r="S458" s="90"/>
      <c r="T458" s="91"/>
      <c r="U458" s="37"/>
      <c r="V458" s="37"/>
      <c r="W458" s="37"/>
      <c r="X458" s="37"/>
      <c r="Y458" s="37"/>
      <c r="Z458" s="37"/>
      <c r="AA458" s="37"/>
      <c r="AB458" s="37"/>
      <c r="AC458" s="37"/>
      <c r="AD458" s="37"/>
      <c r="AE458" s="37"/>
      <c r="AT458" s="16" t="s">
        <v>160</v>
      </c>
      <c r="AU458" s="16" t="s">
        <v>89</v>
      </c>
    </row>
    <row r="459" s="13" customFormat="1">
      <c r="A459" s="13"/>
      <c r="B459" s="231"/>
      <c r="C459" s="232"/>
      <c r="D459" s="226" t="s">
        <v>162</v>
      </c>
      <c r="E459" s="233" t="s">
        <v>1</v>
      </c>
      <c r="F459" s="234" t="s">
        <v>723</v>
      </c>
      <c r="G459" s="232"/>
      <c r="H459" s="233" t="s">
        <v>1</v>
      </c>
      <c r="I459" s="235"/>
      <c r="J459" s="232"/>
      <c r="K459" s="232"/>
      <c r="L459" s="236"/>
      <c r="M459" s="237"/>
      <c r="N459" s="238"/>
      <c r="O459" s="238"/>
      <c r="P459" s="238"/>
      <c r="Q459" s="238"/>
      <c r="R459" s="238"/>
      <c r="S459" s="238"/>
      <c r="T459" s="239"/>
      <c r="U459" s="13"/>
      <c r="V459" s="13"/>
      <c r="W459" s="13"/>
      <c r="X459" s="13"/>
      <c r="Y459" s="13"/>
      <c r="Z459" s="13"/>
      <c r="AA459" s="13"/>
      <c r="AB459" s="13"/>
      <c r="AC459" s="13"/>
      <c r="AD459" s="13"/>
      <c r="AE459" s="13"/>
      <c r="AT459" s="240" t="s">
        <v>162</v>
      </c>
      <c r="AU459" s="240" t="s">
        <v>89</v>
      </c>
      <c r="AV459" s="13" t="s">
        <v>21</v>
      </c>
      <c r="AW459" s="13" t="s">
        <v>32</v>
      </c>
      <c r="AX459" s="13" t="s">
        <v>80</v>
      </c>
      <c r="AY459" s="240" t="s">
        <v>143</v>
      </c>
    </row>
    <row r="460" s="14" customFormat="1">
      <c r="A460" s="14"/>
      <c r="B460" s="241"/>
      <c r="C460" s="242"/>
      <c r="D460" s="226" t="s">
        <v>162</v>
      </c>
      <c r="E460" s="243" t="s">
        <v>1</v>
      </c>
      <c r="F460" s="244" t="s">
        <v>724</v>
      </c>
      <c r="G460" s="242"/>
      <c r="H460" s="245">
        <v>4.8109999999999999</v>
      </c>
      <c r="I460" s="246"/>
      <c r="J460" s="242"/>
      <c r="K460" s="242"/>
      <c r="L460" s="247"/>
      <c r="M460" s="248"/>
      <c r="N460" s="249"/>
      <c r="O460" s="249"/>
      <c r="P460" s="249"/>
      <c r="Q460" s="249"/>
      <c r="R460" s="249"/>
      <c r="S460" s="249"/>
      <c r="T460" s="250"/>
      <c r="U460" s="14"/>
      <c r="V460" s="14"/>
      <c r="W460" s="14"/>
      <c r="X460" s="14"/>
      <c r="Y460" s="14"/>
      <c r="Z460" s="14"/>
      <c r="AA460" s="14"/>
      <c r="AB460" s="14"/>
      <c r="AC460" s="14"/>
      <c r="AD460" s="14"/>
      <c r="AE460" s="14"/>
      <c r="AT460" s="251" t="s">
        <v>162</v>
      </c>
      <c r="AU460" s="251" t="s">
        <v>89</v>
      </c>
      <c r="AV460" s="14" t="s">
        <v>89</v>
      </c>
      <c r="AW460" s="14" t="s">
        <v>32</v>
      </c>
      <c r="AX460" s="14" t="s">
        <v>80</v>
      </c>
      <c r="AY460" s="251" t="s">
        <v>143</v>
      </c>
    </row>
    <row r="461" s="14" customFormat="1">
      <c r="A461" s="14"/>
      <c r="B461" s="241"/>
      <c r="C461" s="242"/>
      <c r="D461" s="226" t="s">
        <v>162</v>
      </c>
      <c r="E461" s="243" t="s">
        <v>1</v>
      </c>
      <c r="F461" s="244" t="s">
        <v>725</v>
      </c>
      <c r="G461" s="242"/>
      <c r="H461" s="245">
        <v>4.0460000000000003</v>
      </c>
      <c r="I461" s="246"/>
      <c r="J461" s="242"/>
      <c r="K461" s="242"/>
      <c r="L461" s="247"/>
      <c r="M461" s="248"/>
      <c r="N461" s="249"/>
      <c r="O461" s="249"/>
      <c r="P461" s="249"/>
      <c r="Q461" s="249"/>
      <c r="R461" s="249"/>
      <c r="S461" s="249"/>
      <c r="T461" s="250"/>
      <c r="U461" s="14"/>
      <c r="V461" s="14"/>
      <c r="W461" s="14"/>
      <c r="X461" s="14"/>
      <c r="Y461" s="14"/>
      <c r="Z461" s="14"/>
      <c r="AA461" s="14"/>
      <c r="AB461" s="14"/>
      <c r="AC461" s="14"/>
      <c r="AD461" s="14"/>
      <c r="AE461" s="14"/>
      <c r="AT461" s="251" t="s">
        <v>162</v>
      </c>
      <c r="AU461" s="251" t="s">
        <v>89</v>
      </c>
      <c r="AV461" s="14" t="s">
        <v>89</v>
      </c>
      <c r="AW461" s="14" t="s">
        <v>32</v>
      </c>
      <c r="AX461" s="14" t="s">
        <v>80</v>
      </c>
      <c r="AY461" s="251" t="s">
        <v>143</v>
      </c>
    </row>
    <row r="462" s="12" customFormat="1" ht="22.8" customHeight="1">
      <c r="A462" s="12"/>
      <c r="B462" s="197"/>
      <c r="C462" s="198"/>
      <c r="D462" s="199" t="s">
        <v>79</v>
      </c>
      <c r="E462" s="211" t="s">
        <v>726</v>
      </c>
      <c r="F462" s="211" t="s">
        <v>727</v>
      </c>
      <c r="G462" s="198"/>
      <c r="H462" s="198"/>
      <c r="I462" s="201"/>
      <c r="J462" s="212">
        <f>BK462</f>
        <v>0</v>
      </c>
      <c r="K462" s="198"/>
      <c r="L462" s="203"/>
      <c r="M462" s="204"/>
      <c r="N462" s="205"/>
      <c r="O462" s="205"/>
      <c r="P462" s="206">
        <f>SUM(P463:P464)</f>
        <v>0</v>
      </c>
      <c r="Q462" s="205"/>
      <c r="R462" s="206">
        <f>SUM(R463:R464)</f>
        <v>0</v>
      </c>
      <c r="S462" s="205"/>
      <c r="T462" s="207">
        <f>SUM(T463:T464)</f>
        <v>0</v>
      </c>
      <c r="U462" s="12"/>
      <c r="V462" s="12"/>
      <c r="W462" s="12"/>
      <c r="X462" s="12"/>
      <c r="Y462" s="12"/>
      <c r="Z462" s="12"/>
      <c r="AA462" s="12"/>
      <c r="AB462" s="12"/>
      <c r="AC462" s="12"/>
      <c r="AD462" s="12"/>
      <c r="AE462" s="12"/>
      <c r="AR462" s="208" t="s">
        <v>21</v>
      </c>
      <c r="AT462" s="209" t="s">
        <v>79</v>
      </c>
      <c r="AU462" s="209" t="s">
        <v>21</v>
      </c>
      <c r="AY462" s="208" t="s">
        <v>143</v>
      </c>
      <c r="BK462" s="210">
        <f>SUM(BK463:BK464)</f>
        <v>0</v>
      </c>
    </row>
    <row r="463" s="2" customFormat="1" ht="14.4" customHeight="1">
      <c r="A463" s="37"/>
      <c r="B463" s="38"/>
      <c r="C463" s="213" t="s">
        <v>728</v>
      </c>
      <c r="D463" s="213" t="s">
        <v>145</v>
      </c>
      <c r="E463" s="214" t="s">
        <v>729</v>
      </c>
      <c r="F463" s="215" t="s">
        <v>730</v>
      </c>
      <c r="G463" s="216" t="s">
        <v>247</v>
      </c>
      <c r="H463" s="217">
        <v>291.41899999999998</v>
      </c>
      <c r="I463" s="218"/>
      <c r="J463" s="219">
        <f>ROUND(I463*H463,2)</f>
        <v>0</v>
      </c>
      <c r="K463" s="215" t="s">
        <v>158</v>
      </c>
      <c r="L463" s="43"/>
      <c r="M463" s="220" t="s">
        <v>1</v>
      </c>
      <c r="N463" s="221" t="s">
        <v>45</v>
      </c>
      <c r="O463" s="90"/>
      <c r="P463" s="222">
        <f>O463*H463</f>
        <v>0</v>
      </c>
      <c r="Q463" s="222">
        <v>0</v>
      </c>
      <c r="R463" s="222">
        <f>Q463*H463</f>
        <v>0</v>
      </c>
      <c r="S463" s="222">
        <v>0</v>
      </c>
      <c r="T463" s="223">
        <f>S463*H463</f>
        <v>0</v>
      </c>
      <c r="U463" s="37"/>
      <c r="V463" s="37"/>
      <c r="W463" s="37"/>
      <c r="X463" s="37"/>
      <c r="Y463" s="37"/>
      <c r="Z463" s="37"/>
      <c r="AA463" s="37"/>
      <c r="AB463" s="37"/>
      <c r="AC463" s="37"/>
      <c r="AD463" s="37"/>
      <c r="AE463" s="37"/>
      <c r="AR463" s="224" t="s">
        <v>149</v>
      </c>
      <c r="AT463" s="224" t="s">
        <v>145</v>
      </c>
      <c r="AU463" s="224" t="s">
        <v>89</v>
      </c>
      <c r="AY463" s="16" t="s">
        <v>143</v>
      </c>
      <c r="BE463" s="225">
        <f>IF(N463="základní",J463,0)</f>
        <v>0</v>
      </c>
      <c r="BF463" s="225">
        <f>IF(N463="snížená",J463,0)</f>
        <v>0</v>
      </c>
      <c r="BG463" s="225">
        <f>IF(N463="zákl. přenesená",J463,0)</f>
        <v>0</v>
      </c>
      <c r="BH463" s="225">
        <f>IF(N463="sníž. přenesená",J463,0)</f>
        <v>0</v>
      </c>
      <c r="BI463" s="225">
        <f>IF(N463="nulová",J463,0)</f>
        <v>0</v>
      </c>
      <c r="BJ463" s="16" t="s">
        <v>21</v>
      </c>
      <c r="BK463" s="225">
        <f>ROUND(I463*H463,2)</f>
        <v>0</v>
      </c>
      <c r="BL463" s="16" t="s">
        <v>149</v>
      </c>
      <c r="BM463" s="224" t="s">
        <v>731</v>
      </c>
    </row>
    <row r="464" s="2" customFormat="1">
      <c r="A464" s="37"/>
      <c r="B464" s="38"/>
      <c r="C464" s="39"/>
      <c r="D464" s="226" t="s">
        <v>160</v>
      </c>
      <c r="E464" s="39"/>
      <c r="F464" s="227" t="s">
        <v>732</v>
      </c>
      <c r="G464" s="39"/>
      <c r="H464" s="39"/>
      <c r="I464" s="228"/>
      <c r="J464" s="39"/>
      <c r="K464" s="39"/>
      <c r="L464" s="43"/>
      <c r="M464" s="229"/>
      <c r="N464" s="230"/>
      <c r="O464" s="90"/>
      <c r="P464" s="90"/>
      <c r="Q464" s="90"/>
      <c r="R464" s="90"/>
      <c r="S464" s="90"/>
      <c r="T464" s="91"/>
      <c r="U464" s="37"/>
      <c r="V464" s="37"/>
      <c r="W464" s="37"/>
      <c r="X464" s="37"/>
      <c r="Y464" s="37"/>
      <c r="Z464" s="37"/>
      <c r="AA464" s="37"/>
      <c r="AB464" s="37"/>
      <c r="AC464" s="37"/>
      <c r="AD464" s="37"/>
      <c r="AE464" s="37"/>
      <c r="AT464" s="16" t="s">
        <v>160</v>
      </c>
      <c r="AU464" s="16" t="s">
        <v>89</v>
      </c>
    </row>
    <row r="465" s="12" customFormat="1" ht="25.92" customHeight="1">
      <c r="A465" s="12"/>
      <c r="B465" s="197"/>
      <c r="C465" s="198"/>
      <c r="D465" s="199" t="s">
        <v>79</v>
      </c>
      <c r="E465" s="200" t="s">
        <v>733</v>
      </c>
      <c r="F465" s="200" t="s">
        <v>734</v>
      </c>
      <c r="G465" s="198"/>
      <c r="H465" s="198"/>
      <c r="I465" s="201"/>
      <c r="J465" s="202">
        <f>BK465</f>
        <v>0</v>
      </c>
      <c r="K465" s="198"/>
      <c r="L465" s="203"/>
      <c r="M465" s="204"/>
      <c r="N465" s="205"/>
      <c r="O465" s="205"/>
      <c r="P465" s="206">
        <f>P466+P499+P523+P536+P551+P578+P602+P618+P629+P638</f>
        <v>0</v>
      </c>
      <c r="Q465" s="205"/>
      <c r="R465" s="206">
        <f>R466+R499+R523+R536+R551+R578+R602+R618+R629+R638</f>
        <v>6.6851815499999994</v>
      </c>
      <c r="S465" s="205"/>
      <c r="T465" s="207">
        <f>T466+T499+T523+T536+T551+T578+T602+T618+T629+T638</f>
        <v>0.09760279999999999</v>
      </c>
      <c r="U465" s="12"/>
      <c r="V465" s="12"/>
      <c r="W465" s="12"/>
      <c r="X465" s="12"/>
      <c r="Y465" s="12"/>
      <c r="Z465" s="12"/>
      <c r="AA465" s="12"/>
      <c r="AB465" s="12"/>
      <c r="AC465" s="12"/>
      <c r="AD465" s="12"/>
      <c r="AE465" s="12"/>
      <c r="AR465" s="208" t="s">
        <v>89</v>
      </c>
      <c r="AT465" s="209" t="s">
        <v>79</v>
      </c>
      <c r="AU465" s="209" t="s">
        <v>80</v>
      </c>
      <c r="AY465" s="208" t="s">
        <v>143</v>
      </c>
      <c r="BK465" s="210">
        <f>BK466+BK499+BK523+BK536+BK551+BK578+BK602+BK618+BK629+BK638</f>
        <v>0</v>
      </c>
    </row>
    <row r="466" s="12" customFormat="1" ht="22.8" customHeight="1">
      <c r="A466" s="12"/>
      <c r="B466" s="197"/>
      <c r="C466" s="198"/>
      <c r="D466" s="199" t="s">
        <v>79</v>
      </c>
      <c r="E466" s="211" t="s">
        <v>735</v>
      </c>
      <c r="F466" s="211" t="s">
        <v>736</v>
      </c>
      <c r="G466" s="198"/>
      <c r="H466" s="198"/>
      <c r="I466" s="201"/>
      <c r="J466" s="212">
        <f>BK466</f>
        <v>0</v>
      </c>
      <c r="K466" s="198"/>
      <c r="L466" s="203"/>
      <c r="M466" s="204"/>
      <c r="N466" s="205"/>
      <c r="O466" s="205"/>
      <c r="P466" s="206">
        <f>SUM(P467:P498)</f>
        <v>0</v>
      </c>
      <c r="Q466" s="205"/>
      <c r="R466" s="206">
        <f>SUM(R467:R498)</f>
        <v>1.1721581999999999</v>
      </c>
      <c r="S466" s="205"/>
      <c r="T466" s="207">
        <f>SUM(T467:T498)</f>
        <v>0</v>
      </c>
      <c r="U466" s="12"/>
      <c r="V466" s="12"/>
      <c r="W466" s="12"/>
      <c r="X466" s="12"/>
      <c r="Y466" s="12"/>
      <c r="Z466" s="12"/>
      <c r="AA466" s="12"/>
      <c r="AB466" s="12"/>
      <c r="AC466" s="12"/>
      <c r="AD466" s="12"/>
      <c r="AE466" s="12"/>
      <c r="AR466" s="208" t="s">
        <v>89</v>
      </c>
      <c r="AT466" s="209" t="s">
        <v>79</v>
      </c>
      <c r="AU466" s="209" t="s">
        <v>21</v>
      </c>
      <c r="AY466" s="208" t="s">
        <v>143</v>
      </c>
      <c r="BK466" s="210">
        <f>SUM(BK467:BK498)</f>
        <v>0</v>
      </c>
    </row>
    <row r="467" s="2" customFormat="1" ht="24.15" customHeight="1">
      <c r="A467" s="37"/>
      <c r="B467" s="38"/>
      <c r="C467" s="213" t="s">
        <v>737</v>
      </c>
      <c r="D467" s="213" t="s">
        <v>145</v>
      </c>
      <c r="E467" s="214" t="s">
        <v>738</v>
      </c>
      <c r="F467" s="215" t="s">
        <v>739</v>
      </c>
      <c r="G467" s="216" t="s">
        <v>157</v>
      </c>
      <c r="H467" s="217">
        <v>119.048</v>
      </c>
      <c r="I467" s="218"/>
      <c r="J467" s="219">
        <f>ROUND(I467*H467,2)</f>
        <v>0</v>
      </c>
      <c r="K467" s="215" t="s">
        <v>158</v>
      </c>
      <c r="L467" s="43"/>
      <c r="M467" s="220" t="s">
        <v>1</v>
      </c>
      <c r="N467" s="221" t="s">
        <v>45</v>
      </c>
      <c r="O467" s="90"/>
      <c r="P467" s="222">
        <f>O467*H467</f>
        <v>0</v>
      </c>
      <c r="Q467" s="222">
        <v>0</v>
      </c>
      <c r="R467" s="222">
        <f>Q467*H467</f>
        <v>0</v>
      </c>
      <c r="S467" s="222">
        <v>0</v>
      </c>
      <c r="T467" s="223">
        <f>S467*H467</f>
        <v>0</v>
      </c>
      <c r="U467" s="37"/>
      <c r="V467" s="37"/>
      <c r="W467" s="37"/>
      <c r="X467" s="37"/>
      <c r="Y467" s="37"/>
      <c r="Z467" s="37"/>
      <c r="AA467" s="37"/>
      <c r="AB467" s="37"/>
      <c r="AC467" s="37"/>
      <c r="AD467" s="37"/>
      <c r="AE467" s="37"/>
      <c r="AR467" s="224" t="s">
        <v>251</v>
      </c>
      <c r="AT467" s="224" t="s">
        <v>145</v>
      </c>
      <c r="AU467" s="224" t="s">
        <v>89</v>
      </c>
      <c r="AY467" s="16" t="s">
        <v>143</v>
      </c>
      <c r="BE467" s="225">
        <f>IF(N467="základní",J467,0)</f>
        <v>0</v>
      </c>
      <c r="BF467" s="225">
        <f>IF(N467="snížená",J467,0)</f>
        <v>0</v>
      </c>
      <c r="BG467" s="225">
        <f>IF(N467="zákl. přenesená",J467,0)</f>
        <v>0</v>
      </c>
      <c r="BH467" s="225">
        <f>IF(N467="sníž. přenesená",J467,0)</f>
        <v>0</v>
      </c>
      <c r="BI467" s="225">
        <f>IF(N467="nulová",J467,0)</f>
        <v>0</v>
      </c>
      <c r="BJ467" s="16" t="s">
        <v>21</v>
      </c>
      <c r="BK467" s="225">
        <f>ROUND(I467*H467,2)</f>
        <v>0</v>
      </c>
      <c r="BL467" s="16" t="s">
        <v>251</v>
      </c>
      <c r="BM467" s="224" t="s">
        <v>740</v>
      </c>
    </row>
    <row r="468" s="2" customFormat="1">
      <c r="A468" s="37"/>
      <c r="B468" s="38"/>
      <c r="C468" s="39"/>
      <c r="D468" s="226" t="s">
        <v>160</v>
      </c>
      <c r="E468" s="39"/>
      <c r="F468" s="227" t="s">
        <v>741</v>
      </c>
      <c r="G468" s="39"/>
      <c r="H468" s="39"/>
      <c r="I468" s="228"/>
      <c r="J468" s="39"/>
      <c r="K468" s="39"/>
      <c r="L468" s="43"/>
      <c r="M468" s="229"/>
      <c r="N468" s="230"/>
      <c r="O468" s="90"/>
      <c r="P468" s="90"/>
      <c r="Q468" s="90"/>
      <c r="R468" s="90"/>
      <c r="S468" s="90"/>
      <c r="T468" s="91"/>
      <c r="U468" s="37"/>
      <c r="V468" s="37"/>
      <c r="W468" s="37"/>
      <c r="X468" s="37"/>
      <c r="Y468" s="37"/>
      <c r="Z468" s="37"/>
      <c r="AA468" s="37"/>
      <c r="AB468" s="37"/>
      <c r="AC468" s="37"/>
      <c r="AD468" s="37"/>
      <c r="AE468" s="37"/>
      <c r="AT468" s="16" t="s">
        <v>160</v>
      </c>
      <c r="AU468" s="16" t="s">
        <v>89</v>
      </c>
    </row>
    <row r="469" s="14" customFormat="1">
      <c r="A469" s="14"/>
      <c r="B469" s="241"/>
      <c r="C469" s="242"/>
      <c r="D469" s="226" t="s">
        <v>162</v>
      </c>
      <c r="E469" s="243" t="s">
        <v>1</v>
      </c>
      <c r="F469" s="244" t="s">
        <v>742</v>
      </c>
      <c r="G469" s="242"/>
      <c r="H469" s="245">
        <v>119.048</v>
      </c>
      <c r="I469" s="246"/>
      <c r="J469" s="242"/>
      <c r="K469" s="242"/>
      <c r="L469" s="247"/>
      <c r="M469" s="248"/>
      <c r="N469" s="249"/>
      <c r="O469" s="249"/>
      <c r="P469" s="249"/>
      <c r="Q469" s="249"/>
      <c r="R469" s="249"/>
      <c r="S469" s="249"/>
      <c r="T469" s="250"/>
      <c r="U469" s="14"/>
      <c r="V469" s="14"/>
      <c r="W469" s="14"/>
      <c r="X469" s="14"/>
      <c r="Y469" s="14"/>
      <c r="Z469" s="14"/>
      <c r="AA469" s="14"/>
      <c r="AB469" s="14"/>
      <c r="AC469" s="14"/>
      <c r="AD469" s="14"/>
      <c r="AE469" s="14"/>
      <c r="AT469" s="251" t="s">
        <v>162</v>
      </c>
      <c r="AU469" s="251" t="s">
        <v>89</v>
      </c>
      <c r="AV469" s="14" t="s">
        <v>89</v>
      </c>
      <c r="AW469" s="14" t="s">
        <v>32</v>
      </c>
      <c r="AX469" s="14" t="s">
        <v>80</v>
      </c>
      <c r="AY469" s="251" t="s">
        <v>143</v>
      </c>
    </row>
    <row r="470" s="2" customFormat="1" ht="14.4" customHeight="1">
      <c r="A470" s="37"/>
      <c r="B470" s="38"/>
      <c r="C470" s="252" t="s">
        <v>743</v>
      </c>
      <c r="D470" s="252" t="s">
        <v>290</v>
      </c>
      <c r="E470" s="253" t="s">
        <v>744</v>
      </c>
      <c r="F470" s="254" t="s">
        <v>745</v>
      </c>
      <c r="G470" s="255" t="s">
        <v>247</v>
      </c>
      <c r="H470" s="256">
        <v>0.035999999999999997</v>
      </c>
      <c r="I470" s="257"/>
      <c r="J470" s="258">
        <f>ROUND(I470*H470,2)</f>
        <v>0</v>
      </c>
      <c r="K470" s="254" t="s">
        <v>1</v>
      </c>
      <c r="L470" s="259"/>
      <c r="M470" s="260" t="s">
        <v>1</v>
      </c>
      <c r="N470" s="261" t="s">
        <v>45</v>
      </c>
      <c r="O470" s="90"/>
      <c r="P470" s="222">
        <f>O470*H470</f>
        <v>0</v>
      </c>
      <c r="Q470" s="222">
        <v>1</v>
      </c>
      <c r="R470" s="222">
        <f>Q470*H470</f>
        <v>0.035999999999999997</v>
      </c>
      <c r="S470" s="222">
        <v>0</v>
      </c>
      <c r="T470" s="223">
        <f>S470*H470</f>
        <v>0</v>
      </c>
      <c r="U470" s="37"/>
      <c r="V470" s="37"/>
      <c r="W470" s="37"/>
      <c r="X470" s="37"/>
      <c r="Y470" s="37"/>
      <c r="Z470" s="37"/>
      <c r="AA470" s="37"/>
      <c r="AB470" s="37"/>
      <c r="AC470" s="37"/>
      <c r="AD470" s="37"/>
      <c r="AE470" s="37"/>
      <c r="AR470" s="224" t="s">
        <v>326</v>
      </c>
      <c r="AT470" s="224" t="s">
        <v>290</v>
      </c>
      <c r="AU470" s="224" t="s">
        <v>89</v>
      </c>
      <c r="AY470" s="16" t="s">
        <v>143</v>
      </c>
      <c r="BE470" s="225">
        <f>IF(N470="základní",J470,0)</f>
        <v>0</v>
      </c>
      <c r="BF470" s="225">
        <f>IF(N470="snížená",J470,0)</f>
        <v>0</v>
      </c>
      <c r="BG470" s="225">
        <f>IF(N470="zákl. přenesená",J470,0)</f>
        <v>0</v>
      </c>
      <c r="BH470" s="225">
        <f>IF(N470="sníž. přenesená",J470,0)</f>
        <v>0</v>
      </c>
      <c r="BI470" s="225">
        <f>IF(N470="nulová",J470,0)</f>
        <v>0</v>
      </c>
      <c r="BJ470" s="16" t="s">
        <v>21</v>
      </c>
      <c r="BK470" s="225">
        <f>ROUND(I470*H470,2)</f>
        <v>0</v>
      </c>
      <c r="BL470" s="16" t="s">
        <v>251</v>
      </c>
      <c r="BM470" s="224" t="s">
        <v>746</v>
      </c>
    </row>
    <row r="471" s="14" customFormat="1">
      <c r="A471" s="14"/>
      <c r="B471" s="241"/>
      <c r="C471" s="242"/>
      <c r="D471" s="226" t="s">
        <v>162</v>
      </c>
      <c r="E471" s="243" t="s">
        <v>1</v>
      </c>
      <c r="F471" s="244" t="s">
        <v>747</v>
      </c>
      <c r="G471" s="242"/>
      <c r="H471" s="245">
        <v>0.035999999999999997</v>
      </c>
      <c r="I471" s="246"/>
      <c r="J471" s="242"/>
      <c r="K471" s="242"/>
      <c r="L471" s="247"/>
      <c r="M471" s="248"/>
      <c r="N471" s="249"/>
      <c r="O471" s="249"/>
      <c r="P471" s="249"/>
      <c r="Q471" s="249"/>
      <c r="R471" s="249"/>
      <c r="S471" s="249"/>
      <c r="T471" s="250"/>
      <c r="U471" s="14"/>
      <c r="V471" s="14"/>
      <c r="W471" s="14"/>
      <c r="X471" s="14"/>
      <c r="Y471" s="14"/>
      <c r="Z471" s="14"/>
      <c r="AA471" s="14"/>
      <c r="AB471" s="14"/>
      <c r="AC471" s="14"/>
      <c r="AD471" s="14"/>
      <c r="AE471" s="14"/>
      <c r="AT471" s="251" t="s">
        <v>162</v>
      </c>
      <c r="AU471" s="251" t="s">
        <v>89</v>
      </c>
      <c r="AV471" s="14" t="s">
        <v>89</v>
      </c>
      <c r="AW471" s="14" t="s">
        <v>32</v>
      </c>
      <c r="AX471" s="14" t="s">
        <v>80</v>
      </c>
      <c r="AY471" s="251" t="s">
        <v>143</v>
      </c>
    </row>
    <row r="472" s="2" customFormat="1" ht="24.15" customHeight="1">
      <c r="A472" s="37"/>
      <c r="B472" s="38"/>
      <c r="C472" s="213" t="s">
        <v>748</v>
      </c>
      <c r="D472" s="213" t="s">
        <v>145</v>
      </c>
      <c r="E472" s="214" t="s">
        <v>749</v>
      </c>
      <c r="F472" s="215" t="s">
        <v>750</v>
      </c>
      <c r="G472" s="216" t="s">
        <v>157</v>
      </c>
      <c r="H472" s="217">
        <v>44.82</v>
      </c>
      <c r="I472" s="218"/>
      <c r="J472" s="219">
        <f>ROUND(I472*H472,2)</f>
        <v>0</v>
      </c>
      <c r="K472" s="215" t="s">
        <v>158</v>
      </c>
      <c r="L472" s="43"/>
      <c r="M472" s="220" t="s">
        <v>1</v>
      </c>
      <c r="N472" s="221" t="s">
        <v>45</v>
      </c>
      <c r="O472" s="90"/>
      <c r="P472" s="222">
        <f>O472*H472</f>
        <v>0</v>
      </c>
      <c r="Q472" s="222">
        <v>0</v>
      </c>
      <c r="R472" s="222">
        <f>Q472*H472</f>
        <v>0</v>
      </c>
      <c r="S472" s="222">
        <v>0</v>
      </c>
      <c r="T472" s="223">
        <f>S472*H472</f>
        <v>0</v>
      </c>
      <c r="U472" s="37"/>
      <c r="V472" s="37"/>
      <c r="W472" s="37"/>
      <c r="X472" s="37"/>
      <c r="Y472" s="37"/>
      <c r="Z472" s="37"/>
      <c r="AA472" s="37"/>
      <c r="AB472" s="37"/>
      <c r="AC472" s="37"/>
      <c r="AD472" s="37"/>
      <c r="AE472" s="37"/>
      <c r="AR472" s="224" t="s">
        <v>251</v>
      </c>
      <c r="AT472" s="224" t="s">
        <v>145</v>
      </c>
      <c r="AU472" s="224" t="s">
        <v>89</v>
      </c>
      <c r="AY472" s="16" t="s">
        <v>143</v>
      </c>
      <c r="BE472" s="225">
        <f>IF(N472="základní",J472,0)</f>
        <v>0</v>
      </c>
      <c r="BF472" s="225">
        <f>IF(N472="snížená",J472,0)</f>
        <v>0</v>
      </c>
      <c r="BG472" s="225">
        <f>IF(N472="zákl. přenesená",J472,0)</f>
        <v>0</v>
      </c>
      <c r="BH472" s="225">
        <f>IF(N472="sníž. přenesená",J472,0)</f>
        <v>0</v>
      </c>
      <c r="BI472" s="225">
        <f>IF(N472="nulová",J472,0)</f>
        <v>0</v>
      </c>
      <c r="BJ472" s="16" t="s">
        <v>21</v>
      </c>
      <c r="BK472" s="225">
        <f>ROUND(I472*H472,2)</f>
        <v>0</v>
      </c>
      <c r="BL472" s="16" t="s">
        <v>251</v>
      </c>
      <c r="BM472" s="224" t="s">
        <v>751</v>
      </c>
    </row>
    <row r="473" s="2" customFormat="1">
      <c r="A473" s="37"/>
      <c r="B473" s="38"/>
      <c r="C473" s="39"/>
      <c r="D473" s="226" t="s">
        <v>160</v>
      </c>
      <c r="E473" s="39"/>
      <c r="F473" s="227" t="s">
        <v>741</v>
      </c>
      <c r="G473" s="39"/>
      <c r="H473" s="39"/>
      <c r="I473" s="228"/>
      <c r="J473" s="39"/>
      <c r="K473" s="39"/>
      <c r="L473" s="43"/>
      <c r="M473" s="229"/>
      <c r="N473" s="230"/>
      <c r="O473" s="90"/>
      <c r="P473" s="90"/>
      <c r="Q473" s="90"/>
      <c r="R473" s="90"/>
      <c r="S473" s="90"/>
      <c r="T473" s="91"/>
      <c r="U473" s="37"/>
      <c r="V473" s="37"/>
      <c r="W473" s="37"/>
      <c r="X473" s="37"/>
      <c r="Y473" s="37"/>
      <c r="Z473" s="37"/>
      <c r="AA473" s="37"/>
      <c r="AB473" s="37"/>
      <c r="AC473" s="37"/>
      <c r="AD473" s="37"/>
      <c r="AE473" s="37"/>
      <c r="AT473" s="16" t="s">
        <v>160</v>
      </c>
      <c r="AU473" s="16" t="s">
        <v>89</v>
      </c>
    </row>
    <row r="474" s="14" customFormat="1">
      <c r="A474" s="14"/>
      <c r="B474" s="241"/>
      <c r="C474" s="242"/>
      <c r="D474" s="226" t="s">
        <v>162</v>
      </c>
      <c r="E474" s="243" t="s">
        <v>1</v>
      </c>
      <c r="F474" s="244" t="s">
        <v>752</v>
      </c>
      <c r="G474" s="242"/>
      <c r="H474" s="245">
        <v>44.82</v>
      </c>
      <c r="I474" s="246"/>
      <c r="J474" s="242"/>
      <c r="K474" s="242"/>
      <c r="L474" s="247"/>
      <c r="M474" s="248"/>
      <c r="N474" s="249"/>
      <c r="O474" s="249"/>
      <c r="P474" s="249"/>
      <c r="Q474" s="249"/>
      <c r="R474" s="249"/>
      <c r="S474" s="249"/>
      <c r="T474" s="250"/>
      <c r="U474" s="14"/>
      <c r="V474" s="14"/>
      <c r="W474" s="14"/>
      <c r="X474" s="14"/>
      <c r="Y474" s="14"/>
      <c r="Z474" s="14"/>
      <c r="AA474" s="14"/>
      <c r="AB474" s="14"/>
      <c r="AC474" s="14"/>
      <c r="AD474" s="14"/>
      <c r="AE474" s="14"/>
      <c r="AT474" s="251" t="s">
        <v>162</v>
      </c>
      <c r="AU474" s="251" t="s">
        <v>89</v>
      </c>
      <c r="AV474" s="14" t="s">
        <v>89</v>
      </c>
      <c r="AW474" s="14" t="s">
        <v>32</v>
      </c>
      <c r="AX474" s="14" t="s">
        <v>80</v>
      </c>
      <c r="AY474" s="251" t="s">
        <v>143</v>
      </c>
    </row>
    <row r="475" s="2" customFormat="1" ht="14.4" customHeight="1">
      <c r="A475" s="37"/>
      <c r="B475" s="38"/>
      <c r="C475" s="252" t="s">
        <v>753</v>
      </c>
      <c r="D475" s="252" t="s">
        <v>290</v>
      </c>
      <c r="E475" s="253" t="s">
        <v>744</v>
      </c>
      <c r="F475" s="254" t="s">
        <v>745</v>
      </c>
      <c r="G475" s="255" t="s">
        <v>247</v>
      </c>
      <c r="H475" s="256">
        <v>0.017000000000000001</v>
      </c>
      <c r="I475" s="257"/>
      <c r="J475" s="258">
        <f>ROUND(I475*H475,2)</f>
        <v>0</v>
      </c>
      <c r="K475" s="254" t="s">
        <v>1</v>
      </c>
      <c r="L475" s="259"/>
      <c r="M475" s="260" t="s">
        <v>1</v>
      </c>
      <c r="N475" s="261" t="s">
        <v>45</v>
      </c>
      <c r="O475" s="90"/>
      <c r="P475" s="222">
        <f>O475*H475</f>
        <v>0</v>
      </c>
      <c r="Q475" s="222">
        <v>1</v>
      </c>
      <c r="R475" s="222">
        <f>Q475*H475</f>
        <v>0.017000000000000001</v>
      </c>
      <c r="S475" s="222">
        <v>0</v>
      </c>
      <c r="T475" s="223">
        <f>S475*H475</f>
        <v>0</v>
      </c>
      <c r="U475" s="37"/>
      <c r="V475" s="37"/>
      <c r="W475" s="37"/>
      <c r="X475" s="37"/>
      <c r="Y475" s="37"/>
      <c r="Z475" s="37"/>
      <c r="AA475" s="37"/>
      <c r="AB475" s="37"/>
      <c r="AC475" s="37"/>
      <c r="AD475" s="37"/>
      <c r="AE475" s="37"/>
      <c r="AR475" s="224" t="s">
        <v>326</v>
      </c>
      <c r="AT475" s="224" t="s">
        <v>290</v>
      </c>
      <c r="AU475" s="224" t="s">
        <v>89</v>
      </c>
      <c r="AY475" s="16" t="s">
        <v>143</v>
      </c>
      <c r="BE475" s="225">
        <f>IF(N475="základní",J475,0)</f>
        <v>0</v>
      </c>
      <c r="BF475" s="225">
        <f>IF(N475="snížená",J475,0)</f>
        <v>0</v>
      </c>
      <c r="BG475" s="225">
        <f>IF(N475="zákl. přenesená",J475,0)</f>
        <v>0</v>
      </c>
      <c r="BH475" s="225">
        <f>IF(N475="sníž. přenesená",J475,0)</f>
        <v>0</v>
      </c>
      <c r="BI475" s="225">
        <f>IF(N475="nulová",J475,0)</f>
        <v>0</v>
      </c>
      <c r="BJ475" s="16" t="s">
        <v>21</v>
      </c>
      <c r="BK475" s="225">
        <f>ROUND(I475*H475,2)</f>
        <v>0</v>
      </c>
      <c r="BL475" s="16" t="s">
        <v>251</v>
      </c>
      <c r="BM475" s="224" t="s">
        <v>754</v>
      </c>
    </row>
    <row r="476" s="14" customFormat="1">
      <c r="A476" s="14"/>
      <c r="B476" s="241"/>
      <c r="C476" s="242"/>
      <c r="D476" s="226" t="s">
        <v>162</v>
      </c>
      <c r="E476" s="243" t="s">
        <v>1</v>
      </c>
      <c r="F476" s="244" t="s">
        <v>755</v>
      </c>
      <c r="G476" s="242"/>
      <c r="H476" s="245">
        <v>0.017000000000000001</v>
      </c>
      <c r="I476" s="246"/>
      <c r="J476" s="242"/>
      <c r="K476" s="242"/>
      <c r="L476" s="247"/>
      <c r="M476" s="248"/>
      <c r="N476" s="249"/>
      <c r="O476" s="249"/>
      <c r="P476" s="249"/>
      <c r="Q476" s="249"/>
      <c r="R476" s="249"/>
      <c r="S476" s="249"/>
      <c r="T476" s="250"/>
      <c r="U476" s="14"/>
      <c r="V476" s="14"/>
      <c r="W476" s="14"/>
      <c r="X476" s="14"/>
      <c r="Y476" s="14"/>
      <c r="Z476" s="14"/>
      <c r="AA476" s="14"/>
      <c r="AB476" s="14"/>
      <c r="AC476" s="14"/>
      <c r="AD476" s="14"/>
      <c r="AE476" s="14"/>
      <c r="AT476" s="251" t="s">
        <v>162</v>
      </c>
      <c r="AU476" s="251" t="s">
        <v>89</v>
      </c>
      <c r="AV476" s="14" t="s">
        <v>89</v>
      </c>
      <c r="AW476" s="14" t="s">
        <v>32</v>
      </c>
      <c r="AX476" s="14" t="s">
        <v>80</v>
      </c>
      <c r="AY476" s="251" t="s">
        <v>143</v>
      </c>
    </row>
    <row r="477" s="2" customFormat="1" ht="24.15" customHeight="1">
      <c r="A477" s="37"/>
      <c r="B477" s="38"/>
      <c r="C477" s="213" t="s">
        <v>756</v>
      </c>
      <c r="D477" s="213" t="s">
        <v>145</v>
      </c>
      <c r="E477" s="214" t="s">
        <v>757</v>
      </c>
      <c r="F477" s="215" t="s">
        <v>758</v>
      </c>
      <c r="G477" s="216" t="s">
        <v>157</v>
      </c>
      <c r="H477" s="217">
        <v>119.048</v>
      </c>
      <c r="I477" s="218"/>
      <c r="J477" s="219">
        <f>ROUND(I477*H477,2)</f>
        <v>0</v>
      </c>
      <c r="K477" s="215" t="s">
        <v>158</v>
      </c>
      <c r="L477" s="43"/>
      <c r="M477" s="220" t="s">
        <v>1</v>
      </c>
      <c r="N477" s="221" t="s">
        <v>45</v>
      </c>
      <c r="O477" s="90"/>
      <c r="P477" s="222">
        <f>O477*H477</f>
        <v>0</v>
      </c>
      <c r="Q477" s="222">
        <v>0.00040000000000000002</v>
      </c>
      <c r="R477" s="222">
        <f>Q477*H477</f>
        <v>0.0476192</v>
      </c>
      <c r="S477" s="222">
        <v>0</v>
      </c>
      <c r="T477" s="223">
        <f>S477*H477</f>
        <v>0</v>
      </c>
      <c r="U477" s="37"/>
      <c r="V477" s="37"/>
      <c r="W477" s="37"/>
      <c r="X477" s="37"/>
      <c r="Y477" s="37"/>
      <c r="Z477" s="37"/>
      <c r="AA477" s="37"/>
      <c r="AB477" s="37"/>
      <c r="AC477" s="37"/>
      <c r="AD477" s="37"/>
      <c r="AE477" s="37"/>
      <c r="AR477" s="224" t="s">
        <v>251</v>
      </c>
      <c r="AT477" s="224" t="s">
        <v>145</v>
      </c>
      <c r="AU477" s="224" t="s">
        <v>89</v>
      </c>
      <c r="AY477" s="16" t="s">
        <v>143</v>
      </c>
      <c r="BE477" s="225">
        <f>IF(N477="základní",J477,0)</f>
        <v>0</v>
      </c>
      <c r="BF477" s="225">
        <f>IF(N477="snížená",J477,0)</f>
        <v>0</v>
      </c>
      <c r="BG477" s="225">
        <f>IF(N477="zákl. přenesená",J477,0)</f>
        <v>0</v>
      </c>
      <c r="BH477" s="225">
        <f>IF(N477="sníž. přenesená",J477,0)</f>
        <v>0</v>
      </c>
      <c r="BI477" s="225">
        <f>IF(N477="nulová",J477,0)</f>
        <v>0</v>
      </c>
      <c r="BJ477" s="16" t="s">
        <v>21</v>
      </c>
      <c r="BK477" s="225">
        <f>ROUND(I477*H477,2)</f>
        <v>0</v>
      </c>
      <c r="BL477" s="16" t="s">
        <v>251</v>
      </c>
      <c r="BM477" s="224" t="s">
        <v>759</v>
      </c>
    </row>
    <row r="478" s="2" customFormat="1">
      <c r="A478" s="37"/>
      <c r="B478" s="38"/>
      <c r="C478" s="39"/>
      <c r="D478" s="226" t="s">
        <v>160</v>
      </c>
      <c r="E478" s="39"/>
      <c r="F478" s="227" t="s">
        <v>760</v>
      </c>
      <c r="G478" s="39"/>
      <c r="H478" s="39"/>
      <c r="I478" s="228"/>
      <c r="J478" s="39"/>
      <c r="K478" s="39"/>
      <c r="L478" s="43"/>
      <c r="M478" s="229"/>
      <c r="N478" s="230"/>
      <c r="O478" s="90"/>
      <c r="P478" s="90"/>
      <c r="Q478" s="90"/>
      <c r="R478" s="90"/>
      <c r="S478" s="90"/>
      <c r="T478" s="91"/>
      <c r="U478" s="37"/>
      <c r="V478" s="37"/>
      <c r="W478" s="37"/>
      <c r="X478" s="37"/>
      <c r="Y478" s="37"/>
      <c r="Z478" s="37"/>
      <c r="AA478" s="37"/>
      <c r="AB478" s="37"/>
      <c r="AC478" s="37"/>
      <c r="AD478" s="37"/>
      <c r="AE478" s="37"/>
      <c r="AT478" s="16" t="s">
        <v>160</v>
      </c>
      <c r="AU478" s="16" t="s">
        <v>89</v>
      </c>
    </row>
    <row r="479" s="2" customFormat="1" ht="24.15" customHeight="1">
      <c r="A479" s="37"/>
      <c r="B479" s="38"/>
      <c r="C479" s="252" t="s">
        <v>761</v>
      </c>
      <c r="D479" s="252" t="s">
        <v>290</v>
      </c>
      <c r="E479" s="253" t="s">
        <v>762</v>
      </c>
      <c r="F479" s="254" t="s">
        <v>763</v>
      </c>
      <c r="G479" s="255" t="s">
        <v>157</v>
      </c>
      <c r="H479" s="256">
        <v>157.441</v>
      </c>
      <c r="I479" s="257"/>
      <c r="J479" s="258">
        <f>ROUND(I479*H479,2)</f>
        <v>0</v>
      </c>
      <c r="K479" s="254" t="s">
        <v>1</v>
      </c>
      <c r="L479" s="259"/>
      <c r="M479" s="260" t="s">
        <v>1</v>
      </c>
      <c r="N479" s="261" t="s">
        <v>45</v>
      </c>
      <c r="O479" s="90"/>
      <c r="P479" s="222">
        <f>O479*H479</f>
        <v>0</v>
      </c>
      <c r="Q479" s="222">
        <v>0.0048999999999999998</v>
      </c>
      <c r="R479" s="222">
        <f>Q479*H479</f>
        <v>0.7714609</v>
      </c>
      <c r="S479" s="222">
        <v>0</v>
      </c>
      <c r="T479" s="223">
        <f>S479*H479</f>
        <v>0</v>
      </c>
      <c r="U479" s="37"/>
      <c r="V479" s="37"/>
      <c r="W479" s="37"/>
      <c r="X479" s="37"/>
      <c r="Y479" s="37"/>
      <c r="Z479" s="37"/>
      <c r="AA479" s="37"/>
      <c r="AB479" s="37"/>
      <c r="AC479" s="37"/>
      <c r="AD479" s="37"/>
      <c r="AE479" s="37"/>
      <c r="AR479" s="224" t="s">
        <v>326</v>
      </c>
      <c r="AT479" s="224" t="s">
        <v>290</v>
      </c>
      <c r="AU479" s="224" t="s">
        <v>89</v>
      </c>
      <c r="AY479" s="16" t="s">
        <v>143</v>
      </c>
      <c r="BE479" s="225">
        <f>IF(N479="základní",J479,0)</f>
        <v>0</v>
      </c>
      <c r="BF479" s="225">
        <f>IF(N479="snížená",J479,0)</f>
        <v>0</v>
      </c>
      <c r="BG479" s="225">
        <f>IF(N479="zákl. přenesená",J479,0)</f>
        <v>0</v>
      </c>
      <c r="BH479" s="225">
        <f>IF(N479="sníž. přenesená",J479,0)</f>
        <v>0</v>
      </c>
      <c r="BI479" s="225">
        <f>IF(N479="nulová",J479,0)</f>
        <v>0</v>
      </c>
      <c r="BJ479" s="16" t="s">
        <v>21</v>
      </c>
      <c r="BK479" s="225">
        <f>ROUND(I479*H479,2)</f>
        <v>0</v>
      </c>
      <c r="BL479" s="16" t="s">
        <v>251</v>
      </c>
      <c r="BM479" s="224" t="s">
        <v>764</v>
      </c>
    </row>
    <row r="480" s="14" customFormat="1">
      <c r="A480" s="14"/>
      <c r="B480" s="241"/>
      <c r="C480" s="242"/>
      <c r="D480" s="226" t="s">
        <v>162</v>
      </c>
      <c r="E480" s="243" t="s">
        <v>1</v>
      </c>
      <c r="F480" s="244" t="s">
        <v>765</v>
      </c>
      <c r="G480" s="242"/>
      <c r="H480" s="245">
        <v>136.905</v>
      </c>
      <c r="I480" s="246"/>
      <c r="J480" s="242"/>
      <c r="K480" s="242"/>
      <c r="L480" s="247"/>
      <c r="M480" s="248"/>
      <c r="N480" s="249"/>
      <c r="O480" s="249"/>
      <c r="P480" s="249"/>
      <c r="Q480" s="249"/>
      <c r="R480" s="249"/>
      <c r="S480" s="249"/>
      <c r="T480" s="250"/>
      <c r="U480" s="14"/>
      <c r="V480" s="14"/>
      <c r="W480" s="14"/>
      <c r="X480" s="14"/>
      <c r="Y480" s="14"/>
      <c r="Z480" s="14"/>
      <c r="AA480" s="14"/>
      <c r="AB480" s="14"/>
      <c r="AC480" s="14"/>
      <c r="AD480" s="14"/>
      <c r="AE480" s="14"/>
      <c r="AT480" s="251" t="s">
        <v>162</v>
      </c>
      <c r="AU480" s="251" t="s">
        <v>89</v>
      </c>
      <c r="AV480" s="14" t="s">
        <v>89</v>
      </c>
      <c r="AW480" s="14" t="s">
        <v>32</v>
      </c>
      <c r="AX480" s="14" t="s">
        <v>80</v>
      </c>
      <c r="AY480" s="251" t="s">
        <v>143</v>
      </c>
    </row>
    <row r="481" s="14" customFormat="1">
      <c r="A481" s="14"/>
      <c r="B481" s="241"/>
      <c r="C481" s="242"/>
      <c r="D481" s="226" t="s">
        <v>162</v>
      </c>
      <c r="E481" s="242"/>
      <c r="F481" s="244" t="s">
        <v>766</v>
      </c>
      <c r="G481" s="242"/>
      <c r="H481" s="245">
        <v>157.441</v>
      </c>
      <c r="I481" s="246"/>
      <c r="J481" s="242"/>
      <c r="K481" s="242"/>
      <c r="L481" s="247"/>
      <c r="M481" s="248"/>
      <c r="N481" s="249"/>
      <c r="O481" s="249"/>
      <c r="P481" s="249"/>
      <c r="Q481" s="249"/>
      <c r="R481" s="249"/>
      <c r="S481" s="249"/>
      <c r="T481" s="250"/>
      <c r="U481" s="14"/>
      <c r="V481" s="14"/>
      <c r="W481" s="14"/>
      <c r="X481" s="14"/>
      <c r="Y481" s="14"/>
      <c r="Z481" s="14"/>
      <c r="AA481" s="14"/>
      <c r="AB481" s="14"/>
      <c r="AC481" s="14"/>
      <c r="AD481" s="14"/>
      <c r="AE481" s="14"/>
      <c r="AT481" s="251" t="s">
        <v>162</v>
      </c>
      <c r="AU481" s="251" t="s">
        <v>89</v>
      </c>
      <c r="AV481" s="14" t="s">
        <v>89</v>
      </c>
      <c r="AW481" s="14" t="s">
        <v>4</v>
      </c>
      <c r="AX481" s="14" t="s">
        <v>21</v>
      </c>
      <c r="AY481" s="251" t="s">
        <v>143</v>
      </c>
    </row>
    <row r="482" s="2" customFormat="1" ht="24.15" customHeight="1">
      <c r="A482" s="37"/>
      <c r="B482" s="38"/>
      <c r="C482" s="213" t="s">
        <v>767</v>
      </c>
      <c r="D482" s="213" t="s">
        <v>145</v>
      </c>
      <c r="E482" s="214" t="s">
        <v>768</v>
      </c>
      <c r="F482" s="215" t="s">
        <v>769</v>
      </c>
      <c r="G482" s="216" t="s">
        <v>157</v>
      </c>
      <c r="H482" s="217">
        <v>44.82</v>
      </c>
      <c r="I482" s="218"/>
      <c r="J482" s="219">
        <f>ROUND(I482*H482,2)</f>
        <v>0</v>
      </c>
      <c r="K482" s="215" t="s">
        <v>158</v>
      </c>
      <c r="L482" s="43"/>
      <c r="M482" s="220" t="s">
        <v>1</v>
      </c>
      <c r="N482" s="221" t="s">
        <v>45</v>
      </c>
      <c r="O482" s="90"/>
      <c r="P482" s="222">
        <f>O482*H482</f>
        <v>0</v>
      </c>
      <c r="Q482" s="222">
        <v>0.00040000000000000002</v>
      </c>
      <c r="R482" s="222">
        <f>Q482*H482</f>
        <v>0.017927999999999999</v>
      </c>
      <c r="S482" s="222">
        <v>0</v>
      </c>
      <c r="T482" s="223">
        <f>S482*H482</f>
        <v>0</v>
      </c>
      <c r="U482" s="37"/>
      <c r="V482" s="37"/>
      <c r="W482" s="37"/>
      <c r="X482" s="37"/>
      <c r="Y482" s="37"/>
      <c r="Z482" s="37"/>
      <c r="AA482" s="37"/>
      <c r="AB482" s="37"/>
      <c r="AC482" s="37"/>
      <c r="AD482" s="37"/>
      <c r="AE482" s="37"/>
      <c r="AR482" s="224" t="s">
        <v>251</v>
      </c>
      <c r="AT482" s="224" t="s">
        <v>145</v>
      </c>
      <c r="AU482" s="224" t="s">
        <v>89</v>
      </c>
      <c r="AY482" s="16" t="s">
        <v>143</v>
      </c>
      <c r="BE482" s="225">
        <f>IF(N482="základní",J482,0)</f>
        <v>0</v>
      </c>
      <c r="BF482" s="225">
        <f>IF(N482="snížená",J482,0)</f>
        <v>0</v>
      </c>
      <c r="BG482" s="225">
        <f>IF(N482="zákl. přenesená",J482,0)</f>
        <v>0</v>
      </c>
      <c r="BH482" s="225">
        <f>IF(N482="sníž. přenesená",J482,0)</f>
        <v>0</v>
      </c>
      <c r="BI482" s="225">
        <f>IF(N482="nulová",J482,0)</f>
        <v>0</v>
      </c>
      <c r="BJ482" s="16" t="s">
        <v>21</v>
      </c>
      <c r="BK482" s="225">
        <f>ROUND(I482*H482,2)</f>
        <v>0</v>
      </c>
      <c r="BL482" s="16" t="s">
        <v>251</v>
      </c>
      <c r="BM482" s="224" t="s">
        <v>770</v>
      </c>
    </row>
    <row r="483" s="2" customFormat="1">
      <c r="A483" s="37"/>
      <c r="B483" s="38"/>
      <c r="C483" s="39"/>
      <c r="D483" s="226" t="s">
        <v>160</v>
      </c>
      <c r="E483" s="39"/>
      <c r="F483" s="227" t="s">
        <v>760</v>
      </c>
      <c r="G483" s="39"/>
      <c r="H483" s="39"/>
      <c r="I483" s="228"/>
      <c r="J483" s="39"/>
      <c r="K483" s="39"/>
      <c r="L483" s="43"/>
      <c r="M483" s="229"/>
      <c r="N483" s="230"/>
      <c r="O483" s="90"/>
      <c r="P483" s="90"/>
      <c r="Q483" s="90"/>
      <c r="R483" s="90"/>
      <c r="S483" s="90"/>
      <c r="T483" s="91"/>
      <c r="U483" s="37"/>
      <c r="V483" s="37"/>
      <c r="W483" s="37"/>
      <c r="X483" s="37"/>
      <c r="Y483" s="37"/>
      <c r="Z483" s="37"/>
      <c r="AA483" s="37"/>
      <c r="AB483" s="37"/>
      <c r="AC483" s="37"/>
      <c r="AD483" s="37"/>
      <c r="AE483" s="37"/>
      <c r="AT483" s="16" t="s">
        <v>160</v>
      </c>
      <c r="AU483" s="16" t="s">
        <v>89</v>
      </c>
    </row>
    <row r="484" s="2" customFormat="1" ht="24.15" customHeight="1">
      <c r="A484" s="37"/>
      <c r="B484" s="38"/>
      <c r="C484" s="252" t="s">
        <v>771</v>
      </c>
      <c r="D484" s="252" t="s">
        <v>290</v>
      </c>
      <c r="E484" s="253" t="s">
        <v>762</v>
      </c>
      <c r="F484" s="254" t="s">
        <v>763</v>
      </c>
      <c r="G484" s="255" t="s">
        <v>157</v>
      </c>
      <c r="H484" s="256">
        <v>53.783999999999999</v>
      </c>
      <c r="I484" s="257"/>
      <c r="J484" s="258">
        <f>ROUND(I484*H484,2)</f>
        <v>0</v>
      </c>
      <c r="K484" s="254" t="s">
        <v>1</v>
      </c>
      <c r="L484" s="259"/>
      <c r="M484" s="260" t="s">
        <v>1</v>
      </c>
      <c r="N484" s="261" t="s">
        <v>45</v>
      </c>
      <c r="O484" s="90"/>
      <c r="P484" s="222">
        <f>O484*H484</f>
        <v>0</v>
      </c>
      <c r="Q484" s="222">
        <v>0.0048999999999999998</v>
      </c>
      <c r="R484" s="222">
        <f>Q484*H484</f>
        <v>0.26354159999999999</v>
      </c>
      <c r="S484" s="222">
        <v>0</v>
      </c>
      <c r="T484" s="223">
        <f>S484*H484</f>
        <v>0</v>
      </c>
      <c r="U484" s="37"/>
      <c r="V484" s="37"/>
      <c r="W484" s="37"/>
      <c r="X484" s="37"/>
      <c r="Y484" s="37"/>
      <c r="Z484" s="37"/>
      <c r="AA484" s="37"/>
      <c r="AB484" s="37"/>
      <c r="AC484" s="37"/>
      <c r="AD484" s="37"/>
      <c r="AE484" s="37"/>
      <c r="AR484" s="224" t="s">
        <v>326</v>
      </c>
      <c r="AT484" s="224" t="s">
        <v>290</v>
      </c>
      <c r="AU484" s="224" t="s">
        <v>89</v>
      </c>
      <c r="AY484" s="16" t="s">
        <v>143</v>
      </c>
      <c r="BE484" s="225">
        <f>IF(N484="základní",J484,0)</f>
        <v>0</v>
      </c>
      <c r="BF484" s="225">
        <f>IF(N484="snížená",J484,0)</f>
        <v>0</v>
      </c>
      <c r="BG484" s="225">
        <f>IF(N484="zákl. přenesená",J484,0)</f>
        <v>0</v>
      </c>
      <c r="BH484" s="225">
        <f>IF(N484="sníž. přenesená",J484,0)</f>
        <v>0</v>
      </c>
      <c r="BI484" s="225">
        <f>IF(N484="nulová",J484,0)</f>
        <v>0</v>
      </c>
      <c r="BJ484" s="16" t="s">
        <v>21</v>
      </c>
      <c r="BK484" s="225">
        <f>ROUND(I484*H484,2)</f>
        <v>0</v>
      </c>
      <c r="BL484" s="16" t="s">
        <v>251</v>
      </c>
      <c r="BM484" s="224" t="s">
        <v>772</v>
      </c>
    </row>
    <row r="485" s="14" customFormat="1">
      <c r="A485" s="14"/>
      <c r="B485" s="241"/>
      <c r="C485" s="242"/>
      <c r="D485" s="226" t="s">
        <v>162</v>
      </c>
      <c r="E485" s="243" t="s">
        <v>1</v>
      </c>
      <c r="F485" s="244" t="s">
        <v>773</v>
      </c>
      <c r="G485" s="242"/>
      <c r="H485" s="245">
        <v>53.783999999999999</v>
      </c>
      <c r="I485" s="246"/>
      <c r="J485" s="242"/>
      <c r="K485" s="242"/>
      <c r="L485" s="247"/>
      <c r="M485" s="248"/>
      <c r="N485" s="249"/>
      <c r="O485" s="249"/>
      <c r="P485" s="249"/>
      <c r="Q485" s="249"/>
      <c r="R485" s="249"/>
      <c r="S485" s="249"/>
      <c r="T485" s="250"/>
      <c r="U485" s="14"/>
      <c r="V485" s="14"/>
      <c r="W485" s="14"/>
      <c r="X485" s="14"/>
      <c r="Y485" s="14"/>
      <c r="Z485" s="14"/>
      <c r="AA485" s="14"/>
      <c r="AB485" s="14"/>
      <c r="AC485" s="14"/>
      <c r="AD485" s="14"/>
      <c r="AE485" s="14"/>
      <c r="AT485" s="251" t="s">
        <v>162</v>
      </c>
      <c r="AU485" s="251" t="s">
        <v>89</v>
      </c>
      <c r="AV485" s="14" t="s">
        <v>89</v>
      </c>
      <c r="AW485" s="14" t="s">
        <v>32</v>
      </c>
      <c r="AX485" s="14" t="s">
        <v>80</v>
      </c>
      <c r="AY485" s="251" t="s">
        <v>143</v>
      </c>
    </row>
    <row r="486" s="2" customFormat="1" ht="24.15" customHeight="1">
      <c r="A486" s="37"/>
      <c r="B486" s="38"/>
      <c r="C486" s="213" t="s">
        <v>774</v>
      </c>
      <c r="D486" s="213" t="s">
        <v>145</v>
      </c>
      <c r="E486" s="214" t="s">
        <v>775</v>
      </c>
      <c r="F486" s="215" t="s">
        <v>776</v>
      </c>
      <c r="G486" s="216" t="s">
        <v>179</v>
      </c>
      <c r="H486" s="217">
        <v>37.350000000000001</v>
      </c>
      <c r="I486" s="218"/>
      <c r="J486" s="219">
        <f>ROUND(I486*H486,2)</f>
        <v>0</v>
      </c>
      <c r="K486" s="215" t="s">
        <v>158</v>
      </c>
      <c r="L486" s="43"/>
      <c r="M486" s="220" t="s">
        <v>1</v>
      </c>
      <c r="N486" s="221" t="s">
        <v>45</v>
      </c>
      <c r="O486" s="90"/>
      <c r="P486" s="222">
        <f>O486*H486</f>
        <v>0</v>
      </c>
      <c r="Q486" s="222">
        <v>0.00011</v>
      </c>
      <c r="R486" s="222">
        <f>Q486*H486</f>
        <v>0.0041085000000000002</v>
      </c>
      <c r="S486" s="222">
        <v>0</v>
      </c>
      <c r="T486" s="223">
        <f>S486*H486</f>
        <v>0</v>
      </c>
      <c r="U486" s="37"/>
      <c r="V486" s="37"/>
      <c r="W486" s="37"/>
      <c r="X486" s="37"/>
      <c r="Y486" s="37"/>
      <c r="Z486" s="37"/>
      <c r="AA486" s="37"/>
      <c r="AB486" s="37"/>
      <c r="AC486" s="37"/>
      <c r="AD486" s="37"/>
      <c r="AE486" s="37"/>
      <c r="AR486" s="224" t="s">
        <v>251</v>
      </c>
      <c r="AT486" s="224" t="s">
        <v>145</v>
      </c>
      <c r="AU486" s="224" t="s">
        <v>89</v>
      </c>
      <c r="AY486" s="16" t="s">
        <v>143</v>
      </c>
      <c r="BE486" s="225">
        <f>IF(N486="základní",J486,0)</f>
        <v>0</v>
      </c>
      <c r="BF486" s="225">
        <f>IF(N486="snížená",J486,0)</f>
        <v>0</v>
      </c>
      <c r="BG486" s="225">
        <f>IF(N486="zákl. přenesená",J486,0)</f>
        <v>0</v>
      </c>
      <c r="BH486" s="225">
        <f>IF(N486="sníž. přenesená",J486,0)</f>
        <v>0</v>
      </c>
      <c r="BI486" s="225">
        <f>IF(N486="nulová",J486,0)</f>
        <v>0</v>
      </c>
      <c r="BJ486" s="16" t="s">
        <v>21</v>
      </c>
      <c r="BK486" s="225">
        <f>ROUND(I486*H486,2)</f>
        <v>0</v>
      </c>
      <c r="BL486" s="16" t="s">
        <v>251</v>
      </c>
      <c r="BM486" s="224" t="s">
        <v>777</v>
      </c>
    </row>
    <row r="487" s="2" customFormat="1">
      <c r="A487" s="37"/>
      <c r="B487" s="38"/>
      <c r="C487" s="39"/>
      <c r="D487" s="226" t="s">
        <v>160</v>
      </c>
      <c r="E487" s="39"/>
      <c r="F487" s="227" t="s">
        <v>778</v>
      </c>
      <c r="G487" s="39"/>
      <c r="H487" s="39"/>
      <c r="I487" s="228"/>
      <c r="J487" s="39"/>
      <c r="K487" s="39"/>
      <c r="L487" s="43"/>
      <c r="M487" s="229"/>
      <c r="N487" s="230"/>
      <c r="O487" s="90"/>
      <c r="P487" s="90"/>
      <c r="Q487" s="90"/>
      <c r="R487" s="90"/>
      <c r="S487" s="90"/>
      <c r="T487" s="91"/>
      <c r="U487" s="37"/>
      <c r="V487" s="37"/>
      <c r="W487" s="37"/>
      <c r="X487" s="37"/>
      <c r="Y487" s="37"/>
      <c r="Z487" s="37"/>
      <c r="AA487" s="37"/>
      <c r="AB487" s="37"/>
      <c r="AC487" s="37"/>
      <c r="AD487" s="37"/>
      <c r="AE487" s="37"/>
      <c r="AT487" s="16" t="s">
        <v>160</v>
      </c>
      <c r="AU487" s="16" t="s">
        <v>89</v>
      </c>
    </row>
    <row r="488" s="14" customFormat="1">
      <c r="A488" s="14"/>
      <c r="B488" s="241"/>
      <c r="C488" s="242"/>
      <c r="D488" s="226" t="s">
        <v>162</v>
      </c>
      <c r="E488" s="243" t="s">
        <v>1</v>
      </c>
      <c r="F488" s="244" t="s">
        <v>779</v>
      </c>
      <c r="G488" s="242"/>
      <c r="H488" s="245">
        <v>37.350000000000001</v>
      </c>
      <c r="I488" s="246"/>
      <c r="J488" s="242"/>
      <c r="K488" s="242"/>
      <c r="L488" s="247"/>
      <c r="M488" s="248"/>
      <c r="N488" s="249"/>
      <c r="O488" s="249"/>
      <c r="P488" s="249"/>
      <c r="Q488" s="249"/>
      <c r="R488" s="249"/>
      <c r="S488" s="249"/>
      <c r="T488" s="250"/>
      <c r="U488" s="14"/>
      <c r="V488" s="14"/>
      <c r="W488" s="14"/>
      <c r="X488" s="14"/>
      <c r="Y488" s="14"/>
      <c r="Z488" s="14"/>
      <c r="AA488" s="14"/>
      <c r="AB488" s="14"/>
      <c r="AC488" s="14"/>
      <c r="AD488" s="14"/>
      <c r="AE488" s="14"/>
      <c r="AT488" s="251" t="s">
        <v>162</v>
      </c>
      <c r="AU488" s="251" t="s">
        <v>89</v>
      </c>
      <c r="AV488" s="14" t="s">
        <v>89</v>
      </c>
      <c r="AW488" s="14" t="s">
        <v>32</v>
      </c>
      <c r="AX488" s="14" t="s">
        <v>80</v>
      </c>
      <c r="AY488" s="251" t="s">
        <v>143</v>
      </c>
    </row>
    <row r="489" s="2" customFormat="1" ht="14.4" customHeight="1">
      <c r="A489" s="37"/>
      <c r="B489" s="38"/>
      <c r="C489" s="252" t="s">
        <v>780</v>
      </c>
      <c r="D489" s="252" t="s">
        <v>290</v>
      </c>
      <c r="E489" s="253" t="s">
        <v>781</v>
      </c>
      <c r="F489" s="254" t="s">
        <v>782</v>
      </c>
      <c r="G489" s="255" t="s">
        <v>406</v>
      </c>
      <c r="H489" s="256">
        <v>20</v>
      </c>
      <c r="I489" s="257"/>
      <c r="J489" s="258">
        <f>ROUND(I489*H489,2)</f>
        <v>0</v>
      </c>
      <c r="K489" s="254" t="s">
        <v>1</v>
      </c>
      <c r="L489" s="259"/>
      <c r="M489" s="260" t="s">
        <v>1</v>
      </c>
      <c r="N489" s="261" t="s">
        <v>45</v>
      </c>
      <c r="O489" s="90"/>
      <c r="P489" s="222">
        <f>O489*H489</f>
        <v>0</v>
      </c>
      <c r="Q489" s="222">
        <v>0.00020000000000000001</v>
      </c>
      <c r="R489" s="222">
        <f>Q489*H489</f>
        <v>0.0040000000000000001</v>
      </c>
      <c r="S489" s="222">
        <v>0</v>
      </c>
      <c r="T489" s="223">
        <f>S489*H489</f>
        <v>0</v>
      </c>
      <c r="U489" s="37"/>
      <c r="V489" s="37"/>
      <c r="W489" s="37"/>
      <c r="X489" s="37"/>
      <c r="Y489" s="37"/>
      <c r="Z489" s="37"/>
      <c r="AA489" s="37"/>
      <c r="AB489" s="37"/>
      <c r="AC489" s="37"/>
      <c r="AD489" s="37"/>
      <c r="AE489" s="37"/>
      <c r="AR489" s="224" t="s">
        <v>326</v>
      </c>
      <c r="AT489" s="224" t="s">
        <v>290</v>
      </c>
      <c r="AU489" s="224" t="s">
        <v>89</v>
      </c>
      <c r="AY489" s="16" t="s">
        <v>143</v>
      </c>
      <c r="BE489" s="225">
        <f>IF(N489="základní",J489,0)</f>
        <v>0</v>
      </c>
      <c r="BF489" s="225">
        <f>IF(N489="snížená",J489,0)</f>
        <v>0</v>
      </c>
      <c r="BG489" s="225">
        <f>IF(N489="zákl. přenesená",J489,0)</f>
        <v>0</v>
      </c>
      <c r="BH489" s="225">
        <f>IF(N489="sníž. přenesená",J489,0)</f>
        <v>0</v>
      </c>
      <c r="BI489" s="225">
        <f>IF(N489="nulová",J489,0)</f>
        <v>0</v>
      </c>
      <c r="BJ489" s="16" t="s">
        <v>21</v>
      </c>
      <c r="BK489" s="225">
        <f>ROUND(I489*H489,2)</f>
        <v>0</v>
      </c>
      <c r="BL489" s="16" t="s">
        <v>251</v>
      </c>
      <c r="BM489" s="224" t="s">
        <v>783</v>
      </c>
    </row>
    <row r="490" s="14" customFormat="1">
      <c r="A490" s="14"/>
      <c r="B490" s="241"/>
      <c r="C490" s="242"/>
      <c r="D490" s="226" t="s">
        <v>162</v>
      </c>
      <c r="E490" s="243" t="s">
        <v>1</v>
      </c>
      <c r="F490" s="244" t="s">
        <v>784</v>
      </c>
      <c r="G490" s="242"/>
      <c r="H490" s="245">
        <v>20</v>
      </c>
      <c r="I490" s="246"/>
      <c r="J490" s="242"/>
      <c r="K490" s="242"/>
      <c r="L490" s="247"/>
      <c r="M490" s="248"/>
      <c r="N490" s="249"/>
      <c r="O490" s="249"/>
      <c r="P490" s="249"/>
      <c r="Q490" s="249"/>
      <c r="R490" s="249"/>
      <c r="S490" s="249"/>
      <c r="T490" s="250"/>
      <c r="U490" s="14"/>
      <c r="V490" s="14"/>
      <c r="W490" s="14"/>
      <c r="X490" s="14"/>
      <c r="Y490" s="14"/>
      <c r="Z490" s="14"/>
      <c r="AA490" s="14"/>
      <c r="AB490" s="14"/>
      <c r="AC490" s="14"/>
      <c r="AD490" s="14"/>
      <c r="AE490" s="14"/>
      <c r="AT490" s="251" t="s">
        <v>162</v>
      </c>
      <c r="AU490" s="251" t="s">
        <v>89</v>
      </c>
      <c r="AV490" s="14" t="s">
        <v>89</v>
      </c>
      <c r="AW490" s="14" t="s">
        <v>32</v>
      </c>
      <c r="AX490" s="14" t="s">
        <v>80</v>
      </c>
      <c r="AY490" s="251" t="s">
        <v>143</v>
      </c>
    </row>
    <row r="491" s="2" customFormat="1" ht="14.4" customHeight="1">
      <c r="A491" s="37"/>
      <c r="B491" s="38"/>
      <c r="C491" s="252" t="s">
        <v>785</v>
      </c>
      <c r="D491" s="252" t="s">
        <v>290</v>
      </c>
      <c r="E491" s="253" t="s">
        <v>786</v>
      </c>
      <c r="F491" s="254" t="s">
        <v>787</v>
      </c>
      <c r="G491" s="255" t="s">
        <v>406</v>
      </c>
      <c r="H491" s="256">
        <v>50</v>
      </c>
      <c r="I491" s="257"/>
      <c r="J491" s="258">
        <f>ROUND(I491*H491,2)</f>
        <v>0</v>
      </c>
      <c r="K491" s="254" t="s">
        <v>1</v>
      </c>
      <c r="L491" s="259"/>
      <c r="M491" s="260" t="s">
        <v>1</v>
      </c>
      <c r="N491" s="261" t="s">
        <v>45</v>
      </c>
      <c r="O491" s="90"/>
      <c r="P491" s="222">
        <f>O491*H491</f>
        <v>0</v>
      </c>
      <c r="Q491" s="222">
        <v>1.0000000000000001E-05</v>
      </c>
      <c r="R491" s="222">
        <f>Q491*H491</f>
        <v>0.00050000000000000001</v>
      </c>
      <c r="S491" s="222">
        <v>0</v>
      </c>
      <c r="T491" s="223">
        <f>S491*H491</f>
        <v>0</v>
      </c>
      <c r="U491" s="37"/>
      <c r="V491" s="37"/>
      <c r="W491" s="37"/>
      <c r="X491" s="37"/>
      <c r="Y491" s="37"/>
      <c r="Z491" s="37"/>
      <c r="AA491" s="37"/>
      <c r="AB491" s="37"/>
      <c r="AC491" s="37"/>
      <c r="AD491" s="37"/>
      <c r="AE491" s="37"/>
      <c r="AR491" s="224" t="s">
        <v>326</v>
      </c>
      <c r="AT491" s="224" t="s">
        <v>290</v>
      </c>
      <c r="AU491" s="224" t="s">
        <v>89</v>
      </c>
      <c r="AY491" s="16" t="s">
        <v>143</v>
      </c>
      <c r="BE491" s="225">
        <f>IF(N491="základní",J491,0)</f>
        <v>0</v>
      </c>
      <c r="BF491" s="225">
        <f>IF(N491="snížená",J491,0)</f>
        <v>0</v>
      </c>
      <c r="BG491" s="225">
        <f>IF(N491="zákl. přenesená",J491,0)</f>
        <v>0</v>
      </c>
      <c r="BH491" s="225">
        <f>IF(N491="sníž. přenesená",J491,0)</f>
        <v>0</v>
      </c>
      <c r="BI491" s="225">
        <f>IF(N491="nulová",J491,0)</f>
        <v>0</v>
      </c>
      <c r="BJ491" s="16" t="s">
        <v>21</v>
      </c>
      <c r="BK491" s="225">
        <f>ROUND(I491*H491,2)</f>
        <v>0</v>
      </c>
      <c r="BL491" s="16" t="s">
        <v>251</v>
      </c>
      <c r="BM491" s="224" t="s">
        <v>788</v>
      </c>
    </row>
    <row r="492" s="2" customFormat="1" ht="24.15" customHeight="1">
      <c r="A492" s="37"/>
      <c r="B492" s="38"/>
      <c r="C492" s="213" t="s">
        <v>789</v>
      </c>
      <c r="D492" s="213" t="s">
        <v>145</v>
      </c>
      <c r="E492" s="214" t="s">
        <v>790</v>
      </c>
      <c r="F492" s="215" t="s">
        <v>791</v>
      </c>
      <c r="G492" s="216" t="s">
        <v>157</v>
      </c>
      <c r="H492" s="217">
        <v>18.675000000000001</v>
      </c>
      <c r="I492" s="218"/>
      <c r="J492" s="219">
        <f>ROUND(I492*H492,2)</f>
        <v>0</v>
      </c>
      <c r="K492" s="215" t="s">
        <v>158</v>
      </c>
      <c r="L492" s="43"/>
      <c r="M492" s="220" t="s">
        <v>1</v>
      </c>
      <c r="N492" s="221" t="s">
        <v>45</v>
      </c>
      <c r="O492" s="90"/>
      <c r="P492" s="222">
        <f>O492*H492</f>
        <v>0</v>
      </c>
      <c r="Q492" s="222">
        <v>0</v>
      </c>
      <c r="R492" s="222">
        <f>Q492*H492</f>
        <v>0</v>
      </c>
      <c r="S492" s="222">
        <v>0</v>
      </c>
      <c r="T492" s="223">
        <f>S492*H492</f>
        <v>0</v>
      </c>
      <c r="U492" s="37"/>
      <c r="V492" s="37"/>
      <c r="W492" s="37"/>
      <c r="X492" s="37"/>
      <c r="Y492" s="37"/>
      <c r="Z492" s="37"/>
      <c r="AA492" s="37"/>
      <c r="AB492" s="37"/>
      <c r="AC492" s="37"/>
      <c r="AD492" s="37"/>
      <c r="AE492" s="37"/>
      <c r="AR492" s="224" t="s">
        <v>251</v>
      </c>
      <c r="AT492" s="224" t="s">
        <v>145</v>
      </c>
      <c r="AU492" s="224" t="s">
        <v>89</v>
      </c>
      <c r="AY492" s="16" t="s">
        <v>143</v>
      </c>
      <c r="BE492" s="225">
        <f>IF(N492="základní",J492,0)</f>
        <v>0</v>
      </c>
      <c r="BF492" s="225">
        <f>IF(N492="snížená",J492,0)</f>
        <v>0</v>
      </c>
      <c r="BG492" s="225">
        <f>IF(N492="zákl. přenesená",J492,0)</f>
        <v>0</v>
      </c>
      <c r="BH492" s="225">
        <f>IF(N492="sníž. přenesená",J492,0)</f>
        <v>0</v>
      </c>
      <c r="BI492" s="225">
        <f>IF(N492="nulová",J492,0)</f>
        <v>0</v>
      </c>
      <c r="BJ492" s="16" t="s">
        <v>21</v>
      </c>
      <c r="BK492" s="225">
        <f>ROUND(I492*H492,2)</f>
        <v>0</v>
      </c>
      <c r="BL492" s="16" t="s">
        <v>251</v>
      </c>
      <c r="BM492" s="224" t="s">
        <v>792</v>
      </c>
    </row>
    <row r="493" s="2" customFormat="1">
      <c r="A493" s="37"/>
      <c r="B493" s="38"/>
      <c r="C493" s="39"/>
      <c r="D493" s="226" t="s">
        <v>160</v>
      </c>
      <c r="E493" s="39"/>
      <c r="F493" s="227" t="s">
        <v>778</v>
      </c>
      <c r="G493" s="39"/>
      <c r="H493" s="39"/>
      <c r="I493" s="228"/>
      <c r="J493" s="39"/>
      <c r="K493" s="39"/>
      <c r="L493" s="43"/>
      <c r="M493" s="229"/>
      <c r="N493" s="230"/>
      <c r="O493" s="90"/>
      <c r="P493" s="90"/>
      <c r="Q493" s="90"/>
      <c r="R493" s="90"/>
      <c r="S493" s="90"/>
      <c r="T493" s="91"/>
      <c r="U493" s="37"/>
      <c r="V493" s="37"/>
      <c r="W493" s="37"/>
      <c r="X493" s="37"/>
      <c r="Y493" s="37"/>
      <c r="Z493" s="37"/>
      <c r="AA493" s="37"/>
      <c r="AB493" s="37"/>
      <c r="AC493" s="37"/>
      <c r="AD493" s="37"/>
      <c r="AE493" s="37"/>
      <c r="AT493" s="16" t="s">
        <v>160</v>
      </c>
      <c r="AU493" s="16" t="s">
        <v>89</v>
      </c>
    </row>
    <row r="494" s="14" customFormat="1">
      <c r="A494" s="14"/>
      <c r="B494" s="241"/>
      <c r="C494" s="242"/>
      <c r="D494" s="226" t="s">
        <v>162</v>
      </c>
      <c r="E494" s="243" t="s">
        <v>1</v>
      </c>
      <c r="F494" s="244" t="s">
        <v>793</v>
      </c>
      <c r="G494" s="242"/>
      <c r="H494" s="245">
        <v>18.675000000000001</v>
      </c>
      <c r="I494" s="246"/>
      <c r="J494" s="242"/>
      <c r="K494" s="242"/>
      <c r="L494" s="247"/>
      <c r="M494" s="248"/>
      <c r="N494" s="249"/>
      <c r="O494" s="249"/>
      <c r="P494" s="249"/>
      <c r="Q494" s="249"/>
      <c r="R494" s="249"/>
      <c r="S494" s="249"/>
      <c r="T494" s="250"/>
      <c r="U494" s="14"/>
      <c r="V494" s="14"/>
      <c r="W494" s="14"/>
      <c r="X494" s="14"/>
      <c r="Y494" s="14"/>
      <c r="Z494" s="14"/>
      <c r="AA494" s="14"/>
      <c r="AB494" s="14"/>
      <c r="AC494" s="14"/>
      <c r="AD494" s="14"/>
      <c r="AE494" s="14"/>
      <c r="AT494" s="251" t="s">
        <v>162</v>
      </c>
      <c r="AU494" s="251" t="s">
        <v>89</v>
      </c>
      <c r="AV494" s="14" t="s">
        <v>89</v>
      </c>
      <c r="AW494" s="14" t="s">
        <v>32</v>
      </c>
      <c r="AX494" s="14" t="s">
        <v>80</v>
      </c>
      <c r="AY494" s="251" t="s">
        <v>143</v>
      </c>
    </row>
    <row r="495" s="2" customFormat="1" ht="24.15" customHeight="1">
      <c r="A495" s="37"/>
      <c r="B495" s="38"/>
      <c r="C495" s="252" t="s">
        <v>794</v>
      </c>
      <c r="D495" s="252" t="s">
        <v>290</v>
      </c>
      <c r="E495" s="253" t="s">
        <v>795</v>
      </c>
      <c r="F495" s="254" t="s">
        <v>796</v>
      </c>
      <c r="G495" s="255" t="s">
        <v>157</v>
      </c>
      <c r="H495" s="256">
        <v>20</v>
      </c>
      <c r="I495" s="257"/>
      <c r="J495" s="258">
        <f>ROUND(I495*H495,2)</f>
        <v>0</v>
      </c>
      <c r="K495" s="254" t="s">
        <v>1</v>
      </c>
      <c r="L495" s="259"/>
      <c r="M495" s="260" t="s">
        <v>1</v>
      </c>
      <c r="N495" s="261" t="s">
        <v>45</v>
      </c>
      <c r="O495" s="90"/>
      <c r="P495" s="222">
        <f>O495*H495</f>
        <v>0</v>
      </c>
      <c r="Q495" s="222">
        <v>0.00050000000000000001</v>
      </c>
      <c r="R495" s="222">
        <f>Q495*H495</f>
        <v>0.01</v>
      </c>
      <c r="S495" s="222">
        <v>0</v>
      </c>
      <c r="T495" s="223">
        <f>S495*H495</f>
        <v>0</v>
      </c>
      <c r="U495" s="37"/>
      <c r="V495" s="37"/>
      <c r="W495" s="37"/>
      <c r="X495" s="37"/>
      <c r="Y495" s="37"/>
      <c r="Z495" s="37"/>
      <c r="AA495" s="37"/>
      <c r="AB495" s="37"/>
      <c r="AC495" s="37"/>
      <c r="AD495" s="37"/>
      <c r="AE495" s="37"/>
      <c r="AR495" s="224" t="s">
        <v>326</v>
      </c>
      <c r="AT495" s="224" t="s">
        <v>290</v>
      </c>
      <c r="AU495" s="224" t="s">
        <v>89</v>
      </c>
      <c r="AY495" s="16" t="s">
        <v>143</v>
      </c>
      <c r="BE495" s="225">
        <f>IF(N495="základní",J495,0)</f>
        <v>0</v>
      </c>
      <c r="BF495" s="225">
        <f>IF(N495="snížená",J495,0)</f>
        <v>0</v>
      </c>
      <c r="BG495" s="225">
        <f>IF(N495="zákl. přenesená",J495,0)</f>
        <v>0</v>
      </c>
      <c r="BH495" s="225">
        <f>IF(N495="sníž. přenesená",J495,0)</f>
        <v>0</v>
      </c>
      <c r="BI495" s="225">
        <f>IF(N495="nulová",J495,0)</f>
        <v>0</v>
      </c>
      <c r="BJ495" s="16" t="s">
        <v>21</v>
      </c>
      <c r="BK495" s="225">
        <f>ROUND(I495*H495,2)</f>
        <v>0</v>
      </c>
      <c r="BL495" s="16" t="s">
        <v>251</v>
      </c>
      <c r="BM495" s="224" t="s">
        <v>797</v>
      </c>
    </row>
    <row r="496" s="14" customFormat="1">
      <c r="A496" s="14"/>
      <c r="B496" s="241"/>
      <c r="C496" s="242"/>
      <c r="D496" s="226" t="s">
        <v>162</v>
      </c>
      <c r="E496" s="243" t="s">
        <v>1</v>
      </c>
      <c r="F496" s="244" t="s">
        <v>798</v>
      </c>
      <c r="G496" s="242"/>
      <c r="H496" s="245">
        <v>20</v>
      </c>
      <c r="I496" s="246"/>
      <c r="J496" s="242"/>
      <c r="K496" s="242"/>
      <c r="L496" s="247"/>
      <c r="M496" s="248"/>
      <c r="N496" s="249"/>
      <c r="O496" s="249"/>
      <c r="P496" s="249"/>
      <c r="Q496" s="249"/>
      <c r="R496" s="249"/>
      <c r="S496" s="249"/>
      <c r="T496" s="250"/>
      <c r="U496" s="14"/>
      <c r="V496" s="14"/>
      <c r="W496" s="14"/>
      <c r="X496" s="14"/>
      <c r="Y496" s="14"/>
      <c r="Z496" s="14"/>
      <c r="AA496" s="14"/>
      <c r="AB496" s="14"/>
      <c r="AC496" s="14"/>
      <c r="AD496" s="14"/>
      <c r="AE496" s="14"/>
      <c r="AT496" s="251" t="s">
        <v>162</v>
      </c>
      <c r="AU496" s="251" t="s">
        <v>89</v>
      </c>
      <c r="AV496" s="14" t="s">
        <v>89</v>
      </c>
      <c r="AW496" s="14" t="s">
        <v>32</v>
      </c>
      <c r="AX496" s="14" t="s">
        <v>80</v>
      </c>
      <c r="AY496" s="251" t="s">
        <v>143</v>
      </c>
    </row>
    <row r="497" s="2" customFormat="1" ht="24.15" customHeight="1">
      <c r="A497" s="37"/>
      <c r="B497" s="38"/>
      <c r="C497" s="213" t="s">
        <v>799</v>
      </c>
      <c r="D497" s="213" t="s">
        <v>145</v>
      </c>
      <c r="E497" s="214" t="s">
        <v>800</v>
      </c>
      <c r="F497" s="215" t="s">
        <v>801</v>
      </c>
      <c r="G497" s="216" t="s">
        <v>247</v>
      </c>
      <c r="H497" s="217">
        <v>1.1719999999999999</v>
      </c>
      <c r="I497" s="218"/>
      <c r="J497" s="219">
        <f>ROUND(I497*H497,2)</f>
        <v>0</v>
      </c>
      <c r="K497" s="215" t="s">
        <v>158</v>
      </c>
      <c r="L497" s="43"/>
      <c r="M497" s="220" t="s">
        <v>1</v>
      </c>
      <c r="N497" s="221" t="s">
        <v>45</v>
      </c>
      <c r="O497" s="90"/>
      <c r="P497" s="222">
        <f>O497*H497</f>
        <v>0</v>
      </c>
      <c r="Q497" s="222">
        <v>0</v>
      </c>
      <c r="R497" s="222">
        <f>Q497*H497</f>
        <v>0</v>
      </c>
      <c r="S497" s="222">
        <v>0</v>
      </c>
      <c r="T497" s="223">
        <f>S497*H497</f>
        <v>0</v>
      </c>
      <c r="U497" s="37"/>
      <c r="V497" s="37"/>
      <c r="W497" s="37"/>
      <c r="X497" s="37"/>
      <c r="Y497" s="37"/>
      <c r="Z497" s="37"/>
      <c r="AA497" s="37"/>
      <c r="AB497" s="37"/>
      <c r="AC497" s="37"/>
      <c r="AD497" s="37"/>
      <c r="AE497" s="37"/>
      <c r="AR497" s="224" t="s">
        <v>251</v>
      </c>
      <c r="AT497" s="224" t="s">
        <v>145</v>
      </c>
      <c r="AU497" s="224" t="s">
        <v>89</v>
      </c>
      <c r="AY497" s="16" t="s">
        <v>143</v>
      </c>
      <c r="BE497" s="225">
        <f>IF(N497="základní",J497,0)</f>
        <v>0</v>
      </c>
      <c r="BF497" s="225">
        <f>IF(N497="snížená",J497,0)</f>
        <v>0</v>
      </c>
      <c r="BG497" s="225">
        <f>IF(N497="zákl. přenesená",J497,0)</f>
        <v>0</v>
      </c>
      <c r="BH497" s="225">
        <f>IF(N497="sníž. přenesená",J497,0)</f>
        <v>0</v>
      </c>
      <c r="BI497" s="225">
        <f>IF(N497="nulová",J497,0)</f>
        <v>0</v>
      </c>
      <c r="BJ497" s="16" t="s">
        <v>21</v>
      </c>
      <c r="BK497" s="225">
        <f>ROUND(I497*H497,2)</f>
        <v>0</v>
      </c>
      <c r="BL497" s="16" t="s">
        <v>251</v>
      </c>
      <c r="BM497" s="224" t="s">
        <v>802</v>
      </c>
    </row>
    <row r="498" s="2" customFormat="1">
      <c r="A498" s="37"/>
      <c r="B498" s="38"/>
      <c r="C498" s="39"/>
      <c r="D498" s="226" t="s">
        <v>160</v>
      </c>
      <c r="E498" s="39"/>
      <c r="F498" s="227" t="s">
        <v>803</v>
      </c>
      <c r="G498" s="39"/>
      <c r="H498" s="39"/>
      <c r="I498" s="228"/>
      <c r="J498" s="39"/>
      <c r="K498" s="39"/>
      <c r="L498" s="43"/>
      <c r="M498" s="229"/>
      <c r="N498" s="230"/>
      <c r="O498" s="90"/>
      <c r="P498" s="90"/>
      <c r="Q498" s="90"/>
      <c r="R498" s="90"/>
      <c r="S498" s="90"/>
      <c r="T498" s="91"/>
      <c r="U498" s="37"/>
      <c r="V498" s="37"/>
      <c r="W498" s="37"/>
      <c r="X498" s="37"/>
      <c r="Y498" s="37"/>
      <c r="Z498" s="37"/>
      <c r="AA498" s="37"/>
      <c r="AB498" s="37"/>
      <c r="AC498" s="37"/>
      <c r="AD498" s="37"/>
      <c r="AE498" s="37"/>
      <c r="AT498" s="16" t="s">
        <v>160</v>
      </c>
      <c r="AU498" s="16" t="s">
        <v>89</v>
      </c>
    </row>
    <row r="499" s="12" customFormat="1" ht="22.8" customHeight="1">
      <c r="A499" s="12"/>
      <c r="B499" s="197"/>
      <c r="C499" s="198"/>
      <c r="D499" s="199" t="s">
        <v>79</v>
      </c>
      <c r="E499" s="211" t="s">
        <v>804</v>
      </c>
      <c r="F499" s="211" t="s">
        <v>805</v>
      </c>
      <c r="G499" s="198"/>
      <c r="H499" s="198"/>
      <c r="I499" s="201"/>
      <c r="J499" s="212">
        <f>BK499</f>
        <v>0</v>
      </c>
      <c r="K499" s="198"/>
      <c r="L499" s="203"/>
      <c r="M499" s="204"/>
      <c r="N499" s="205"/>
      <c r="O499" s="205"/>
      <c r="P499" s="206">
        <f>SUM(P500:P522)</f>
        <v>0</v>
      </c>
      <c r="Q499" s="205"/>
      <c r="R499" s="206">
        <f>SUM(R500:R522)</f>
        <v>3.1667472999999995</v>
      </c>
      <c r="S499" s="205"/>
      <c r="T499" s="207">
        <f>SUM(T500:T522)</f>
        <v>0</v>
      </c>
      <c r="U499" s="12"/>
      <c r="V499" s="12"/>
      <c r="W499" s="12"/>
      <c r="X499" s="12"/>
      <c r="Y499" s="12"/>
      <c r="Z499" s="12"/>
      <c r="AA499" s="12"/>
      <c r="AB499" s="12"/>
      <c r="AC499" s="12"/>
      <c r="AD499" s="12"/>
      <c r="AE499" s="12"/>
      <c r="AR499" s="208" t="s">
        <v>89</v>
      </c>
      <c r="AT499" s="209" t="s">
        <v>79</v>
      </c>
      <c r="AU499" s="209" t="s">
        <v>21</v>
      </c>
      <c r="AY499" s="208" t="s">
        <v>143</v>
      </c>
      <c r="BK499" s="210">
        <f>SUM(BK500:BK522)</f>
        <v>0</v>
      </c>
    </row>
    <row r="500" s="2" customFormat="1" ht="24.15" customHeight="1">
      <c r="A500" s="37"/>
      <c r="B500" s="38"/>
      <c r="C500" s="213" t="s">
        <v>806</v>
      </c>
      <c r="D500" s="213" t="s">
        <v>145</v>
      </c>
      <c r="E500" s="214" t="s">
        <v>807</v>
      </c>
      <c r="F500" s="215" t="s">
        <v>808</v>
      </c>
      <c r="G500" s="216" t="s">
        <v>157</v>
      </c>
      <c r="H500" s="217">
        <v>109.81999999999999</v>
      </c>
      <c r="I500" s="218"/>
      <c r="J500" s="219">
        <f>ROUND(I500*H500,2)</f>
        <v>0</v>
      </c>
      <c r="K500" s="215" t="s">
        <v>158</v>
      </c>
      <c r="L500" s="43"/>
      <c r="M500" s="220" t="s">
        <v>1</v>
      </c>
      <c r="N500" s="221" t="s">
        <v>45</v>
      </c>
      <c r="O500" s="90"/>
      <c r="P500" s="222">
        <f>O500*H500</f>
        <v>0</v>
      </c>
      <c r="Q500" s="222">
        <v>0</v>
      </c>
      <c r="R500" s="222">
        <f>Q500*H500</f>
        <v>0</v>
      </c>
      <c r="S500" s="222">
        <v>0</v>
      </c>
      <c r="T500" s="223">
        <f>S500*H500</f>
        <v>0</v>
      </c>
      <c r="U500" s="37"/>
      <c r="V500" s="37"/>
      <c r="W500" s="37"/>
      <c r="X500" s="37"/>
      <c r="Y500" s="37"/>
      <c r="Z500" s="37"/>
      <c r="AA500" s="37"/>
      <c r="AB500" s="37"/>
      <c r="AC500" s="37"/>
      <c r="AD500" s="37"/>
      <c r="AE500" s="37"/>
      <c r="AR500" s="224" t="s">
        <v>251</v>
      </c>
      <c r="AT500" s="224" t="s">
        <v>145</v>
      </c>
      <c r="AU500" s="224" t="s">
        <v>89</v>
      </c>
      <c r="AY500" s="16" t="s">
        <v>143</v>
      </c>
      <c r="BE500" s="225">
        <f>IF(N500="základní",J500,0)</f>
        <v>0</v>
      </c>
      <c r="BF500" s="225">
        <f>IF(N500="snížená",J500,0)</f>
        <v>0</v>
      </c>
      <c r="BG500" s="225">
        <f>IF(N500="zákl. přenesená",J500,0)</f>
        <v>0</v>
      </c>
      <c r="BH500" s="225">
        <f>IF(N500="sníž. přenesená",J500,0)</f>
        <v>0</v>
      </c>
      <c r="BI500" s="225">
        <f>IF(N500="nulová",J500,0)</f>
        <v>0</v>
      </c>
      <c r="BJ500" s="16" t="s">
        <v>21</v>
      </c>
      <c r="BK500" s="225">
        <f>ROUND(I500*H500,2)</f>
        <v>0</v>
      </c>
      <c r="BL500" s="16" t="s">
        <v>251</v>
      </c>
      <c r="BM500" s="224" t="s">
        <v>809</v>
      </c>
    </row>
    <row r="501" s="2" customFormat="1">
      <c r="A501" s="37"/>
      <c r="B501" s="38"/>
      <c r="C501" s="39"/>
      <c r="D501" s="226" t="s">
        <v>160</v>
      </c>
      <c r="E501" s="39"/>
      <c r="F501" s="227" t="s">
        <v>810</v>
      </c>
      <c r="G501" s="39"/>
      <c r="H501" s="39"/>
      <c r="I501" s="228"/>
      <c r="J501" s="39"/>
      <c r="K501" s="39"/>
      <c r="L501" s="43"/>
      <c r="M501" s="229"/>
      <c r="N501" s="230"/>
      <c r="O501" s="90"/>
      <c r="P501" s="90"/>
      <c r="Q501" s="90"/>
      <c r="R501" s="90"/>
      <c r="S501" s="90"/>
      <c r="T501" s="91"/>
      <c r="U501" s="37"/>
      <c r="V501" s="37"/>
      <c r="W501" s="37"/>
      <c r="X501" s="37"/>
      <c r="Y501" s="37"/>
      <c r="Z501" s="37"/>
      <c r="AA501" s="37"/>
      <c r="AB501" s="37"/>
      <c r="AC501" s="37"/>
      <c r="AD501" s="37"/>
      <c r="AE501" s="37"/>
      <c r="AT501" s="16" t="s">
        <v>160</v>
      </c>
      <c r="AU501" s="16" t="s">
        <v>89</v>
      </c>
    </row>
    <row r="502" s="14" customFormat="1">
      <c r="A502" s="14"/>
      <c r="B502" s="241"/>
      <c r="C502" s="242"/>
      <c r="D502" s="226" t="s">
        <v>162</v>
      </c>
      <c r="E502" s="243" t="s">
        <v>1</v>
      </c>
      <c r="F502" s="244" t="s">
        <v>811</v>
      </c>
      <c r="G502" s="242"/>
      <c r="H502" s="245">
        <v>109.81999999999999</v>
      </c>
      <c r="I502" s="246"/>
      <c r="J502" s="242"/>
      <c r="K502" s="242"/>
      <c r="L502" s="247"/>
      <c r="M502" s="248"/>
      <c r="N502" s="249"/>
      <c r="O502" s="249"/>
      <c r="P502" s="249"/>
      <c r="Q502" s="249"/>
      <c r="R502" s="249"/>
      <c r="S502" s="249"/>
      <c r="T502" s="250"/>
      <c r="U502" s="14"/>
      <c r="V502" s="14"/>
      <c r="W502" s="14"/>
      <c r="X502" s="14"/>
      <c r="Y502" s="14"/>
      <c r="Z502" s="14"/>
      <c r="AA502" s="14"/>
      <c r="AB502" s="14"/>
      <c r="AC502" s="14"/>
      <c r="AD502" s="14"/>
      <c r="AE502" s="14"/>
      <c r="AT502" s="251" t="s">
        <v>162</v>
      </c>
      <c r="AU502" s="251" t="s">
        <v>89</v>
      </c>
      <c r="AV502" s="14" t="s">
        <v>89</v>
      </c>
      <c r="AW502" s="14" t="s">
        <v>32</v>
      </c>
      <c r="AX502" s="14" t="s">
        <v>80</v>
      </c>
      <c r="AY502" s="251" t="s">
        <v>143</v>
      </c>
    </row>
    <row r="503" s="2" customFormat="1" ht="14.4" customHeight="1">
      <c r="A503" s="37"/>
      <c r="B503" s="38"/>
      <c r="C503" s="252" t="s">
        <v>812</v>
      </c>
      <c r="D503" s="252" t="s">
        <v>290</v>
      </c>
      <c r="E503" s="253" t="s">
        <v>744</v>
      </c>
      <c r="F503" s="254" t="s">
        <v>745</v>
      </c>
      <c r="G503" s="255" t="s">
        <v>247</v>
      </c>
      <c r="H503" s="256">
        <v>0.037999999999999999</v>
      </c>
      <c r="I503" s="257"/>
      <c r="J503" s="258">
        <f>ROUND(I503*H503,2)</f>
        <v>0</v>
      </c>
      <c r="K503" s="254" t="s">
        <v>1</v>
      </c>
      <c r="L503" s="259"/>
      <c r="M503" s="260" t="s">
        <v>1</v>
      </c>
      <c r="N503" s="261" t="s">
        <v>45</v>
      </c>
      <c r="O503" s="90"/>
      <c r="P503" s="222">
        <f>O503*H503</f>
        <v>0</v>
      </c>
      <c r="Q503" s="222">
        <v>1</v>
      </c>
      <c r="R503" s="222">
        <f>Q503*H503</f>
        <v>0.037999999999999999</v>
      </c>
      <c r="S503" s="222">
        <v>0</v>
      </c>
      <c r="T503" s="223">
        <f>S503*H503</f>
        <v>0</v>
      </c>
      <c r="U503" s="37"/>
      <c r="V503" s="37"/>
      <c r="W503" s="37"/>
      <c r="X503" s="37"/>
      <c r="Y503" s="37"/>
      <c r="Z503" s="37"/>
      <c r="AA503" s="37"/>
      <c r="AB503" s="37"/>
      <c r="AC503" s="37"/>
      <c r="AD503" s="37"/>
      <c r="AE503" s="37"/>
      <c r="AR503" s="224" t="s">
        <v>326</v>
      </c>
      <c r="AT503" s="224" t="s">
        <v>290</v>
      </c>
      <c r="AU503" s="224" t="s">
        <v>89</v>
      </c>
      <c r="AY503" s="16" t="s">
        <v>143</v>
      </c>
      <c r="BE503" s="225">
        <f>IF(N503="základní",J503,0)</f>
        <v>0</v>
      </c>
      <c r="BF503" s="225">
        <f>IF(N503="snížená",J503,0)</f>
        <v>0</v>
      </c>
      <c r="BG503" s="225">
        <f>IF(N503="zákl. přenesená",J503,0)</f>
        <v>0</v>
      </c>
      <c r="BH503" s="225">
        <f>IF(N503="sníž. přenesená",J503,0)</f>
        <v>0</v>
      </c>
      <c r="BI503" s="225">
        <f>IF(N503="nulová",J503,0)</f>
        <v>0</v>
      </c>
      <c r="BJ503" s="16" t="s">
        <v>21</v>
      </c>
      <c r="BK503" s="225">
        <f>ROUND(I503*H503,2)</f>
        <v>0</v>
      </c>
      <c r="BL503" s="16" t="s">
        <v>251</v>
      </c>
      <c r="BM503" s="224" t="s">
        <v>813</v>
      </c>
    </row>
    <row r="504" s="2" customFormat="1">
      <c r="A504" s="37"/>
      <c r="B504" s="38"/>
      <c r="C504" s="39"/>
      <c r="D504" s="226" t="s">
        <v>446</v>
      </c>
      <c r="E504" s="39"/>
      <c r="F504" s="227" t="s">
        <v>814</v>
      </c>
      <c r="G504" s="39"/>
      <c r="H504" s="39"/>
      <c r="I504" s="228"/>
      <c r="J504" s="39"/>
      <c r="K504" s="39"/>
      <c r="L504" s="43"/>
      <c r="M504" s="229"/>
      <c r="N504" s="230"/>
      <c r="O504" s="90"/>
      <c r="P504" s="90"/>
      <c r="Q504" s="90"/>
      <c r="R504" s="90"/>
      <c r="S504" s="90"/>
      <c r="T504" s="91"/>
      <c r="U504" s="37"/>
      <c r="V504" s="37"/>
      <c r="W504" s="37"/>
      <c r="X504" s="37"/>
      <c r="Y504" s="37"/>
      <c r="Z504" s="37"/>
      <c r="AA504" s="37"/>
      <c r="AB504" s="37"/>
      <c r="AC504" s="37"/>
      <c r="AD504" s="37"/>
      <c r="AE504" s="37"/>
      <c r="AT504" s="16" t="s">
        <v>446</v>
      </c>
      <c r="AU504" s="16" t="s">
        <v>89</v>
      </c>
    </row>
    <row r="505" s="14" customFormat="1">
      <c r="A505" s="14"/>
      <c r="B505" s="241"/>
      <c r="C505" s="242"/>
      <c r="D505" s="226" t="s">
        <v>162</v>
      </c>
      <c r="E505" s="243" t="s">
        <v>1</v>
      </c>
      <c r="F505" s="244" t="s">
        <v>815</v>
      </c>
      <c r="G505" s="242"/>
      <c r="H505" s="245">
        <v>0.033000000000000002</v>
      </c>
      <c r="I505" s="246"/>
      <c r="J505" s="242"/>
      <c r="K505" s="242"/>
      <c r="L505" s="247"/>
      <c r="M505" s="248"/>
      <c r="N505" s="249"/>
      <c r="O505" s="249"/>
      <c r="P505" s="249"/>
      <c r="Q505" s="249"/>
      <c r="R505" s="249"/>
      <c r="S505" s="249"/>
      <c r="T505" s="250"/>
      <c r="U505" s="14"/>
      <c r="V505" s="14"/>
      <c r="W505" s="14"/>
      <c r="X505" s="14"/>
      <c r="Y505" s="14"/>
      <c r="Z505" s="14"/>
      <c r="AA505" s="14"/>
      <c r="AB505" s="14"/>
      <c r="AC505" s="14"/>
      <c r="AD505" s="14"/>
      <c r="AE505" s="14"/>
      <c r="AT505" s="251" t="s">
        <v>162</v>
      </c>
      <c r="AU505" s="251" t="s">
        <v>89</v>
      </c>
      <c r="AV505" s="14" t="s">
        <v>89</v>
      </c>
      <c r="AW505" s="14" t="s">
        <v>32</v>
      </c>
      <c r="AX505" s="14" t="s">
        <v>80</v>
      </c>
      <c r="AY505" s="251" t="s">
        <v>143</v>
      </c>
    </row>
    <row r="506" s="14" customFormat="1">
      <c r="A506" s="14"/>
      <c r="B506" s="241"/>
      <c r="C506" s="242"/>
      <c r="D506" s="226" t="s">
        <v>162</v>
      </c>
      <c r="E506" s="242"/>
      <c r="F506" s="244" t="s">
        <v>816</v>
      </c>
      <c r="G506" s="242"/>
      <c r="H506" s="245">
        <v>0.037999999999999999</v>
      </c>
      <c r="I506" s="246"/>
      <c r="J506" s="242"/>
      <c r="K506" s="242"/>
      <c r="L506" s="247"/>
      <c r="M506" s="248"/>
      <c r="N506" s="249"/>
      <c r="O506" s="249"/>
      <c r="P506" s="249"/>
      <c r="Q506" s="249"/>
      <c r="R506" s="249"/>
      <c r="S506" s="249"/>
      <c r="T506" s="250"/>
      <c r="U506" s="14"/>
      <c r="V506" s="14"/>
      <c r="W506" s="14"/>
      <c r="X506" s="14"/>
      <c r="Y506" s="14"/>
      <c r="Z506" s="14"/>
      <c r="AA506" s="14"/>
      <c r="AB506" s="14"/>
      <c r="AC506" s="14"/>
      <c r="AD506" s="14"/>
      <c r="AE506" s="14"/>
      <c r="AT506" s="251" t="s">
        <v>162</v>
      </c>
      <c r="AU506" s="251" t="s">
        <v>89</v>
      </c>
      <c r="AV506" s="14" t="s">
        <v>89</v>
      </c>
      <c r="AW506" s="14" t="s">
        <v>4</v>
      </c>
      <c r="AX506" s="14" t="s">
        <v>21</v>
      </c>
      <c r="AY506" s="251" t="s">
        <v>143</v>
      </c>
    </row>
    <row r="507" s="2" customFormat="1" ht="24.15" customHeight="1">
      <c r="A507" s="37"/>
      <c r="B507" s="38"/>
      <c r="C507" s="213" t="s">
        <v>817</v>
      </c>
      <c r="D507" s="213" t="s">
        <v>145</v>
      </c>
      <c r="E507" s="214" t="s">
        <v>818</v>
      </c>
      <c r="F507" s="215" t="s">
        <v>819</v>
      </c>
      <c r="G507" s="216" t="s">
        <v>157</v>
      </c>
      <c r="H507" s="217">
        <v>109.81999999999999</v>
      </c>
      <c r="I507" s="218"/>
      <c r="J507" s="219">
        <f>ROUND(I507*H507,2)</f>
        <v>0</v>
      </c>
      <c r="K507" s="215" t="s">
        <v>158</v>
      </c>
      <c r="L507" s="43"/>
      <c r="M507" s="220" t="s">
        <v>1</v>
      </c>
      <c r="N507" s="221" t="s">
        <v>45</v>
      </c>
      <c r="O507" s="90"/>
      <c r="P507" s="222">
        <f>O507*H507</f>
        <v>0</v>
      </c>
      <c r="Q507" s="222">
        <v>0.00088000000000000003</v>
      </c>
      <c r="R507" s="222">
        <f>Q507*H507</f>
        <v>0.096641599999999994</v>
      </c>
      <c r="S507" s="222">
        <v>0</v>
      </c>
      <c r="T507" s="223">
        <f>S507*H507</f>
        <v>0</v>
      </c>
      <c r="U507" s="37"/>
      <c r="V507" s="37"/>
      <c r="W507" s="37"/>
      <c r="X507" s="37"/>
      <c r="Y507" s="37"/>
      <c r="Z507" s="37"/>
      <c r="AA507" s="37"/>
      <c r="AB507" s="37"/>
      <c r="AC507" s="37"/>
      <c r="AD507" s="37"/>
      <c r="AE507" s="37"/>
      <c r="AR507" s="224" t="s">
        <v>251</v>
      </c>
      <c r="AT507" s="224" t="s">
        <v>145</v>
      </c>
      <c r="AU507" s="224" t="s">
        <v>89</v>
      </c>
      <c r="AY507" s="16" t="s">
        <v>143</v>
      </c>
      <c r="BE507" s="225">
        <f>IF(N507="základní",J507,0)</f>
        <v>0</v>
      </c>
      <c r="BF507" s="225">
        <f>IF(N507="snížená",J507,0)</f>
        <v>0</v>
      </c>
      <c r="BG507" s="225">
        <f>IF(N507="zákl. přenesená",J507,0)</f>
        <v>0</v>
      </c>
      <c r="BH507" s="225">
        <f>IF(N507="sníž. přenesená",J507,0)</f>
        <v>0</v>
      </c>
      <c r="BI507" s="225">
        <f>IF(N507="nulová",J507,0)</f>
        <v>0</v>
      </c>
      <c r="BJ507" s="16" t="s">
        <v>21</v>
      </c>
      <c r="BK507" s="225">
        <f>ROUND(I507*H507,2)</f>
        <v>0</v>
      </c>
      <c r="BL507" s="16" t="s">
        <v>251</v>
      </c>
      <c r="BM507" s="224" t="s">
        <v>820</v>
      </c>
    </row>
    <row r="508" s="2" customFormat="1">
      <c r="A508" s="37"/>
      <c r="B508" s="38"/>
      <c r="C508" s="39"/>
      <c r="D508" s="226" t="s">
        <v>160</v>
      </c>
      <c r="E508" s="39"/>
      <c r="F508" s="227" t="s">
        <v>821</v>
      </c>
      <c r="G508" s="39"/>
      <c r="H508" s="39"/>
      <c r="I508" s="228"/>
      <c r="J508" s="39"/>
      <c r="K508" s="39"/>
      <c r="L508" s="43"/>
      <c r="M508" s="229"/>
      <c r="N508" s="230"/>
      <c r="O508" s="90"/>
      <c r="P508" s="90"/>
      <c r="Q508" s="90"/>
      <c r="R508" s="90"/>
      <c r="S508" s="90"/>
      <c r="T508" s="91"/>
      <c r="U508" s="37"/>
      <c r="V508" s="37"/>
      <c r="W508" s="37"/>
      <c r="X508" s="37"/>
      <c r="Y508" s="37"/>
      <c r="Z508" s="37"/>
      <c r="AA508" s="37"/>
      <c r="AB508" s="37"/>
      <c r="AC508" s="37"/>
      <c r="AD508" s="37"/>
      <c r="AE508" s="37"/>
      <c r="AT508" s="16" t="s">
        <v>160</v>
      </c>
      <c r="AU508" s="16" t="s">
        <v>89</v>
      </c>
    </row>
    <row r="509" s="2" customFormat="1" ht="24.15" customHeight="1">
      <c r="A509" s="37"/>
      <c r="B509" s="38"/>
      <c r="C509" s="252" t="s">
        <v>822</v>
      </c>
      <c r="D509" s="252" t="s">
        <v>290</v>
      </c>
      <c r="E509" s="253" t="s">
        <v>823</v>
      </c>
      <c r="F509" s="254" t="s">
        <v>824</v>
      </c>
      <c r="G509" s="255" t="s">
        <v>157</v>
      </c>
      <c r="H509" s="256">
        <v>126.29300000000001</v>
      </c>
      <c r="I509" s="257"/>
      <c r="J509" s="258">
        <f>ROUND(I509*H509,2)</f>
        <v>0</v>
      </c>
      <c r="K509" s="254" t="s">
        <v>1</v>
      </c>
      <c r="L509" s="259"/>
      <c r="M509" s="260" t="s">
        <v>1</v>
      </c>
      <c r="N509" s="261" t="s">
        <v>45</v>
      </c>
      <c r="O509" s="90"/>
      <c r="P509" s="222">
        <f>O509*H509</f>
        <v>0</v>
      </c>
      <c r="Q509" s="222">
        <v>0.0035000000000000001</v>
      </c>
      <c r="R509" s="222">
        <f>Q509*H509</f>
        <v>0.44202550000000002</v>
      </c>
      <c r="S509" s="222">
        <v>0</v>
      </c>
      <c r="T509" s="223">
        <f>S509*H509</f>
        <v>0</v>
      </c>
      <c r="U509" s="37"/>
      <c r="V509" s="37"/>
      <c r="W509" s="37"/>
      <c r="X509" s="37"/>
      <c r="Y509" s="37"/>
      <c r="Z509" s="37"/>
      <c r="AA509" s="37"/>
      <c r="AB509" s="37"/>
      <c r="AC509" s="37"/>
      <c r="AD509" s="37"/>
      <c r="AE509" s="37"/>
      <c r="AR509" s="224" t="s">
        <v>326</v>
      </c>
      <c r="AT509" s="224" t="s">
        <v>290</v>
      </c>
      <c r="AU509" s="224" t="s">
        <v>89</v>
      </c>
      <c r="AY509" s="16" t="s">
        <v>143</v>
      </c>
      <c r="BE509" s="225">
        <f>IF(N509="základní",J509,0)</f>
        <v>0</v>
      </c>
      <c r="BF509" s="225">
        <f>IF(N509="snížená",J509,0)</f>
        <v>0</v>
      </c>
      <c r="BG509" s="225">
        <f>IF(N509="zákl. přenesená",J509,0)</f>
        <v>0</v>
      </c>
      <c r="BH509" s="225">
        <f>IF(N509="sníž. přenesená",J509,0)</f>
        <v>0</v>
      </c>
      <c r="BI509" s="225">
        <f>IF(N509="nulová",J509,0)</f>
        <v>0</v>
      </c>
      <c r="BJ509" s="16" t="s">
        <v>21</v>
      </c>
      <c r="BK509" s="225">
        <f>ROUND(I509*H509,2)</f>
        <v>0</v>
      </c>
      <c r="BL509" s="16" t="s">
        <v>251</v>
      </c>
      <c r="BM509" s="224" t="s">
        <v>825</v>
      </c>
    </row>
    <row r="510" s="14" customFormat="1">
      <c r="A510" s="14"/>
      <c r="B510" s="241"/>
      <c r="C510" s="242"/>
      <c r="D510" s="226" t="s">
        <v>162</v>
      </c>
      <c r="E510" s="243" t="s">
        <v>1</v>
      </c>
      <c r="F510" s="244" t="s">
        <v>826</v>
      </c>
      <c r="G510" s="242"/>
      <c r="H510" s="245">
        <v>126.29300000000001</v>
      </c>
      <c r="I510" s="246"/>
      <c r="J510" s="242"/>
      <c r="K510" s="242"/>
      <c r="L510" s="247"/>
      <c r="M510" s="248"/>
      <c r="N510" s="249"/>
      <c r="O510" s="249"/>
      <c r="P510" s="249"/>
      <c r="Q510" s="249"/>
      <c r="R510" s="249"/>
      <c r="S510" s="249"/>
      <c r="T510" s="250"/>
      <c r="U510" s="14"/>
      <c r="V510" s="14"/>
      <c r="W510" s="14"/>
      <c r="X510" s="14"/>
      <c r="Y510" s="14"/>
      <c r="Z510" s="14"/>
      <c r="AA510" s="14"/>
      <c r="AB510" s="14"/>
      <c r="AC510" s="14"/>
      <c r="AD510" s="14"/>
      <c r="AE510" s="14"/>
      <c r="AT510" s="251" t="s">
        <v>162</v>
      </c>
      <c r="AU510" s="251" t="s">
        <v>89</v>
      </c>
      <c r="AV510" s="14" t="s">
        <v>89</v>
      </c>
      <c r="AW510" s="14" t="s">
        <v>32</v>
      </c>
      <c r="AX510" s="14" t="s">
        <v>80</v>
      </c>
      <c r="AY510" s="251" t="s">
        <v>143</v>
      </c>
    </row>
    <row r="511" s="2" customFormat="1" ht="24.15" customHeight="1">
      <c r="A511" s="37"/>
      <c r="B511" s="38"/>
      <c r="C511" s="213" t="s">
        <v>827</v>
      </c>
      <c r="D511" s="213" t="s">
        <v>145</v>
      </c>
      <c r="E511" s="214" t="s">
        <v>828</v>
      </c>
      <c r="F511" s="215" t="s">
        <v>829</v>
      </c>
      <c r="G511" s="216" t="s">
        <v>157</v>
      </c>
      <c r="H511" s="217">
        <v>109.81999999999999</v>
      </c>
      <c r="I511" s="218"/>
      <c r="J511" s="219">
        <f>ROUND(I511*H511,2)</f>
        <v>0</v>
      </c>
      <c r="K511" s="215" t="s">
        <v>1</v>
      </c>
      <c r="L511" s="43"/>
      <c r="M511" s="220" t="s">
        <v>1</v>
      </c>
      <c r="N511" s="221" t="s">
        <v>45</v>
      </c>
      <c r="O511" s="90"/>
      <c r="P511" s="222">
        <f>O511*H511</f>
        <v>0</v>
      </c>
      <c r="Q511" s="222">
        <v>0.00011</v>
      </c>
      <c r="R511" s="222">
        <f>Q511*H511</f>
        <v>0.012080199999999999</v>
      </c>
      <c r="S511" s="222">
        <v>0</v>
      </c>
      <c r="T511" s="223">
        <f>S511*H511</f>
        <v>0</v>
      </c>
      <c r="U511" s="37"/>
      <c r="V511" s="37"/>
      <c r="W511" s="37"/>
      <c r="X511" s="37"/>
      <c r="Y511" s="37"/>
      <c r="Z511" s="37"/>
      <c r="AA511" s="37"/>
      <c r="AB511" s="37"/>
      <c r="AC511" s="37"/>
      <c r="AD511" s="37"/>
      <c r="AE511" s="37"/>
      <c r="AR511" s="224" t="s">
        <v>251</v>
      </c>
      <c r="AT511" s="224" t="s">
        <v>145</v>
      </c>
      <c r="AU511" s="224" t="s">
        <v>89</v>
      </c>
      <c r="AY511" s="16" t="s">
        <v>143</v>
      </c>
      <c r="BE511" s="225">
        <f>IF(N511="základní",J511,0)</f>
        <v>0</v>
      </c>
      <c r="BF511" s="225">
        <f>IF(N511="snížená",J511,0)</f>
        <v>0</v>
      </c>
      <c r="BG511" s="225">
        <f>IF(N511="zákl. přenesená",J511,0)</f>
        <v>0</v>
      </c>
      <c r="BH511" s="225">
        <f>IF(N511="sníž. přenesená",J511,0)</f>
        <v>0</v>
      </c>
      <c r="BI511" s="225">
        <f>IF(N511="nulová",J511,0)</f>
        <v>0</v>
      </c>
      <c r="BJ511" s="16" t="s">
        <v>21</v>
      </c>
      <c r="BK511" s="225">
        <f>ROUND(I511*H511,2)</f>
        <v>0</v>
      </c>
      <c r="BL511" s="16" t="s">
        <v>251</v>
      </c>
      <c r="BM511" s="224" t="s">
        <v>830</v>
      </c>
    </row>
    <row r="512" s="2" customFormat="1" ht="24.15" customHeight="1">
      <c r="A512" s="37"/>
      <c r="B512" s="38"/>
      <c r="C512" s="252" t="s">
        <v>831</v>
      </c>
      <c r="D512" s="252" t="s">
        <v>290</v>
      </c>
      <c r="E512" s="253" t="s">
        <v>832</v>
      </c>
      <c r="F512" s="254" t="s">
        <v>833</v>
      </c>
      <c r="G512" s="255" t="s">
        <v>157</v>
      </c>
      <c r="H512" s="256">
        <v>120</v>
      </c>
      <c r="I512" s="257"/>
      <c r="J512" s="258">
        <f>ROUND(I512*H512,2)</f>
        <v>0</v>
      </c>
      <c r="K512" s="254" t="s">
        <v>1</v>
      </c>
      <c r="L512" s="259"/>
      <c r="M512" s="260" t="s">
        <v>1</v>
      </c>
      <c r="N512" s="261" t="s">
        <v>45</v>
      </c>
      <c r="O512" s="90"/>
      <c r="P512" s="222">
        <f>O512*H512</f>
        <v>0</v>
      </c>
      <c r="Q512" s="222">
        <v>0.0019</v>
      </c>
      <c r="R512" s="222">
        <f>Q512*H512</f>
        <v>0.22800000000000001</v>
      </c>
      <c r="S512" s="222">
        <v>0</v>
      </c>
      <c r="T512" s="223">
        <f>S512*H512</f>
        <v>0</v>
      </c>
      <c r="U512" s="37"/>
      <c r="V512" s="37"/>
      <c r="W512" s="37"/>
      <c r="X512" s="37"/>
      <c r="Y512" s="37"/>
      <c r="Z512" s="37"/>
      <c r="AA512" s="37"/>
      <c r="AB512" s="37"/>
      <c r="AC512" s="37"/>
      <c r="AD512" s="37"/>
      <c r="AE512" s="37"/>
      <c r="AR512" s="224" t="s">
        <v>326</v>
      </c>
      <c r="AT512" s="224" t="s">
        <v>290</v>
      </c>
      <c r="AU512" s="224" t="s">
        <v>89</v>
      </c>
      <c r="AY512" s="16" t="s">
        <v>143</v>
      </c>
      <c r="BE512" s="225">
        <f>IF(N512="základní",J512,0)</f>
        <v>0</v>
      </c>
      <c r="BF512" s="225">
        <f>IF(N512="snížená",J512,0)</f>
        <v>0</v>
      </c>
      <c r="BG512" s="225">
        <f>IF(N512="zákl. přenesená",J512,0)</f>
        <v>0</v>
      </c>
      <c r="BH512" s="225">
        <f>IF(N512="sníž. přenesená",J512,0)</f>
        <v>0</v>
      </c>
      <c r="BI512" s="225">
        <f>IF(N512="nulová",J512,0)</f>
        <v>0</v>
      </c>
      <c r="BJ512" s="16" t="s">
        <v>21</v>
      </c>
      <c r="BK512" s="225">
        <f>ROUND(I512*H512,2)</f>
        <v>0</v>
      </c>
      <c r="BL512" s="16" t="s">
        <v>251</v>
      </c>
      <c r="BM512" s="224" t="s">
        <v>834</v>
      </c>
    </row>
    <row r="513" s="14" customFormat="1">
      <c r="A513" s="14"/>
      <c r="B513" s="241"/>
      <c r="C513" s="242"/>
      <c r="D513" s="226" t="s">
        <v>162</v>
      </c>
      <c r="E513" s="243" t="s">
        <v>1</v>
      </c>
      <c r="F513" s="244" t="s">
        <v>835</v>
      </c>
      <c r="G513" s="242"/>
      <c r="H513" s="245">
        <v>120</v>
      </c>
      <c r="I513" s="246"/>
      <c r="J513" s="242"/>
      <c r="K513" s="242"/>
      <c r="L513" s="247"/>
      <c r="M513" s="248"/>
      <c r="N513" s="249"/>
      <c r="O513" s="249"/>
      <c r="P513" s="249"/>
      <c r="Q513" s="249"/>
      <c r="R513" s="249"/>
      <c r="S513" s="249"/>
      <c r="T513" s="250"/>
      <c r="U513" s="14"/>
      <c r="V513" s="14"/>
      <c r="W513" s="14"/>
      <c r="X513" s="14"/>
      <c r="Y513" s="14"/>
      <c r="Z513" s="14"/>
      <c r="AA513" s="14"/>
      <c r="AB513" s="14"/>
      <c r="AC513" s="14"/>
      <c r="AD513" s="14"/>
      <c r="AE513" s="14"/>
      <c r="AT513" s="251" t="s">
        <v>162</v>
      </c>
      <c r="AU513" s="251" t="s">
        <v>89</v>
      </c>
      <c r="AV513" s="14" t="s">
        <v>89</v>
      </c>
      <c r="AW513" s="14" t="s">
        <v>32</v>
      </c>
      <c r="AX513" s="14" t="s">
        <v>80</v>
      </c>
      <c r="AY513" s="251" t="s">
        <v>143</v>
      </c>
    </row>
    <row r="514" s="2" customFormat="1" ht="14.4" customHeight="1">
      <c r="A514" s="37"/>
      <c r="B514" s="38"/>
      <c r="C514" s="252" t="s">
        <v>836</v>
      </c>
      <c r="D514" s="252" t="s">
        <v>290</v>
      </c>
      <c r="E514" s="253" t="s">
        <v>837</v>
      </c>
      <c r="F514" s="254" t="s">
        <v>838</v>
      </c>
      <c r="G514" s="255" t="s">
        <v>406</v>
      </c>
      <c r="H514" s="256">
        <v>600</v>
      </c>
      <c r="I514" s="257"/>
      <c r="J514" s="258">
        <f>ROUND(I514*H514,2)</f>
        <v>0</v>
      </c>
      <c r="K514" s="254" t="s">
        <v>1</v>
      </c>
      <c r="L514" s="259"/>
      <c r="M514" s="260" t="s">
        <v>1</v>
      </c>
      <c r="N514" s="261" t="s">
        <v>45</v>
      </c>
      <c r="O514" s="90"/>
      <c r="P514" s="222">
        <f>O514*H514</f>
        <v>0</v>
      </c>
      <c r="Q514" s="222">
        <v>0.0019</v>
      </c>
      <c r="R514" s="222">
        <f>Q514*H514</f>
        <v>1.1399999999999999</v>
      </c>
      <c r="S514" s="222">
        <v>0</v>
      </c>
      <c r="T514" s="223">
        <f>S514*H514</f>
        <v>0</v>
      </c>
      <c r="U514" s="37"/>
      <c r="V514" s="37"/>
      <c r="W514" s="37"/>
      <c r="X514" s="37"/>
      <c r="Y514" s="37"/>
      <c r="Z514" s="37"/>
      <c r="AA514" s="37"/>
      <c r="AB514" s="37"/>
      <c r="AC514" s="37"/>
      <c r="AD514" s="37"/>
      <c r="AE514" s="37"/>
      <c r="AR514" s="224" t="s">
        <v>326</v>
      </c>
      <c r="AT514" s="224" t="s">
        <v>290</v>
      </c>
      <c r="AU514" s="224" t="s">
        <v>89</v>
      </c>
      <c r="AY514" s="16" t="s">
        <v>143</v>
      </c>
      <c r="BE514" s="225">
        <f>IF(N514="základní",J514,0)</f>
        <v>0</v>
      </c>
      <c r="BF514" s="225">
        <f>IF(N514="snížená",J514,0)</f>
        <v>0</v>
      </c>
      <c r="BG514" s="225">
        <f>IF(N514="zákl. přenesená",J514,0)</f>
        <v>0</v>
      </c>
      <c r="BH514" s="225">
        <f>IF(N514="sníž. přenesená",J514,0)</f>
        <v>0</v>
      </c>
      <c r="BI514" s="225">
        <f>IF(N514="nulová",J514,0)</f>
        <v>0</v>
      </c>
      <c r="BJ514" s="16" t="s">
        <v>21</v>
      </c>
      <c r="BK514" s="225">
        <f>ROUND(I514*H514,2)</f>
        <v>0</v>
      </c>
      <c r="BL514" s="16" t="s">
        <v>251</v>
      </c>
      <c r="BM514" s="224" t="s">
        <v>839</v>
      </c>
    </row>
    <row r="515" s="2" customFormat="1" ht="14.4" customHeight="1">
      <c r="A515" s="37"/>
      <c r="B515" s="38"/>
      <c r="C515" s="252" t="s">
        <v>840</v>
      </c>
      <c r="D515" s="252" t="s">
        <v>290</v>
      </c>
      <c r="E515" s="253" t="s">
        <v>841</v>
      </c>
      <c r="F515" s="254" t="s">
        <v>842</v>
      </c>
      <c r="G515" s="255" t="s">
        <v>406</v>
      </c>
      <c r="H515" s="256">
        <v>600</v>
      </c>
      <c r="I515" s="257"/>
      <c r="J515" s="258">
        <f>ROUND(I515*H515,2)</f>
        <v>0</v>
      </c>
      <c r="K515" s="254" t="s">
        <v>1</v>
      </c>
      <c r="L515" s="259"/>
      <c r="M515" s="260" t="s">
        <v>1</v>
      </c>
      <c r="N515" s="261" t="s">
        <v>45</v>
      </c>
      <c r="O515" s="90"/>
      <c r="P515" s="222">
        <f>O515*H515</f>
        <v>0</v>
      </c>
      <c r="Q515" s="222">
        <v>0.0019</v>
      </c>
      <c r="R515" s="222">
        <f>Q515*H515</f>
        <v>1.1399999999999999</v>
      </c>
      <c r="S515" s="222">
        <v>0</v>
      </c>
      <c r="T515" s="223">
        <f>S515*H515</f>
        <v>0</v>
      </c>
      <c r="U515" s="37"/>
      <c r="V515" s="37"/>
      <c r="W515" s="37"/>
      <c r="X515" s="37"/>
      <c r="Y515" s="37"/>
      <c r="Z515" s="37"/>
      <c r="AA515" s="37"/>
      <c r="AB515" s="37"/>
      <c r="AC515" s="37"/>
      <c r="AD515" s="37"/>
      <c r="AE515" s="37"/>
      <c r="AR515" s="224" t="s">
        <v>326</v>
      </c>
      <c r="AT515" s="224" t="s">
        <v>290</v>
      </c>
      <c r="AU515" s="224" t="s">
        <v>89</v>
      </c>
      <c r="AY515" s="16" t="s">
        <v>143</v>
      </c>
      <c r="BE515" s="225">
        <f>IF(N515="základní",J515,0)</f>
        <v>0</v>
      </c>
      <c r="BF515" s="225">
        <f>IF(N515="snížená",J515,0)</f>
        <v>0</v>
      </c>
      <c r="BG515" s="225">
        <f>IF(N515="zákl. přenesená",J515,0)</f>
        <v>0</v>
      </c>
      <c r="BH515" s="225">
        <f>IF(N515="sníž. přenesená",J515,0)</f>
        <v>0</v>
      </c>
      <c r="BI515" s="225">
        <f>IF(N515="nulová",J515,0)</f>
        <v>0</v>
      </c>
      <c r="BJ515" s="16" t="s">
        <v>21</v>
      </c>
      <c r="BK515" s="225">
        <f>ROUND(I515*H515,2)</f>
        <v>0</v>
      </c>
      <c r="BL515" s="16" t="s">
        <v>251</v>
      </c>
      <c r="BM515" s="224" t="s">
        <v>843</v>
      </c>
    </row>
    <row r="516" s="2" customFormat="1" ht="24.15" customHeight="1">
      <c r="A516" s="37"/>
      <c r="B516" s="38"/>
      <c r="C516" s="213" t="s">
        <v>844</v>
      </c>
      <c r="D516" s="213" t="s">
        <v>145</v>
      </c>
      <c r="E516" s="214" t="s">
        <v>845</v>
      </c>
      <c r="F516" s="215" t="s">
        <v>846</v>
      </c>
      <c r="G516" s="216" t="s">
        <v>157</v>
      </c>
      <c r="H516" s="217">
        <v>126.5</v>
      </c>
      <c r="I516" s="218"/>
      <c r="J516" s="219">
        <f>ROUND(I516*H516,2)</f>
        <v>0</v>
      </c>
      <c r="K516" s="215" t="s">
        <v>158</v>
      </c>
      <c r="L516" s="43"/>
      <c r="M516" s="220" t="s">
        <v>1</v>
      </c>
      <c r="N516" s="221" t="s">
        <v>45</v>
      </c>
      <c r="O516" s="90"/>
      <c r="P516" s="222">
        <f>O516*H516</f>
        <v>0</v>
      </c>
      <c r="Q516" s="222">
        <v>0</v>
      </c>
      <c r="R516" s="222">
        <f>Q516*H516</f>
        <v>0</v>
      </c>
      <c r="S516" s="222">
        <v>0</v>
      </c>
      <c r="T516" s="223">
        <f>S516*H516</f>
        <v>0</v>
      </c>
      <c r="U516" s="37"/>
      <c r="V516" s="37"/>
      <c r="W516" s="37"/>
      <c r="X516" s="37"/>
      <c r="Y516" s="37"/>
      <c r="Z516" s="37"/>
      <c r="AA516" s="37"/>
      <c r="AB516" s="37"/>
      <c r="AC516" s="37"/>
      <c r="AD516" s="37"/>
      <c r="AE516" s="37"/>
      <c r="AR516" s="224" t="s">
        <v>251</v>
      </c>
      <c r="AT516" s="224" t="s">
        <v>145</v>
      </c>
      <c r="AU516" s="224" t="s">
        <v>89</v>
      </c>
      <c r="AY516" s="16" t="s">
        <v>143</v>
      </c>
      <c r="BE516" s="225">
        <f>IF(N516="základní",J516,0)</f>
        <v>0</v>
      </c>
      <c r="BF516" s="225">
        <f>IF(N516="snížená",J516,0)</f>
        <v>0</v>
      </c>
      <c r="BG516" s="225">
        <f>IF(N516="zákl. přenesená",J516,0)</f>
        <v>0</v>
      </c>
      <c r="BH516" s="225">
        <f>IF(N516="sníž. přenesená",J516,0)</f>
        <v>0</v>
      </c>
      <c r="BI516" s="225">
        <f>IF(N516="nulová",J516,0)</f>
        <v>0</v>
      </c>
      <c r="BJ516" s="16" t="s">
        <v>21</v>
      </c>
      <c r="BK516" s="225">
        <f>ROUND(I516*H516,2)</f>
        <v>0</v>
      </c>
      <c r="BL516" s="16" t="s">
        <v>251</v>
      </c>
      <c r="BM516" s="224" t="s">
        <v>847</v>
      </c>
    </row>
    <row r="517" s="2" customFormat="1">
      <c r="A517" s="37"/>
      <c r="B517" s="38"/>
      <c r="C517" s="39"/>
      <c r="D517" s="226" t="s">
        <v>160</v>
      </c>
      <c r="E517" s="39"/>
      <c r="F517" s="227" t="s">
        <v>848</v>
      </c>
      <c r="G517" s="39"/>
      <c r="H517" s="39"/>
      <c r="I517" s="228"/>
      <c r="J517" s="39"/>
      <c r="K517" s="39"/>
      <c r="L517" s="43"/>
      <c r="M517" s="229"/>
      <c r="N517" s="230"/>
      <c r="O517" s="90"/>
      <c r="P517" s="90"/>
      <c r="Q517" s="90"/>
      <c r="R517" s="90"/>
      <c r="S517" s="90"/>
      <c r="T517" s="91"/>
      <c r="U517" s="37"/>
      <c r="V517" s="37"/>
      <c r="W517" s="37"/>
      <c r="X517" s="37"/>
      <c r="Y517" s="37"/>
      <c r="Z517" s="37"/>
      <c r="AA517" s="37"/>
      <c r="AB517" s="37"/>
      <c r="AC517" s="37"/>
      <c r="AD517" s="37"/>
      <c r="AE517" s="37"/>
      <c r="AT517" s="16" t="s">
        <v>160</v>
      </c>
      <c r="AU517" s="16" t="s">
        <v>89</v>
      </c>
    </row>
    <row r="518" s="14" customFormat="1">
      <c r="A518" s="14"/>
      <c r="B518" s="241"/>
      <c r="C518" s="242"/>
      <c r="D518" s="226" t="s">
        <v>162</v>
      </c>
      <c r="E518" s="243" t="s">
        <v>1</v>
      </c>
      <c r="F518" s="244" t="s">
        <v>849</v>
      </c>
      <c r="G518" s="242"/>
      <c r="H518" s="245">
        <v>126.5</v>
      </c>
      <c r="I518" s="246"/>
      <c r="J518" s="242"/>
      <c r="K518" s="242"/>
      <c r="L518" s="247"/>
      <c r="M518" s="248"/>
      <c r="N518" s="249"/>
      <c r="O518" s="249"/>
      <c r="P518" s="249"/>
      <c r="Q518" s="249"/>
      <c r="R518" s="249"/>
      <c r="S518" s="249"/>
      <c r="T518" s="250"/>
      <c r="U518" s="14"/>
      <c r="V518" s="14"/>
      <c r="W518" s="14"/>
      <c r="X518" s="14"/>
      <c r="Y518" s="14"/>
      <c r="Z518" s="14"/>
      <c r="AA518" s="14"/>
      <c r="AB518" s="14"/>
      <c r="AC518" s="14"/>
      <c r="AD518" s="14"/>
      <c r="AE518" s="14"/>
      <c r="AT518" s="251" t="s">
        <v>162</v>
      </c>
      <c r="AU518" s="251" t="s">
        <v>89</v>
      </c>
      <c r="AV518" s="14" t="s">
        <v>89</v>
      </c>
      <c r="AW518" s="14" t="s">
        <v>32</v>
      </c>
      <c r="AX518" s="14" t="s">
        <v>80</v>
      </c>
      <c r="AY518" s="251" t="s">
        <v>143</v>
      </c>
    </row>
    <row r="519" s="2" customFormat="1" ht="14.4" customHeight="1">
      <c r="A519" s="37"/>
      <c r="B519" s="38"/>
      <c r="C519" s="252" t="s">
        <v>850</v>
      </c>
      <c r="D519" s="252" t="s">
        <v>290</v>
      </c>
      <c r="E519" s="253" t="s">
        <v>851</v>
      </c>
      <c r="F519" s="254" t="s">
        <v>852</v>
      </c>
      <c r="G519" s="255" t="s">
        <v>157</v>
      </c>
      <c r="H519" s="256">
        <v>200</v>
      </c>
      <c r="I519" s="257"/>
      <c r="J519" s="258">
        <f>ROUND(I519*H519,2)</f>
        <v>0</v>
      </c>
      <c r="K519" s="254" t="s">
        <v>1</v>
      </c>
      <c r="L519" s="259"/>
      <c r="M519" s="260" t="s">
        <v>1</v>
      </c>
      <c r="N519" s="261" t="s">
        <v>45</v>
      </c>
      <c r="O519" s="90"/>
      <c r="P519" s="222">
        <f>O519*H519</f>
        <v>0</v>
      </c>
      <c r="Q519" s="222">
        <v>0.00035</v>
      </c>
      <c r="R519" s="222">
        <f>Q519*H519</f>
        <v>0.069999999999999993</v>
      </c>
      <c r="S519" s="222">
        <v>0</v>
      </c>
      <c r="T519" s="223">
        <f>S519*H519</f>
        <v>0</v>
      </c>
      <c r="U519" s="37"/>
      <c r="V519" s="37"/>
      <c r="W519" s="37"/>
      <c r="X519" s="37"/>
      <c r="Y519" s="37"/>
      <c r="Z519" s="37"/>
      <c r="AA519" s="37"/>
      <c r="AB519" s="37"/>
      <c r="AC519" s="37"/>
      <c r="AD519" s="37"/>
      <c r="AE519" s="37"/>
      <c r="AR519" s="224" t="s">
        <v>326</v>
      </c>
      <c r="AT519" s="224" t="s">
        <v>290</v>
      </c>
      <c r="AU519" s="224" t="s">
        <v>89</v>
      </c>
      <c r="AY519" s="16" t="s">
        <v>143</v>
      </c>
      <c r="BE519" s="225">
        <f>IF(N519="základní",J519,0)</f>
        <v>0</v>
      </c>
      <c r="BF519" s="225">
        <f>IF(N519="snížená",J519,0)</f>
        <v>0</v>
      </c>
      <c r="BG519" s="225">
        <f>IF(N519="zákl. přenesená",J519,0)</f>
        <v>0</v>
      </c>
      <c r="BH519" s="225">
        <f>IF(N519="sníž. přenesená",J519,0)</f>
        <v>0</v>
      </c>
      <c r="BI519" s="225">
        <f>IF(N519="nulová",J519,0)</f>
        <v>0</v>
      </c>
      <c r="BJ519" s="16" t="s">
        <v>21</v>
      </c>
      <c r="BK519" s="225">
        <f>ROUND(I519*H519,2)</f>
        <v>0</v>
      </c>
      <c r="BL519" s="16" t="s">
        <v>251</v>
      </c>
      <c r="BM519" s="224" t="s">
        <v>853</v>
      </c>
    </row>
    <row r="520" s="14" customFormat="1">
      <c r="A520" s="14"/>
      <c r="B520" s="241"/>
      <c r="C520" s="242"/>
      <c r="D520" s="226" t="s">
        <v>162</v>
      </c>
      <c r="E520" s="243" t="s">
        <v>1</v>
      </c>
      <c r="F520" s="244" t="s">
        <v>854</v>
      </c>
      <c r="G520" s="242"/>
      <c r="H520" s="245">
        <v>200</v>
      </c>
      <c r="I520" s="246"/>
      <c r="J520" s="242"/>
      <c r="K520" s="242"/>
      <c r="L520" s="247"/>
      <c r="M520" s="248"/>
      <c r="N520" s="249"/>
      <c r="O520" s="249"/>
      <c r="P520" s="249"/>
      <c r="Q520" s="249"/>
      <c r="R520" s="249"/>
      <c r="S520" s="249"/>
      <c r="T520" s="250"/>
      <c r="U520" s="14"/>
      <c r="V520" s="14"/>
      <c r="W520" s="14"/>
      <c r="X520" s="14"/>
      <c r="Y520" s="14"/>
      <c r="Z520" s="14"/>
      <c r="AA520" s="14"/>
      <c r="AB520" s="14"/>
      <c r="AC520" s="14"/>
      <c r="AD520" s="14"/>
      <c r="AE520" s="14"/>
      <c r="AT520" s="251" t="s">
        <v>162</v>
      </c>
      <c r="AU520" s="251" t="s">
        <v>89</v>
      </c>
      <c r="AV520" s="14" t="s">
        <v>89</v>
      </c>
      <c r="AW520" s="14" t="s">
        <v>32</v>
      </c>
      <c r="AX520" s="14" t="s">
        <v>80</v>
      </c>
      <c r="AY520" s="251" t="s">
        <v>143</v>
      </c>
    </row>
    <row r="521" s="2" customFormat="1" ht="24.15" customHeight="1">
      <c r="A521" s="37"/>
      <c r="B521" s="38"/>
      <c r="C521" s="213" t="s">
        <v>855</v>
      </c>
      <c r="D521" s="213" t="s">
        <v>145</v>
      </c>
      <c r="E521" s="214" t="s">
        <v>856</v>
      </c>
      <c r="F521" s="215" t="s">
        <v>857</v>
      </c>
      <c r="G521" s="216" t="s">
        <v>247</v>
      </c>
      <c r="H521" s="217">
        <v>3.1669999999999998</v>
      </c>
      <c r="I521" s="218"/>
      <c r="J521" s="219">
        <f>ROUND(I521*H521,2)</f>
        <v>0</v>
      </c>
      <c r="K521" s="215" t="s">
        <v>158</v>
      </c>
      <c r="L521" s="43"/>
      <c r="M521" s="220" t="s">
        <v>1</v>
      </c>
      <c r="N521" s="221" t="s">
        <v>45</v>
      </c>
      <c r="O521" s="90"/>
      <c r="P521" s="222">
        <f>O521*H521</f>
        <v>0</v>
      </c>
      <c r="Q521" s="222">
        <v>0</v>
      </c>
      <c r="R521" s="222">
        <f>Q521*H521</f>
        <v>0</v>
      </c>
      <c r="S521" s="222">
        <v>0</v>
      </c>
      <c r="T521" s="223">
        <f>S521*H521</f>
        <v>0</v>
      </c>
      <c r="U521" s="37"/>
      <c r="V521" s="37"/>
      <c r="W521" s="37"/>
      <c r="X521" s="37"/>
      <c r="Y521" s="37"/>
      <c r="Z521" s="37"/>
      <c r="AA521" s="37"/>
      <c r="AB521" s="37"/>
      <c r="AC521" s="37"/>
      <c r="AD521" s="37"/>
      <c r="AE521" s="37"/>
      <c r="AR521" s="224" t="s">
        <v>251</v>
      </c>
      <c r="AT521" s="224" t="s">
        <v>145</v>
      </c>
      <c r="AU521" s="224" t="s">
        <v>89</v>
      </c>
      <c r="AY521" s="16" t="s">
        <v>143</v>
      </c>
      <c r="BE521" s="225">
        <f>IF(N521="základní",J521,0)</f>
        <v>0</v>
      </c>
      <c r="BF521" s="225">
        <f>IF(N521="snížená",J521,0)</f>
        <v>0</v>
      </c>
      <c r="BG521" s="225">
        <f>IF(N521="zákl. přenesená",J521,0)</f>
        <v>0</v>
      </c>
      <c r="BH521" s="225">
        <f>IF(N521="sníž. přenesená",J521,0)</f>
        <v>0</v>
      </c>
      <c r="BI521" s="225">
        <f>IF(N521="nulová",J521,0)</f>
        <v>0</v>
      </c>
      <c r="BJ521" s="16" t="s">
        <v>21</v>
      </c>
      <c r="BK521" s="225">
        <f>ROUND(I521*H521,2)</f>
        <v>0</v>
      </c>
      <c r="BL521" s="16" t="s">
        <v>251</v>
      </c>
      <c r="BM521" s="224" t="s">
        <v>858</v>
      </c>
    </row>
    <row r="522" s="2" customFormat="1">
      <c r="A522" s="37"/>
      <c r="B522" s="38"/>
      <c r="C522" s="39"/>
      <c r="D522" s="226" t="s">
        <v>160</v>
      </c>
      <c r="E522" s="39"/>
      <c r="F522" s="227" t="s">
        <v>859</v>
      </c>
      <c r="G522" s="39"/>
      <c r="H522" s="39"/>
      <c r="I522" s="228"/>
      <c r="J522" s="39"/>
      <c r="K522" s="39"/>
      <c r="L522" s="43"/>
      <c r="M522" s="229"/>
      <c r="N522" s="230"/>
      <c r="O522" s="90"/>
      <c r="P522" s="90"/>
      <c r="Q522" s="90"/>
      <c r="R522" s="90"/>
      <c r="S522" s="90"/>
      <c r="T522" s="91"/>
      <c r="U522" s="37"/>
      <c r="V522" s="37"/>
      <c r="W522" s="37"/>
      <c r="X522" s="37"/>
      <c r="Y522" s="37"/>
      <c r="Z522" s="37"/>
      <c r="AA522" s="37"/>
      <c r="AB522" s="37"/>
      <c r="AC522" s="37"/>
      <c r="AD522" s="37"/>
      <c r="AE522" s="37"/>
      <c r="AT522" s="16" t="s">
        <v>160</v>
      </c>
      <c r="AU522" s="16" t="s">
        <v>89</v>
      </c>
    </row>
    <row r="523" s="12" customFormat="1" ht="22.8" customHeight="1">
      <c r="A523" s="12"/>
      <c r="B523" s="197"/>
      <c r="C523" s="198"/>
      <c r="D523" s="199" t="s">
        <v>79</v>
      </c>
      <c r="E523" s="211" t="s">
        <v>860</v>
      </c>
      <c r="F523" s="211" t="s">
        <v>861</v>
      </c>
      <c r="G523" s="198"/>
      <c r="H523" s="198"/>
      <c r="I523" s="201"/>
      <c r="J523" s="212">
        <f>BK523</f>
        <v>0</v>
      </c>
      <c r="K523" s="198"/>
      <c r="L523" s="203"/>
      <c r="M523" s="204"/>
      <c r="N523" s="205"/>
      <c r="O523" s="205"/>
      <c r="P523" s="206">
        <f>SUM(P524:P535)</f>
        <v>0</v>
      </c>
      <c r="Q523" s="205"/>
      <c r="R523" s="206">
        <f>SUM(R524:R535)</f>
        <v>0.71279599999999999</v>
      </c>
      <c r="S523" s="205"/>
      <c r="T523" s="207">
        <f>SUM(T524:T535)</f>
        <v>0</v>
      </c>
      <c r="U523" s="12"/>
      <c r="V523" s="12"/>
      <c r="W523" s="12"/>
      <c r="X523" s="12"/>
      <c r="Y523" s="12"/>
      <c r="Z523" s="12"/>
      <c r="AA523" s="12"/>
      <c r="AB523" s="12"/>
      <c r="AC523" s="12"/>
      <c r="AD523" s="12"/>
      <c r="AE523" s="12"/>
      <c r="AR523" s="208" t="s">
        <v>89</v>
      </c>
      <c r="AT523" s="209" t="s">
        <v>79</v>
      </c>
      <c r="AU523" s="209" t="s">
        <v>21</v>
      </c>
      <c r="AY523" s="208" t="s">
        <v>143</v>
      </c>
      <c r="BK523" s="210">
        <f>SUM(BK524:BK535)</f>
        <v>0</v>
      </c>
    </row>
    <row r="524" s="2" customFormat="1" ht="24.15" customHeight="1">
      <c r="A524" s="37"/>
      <c r="B524" s="38"/>
      <c r="C524" s="213" t="s">
        <v>862</v>
      </c>
      <c r="D524" s="213" t="s">
        <v>145</v>
      </c>
      <c r="E524" s="214" t="s">
        <v>863</v>
      </c>
      <c r="F524" s="215" t="s">
        <v>864</v>
      </c>
      <c r="G524" s="216" t="s">
        <v>157</v>
      </c>
      <c r="H524" s="217">
        <v>44.82</v>
      </c>
      <c r="I524" s="218"/>
      <c r="J524" s="219">
        <f>ROUND(I524*H524,2)</f>
        <v>0</v>
      </c>
      <c r="K524" s="215" t="s">
        <v>158</v>
      </c>
      <c r="L524" s="43"/>
      <c r="M524" s="220" t="s">
        <v>1</v>
      </c>
      <c r="N524" s="221" t="s">
        <v>45</v>
      </c>
      <c r="O524" s="90"/>
      <c r="P524" s="222">
        <f>O524*H524</f>
        <v>0</v>
      </c>
      <c r="Q524" s="222">
        <v>0.0030000000000000001</v>
      </c>
      <c r="R524" s="222">
        <f>Q524*H524</f>
        <v>0.13446</v>
      </c>
      <c r="S524" s="222">
        <v>0</v>
      </c>
      <c r="T524" s="223">
        <f>S524*H524</f>
        <v>0</v>
      </c>
      <c r="U524" s="37"/>
      <c r="V524" s="37"/>
      <c r="W524" s="37"/>
      <c r="X524" s="37"/>
      <c r="Y524" s="37"/>
      <c r="Z524" s="37"/>
      <c r="AA524" s="37"/>
      <c r="AB524" s="37"/>
      <c r="AC524" s="37"/>
      <c r="AD524" s="37"/>
      <c r="AE524" s="37"/>
      <c r="AR524" s="224" t="s">
        <v>251</v>
      </c>
      <c r="AT524" s="224" t="s">
        <v>145</v>
      </c>
      <c r="AU524" s="224" t="s">
        <v>89</v>
      </c>
      <c r="AY524" s="16" t="s">
        <v>143</v>
      </c>
      <c r="BE524" s="225">
        <f>IF(N524="základní",J524,0)</f>
        <v>0</v>
      </c>
      <c r="BF524" s="225">
        <f>IF(N524="snížená",J524,0)</f>
        <v>0</v>
      </c>
      <c r="BG524" s="225">
        <f>IF(N524="zákl. přenesená",J524,0)</f>
        <v>0</v>
      </c>
      <c r="BH524" s="225">
        <f>IF(N524="sníž. přenesená",J524,0)</f>
        <v>0</v>
      </c>
      <c r="BI524" s="225">
        <f>IF(N524="nulová",J524,0)</f>
        <v>0</v>
      </c>
      <c r="BJ524" s="16" t="s">
        <v>21</v>
      </c>
      <c r="BK524" s="225">
        <f>ROUND(I524*H524,2)</f>
        <v>0</v>
      </c>
      <c r="BL524" s="16" t="s">
        <v>251</v>
      </c>
      <c r="BM524" s="224" t="s">
        <v>865</v>
      </c>
    </row>
    <row r="525" s="2" customFormat="1">
      <c r="A525" s="37"/>
      <c r="B525" s="38"/>
      <c r="C525" s="39"/>
      <c r="D525" s="226" t="s">
        <v>160</v>
      </c>
      <c r="E525" s="39"/>
      <c r="F525" s="227" t="s">
        <v>866</v>
      </c>
      <c r="G525" s="39"/>
      <c r="H525" s="39"/>
      <c r="I525" s="228"/>
      <c r="J525" s="39"/>
      <c r="K525" s="39"/>
      <c r="L525" s="43"/>
      <c r="M525" s="229"/>
      <c r="N525" s="230"/>
      <c r="O525" s="90"/>
      <c r="P525" s="90"/>
      <c r="Q525" s="90"/>
      <c r="R525" s="90"/>
      <c r="S525" s="90"/>
      <c r="T525" s="91"/>
      <c r="U525" s="37"/>
      <c r="V525" s="37"/>
      <c r="W525" s="37"/>
      <c r="X525" s="37"/>
      <c r="Y525" s="37"/>
      <c r="Z525" s="37"/>
      <c r="AA525" s="37"/>
      <c r="AB525" s="37"/>
      <c r="AC525" s="37"/>
      <c r="AD525" s="37"/>
      <c r="AE525" s="37"/>
      <c r="AT525" s="16" t="s">
        <v>160</v>
      </c>
      <c r="AU525" s="16" t="s">
        <v>89</v>
      </c>
    </row>
    <row r="526" s="14" customFormat="1">
      <c r="A526" s="14"/>
      <c r="B526" s="241"/>
      <c r="C526" s="242"/>
      <c r="D526" s="226" t="s">
        <v>162</v>
      </c>
      <c r="E526" s="243" t="s">
        <v>1</v>
      </c>
      <c r="F526" s="244" t="s">
        <v>867</v>
      </c>
      <c r="G526" s="242"/>
      <c r="H526" s="245">
        <v>44.82</v>
      </c>
      <c r="I526" s="246"/>
      <c r="J526" s="242"/>
      <c r="K526" s="242"/>
      <c r="L526" s="247"/>
      <c r="M526" s="248"/>
      <c r="N526" s="249"/>
      <c r="O526" s="249"/>
      <c r="P526" s="249"/>
      <c r="Q526" s="249"/>
      <c r="R526" s="249"/>
      <c r="S526" s="249"/>
      <c r="T526" s="250"/>
      <c r="U526" s="14"/>
      <c r="V526" s="14"/>
      <c r="W526" s="14"/>
      <c r="X526" s="14"/>
      <c r="Y526" s="14"/>
      <c r="Z526" s="14"/>
      <c r="AA526" s="14"/>
      <c r="AB526" s="14"/>
      <c r="AC526" s="14"/>
      <c r="AD526" s="14"/>
      <c r="AE526" s="14"/>
      <c r="AT526" s="251" t="s">
        <v>162</v>
      </c>
      <c r="AU526" s="251" t="s">
        <v>89</v>
      </c>
      <c r="AV526" s="14" t="s">
        <v>89</v>
      </c>
      <c r="AW526" s="14" t="s">
        <v>32</v>
      </c>
      <c r="AX526" s="14" t="s">
        <v>80</v>
      </c>
      <c r="AY526" s="251" t="s">
        <v>143</v>
      </c>
    </row>
    <row r="527" s="2" customFormat="1" ht="14.4" customHeight="1">
      <c r="A527" s="37"/>
      <c r="B527" s="38"/>
      <c r="C527" s="252" t="s">
        <v>868</v>
      </c>
      <c r="D527" s="252" t="s">
        <v>290</v>
      </c>
      <c r="E527" s="253" t="s">
        <v>869</v>
      </c>
      <c r="F527" s="254" t="s">
        <v>870</v>
      </c>
      <c r="G527" s="255" t="s">
        <v>191</v>
      </c>
      <c r="H527" s="256">
        <v>2.448</v>
      </c>
      <c r="I527" s="257"/>
      <c r="J527" s="258">
        <f>ROUND(I527*H527,2)</f>
        <v>0</v>
      </c>
      <c r="K527" s="254" t="s">
        <v>1</v>
      </c>
      <c r="L527" s="259"/>
      <c r="M527" s="260" t="s">
        <v>1</v>
      </c>
      <c r="N527" s="261" t="s">
        <v>45</v>
      </c>
      <c r="O527" s="90"/>
      <c r="P527" s="222">
        <f>O527*H527</f>
        <v>0</v>
      </c>
      <c r="Q527" s="222">
        <v>0.032000000000000001</v>
      </c>
      <c r="R527" s="222">
        <f>Q527*H527</f>
        <v>0.078336000000000003</v>
      </c>
      <c r="S527" s="222">
        <v>0</v>
      </c>
      <c r="T527" s="223">
        <f>S527*H527</f>
        <v>0</v>
      </c>
      <c r="U527" s="37"/>
      <c r="V527" s="37"/>
      <c r="W527" s="37"/>
      <c r="X527" s="37"/>
      <c r="Y527" s="37"/>
      <c r="Z527" s="37"/>
      <c r="AA527" s="37"/>
      <c r="AB527" s="37"/>
      <c r="AC527" s="37"/>
      <c r="AD527" s="37"/>
      <c r="AE527" s="37"/>
      <c r="AR527" s="224" t="s">
        <v>326</v>
      </c>
      <c r="AT527" s="224" t="s">
        <v>290</v>
      </c>
      <c r="AU527" s="224" t="s">
        <v>89</v>
      </c>
      <c r="AY527" s="16" t="s">
        <v>143</v>
      </c>
      <c r="BE527" s="225">
        <f>IF(N527="základní",J527,0)</f>
        <v>0</v>
      </c>
      <c r="BF527" s="225">
        <f>IF(N527="snížená",J527,0)</f>
        <v>0</v>
      </c>
      <c r="BG527" s="225">
        <f>IF(N527="zákl. přenesená",J527,0)</f>
        <v>0</v>
      </c>
      <c r="BH527" s="225">
        <f>IF(N527="sníž. přenesená",J527,0)</f>
        <v>0</v>
      </c>
      <c r="BI527" s="225">
        <f>IF(N527="nulová",J527,0)</f>
        <v>0</v>
      </c>
      <c r="BJ527" s="16" t="s">
        <v>21</v>
      </c>
      <c r="BK527" s="225">
        <f>ROUND(I527*H527,2)</f>
        <v>0</v>
      </c>
      <c r="BL527" s="16" t="s">
        <v>251</v>
      </c>
      <c r="BM527" s="224" t="s">
        <v>871</v>
      </c>
    </row>
    <row r="528" s="14" customFormat="1">
      <c r="A528" s="14"/>
      <c r="B528" s="241"/>
      <c r="C528" s="242"/>
      <c r="D528" s="226" t="s">
        <v>162</v>
      </c>
      <c r="E528" s="243" t="s">
        <v>1</v>
      </c>
      <c r="F528" s="244" t="s">
        <v>872</v>
      </c>
      <c r="G528" s="242"/>
      <c r="H528" s="245">
        <v>2.3999999999999999</v>
      </c>
      <c r="I528" s="246"/>
      <c r="J528" s="242"/>
      <c r="K528" s="242"/>
      <c r="L528" s="247"/>
      <c r="M528" s="248"/>
      <c r="N528" s="249"/>
      <c r="O528" s="249"/>
      <c r="P528" s="249"/>
      <c r="Q528" s="249"/>
      <c r="R528" s="249"/>
      <c r="S528" s="249"/>
      <c r="T528" s="250"/>
      <c r="U528" s="14"/>
      <c r="V528" s="14"/>
      <c r="W528" s="14"/>
      <c r="X528" s="14"/>
      <c r="Y528" s="14"/>
      <c r="Z528" s="14"/>
      <c r="AA528" s="14"/>
      <c r="AB528" s="14"/>
      <c r="AC528" s="14"/>
      <c r="AD528" s="14"/>
      <c r="AE528" s="14"/>
      <c r="AT528" s="251" t="s">
        <v>162</v>
      </c>
      <c r="AU528" s="251" t="s">
        <v>89</v>
      </c>
      <c r="AV528" s="14" t="s">
        <v>89</v>
      </c>
      <c r="AW528" s="14" t="s">
        <v>32</v>
      </c>
      <c r="AX528" s="14" t="s">
        <v>80</v>
      </c>
      <c r="AY528" s="251" t="s">
        <v>143</v>
      </c>
    </row>
    <row r="529" s="14" customFormat="1">
      <c r="A529" s="14"/>
      <c r="B529" s="241"/>
      <c r="C529" s="242"/>
      <c r="D529" s="226" t="s">
        <v>162</v>
      </c>
      <c r="E529" s="242"/>
      <c r="F529" s="244" t="s">
        <v>873</v>
      </c>
      <c r="G529" s="242"/>
      <c r="H529" s="245">
        <v>2.448</v>
      </c>
      <c r="I529" s="246"/>
      <c r="J529" s="242"/>
      <c r="K529" s="242"/>
      <c r="L529" s="247"/>
      <c r="M529" s="248"/>
      <c r="N529" s="249"/>
      <c r="O529" s="249"/>
      <c r="P529" s="249"/>
      <c r="Q529" s="249"/>
      <c r="R529" s="249"/>
      <c r="S529" s="249"/>
      <c r="T529" s="250"/>
      <c r="U529" s="14"/>
      <c r="V529" s="14"/>
      <c r="W529" s="14"/>
      <c r="X529" s="14"/>
      <c r="Y529" s="14"/>
      <c r="Z529" s="14"/>
      <c r="AA529" s="14"/>
      <c r="AB529" s="14"/>
      <c r="AC529" s="14"/>
      <c r="AD529" s="14"/>
      <c r="AE529" s="14"/>
      <c r="AT529" s="251" t="s">
        <v>162</v>
      </c>
      <c r="AU529" s="251" t="s">
        <v>89</v>
      </c>
      <c r="AV529" s="14" t="s">
        <v>89</v>
      </c>
      <c r="AW529" s="14" t="s">
        <v>4</v>
      </c>
      <c r="AX529" s="14" t="s">
        <v>21</v>
      </c>
      <c r="AY529" s="251" t="s">
        <v>143</v>
      </c>
    </row>
    <row r="530" s="2" customFormat="1" ht="24.15" customHeight="1">
      <c r="A530" s="37"/>
      <c r="B530" s="38"/>
      <c r="C530" s="213" t="s">
        <v>874</v>
      </c>
      <c r="D530" s="213" t="s">
        <v>145</v>
      </c>
      <c r="E530" s="214" t="s">
        <v>875</v>
      </c>
      <c r="F530" s="215" t="s">
        <v>876</v>
      </c>
      <c r="G530" s="216" t="s">
        <v>157</v>
      </c>
      <c r="H530" s="217">
        <v>103.163</v>
      </c>
      <c r="I530" s="218"/>
      <c r="J530" s="219">
        <f>ROUND(I530*H530,2)</f>
        <v>0</v>
      </c>
      <c r="K530" s="215" t="s">
        <v>158</v>
      </c>
      <c r="L530" s="43"/>
      <c r="M530" s="220" t="s">
        <v>1</v>
      </c>
      <c r="N530" s="221" t="s">
        <v>45</v>
      </c>
      <c r="O530" s="90"/>
      <c r="P530" s="222">
        <f>O530*H530</f>
        <v>0</v>
      </c>
      <c r="Q530" s="222">
        <v>0</v>
      </c>
      <c r="R530" s="222">
        <f>Q530*H530</f>
        <v>0</v>
      </c>
      <c r="S530" s="222">
        <v>0</v>
      </c>
      <c r="T530" s="223">
        <f>S530*H530</f>
        <v>0</v>
      </c>
      <c r="U530" s="37"/>
      <c r="V530" s="37"/>
      <c r="W530" s="37"/>
      <c r="X530" s="37"/>
      <c r="Y530" s="37"/>
      <c r="Z530" s="37"/>
      <c r="AA530" s="37"/>
      <c r="AB530" s="37"/>
      <c r="AC530" s="37"/>
      <c r="AD530" s="37"/>
      <c r="AE530" s="37"/>
      <c r="AR530" s="224" t="s">
        <v>251</v>
      </c>
      <c r="AT530" s="224" t="s">
        <v>145</v>
      </c>
      <c r="AU530" s="224" t="s">
        <v>89</v>
      </c>
      <c r="AY530" s="16" t="s">
        <v>143</v>
      </c>
      <c r="BE530" s="225">
        <f>IF(N530="základní",J530,0)</f>
        <v>0</v>
      </c>
      <c r="BF530" s="225">
        <f>IF(N530="snížená",J530,0)</f>
        <v>0</v>
      </c>
      <c r="BG530" s="225">
        <f>IF(N530="zákl. přenesená",J530,0)</f>
        <v>0</v>
      </c>
      <c r="BH530" s="225">
        <f>IF(N530="sníž. přenesená",J530,0)</f>
        <v>0</v>
      </c>
      <c r="BI530" s="225">
        <f>IF(N530="nulová",J530,0)</f>
        <v>0</v>
      </c>
      <c r="BJ530" s="16" t="s">
        <v>21</v>
      </c>
      <c r="BK530" s="225">
        <f>ROUND(I530*H530,2)</f>
        <v>0</v>
      </c>
      <c r="BL530" s="16" t="s">
        <v>251</v>
      </c>
      <c r="BM530" s="224" t="s">
        <v>877</v>
      </c>
    </row>
    <row r="531" s="2" customFormat="1">
      <c r="A531" s="37"/>
      <c r="B531" s="38"/>
      <c r="C531" s="39"/>
      <c r="D531" s="226" t="s">
        <v>160</v>
      </c>
      <c r="E531" s="39"/>
      <c r="F531" s="227" t="s">
        <v>878</v>
      </c>
      <c r="G531" s="39"/>
      <c r="H531" s="39"/>
      <c r="I531" s="228"/>
      <c r="J531" s="39"/>
      <c r="K531" s="39"/>
      <c r="L531" s="43"/>
      <c r="M531" s="229"/>
      <c r="N531" s="230"/>
      <c r="O531" s="90"/>
      <c r="P531" s="90"/>
      <c r="Q531" s="90"/>
      <c r="R531" s="90"/>
      <c r="S531" s="90"/>
      <c r="T531" s="91"/>
      <c r="U531" s="37"/>
      <c r="V531" s="37"/>
      <c r="W531" s="37"/>
      <c r="X531" s="37"/>
      <c r="Y531" s="37"/>
      <c r="Z531" s="37"/>
      <c r="AA531" s="37"/>
      <c r="AB531" s="37"/>
      <c r="AC531" s="37"/>
      <c r="AD531" s="37"/>
      <c r="AE531" s="37"/>
      <c r="AT531" s="16" t="s">
        <v>160</v>
      </c>
      <c r="AU531" s="16" t="s">
        <v>89</v>
      </c>
    </row>
    <row r="532" s="14" customFormat="1">
      <c r="A532" s="14"/>
      <c r="B532" s="241"/>
      <c r="C532" s="242"/>
      <c r="D532" s="226" t="s">
        <v>162</v>
      </c>
      <c r="E532" s="243" t="s">
        <v>1</v>
      </c>
      <c r="F532" s="244" t="s">
        <v>879</v>
      </c>
      <c r="G532" s="242"/>
      <c r="H532" s="245">
        <v>103.163</v>
      </c>
      <c r="I532" s="246"/>
      <c r="J532" s="242"/>
      <c r="K532" s="242"/>
      <c r="L532" s="247"/>
      <c r="M532" s="248"/>
      <c r="N532" s="249"/>
      <c r="O532" s="249"/>
      <c r="P532" s="249"/>
      <c r="Q532" s="249"/>
      <c r="R532" s="249"/>
      <c r="S532" s="249"/>
      <c r="T532" s="250"/>
      <c r="U532" s="14"/>
      <c r="V532" s="14"/>
      <c r="W532" s="14"/>
      <c r="X532" s="14"/>
      <c r="Y532" s="14"/>
      <c r="Z532" s="14"/>
      <c r="AA532" s="14"/>
      <c r="AB532" s="14"/>
      <c r="AC532" s="14"/>
      <c r="AD532" s="14"/>
      <c r="AE532" s="14"/>
      <c r="AT532" s="251" t="s">
        <v>162</v>
      </c>
      <c r="AU532" s="251" t="s">
        <v>89</v>
      </c>
      <c r="AV532" s="14" t="s">
        <v>89</v>
      </c>
      <c r="AW532" s="14" t="s">
        <v>32</v>
      </c>
      <c r="AX532" s="14" t="s">
        <v>80</v>
      </c>
      <c r="AY532" s="251" t="s">
        <v>143</v>
      </c>
    </row>
    <row r="533" s="2" customFormat="1" ht="14.4" customHeight="1">
      <c r="A533" s="37"/>
      <c r="B533" s="38"/>
      <c r="C533" s="252" t="s">
        <v>880</v>
      </c>
      <c r="D533" s="252" t="s">
        <v>290</v>
      </c>
      <c r="E533" s="253" t="s">
        <v>881</v>
      </c>
      <c r="F533" s="254" t="s">
        <v>882</v>
      </c>
      <c r="G533" s="255" t="s">
        <v>191</v>
      </c>
      <c r="H533" s="256">
        <v>25</v>
      </c>
      <c r="I533" s="257"/>
      <c r="J533" s="258">
        <f>ROUND(I533*H533,2)</f>
        <v>0</v>
      </c>
      <c r="K533" s="254" t="s">
        <v>1</v>
      </c>
      <c r="L533" s="259"/>
      <c r="M533" s="260" t="s">
        <v>1</v>
      </c>
      <c r="N533" s="261" t="s">
        <v>45</v>
      </c>
      <c r="O533" s="90"/>
      <c r="P533" s="222">
        <f>O533*H533</f>
        <v>0</v>
      </c>
      <c r="Q533" s="222">
        <v>0.02</v>
      </c>
      <c r="R533" s="222">
        <f>Q533*H533</f>
        <v>0.5</v>
      </c>
      <c r="S533" s="222">
        <v>0</v>
      </c>
      <c r="T533" s="223">
        <f>S533*H533</f>
        <v>0</v>
      </c>
      <c r="U533" s="37"/>
      <c r="V533" s="37"/>
      <c r="W533" s="37"/>
      <c r="X533" s="37"/>
      <c r="Y533" s="37"/>
      <c r="Z533" s="37"/>
      <c r="AA533" s="37"/>
      <c r="AB533" s="37"/>
      <c r="AC533" s="37"/>
      <c r="AD533" s="37"/>
      <c r="AE533" s="37"/>
      <c r="AR533" s="224" t="s">
        <v>326</v>
      </c>
      <c r="AT533" s="224" t="s">
        <v>290</v>
      </c>
      <c r="AU533" s="224" t="s">
        <v>89</v>
      </c>
      <c r="AY533" s="16" t="s">
        <v>143</v>
      </c>
      <c r="BE533" s="225">
        <f>IF(N533="základní",J533,0)</f>
        <v>0</v>
      </c>
      <c r="BF533" s="225">
        <f>IF(N533="snížená",J533,0)</f>
        <v>0</v>
      </c>
      <c r="BG533" s="225">
        <f>IF(N533="zákl. přenesená",J533,0)</f>
        <v>0</v>
      </c>
      <c r="BH533" s="225">
        <f>IF(N533="sníž. přenesená",J533,0)</f>
        <v>0</v>
      </c>
      <c r="BI533" s="225">
        <f>IF(N533="nulová",J533,0)</f>
        <v>0</v>
      </c>
      <c r="BJ533" s="16" t="s">
        <v>21</v>
      </c>
      <c r="BK533" s="225">
        <f>ROUND(I533*H533,2)</f>
        <v>0</v>
      </c>
      <c r="BL533" s="16" t="s">
        <v>251</v>
      </c>
      <c r="BM533" s="224" t="s">
        <v>883</v>
      </c>
    </row>
    <row r="534" s="2" customFormat="1" ht="24.15" customHeight="1">
      <c r="A534" s="37"/>
      <c r="B534" s="38"/>
      <c r="C534" s="213" t="s">
        <v>884</v>
      </c>
      <c r="D534" s="213" t="s">
        <v>145</v>
      </c>
      <c r="E534" s="214" t="s">
        <v>885</v>
      </c>
      <c r="F534" s="215" t="s">
        <v>886</v>
      </c>
      <c r="G534" s="216" t="s">
        <v>247</v>
      </c>
      <c r="H534" s="217">
        <v>0.71299999999999997</v>
      </c>
      <c r="I534" s="218"/>
      <c r="J534" s="219">
        <f>ROUND(I534*H534,2)</f>
        <v>0</v>
      </c>
      <c r="K534" s="215" t="s">
        <v>158</v>
      </c>
      <c r="L534" s="43"/>
      <c r="M534" s="220" t="s">
        <v>1</v>
      </c>
      <c r="N534" s="221" t="s">
        <v>45</v>
      </c>
      <c r="O534" s="90"/>
      <c r="P534" s="222">
        <f>O534*H534</f>
        <v>0</v>
      </c>
      <c r="Q534" s="222">
        <v>0</v>
      </c>
      <c r="R534" s="222">
        <f>Q534*H534</f>
        <v>0</v>
      </c>
      <c r="S534" s="222">
        <v>0</v>
      </c>
      <c r="T534" s="223">
        <f>S534*H534</f>
        <v>0</v>
      </c>
      <c r="U534" s="37"/>
      <c r="V534" s="37"/>
      <c r="W534" s="37"/>
      <c r="X534" s="37"/>
      <c r="Y534" s="37"/>
      <c r="Z534" s="37"/>
      <c r="AA534" s="37"/>
      <c r="AB534" s="37"/>
      <c r="AC534" s="37"/>
      <c r="AD534" s="37"/>
      <c r="AE534" s="37"/>
      <c r="AR534" s="224" t="s">
        <v>251</v>
      </c>
      <c r="AT534" s="224" t="s">
        <v>145</v>
      </c>
      <c r="AU534" s="224" t="s">
        <v>89</v>
      </c>
      <c r="AY534" s="16" t="s">
        <v>143</v>
      </c>
      <c r="BE534" s="225">
        <f>IF(N534="základní",J534,0)</f>
        <v>0</v>
      </c>
      <c r="BF534" s="225">
        <f>IF(N534="snížená",J534,0)</f>
        <v>0</v>
      </c>
      <c r="BG534" s="225">
        <f>IF(N534="zákl. přenesená",J534,0)</f>
        <v>0</v>
      </c>
      <c r="BH534" s="225">
        <f>IF(N534="sníž. přenesená",J534,0)</f>
        <v>0</v>
      </c>
      <c r="BI534" s="225">
        <f>IF(N534="nulová",J534,0)</f>
        <v>0</v>
      </c>
      <c r="BJ534" s="16" t="s">
        <v>21</v>
      </c>
      <c r="BK534" s="225">
        <f>ROUND(I534*H534,2)</f>
        <v>0</v>
      </c>
      <c r="BL534" s="16" t="s">
        <v>251</v>
      </c>
      <c r="BM534" s="224" t="s">
        <v>887</v>
      </c>
    </row>
    <row r="535" s="2" customFormat="1">
      <c r="A535" s="37"/>
      <c r="B535" s="38"/>
      <c r="C535" s="39"/>
      <c r="D535" s="226" t="s">
        <v>160</v>
      </c>
      <c r="E535" s="39"/>
      <c r="F535" s="227" t="s">
        <v>888</v>
      </c>
      <c r="G535" s="39"/>
      <c r="H535" s="39"/>
      <c r="I535" s="228"/>
      <c r="J535" s="39"/>
      <c r="K535" s="39"/>
      <c r="L535" s="43"/>
      <c r="M535" s="229"/>
      <c r="N535" s="230"/>
      <c r="O535" s="90"/>
      <c r="P535" s="90"/>
      <c r="Q535" s="90"/>
      <c r="R535" s="90"/>
      <c r="S535" s="90"/>
      <c r="T535" s="91"/>
      <c r="U535" s="37"/>
      <c r="V535" s="37"/>
      <c r="W535" s="37"/>
      <c r="X535" s="37"/>
      <c r="Y535" s="37"/>
      <c r="Z535" s="37"/>
      <c r="AA535" s="37"/>
      <c r="AB535" s="37"/>
      <c r="AC535" s="37"/>
      <c r="AD535" s="37"/>
      <c r="AE535" s="37"/>
      <c r="AT535" s="16" t="s">
        <v>160</v>
      </c>
      <c r="AU535" s="16" t="s">
        <v>89</v>
      </c>
    </row>
    <row r="536" s="12" customFormat="1" ht="22.8" customHeight="1">
      <c r="A536" s="12"/>
      <c r="B536" s="197"/>
      <c r="C536" s="198"/>
      <c r="D536" s="199" t="s">
        <v>79</v>
      </c>
      <c r="E536" s="211" t="s">
        <v>889</v>
      </c>
      <c r="F536" s="211" t="s">
        <v>890</v>
      </c>
      <c r="G536" s="198"/>
      <c r="H536" s="198"/>
      <c r="I536" s="201"/>
      <c r="J536" s="212">
        <f>BK536</f>
        <v>0</v>
      </c>
      <c r="K536" s="198"/>
      <c r="L536" s="203"/>
      <c r="M536" s="204"/>
      <c r="N536" s="205"/>
      <c r="O536" s="205"/>
      <c r="P536" s="206">
        <f>SUM(P537:P550)</f>
        <v>0</v>
      </c>
      <c r="Q536" s="205"/>
      <c r="R536" s="206">
        <f>SUM(R537:R550)</f>
        <v>0.89955000000000007</v>
      </c>
      <c r="S536" s="205"/>
      <c r="T536" s="207">
        <f>SUM(T537:T550)</f>
        <v>0</v>
      </c>
      <c r="U536" s="12"/>
      <c r="V536" s="12"/>
      <c r="W536" s="12"/>
      <c r="X536" s="12"/>
      <c r="Y536" s="12"/>
      <c r="Z536" s="12"/>
      <c r="AA536" s="12"/>
      <c r="AB536" s="12"/>
      <c r="AC536" s="12"/>
      <c r="AD536" s="12"/>
      <c r="AE536" s="12"/>
      <c r="AR536" s="208" t="s">
        <v>89</v>
      </c>
      <c r="AT536" s="209" t="s">
        <v>79</v>
      </c>
      <c r="AU536" s="209" t="s">
        <v>21</v>
      </c>
      <c r="AY536" s="208" t="s">
        <v>143</v>
      </c>
      <c r="BK536" s="210">
        <f>SUM(BK537:BK550)</f>
        <v>0</v>
      </c>
    </row>
    <row r="537" s="2" customFormat="1" ht="14.4" customHeight="1">
      <c r="A537" s="37"/>
      <c r="B537" s="38"/>
      <c r="C537" s="213" t="s">
        <v>891</v>
      </c>
      <c r="D537" s="213" t="s">
        <v>145</v>
      </c>
      <c r="E537" s="214" t="s">
        <v>892</v>
      </c>
      <c r="F537" s="215" t="s">
        <v>893</v>
      </c>
      <c r="G537" s="216" t="s">
        <v>179</v>
      </c>
      <c r="H537" s="217">
        <v>17</v>
      </c>
      <c r="I537" s="218"/>
      <c r="J537" s="219">
        <f>ROUND(I537*H537,2)</f>
        <v>0</v>
      </c>
      <c r="K537" s="215" t="s">
        <v>158</v>
      </c>
      <c r="L537" s="43"/>
      <c r="M537" s="220" t="s">
        <v>1</v>
      </c>
      <c r="N537" s="221" t="s">
        <v>45</v>
      </c>
      <c r="O537" s="90"/>
      <c r="P537" s="222">
        <f>O537*H537</f>
        <v>0</v>
      </c>
      <c r="Q537" s="222">
        <v>0.0012600000000000001</v>
      </c>
      <c r="R537" s="222">
        <f>Q537*H537</f>
        <v>0.021420000000000002</v>
      </c>
      <c r="S537" s="222">
        <v>0</v>
      </c>
      <c r="T537" s="223">
        <f>S537*H537</f>
        <v>0</v>
      </c>
      <c r="U537" s="37"/>
      <c r="V537" s="37"/>
      <c r="W537" s="37"/>
      <c r="X537" s="37"/>
      <c r="Y537" s="37"/>
      <c r="Z537" s="37"/>
      <c r="AA537" s="37"/>
      <c r="AB537" s="37"/>
      <c r="AC537" s="37"/>
      <c r="AD537" s="37"/>
      <c r="AE537" s="37"/>
      <c r="AR537" s="224" t="s">
        <v>251</v>
      </c>
      <c r="AT537" s="224" t="s">
        <v>145</v>
      </c>
      <c r="AU537" s="224" t="s">
        <v>89</v>
      </c>
      <c r="AY537" s="16" t="s">
        <v>143</v>
      </c>
      <c r="BE537" s="225">
        <f>IF(N537="základní",J537,0)</f>
        <v>0</v>
      </c>
      <c r="BF537" s="225">
        <f>IF(N537="snížená",J537,0)</f>
        <v>0</v>
      </c>
      <c r="BG537" s="225">
        <f>IF(N537="zákl. přenesená",J537,0)</f>
        <v>0</v>
      </c>
      <c r="BH537" s="225">
        <f>IF(N537="sníž. přenesená",J537,0)</f>
        <v>0</v>
      </c>
      <c r="BI537" s="225">
        <f>IF(N537="nulová",J537,0)</f>
        <v>0</v>
      </c>
      <c r="BJ537" s="16" t="s">
        <v>21</v>
      </c>
      <c r="BK537" s="225">
        <f>ROUND(I537*H537,2)</f>
        <v>0</v>
      </c>
      <c r="BL537" s="16" t="s">
        <v>251</v>
      </c>
      <c r="BM537" s="224" t="s">
        <v>894</v>
      </c>
    </row>
    <row r="538" s="2" customFormat="1">
      <c r="A538" s="37"/>
      <c r="B538" s="38"/>
      <c r="C538" s="39"/>
      <c r="D538" s="226" t="s">
        <v>160</v>
      </c>
      <c r="E538" s="39"/>
      <c r="F538" s="227" t="s">
        <v>895</v>
      </c>
      <c r="G538" s="39"/>
      <c r="H538" s="39"/>
      <c r="I538" s="228"/>
      <c r="J538" s="39"/>
      <c r="K538" s="39"/>
      <c r="L538" s="43"/>
      <c r="M538" s="229"/>
      <c r="N538" s="230"/>
      <c r="O538" s="90"/>
      <c r="P538" s="90"/>
      <c r="Q538" s="90"/>
      <c r="R538" s="90"/>
      <c r="S538" s="90"/>
      <c r="T538" s="91"/>
      <c r="U538" s="37"/>
      <c r="V538" s="37"/>
      <c r="W538" s="37"/>
      <c r="X538" s="37"/>
      <c r="Y538" s="37"/>
      <c r="Z538" s="37"/>
      <c r="AA538" s="37"/>
      <c r="AB538" s="37"/>
      <c r="AC538" s="37"/>
      <c r="AD538" s="37"/>
      <c r="AE538" s="37"/>
      <c r="AT538" s="16" t="s">
        <v>160</v>
      </c>
      <c r="AU538" s="16" t="s">
        <v>89</v>
      </c>
    </row>
    <row r="539" s="2" customFormat="1" ht="14.4" customHeight="1">
      <c r="A539" s="37"/>
      <c r="B539" s="38"/>
      <c r="C539" s="213" t="s">
        <v>896</v>
      </c>
      <c r="D539" s="213" t="s">
        <v>145</v>
      </c>
      <c r="E539" s="214" t="s">
        <v>897</v>
      </c>
      <c r="F539" s="215" t="s">
        <v>898</v>
      </c>
      <c r="G539" s="216" t="s">
        <v>179</v>
      </c>
      <c r="H539" s="217">
        <v>13</v>
      </c>
      <c r="I539" s="218"/>
      <c r="J539" s="219">
        <f>ROUND(I539*H539,2)</f>
        <v>0</v>
      </c>
      <c r="K539" s="215" t="s">
        <v>158</v>
      </c>
      <c r="L539" s="43"/>
      <c r="M539" s="220" t="s">
        <v>1</v>
      </c>
      <c r="N539" s="221" t="s">
        <v>45</v>
      </c>
      <c r="O539" s="90"/>
      <c r="P539" s="222">
        <f>O539*H539</f>
        <v>0</v>
      </c>
      <c r="Q539" s="222">
        <v>0.0017700000000000001</v>
      </c>
      <c r="R539" s="222">
        <f>Q539*H539</f>
        <v>0.023010000000000003</v>
      </c>
      <c r="S539" s="222">
        <v>0</v>
      </c>
      <c r="T539" s="223">
        <f>S539*H539</f>
        <v>0</v>
      </c>
      <c r="U539" s="37"/>
      <c r="V539" s="37"/>
      <c r="W539" s="37"/>
      <c r="X539" s="37"/>
      <c r="Y539" s="37"/>
      <c r="Z539" s="37"/>
      <c r="AA539" s="37"/>
      <c r="AB539" s="37"/>
      <c r="AC539" s="37"/>
      <c r="AD539" s="37"/>
      <c r="AE539" s="37"/>
      <c r="AR539" s="224" t="s">
        <v>251</v>
      </c>
      <c r="AT539" s="224" t="s">
        <v>145</v>
      </c>
      <c r="AU539" s="224" t="s">
        <v>89</v>
      </c>
      <c r="AY539" s="16" t="s">
        <v>143</v>
      </c>
      <c r="BE539" s="225">
        <f>IF(N539="základní",J539,0)</f>
        <v>0</v>
      </c>
      <c r="BF539" s="225">
        <f>IF(N539="snížená",J539,0)</f>
        <v>0</v>
      </c>
      <c r="BG539" s="225">
        <f>IF(N539="zákl. přenesená",J539,0)</f>
        <v>0</v>
      </c>
      <c r="BH539" s="225">
        <f>IF(N539="sníž. přenesená",J539,0)</f>
        <v>0</v>
      </c>
      <c r="BI539" s="225">
        <f>IF(N539="nulová",J539,0)</f>
        <v>0</v>
      </c>
      <c r="BJ539" s="16" t="s">
        <v>21</v>
      </c>
      <c r="BK539" s="225">
        <f>ROUND(I539*H539,2)</f>
        <v>0</v>
      </c>
      <c r="BL539" s="16" t="s">
        <v>251</v>
      </c>
      <c r="BM539" s="224" t="s">
        <v>899</v>
      </c>
    </row>
    <row r="540" s="2" customFormat="1">
      <c r="A540" s="37"/>
      <c r="B540" s="38"/>
      <c r="C540" s="39"/>
      <c r="D540" s="226" t="s">
        <v>160</v>
      </c>
      <c r="E540" s="39"/>
      <c r="F540" s="227" t="s">
        <v>895</v>
      </c>
      <c r="G540" s="39"/>
      <c r="H540" s="39"/>
      <c r="I540" s="228"/>
      <c r="J540" s="39"/>
      <c r="K540" s="39"/>
      <c r="L540" s="43"/>
      <c r="M540" s="229"/>
      <c r="N540" s="230"/>
      <c r="O540" s="90"/>
      <c r="P540" s="90"/>
      <c r="Q540" s="90"/>
      <c r="R540" s="90"/>
      <c r="S540" s="90"/>
      <c r="T540" s="91"/>
      <c r="U540" s="37"/>
      <c r="V540" s="37"/>
      <c r="W540" s="37"/>
      <c r="X540" s="37"/>
      <c r="Y540" s="37"/>
      <c r="Z540" s="37"/>
      <c r="AA540" s="37"/>
      <c r="AB540" s="37"/>
      <c r="AC540" s="37"/>
      <c r="AD540" s="37"/>
      <c r="AE540" s="37"/>
      <c r="AT540" s="16" t="s">
        <v>160</v>
      </c>
      <c r="AU540" s="16" t="s">
        <v>89</v>
      </c>
    </row>
    <row r="541" s="2" customFormat="1" ht="14.4" customHeight="1">
      <c r="A541" s="37"/>
      <c r="B541" s="38"/>
      <c r="C541" s="213" t="s">
        <v>900</v>
      </c>
      <c r="D541" s="213" t="s">
        <v>145</v>
      </c>
      <c r="E541" s="214" t="s">
        <v>901</v>
      </c>
      <c r="F541" s="215" t="s">
        <v>902</v>
      </c>
      <c r="G541" s="216" t="s">
        <v>179</v>
      </c>
      <c r="H541" s="217">
        <v>2</v>
      </c>
      <c r="I541" s="218"/>
      <c r="J541" s="219">
        <f>ROUND(I541*H541,2)</f>
        <v>0</v>
      </c>
      <c r="K541" s="215" t="s">
        <v>158</v>
      </c>
      <c r="L541" s="43"/>
      <c r="M541" s="220" t="s">
        <v>1</v>
      </c>
      <c r="N541" s="221" t="s">
        <v>45</v>
      </c>
      <c r="O541" s="90"/>
      <c r="P541" s="222">
        <f>O541*H541</f>
        <v>0</v>
      </c>
      <c r="Q541" s="222">
        <v>0.0011299999999999999</v>
      </c>
      <c r="R541" s="222">
        <f>Q541*H541</f>
        <v>0.0022599999999999999</v>
      </c>
      <c r="S541" s="222">
        <v>0</v>
      </c>
      <c r="T541" s="223">
        <f>S541*H541</f>
        <v>0</v>
      </c>
      <c r="U541" s="37"/>
      <c r="V541" s="37"/>
      <c r="W541" s="37"/>
      <c r="X541" s="37"/>
      <c r="Y541" s="37"/>
      <c r="Z541" s="37"/>
      <c r="AA541" s="37"/>
      <c r="AB541" s="37"/>
      <c r="AC541" s="37"/>
      <c r="AD541" s="37"/>
      <c r="AE541" s="37"/>
      <c r="AR541" s="224" t="s">
        <v>251</v>
      </c>
      <c r="AT541" s="224" t="s">
        <v>145</v>
      </c>
      <c r="AU541" s="224" t="s">
        <v>89</v>
      </c>
      <c r="AY541" s="16" t="s">
        <v>143</v>
      </c>
      <c r="BE541" s="225">
        <f>IF(N541="základní",J541,0)</f>
        <v>0</v>
      </c>
      <c r="BF541" s="225">
        <f>IF(N541="snížená",J541,0)</f>
        <v>0</v>
      </c>
      <c r="BG541" s="225">
        <f>IF(N541="zákl. přenesená",J541,0)</f>
        <v>0</v>
      </c>
      <c r="BH541" s="225">
        <f>IF(N541="sníž. přenesená",J541,0)</f>
        <v>0</v>
      </c>
      <c r="BI541" s="225">
        <f>IF(N541="nulová",J541,0)</f>
        <v>0</v>
      </c>
      <c r="BJ541" s="16" t="s">
        <v>21</v>
      </c>
      <c r="BK541" s="225">
        <f>ROUND(I541*H541,2)</f>
        <v>0</v>
      </c>
      <c r="BL541" s="16" t="s">
        <v>251</v>
      </c>
      <c r="BM541" s="224" t="s">
        <v>903</v>
      </c>
    </row>
    <row r="542" s="2" customFormat="1">
      <c r="A542" s="37"/>
      <c r="B542" s="38"/>
      <c r="C542" s="39"/>
      <c r="D542" s="226" t="s">
        <v>160</v>
      </c>
      <c r="E542" s="39"/>
      <c r="F542" s="227" t="s">
        <v>895</v>
      </c>
      <c r="G542" s="39"/>
      <c r="H542" s="39"/>
      <c r="I542" s="228"/>
      <c r="J542" s="39"/>
      <c r="K542" s="39"/>
      <c r="L542" s="43"/>
      <c r="M542" s="229"/>
      <c r="N542" s="230"/>
      <c r="O542" s="90"/>
      <c r="P542" s="90"/>
      <c r="Q542" s="90"/>
      <c r="R542" s="90"/>
      <c r="S542" s="90"/>
      <c r="T542" s="91"/>
      <c r="U542" s="37"/>
      <c r="V542" s="37"/>
      <c r="W542" s="37"/>
      <c r="X542" s="37"/>
      <c r="Y542" s="37"/>
      <c r="Z542" s="37"/>
      <c r="AA542" s="37"/>
      <c r="AB542" s="37"/>
      <c r="AC542" s="37"/>
      <c r="AD542" s="37"/>
      <c r="AE542" s="37"/>
      <c r="AT542" s="16" t="s">
        <v>160</v>
      </c>
      <c r="AU542" s="16" t="s">
        <v>89</v>
      </c>
    </row>
    <row r="543" s="14" customFormat="1">
      <c r="A543" s="14"/>
      <c r="B543" s="241"/>
      <c r="C543" s="242"/>
      <c r="D543" s="226" t="s">
        <v>162</v>
      </c>
      <c r="E543" s="243" t="s">
        <v>1</v>
      </c>
      <c r="F543" s="244" t="s">
        <v>904</v>
      </c>
      <c r="G543" s="242"/>
      <c r="H543" s="245">
        <v>2</v>
      </c>
      <c r="I543" s="246"/>
      <c r="J543" s="242"/>
      <c r="K543" s="242"/>
      <c r="L543" s="247"/>
      <c r="M543" s="248"/>
      <c r="N543" s="249"/>
      <c r="O543" s="249"/>
      <c r="P543" s="249"/>
      <c r="Q543" s="249"/>
      <c r="R543" s="249"/>
      <c r="S543" s="249"/>
      <c r="T543" s="250"/>
      <c r="U543" s="14"/>
      <c r="V543" s="14"/>
      <c r="W543" s="14"/>
      <c r="X543" s="14"/>
      <c r="Y543" s="14"/>
      <c r="Z543" s="14"/>
      <c r="AA543" s="14"/>
      <c r="AB543" s="14"/>
      <c r="AC543" s="14"/>
      <c r="AD543" s="14"/>
      <c r="AE543" s="14"/>
      <c r="AT543" s="251" t="s">
        <v>162</v>
      </c>
      <c r="AU543" s="251" t="s">
        <v>89</v>
      </c>
      <c r="AV543" s="14" t="s">
        <v>89</v>
      </c>
      <c r="AW543" s="14" t="s">
        <v>32</v>
      </c>
      <c r="AX543" s="14" t="s">
        <v>80</v>
      </c>
      <c r="AY543" s="251" t="s">
        <v>143</v>
      </c>
    </row>
    <row r="544" s="2" customFormat="1" ht="14.4" customHeight="1">
      <c r="A544" s="37"/>
      <c r="B544" s="38"/>
      <c r="C544" s="213" t="s">
        <v>905</v>
      </c>
      <c r="D544" s="213" t="s">
        <v>145</v>
      </c>
      <c r="E544" s="214" t="s">
        <v>906</v>
      </c>
      <c r="F544" s="215" t="s">
        <v>907</v>
      </c>
      <c r="G544" s="216" t="s">
        <v>406</v>
      </c>
      <c r="H544" s="217">
        <v>2</v>
      </c>
      <c r="I544" s="218"/>
      <c r="J544" s="219">
        <f>ROUND(I544*H544,2)</f>
        <v>0</v>
      </c>
      <c r="K544" s="215" t="s">
        <v>1</v>
      </c>
      <c r="L544" s="43"/>
      <c r="M544" s="220" t="s">
        <v>1</v>
      </c>
      <c r="N544" s="221" t="s">
        <v>45</v>
      </c>
      <c r="O544" s="90"/>
      <c r="P544" s="222">
        <f>O544*H544</f>
        <v>0</v>
      </c>
      <c r="Q544" s="222">
        <v>0.0014300000000000001</v>
      </c>
      <c r="R544" s="222">
        <f>Q544*H544</f>
        <v>0.0028600000000000001</v>
      </c>
      <c r="S544" s="222">
        <v>0</v>
      </c>
      <c r="T544" s="223">
        <f>S544*H544</f>
        <v>0</v>
      </c>
      <c r="U544" s="37"/>
      <c r="V544" s="37"/>
      <c r="W544" s="37"/>
      <c r="X544" s="37"/>
      <c r="Y544" s="37"/>
      <c r="Z544" s="37"/>
      <c r="AA544" s="37"/>
      <c r="AB544" s="37"/>
      <c r="AC544" s="37"/>
      <c r="AD544" s="37"/>
      <c r="AE544" s="37"/>
      <c r="AR544" s="224" t="s">
        <v>251</v>
      </c>
      <c r="AT544" s="224" t="s">
        <v>145</v>
      </c>
      <c r="AU544" s="224" t="s">
        <v>89</v>
      </c>
      <c r="AY544" s="16" t="s">
        <v>143</v>
      </c>
      <c r="BE544" s="225">
        <f>IF(N544="základní",J544,0)</f>
        <v>0</v>
      </c>
      <c r="BF544" s="225">
        <f>IF(N544="snížená",J544,0)</f>
        <v>0</v>
      </c>
      <c r="BG544" s="225">
        <f>IF(N544="zákl. přenesená",J544,0)</f>
        <v>0</v>
      </c>
      <c r="BH544" s="225">
        <f>IF(N544="sníž. přenesená",J544,0)</f>
        <v>0</v>
      </c>
      <c r="BI544" s="225">
        <f>IF(N544="nulová",J544,0)</f>
        <v>0</v>
      </c>
      <c r="BJ544" s="16" t="s">
        <v>21</v>
      </c>
      <c r="BK544" s="225">
        <f>ROUND(I544*H544,2)</f>
        <v>0</v>
      </c>
      <c r="BL544" s="16" t="s">
        <v>251</v>
      </c>
      <c r="BM544" s="224" t="s">
        <v>908</v>
      </c>
    </row>
    <row r="545" s="2" customFormat="1" ht="14.4" customHeight="1">
      <c r="A545" s="37"/>
      <c r="B545" s="38"/>
      <c r="C545" s="213" t="s">
        <v>909</v>
      </c>
      <c r="D545" s="213" t="s">
        <v>145</v>
      </c>
      <c r="E545" s="214" t="s">
        <v>910</v>
      </c>
      <c r="F545" s="215" t="s">
        <v>911</v>
      </c>
      <c r="G545" s="216" t="s">
        <v>179</v>
      </c>
      <c r="H545" s="217">
        <v>32</v>
      </c>
      <c r="I545" s="218"/>
      <c r="J545" s="219">
        <f>ROUND(I545*H545,2)</f>
        <v>0</v>
      </c>
      <c r="K545" s="215" t="s">
        <v>158</v>
      </c>
      <c r="L545" s="43"/>
      <c r="M545" s="220" t="s">
        <v>1</v>
      </c>
      <c r="N545" s="221" t="s">
        <v>45</v>
      </c>
      <c r="O545" s="90"/>
      <c r="P545" s="222">
        <f>O545*H545</f>
        <v>0</v>
      </c>
      <c r="Q545" s="222">
        <v>0</v>
      </c>
      <c r="R545" s="222">
        <f>Q545*H545</f>
        <v>0</v>
      </c>
      <c r="S545" s="222">
        <v>0</v>
      </c>
      <c r="T545" s="223">
        <f>S545*H545</f>
        <v>0</v>
      </c>
      <c r="U545" s="37"/>
      <c r="V545" s="37"/>
      <c r="W545" s="37"/>
      <c r="X545" s="37"/>
      <c r="Y545" s="37"/>
      <c r="Z545" s="37"/>
      <c r="AA545" s="37"/>
      <c r="AB545" s="37"/>
      <c r="AC545" s="37"/>
      <c r="AD545" s="37"/>
      <c r="AE545" s="37"/>
      <c r="AR545" s="224" t="s">
        <v>251</v>
      </c>
      <c r="AT545" s="224" t="s">
        <v>145</v>
      </c>
      <c r="AU545" s="224" t="s">
        <v>89</v>
      </c>
      <c r="AY545" s="16" t="s">
        <v>143</v>
      </c>
      <c r="BE545" s="225">
        <f>IF(N545="základní",J545,0)</f>
        <v>0</v>
      </c>
      <c r="BF545" s="225">
        <f>IF(N545="snížená",J545,0)</f>
        <v>0</v>
      </c>
      <c r="BG545" s="225">
        <f>IF(N545="zákl. přenesená",J545,0)</f>
        <v>0</v>
      </c>
      <c r="BH545" s="225">
        <f>IF(N545="sníž. přenesená",J545,0)</f>
        <v>0</v>
      </c>
      <c r="BI545" s="225">
        <f>IF(N545="nulová",J545,0)</f>
        <v>0</v>
      </c>
      <c r="BJ545" s="16" t="s">
        <v>21</v>
      </c>
      <c r="BK545" s="225">
        <f>ROUND(I545*H545,2)</f>
        <v>0</v>
      </c>
      <c r="BL545" s="16" t="s">
        <v>251</v>
      </c>
      <c r="BM545" s="224" t="s">
        <v>912</v>
      </c>
    </row>
    <row r="546" s="2" customFormat="1">
      <c r="A546" s="37"/>
      <c r="B546" s="38"/>
      <c r="C546" s="39"/>
      <c r="D546" s="226" t="s">
        <v>160</v>
      </c>
      <c r="E546" s="39"/>
      <c r="F546" s="227" t="s">
        <v>913</v>
      </c>
      <c r="G546" s="39"/>
      <c r="H546" s="39"/>
      <c r="I546" s="228"/>
      <c r="J546" s="39"/>
      <c r="K546" s="39"/>
      <c r="L546" s="43"/>
      <c r="M546" s="229"/>
      <c r="N546" s="230"/>
      <c r="O546" s="90"/>
      <c r="P546" s="90"/>
      <c r="Q546" s="90"/>
      <c r="R546" s="90"/>
      <c r="S546" s="90"/>
      <c r="T546" s="91"/>
      <c r="U546" s="37"/>
      <c r="V546" s="37"/>
      <c r="W546" s="37"/>
      <c r="X546" s="37"/>
      <c r="Y546" s="37"/>
      <c r="Z546" s="37"/>
      <c r="AA546" s="37"/>
      <c r="AB546" s="37"/>
      <c r="AC546" s="37"/>
      <c r="AD546" s="37"/>
      <c r="AE546" s="37"/>
      <c r="AT546" s="16" t="s">
        <v>160</v>
      </c>
      <c r="AU546" s="16" t="s">
        <v>89</v>
      </c>
    </row>
    <row r="547" s="2" customFormat="1" ht="14.4" customHeight="1">
      <c r="A547" s="37"/>
      <c r="B547" s="38"/>
      <c r="C547" s="213" t="s">
        <v>914</v>
      </c>
      <c r="D547" s="213" t="s">
        <v>145</v>
      </c>
      <c r="E547" s="214" t="s">
        <v>915</v>
      </c>
      <c r="F547" s="215" t="s">
        <v>916</v>
      </c>
      <c r="G547" s="216" t="s">
        <v>406</v>
      </c>
      <c r="H547" s="217">
        <v>16</v>
      </c>
      <c r="I547" s="218"/>
      <c r="J547" s="219">
        <f>ROUND(I547*H547,2)</f>
        <v>0</v>
      </c>
      <c r="K547" s="215" t="s">
        <v>1</v>
      </c>
      <c r="L547" s="43"/>
      <c r="M547" s="220" t="s">
        <v>1</v>
      </c>
      <c r="N547" s="221" t="s">
        <v>45</v>
      </c>
      <c r="O547" s="90"/>
      <c r="P547" s="222">
        <f>O547*H547</f>
        <v>0</v>
      </c>
      <c r="Q547" s="222">
        <v>0.050000000000000003</v>
      </c>
      <c r="R547" s="222">
        <f>Q547*H547</f>
        <v>0.80000000000000004</v>
      </c>
      <c r="S547" s="222">
        <v>0</v>
      </c>
      <c r="T547" s="223">
        <f>S547*H547</f>
        <v>0</v>
      </c>
      <c r="U547" s="37"/>
      <c r="V547" s="37"/>
      <c r="W547" s="37"/>
      <c r="X547" s="37"/>
      <c r="Y547" s="37"/>
      <c r="Z547" s="37"/>
      <c r="AA547" s="37"/>
      <c r="AB547" s="37"/>
      <c r="AC547" s="37"/>
      <c r="AD547" s="37"/>
      <c r="AE547" s="37"/>
      <c r="AR547" s="224" t="s">
        <v>251</v>
      </c>
      <c r="AT547" s="224" t="s">
        <v>145</v>
      </c>
      <c r="AU547" s="224" t="s">
        <v>89</v>
      </c>
      <c r="AY547" s="16" t="s">
        <v>143</v>
      </c>
      <c r="BE547" s="225">
        <f>IF(N547="základní",J547,0)</f>
        <v>0</v>
      </c>
      <c r="BF547" s="225">
        <f>IF(N547="snížená",J547,0)</f>
        <v>0</v>
      </c>
      <c r="BG547" s="225">
        <f>IF(N547="zákl. přenesená",J547,0)</f>
        <v>0</v>
      </c>
      <c r="BH547" s="225">
        <f>IF(N547="sníž. přenesená",J547,0)</f>
        <v>0</v>
      </c>
      <c r="BI547" s="225">
        <f>IF(N547="nulová",J547,0)</f>
        <v>0</v>
      </c>
      <c r="BJ547" s="16" t="s">
        <v>21</v>
      </c>
      <c r="BK547" s="225">
        <f>ROUND(I547*H547,2)</f>
        <v>0</v>
      </c>
      <c r="BL547" s="16" t="s">
        <v>251</v>
      </c>
      <c r="BM547" s="224" t="s">
        <v>917</v>
      </c>
    </row>
    <row r="548" s="2" customFormat="1" ht="14.4" customHeight="1">
      <c r="A548" s="37"/>
      <c r="B548" s="38"/>
      <c r="C548" s="213" t="s">
        <v>918</v>
      </c>
      <c r="D548" s="213" t="s">
        <v>145</v>
      </c>
      <c r="E548" s="214" t="s">
        <v>919</v>
      </c>
      <c r="F548" s="215" t="s">
        <v>920</v>
      </c>
      <c r="G548" s="216" t="s">
        <v>921</v>
      </c>
      <c r="H548" s="217">
        <v>1</v>
      </c>
      <c r="I548" s="218"/>
      <c r="J548" s="219">
        <f>ROUND(I548*H548,2)</f>
        <v>0</v>
      </c>
      <c r="K548" s="215" t="s">
        <v>1</v>
      </c>
      <c r="L548" s="43"/>
      <c r="M548" s="220" t="s">
        <v>1</v>
      </c>
      <c r="N548" s="221" t="s">
        <v>45</v>
      </c>
      <c r="O548" s="90"/>
      <c r="P548" s="222">
        <f>O548*H548</f>
        <v>0</v>
      </c>
      <c r="Q548" s="222">
        <v>0.050000000000000003</v>
      </c>
      <c r="R548" s="222">
        <f>Q548*H548</f>
        <v>0.050000000000000003</v>
      </c>
      <c r="S548" s="222">
        <v>0</v>
      </c>
      <c r="T548" s="223">
        <f>S548*H548</f>
        <v>0</v>
      </c>
      <c r="U548" s="37"/>
      <c r="V548" s="37"/>
      <c r="W548" s="37"/>
      <c r="X548" s="37"/>
      <c r="Y548" s="37"/>
      <c r="Z548" s="37"/>
      <c r="AA548" s="37"/>
      <c r="AB548" s="37"/>
      <c r="AC548" s="37"/>
      <c r="AD548" s="37"/>
      <c r="AE548" s="37"/>
      <c r="AR548" s="224" t="s">
        <v>251</v>
      </c>
      <c r="AT548" s="224" t="s">
        <v>145</v>
      </c>
      <c r="AU548" s="224" t="s">
        <v>89</v>
      </c>
      <c r="AY548" s="16" t="s">
        <v>143</v>
      </c>
      <c r="BE548" s="225">
        <f>IF(N548="základní",J548,0)</f>
        <v>0</v>
      </c>
      <c r="BF548" s="225">
        <f>IF(N548="snížená",J548,0)</f>
        <v>0</v>
      </c>
      <c r="BG548" s="225">
        <f>IF(N548="zákl. přenesená",J548,0)</f>
        <v>0</v>
      </c>
      <c r="BH548" s="225">
        <f>IF(N548="sníž. přenesená",J548,0)</f>
        <v>0</v>
      </c>
      <c r="BI548" s="225">
        <f>IF(N548="nulová",J548,0)</f>
        <v>0</v>
      </c>
      <c r="BJ548" s="16" t="s">
        <v>21</v>
      </c>
      <c r="BK548" s="225">
        <f>ROUND(I548*H548,2)</f>
        <v>0</v>
      </c>
      <c r="BL548" s="16" t="s">
        <v>251</v>
      </c>
      <c r="BM548" s="224" t="s">
        <v>922</v>
      </c>
    </row>
    <row r="549" s="2" customFormat="1" ht="24.15" customHeight="1">
      <c r="A549" s="37"/>
      <c r="B549" s="38"/>
      <c r="C549" s="213" t="s">
        <v>923</v>
      </c>
      <c r="D549" s="213" t="s">
        <v>145</v>
      </c>
      <c r="E549" s="214" t="s">
        <v>924</v>
      </c>
      <c r="F549" s="215" t="s">
        <v>925</v>
      </c>
      <c r="G549" s="216" t="s">
        <v>247</v>
      </c>
      <c r="H549" s="217">
        <v>0.90000000000000002</v>
      </c>
      <c r="I549" s="218"/>
      <c r="J549" s="219">
        <f>ROUND(I549*H549,2)</f>
        <v>0</v>
      </c>
      <c r="K549" s="215" t="s">
        <v>158</v>
      </c>
      <c r="L549" s="43"/>
      <c r="M549" s="220" t="s">
        <v>1</v>
      </c>
      <c r="N549" s="221" t="s">
        <v>45</v>
      </c>
      <c r="O549" s="90"/>
      <c r="P549" s="222">
        <f>O549*H549</f>
        <v>0</v>
      </c>
      <c r="Q549" s="222">
        <v>0</v>
      </c>
      <c r="R549" s="222">
        <f>Q549*H549</f>
        <v>0</v>
      </c>
      <c r="S549" s="222">
        <v>0</v>
      </c>
      <c r="T549" s="223">
        <f>S549*H549</f>
        <v>0</v>
      </c>
      <c r="U549" s="37"/>
      <c r="V549" s="37"/>
      <c r="W549" s="37"/>
      <c r="X549" s="37"/>
      <c r="Y549" s="37"/>
      <c r="Z549" s="37"/>
      <c r="AA549" s="37"/>
      <c r="AB549" s="37"/>
      <c r="AC549" s="37"/>
      <c r="AD549" s="37"/>
      <c r="AE549" s="37"/>
      <c r="AR549" s="224" t="s">
        <v>251</v>
      </c>
      <c r="AT549" s="224" t="s">
        <v>145</v>
      </c>
      <c r="AU549" s="224" t="s">
        <v>89</v>
      </c>
      <c r="AY549" s="16" t="s">
        <v>143</v>
      </c>
      <c r="BE549" s="225">
        <f>IF(N549="základní",J549,0)</f>
        <v>0</v>
      </c>
      <c r="BF549" s="225">
        <f>IF(N549="snížená",J549,0)</f>
        <v>0</v>
      </c>
      <c r="BG549" s="225">
        <f>IF(N549="zákl. přenesená",J549,0)</f>
        <v>0</v>
      </c>
      <c r="BH549" s="225">
        <f>IF(N549="sníž. přenesená",J549,0)</f>
        <v>0</v>
      </c>
      <c r="BI549" s="225">
        <f>IF(N549="nulová",J549,0)</f>
        <v>0</v>
      </c>
      <c r="BJ549" s="16" t="s">
        <v>21</v>
      </c>
      <c r="BK549" s="225">
        <f>ROUND(I549*H549,2)</f>
        <v>0</v>
      </c>
      <c r="BL549" s="16" t="s">
        <v>251</v>
      </c>
      <c r="BM549" s="224" t="s">
        <v>926</v>
      </c>
    </row>
    <row r="550" s="2" customFormat="1">
      <c r="A550" s="37"/>
      <c r="B550" s="38"/>
      <c r="C550" s="39"/>
      <c r="D550" s="226" t="s">
        <v>160</v>
      </c>
      <c r="E550" s="39"/>
      <c r="F550" s="227" t="s">
        <v>803</v>
      </c>
      <c r="G550" s="39"/>
      <c r="H550" s="39"/>
      <c r="I550" s="228"/>
      <c r="J550" s="39"/>
      <c r="K550" s="39"/>
      <c r="L550" s="43"/>
      <c r="M550" s="229"/>
      <c r="N550" s="230"/>
      <c r="O550" s="90"/>
      <c r="P550" s="90"/>
      <c r="Q550" s="90"/>
      <c r="R550" s="90"/>
      <c r="S550" s="90"/>
      <c r="T550" s="91"/>
      <c r="U550" s="37"/>
      <c r="V550" s="37"/>
      <c r="W550" s="37"/>
      <c r="X550" s="37"/>
      <c r="Y550" s="37"/>
      <c r="Z550" s="37"/>
      <c r="AA550" s="37"/>
      <c r="AB550" s="37"/>
      <c r="AC550" s="37"/>
      <c r="AD550" s="37"/>
      <c r="AE550" s="37"/>
      <c r="AT550" s="16" t="s">
        <v>160</v>
      </c>
      <c r="AU550" s="16" t="s">
        <v>89</v>
      </c>
    </row>
    <row r="551" s="12" customFormat="1" ht="22.8" customHeight="1">
      <c r="A551" s="12"/>
      <c r="B551" s="197"/>
      <c r="C551" s="198"/>
      <c r="D551" s="199" t="s">
        <v>79</v>
      </c>
      <c r="E551" s="211" t="s">
        <v>927</v>
      </c>
      <c r="F551" s="211" t="s">
        <v>928</v>
      </c>
      <c r="G551" s="198"/>
      <c r="H551" s="198"/>
      <c r="I551" s="201"/>
      <c r="J551" s="212">
        <f>BK551</f>
        <v>0</v>
      </c>
      <c r="K551" s="198"/>
      <c r="L551" s="203"/>
      <c r="M551" s="204"/>
      <c r="N551" s="205"/>
      <c r="O551" s="205"/>
      <c r="P551" s="206">
        <f>SUM(P552:P577)</f>
        <v>0</v>
      </c>
      <c r="Q551" s="205"/>
      <c r="R551" s="206">
        <f>SUM(R552:R577)</f>
        <v>0.081086999999999992</v>
      </c>
      <c r="S551" s="205"/>
      <c r="T551" s="207">
        <f>SUM(T552:T577)</f>
        <v>0.0051770000000000002</v>
      </c>
      <c r="U551" s="12"/>
      <c r="V551" s="12"/>
      <c r="W551" s="12"/>
      <c r="X551" s="12"/>
      <c r="Y551" s="12"/>
      <c r="Z551" s="12"/>
      <c r="AA551" s="12"/>
      <c r="AB551" s="12"/>
      <c r="AC551" s="12"/>
      <c r="AD551" s="12"/>
      <c r="AE551" s="12"/>
      <c r="AR551" s="208" t="s">
        <v>89</v>
      </c>
      <c r="AT551" s="209" t="s">
        <v>79</v>
      </c>
      <c r="AU551" s="209" t="s">
        <v>21</v>
      </c>
      <c r="AY551" s="208" t="s">
        <v>143</v>
      </c>
      <c r="BK551" s="210">
        <f>SUM(BK552:BK577)</f>
        <v>0</v>
      </c>
    </row>
    <row r="552" s="2" customFormat="1" ht="24.15" customHeight="1">
      <c r="A552" s="37"/>
      <c r="B552" s="38"/>
      <c r="C552" s="213" t="s">
        <v>929</v>
      </c>
      <c r="D552" s="213" t="s">
        <v>145</v>
      </c>
      <c r="E552" s="214" t="s">
        <v>930</v>
      </c>
      <c r="F552" s="215" t="s">
        <v>931</v>
      </c>
      <c r="G552" s="216" t="s">
        <v>179</v>
      </c>
      <c r="H552" s="217">
        <v>98</v>
      </c>
      <c r="I552" s="218"/>
      <c r="J552" s="219">
        <f>ROUND(I552*H552,2)</f>
        <v>0</v>
      </c>
      <c r="K552" s="215" t="s">
        <v>1</v>
      </c>
      <c r="L552" s="43"/>
      <c r="M552" s="220" t="s">
        <v>1</v>
      </c>
      <c r="N552" s="221" t="s">
        <v>45</v>
      </c>
      <c r="O552" s="90"/>
      <c r="P552" s="222">
        <f>O552*H552</f>
        <v>0</v>
      </c>
      <c r="Q552" s="222">
        <v>0</v>
      </c>
      <c r="R552" s="222">
        <f>Q552*H552</f>
        <v>0</v>
      </c>
      <c r="S552" s="222">
        <v>0</v>
      </c>
      <c r="T552" s="223">
        <f>S552*H552</f>
        <v>0</v>
      </c>
      <c r="U552" s="37"/>
      <c r="V552" s="37"/>
      <c r="W552" s="37"/>
      <c r="X552" s="37"/>
      <c r="Y552" s="37"/>
      <c r="Z552" s="37"/>
      <c r="AA552" s="37"/>
      <c r="AB552" s="37"/>
      <c r="AC552" s="37"/>
      <c r="AD552" s="37"/>
      <c r="AE552" s="37"/>
      <c r="AR552" s="224" t="s">
        <v>251</v>
      </c>
      <c r="AT552" s="224" t="s">
        <v>145</v>
      </c>
      <c r="AU552" s="224" t="s">
        <v>89</v>
      </c>
      <c r="AY552" s="16" t="s">
        <v>143</v>
      </c>
      <c r="BE552" s="225">
        <f>IF(N552="základní",J552,0)</f>
        <v>0</v>
      </c>
      <c r="BF552" s="225">
        <f>IF(N552="snížená",J552,0)</f>
        <v>0</v>
      </c>
      <c r="BG552" s="225">
        <f>IF(N552="zákl. přenesená",J552,0)</f>
        <v>0</v>
      </c>
      <c r="BH552" s="225">
        <f>IF(N552="sníž. přenesená",J552,0)</f>
        <v>0</v>
      </c>
      <c r="BI552" s="225">
        <f>IF(N552="nulová",J552,0)</f>
        <v>0</v>
      </c>
      <c r="BJ552" s="16" t="s">
        <v>21</v>
      </c>
      <c r="BK552" s="225">
        <f>ROUND(I552*H552,2)</f>
        <v>0</v>
      </c>
      <c r="BL552" s="16" t="s">
        <v>251</v>
      </c>
      <c r="BM552" s="224" t="s">
        <v>932</v>
      </c>
    </row>
    <row r="553" s="14" customFormat="1">
      <c r="A553" s="14"/>
      <c r="B553" s="241"/>
      <c r="C553" s="242"/>
      <c r="D553" s="226" t="s">
        <v>162</v>
      </c>
      <c r="E553" s="243" t="s">
        <v>1</v>
      </c>
      <c r="F553" s="244" t="s">
        <v>933</v>
      </c>
      <c r="G553" s="242"/>
      <c r="H553" s="245">
        <v>98</v>
      </c>
      <c r="I553" s="246"/>
      <c r="J553" s="242"/>
      <c r="K553" s="242"/>
      <c r="L553" s="247"/>
      <c r="M553" s="248"/>
      <c r="N553" s="249"/>
      <c r="O553" s="249"/>
      <c r="P553" s="249"/>
      <c r="Q553" s="249"/>
      <c r="R553" s="249"/>
      <c r="S553" s="249"/>
      <c r="T553" s="250"/>
      <c r="U553" s="14"/>
      <c r="V553" s="14"/>
      <c r="W553" s="14"/>
      <c r="X553" s="14"/>
      <c r="Y553" s="14"/>
      <c r="Z553" s="14"/>
      <c r="AA553" s="14"/>
      <c r="AB553" s="14"/>
      <c r="AC553" s="14"/>
      <c r="AD553" s="14"/>
      <c r="AE553" s="14"/>
      <c r="AT553" s="251" t="s">
        <v>162</v>
      </c>
      <c r="AU553" s="251" t="s">
        <v>89</v>
      </c>
      <c r="AV553" s="14" t="s">
        <v>89</v>
      </c>
      <c r="AW553" s="14" t="s">
        <v>32</v>
      </c>
      <c r="AX553" s="14" t="s">
        <v>80</v>
      </c>
      <c r="AY553" s="251" t="s">
        <v>143</v>
      </c>
    </row>
    <row r="554" s="2" customFormat="1" ht="24.15" customHeight="1">
      <c r="A554" s="37"/>
      <c r="B554" s="38"/>
      <c r="C554" s="252" t="s">
        <v>934</v>
      </c>
      <c r="D554" s="252" t="s">
        <v>290</v>
      </c>
      <c r="E554" s="253" t="s">
        <v>935</v>
      </c>
      <c r="F554" s="254" t="s">
        <v>936</v>
      </c>
      <c r="G554" s="255" t="s">
        <v>406</v>
      </c>
      <c r="H554" s="256">
        <v>8</v>
      </c>
      <c r="I554" s="257"/>
      <c r="J554" s="258">
        <f>ROUND(I554*H554,2)</f>
        <v>0</v>
      </c>
      <c r="K554" s="254" t="s">
        <v>1</v>
      </c>
      <c r="L554" s="259"/>
      <c r="M554" s="260" t="s">
        <v>1</v>
      </c>
      <c r="N554" s="261" t="s">
        <v>45</v>
      </c>
      <c r="O554" s="90"/>
      <c r="P554" s="222">
        <f>O554*H554</f>
        <v>0</v>
      </c>
      <c r="Q554" s="222">
        <v>0.001</v>
      </c>
      <c r="R554" s="222">
        <f>Q554*H554</f>
        <v>0.0080000000000000002</v>
      </c>
      <c r="S554" s="222">
        <v>0</v>
      </c>
      <c r="T554" s="223">
        <f>S554*H554</f>
        <v>0</v>
      </c>
      <c r="U554" s="37"/>
      <c r="V554" s="37"/>
      <c r="W554" s="37"/>
      <c r="X554" s="37"/>
      <c r="Y554" s="37"/>
      <c r="Z554" s="37"/>
      <c r="AA554" s="37"/>
      <c r="AB554" s="37"/>
      <c r="AC554" s="37"/>
      <c r="AD554" s="37"/>
      <c r="AE554" s="37"/>
      <c r="AR554" s="224" t="s">
        <v>326</v>
      </c>
      <c r="AT554" s="224" t="s">
        <v>290</v>
      </c>
      <c r="AU554" s="224" t="s">
        <v>89</v>
      </c>
      <c r="AY554" s="16" t="s">
        <v>143</v>
      </c>
      <c r="BE554" s="225">
        <f>IF(N554="základní",J554,0)</f>
        <v>0</v>
      </c>
      <c r="BF554" s="225">
        <f>IF(N554="snížená",J554,0)</f>
        <v>0</v>
      </c>
      <c r="BG554" s="225">
        <f>IF(N554="zákl. přenesená",J554,0)</f>
        <v>0</v>
      </c>
      <c r="BH554" s="225">
        <f>IF(N554="sníž. přenesená",J554,0)</f>
        <v>0</v>
      </c>
      <c r="BI554" s="225">
        <f>IF(N554="nulová",J554,0)</f>
        <v>0</v>
      </c>
      <c r="BJ554" s="16" t="s">
        <v>21</v>
      </c>
      <c r="BK554" s="225">
        <f>ROUND(I554*H554,2)</f>
        <v>0</v>
      </c>
      <c r="BL554" s="16" t="s">
        <v>251</v>
      </c>
      <c r="BM554" s="224" t="s">
        <v>937</v>
      </c>
    </row>
    <row r="555" s="2" customFormat="1" ht="37.8" customHeight="1">
      <c r="A555" s="37"/>
      <c r="B555" s="38"/>
      <c r="C555" s="252" t="s">
        <v>938</v>
      </c>
      <c r="D555" s="252" t="s">
        <v>290</v>
      </c>
      <c r="E555" s="253" t="s">
        <v>939</v>
      </c>
      <c r="F555" s="254" t="s">
        <v>940</v>
      </c>
      <c r="G555" s="255" t="s">
        <v>406</v>
      </c>
      <c r="H555" s="256">
        <v>15</v>
      </c>
      <c r="I555" s="257"/>
      <c r="J555" s="258">
        <f>ROUND(I555*H555,2)</f>
        <v>0</v>
      </c>
      <c r="K555" s="254" t="s">
        <v>1</v>
      </c>
      <c r="L555" s="259"/>
      <c r="M555" s="260" t="s">
        <v>1</v>
      </c>
      <c r="N555" s="261" t="s">
        <v>45</v>
      </c>
      <c r="O555" s="90"/>
      <c r="P555" s="222">
        <f>O555*H555</f>
        <v>0</v>
      </c>
      <c r="Q555" s="222">
        <v>0.00050000000000000001</v>
      </c>
      <c r="R555" s="222">
        <f>Q555*H555</f>
        <v>0.0074999999999999997</v>
      </c>
      <c r="S555" s="222">
        <v>0</v>
      </c>
      <c r="T555" s="223">
        <f>S555*H555</f>
        <v>0</v>
      </c>
      <c r="U555" s="37"/>
      <c r="V555" s="37"/>
      <c r="W555" s="37"/>
      <c r="X555" s="37"/>
      <c r="Y555" s="37"/>
      <c r="Z555" s="37"/>
      <c r="AA555" s="37"/>
      <c r="AB555" s="37"/>
      <c r="AC555" s="37"/>
      <c r="AD555" s="37"/>
      <c r="AE555" s="37"/>
      <c r="AR555" s="224" t="s">
        <v>326</v>
      </c>
      <c r="AT555" s="224" t="s">
        <v>290</v>
      </c>
      <c r="AU555" s="224" t="s">
        <v>89</v>
      </c>
      <c r="AY555" s="16" t="s">
        <v>143</v>
      </c>
      <c r="BE555" s="225">
        <f>IF(N555="základní",J555,0)</f>
        <v>0</v>
      </c>
      <c r="BF555" s="225">
        <f>IF(N555="snížená",J555,0)</f>
        <v>0</v>
      </c>
      <c r="BG555" s="225">
        <f>IF(N555="zákl. přenesená",J555,0)</f>
        <v>0</v>
      </c>
      <c r="BH555" s="225">
        <f>IF(N555="sníž. přenesená",J555,0)</f>
        <v>0</v>
      </c>
      <c r="BI555" s="225">
        <f>IF(N555="nulová",J555,0)</f>
        <v>0</v>
      </c>
      <c r="BJ555" s="16" t="s">
        <v>21</v>
      </c>
      <c r="BK555" s="225">
        <f>ROUND(I555*H555,2)</f>
        <v>0</v>
      </c>
      <c r="BL555" s="16" t="s">
        <v>251</v>
      </c>
      <c r="BM555" s="224" t="s">
        <v>941</v>
      </c>
    </row>
    <row r="556" s="2" customFormat="1" ht="37.8" customHeight="1">
      <c r="A556" s="37"/>
      <c r="B556" s="38"/>
      <c r="C556" s="252" t="s">
        <v>942</v>
      </c>
      <c r="D556" s="252" t="s">
        <v>290</v>
      </c>
      <c r="E556" s="253" t="s">
        <v>943</v>
      </c>
      <c r="F556" s="254" t="s">
        <v>944</v>
      </c>
      <c r="G556" s="255" t="s">
        <v>406</v>
      </c>
      <c r="H556" s="256">
        <v>9</v>
      </c>
      <c r="I556" s="257"/>
      <c r="J556" s="258">
        <f>ROUND(I556*H556,2)</f>
        <v>0</v>
      </c>
      <c r="K556" s="254" t="s">
        <v>1</v>
      </c>
      <c r="L556" s="259"/>
      <c r="M556" s="260" t="s">
        <v>1</v>
      </c>
      <c r="N556" s="261" t="s">
        <v>45</v>
      </c>
      <c r="O556" s="90"/>
      <c r="P556" s="222">
        <f>O556*H556</f>
        <v>0</v>
      </c>
      <c r="Q556" s="222">
        <v>0.00050000000000000001</v>
      </c>
      <c r="R556" s="222">
        <f>Q556*H556</f>
        <v>0.0045000000000000005</v>
      </c>
      <c r="S556" s="222">
        <v>0</v>
      </c>
      <c r="T556" s="223">
        <f>S556*H556</f>
        <v>0</v>
      </c>
      <c r="U556" s="37"/>
      <c r="V556" s="37"/>
      <c r="W556" s="37"/>
      <c r="X556" s="37"/>
      <c r="Y556" s="37"/>
      <c r="Z556" s="37"/>
      <c r="AA556" s="37"/>
      <c r="AB556" s="37"/>
      <c r="AC556" s="37"/>
      <c r="AD556" s="37"/>
      <c r="AE556" s="37"/>
      <c r="AR556" s="224" t="s">
        <v>326</v>
      </c>
      <c r="AT556" s="224" t="s">
        <v>290</v>
      </c>
      <c r="AU556" s="224" t="s">
        <v>89</v>
      </c>
      <c r="AY556" s="16" t="s">
        <v>143</v>
      </c>
      <c r="BE556" s="225">
        <f>IF(N556="základní",J556,0)</f>
        <v>0</v>
      </c>
      <c r="BF556" s="225">
        <f>IF(N556="snížená",J556,0)</f>
        <v>0</v>
      </c>
      <c r="BG556" s="225">
        <f>IF(N556="zákl. přenesená",J556,0)</f>
        <v>0</v>
      </c>
      <c r="BH556" s="225">
        <f>IF(N556="sníž. přenesená",J556,0)</f>
        <v>0</v>
      </c>
      <c r="BI556" s="225">
        <f>IF(N556="nulová",J556,0)</f>
        <v>0</v>
      </c>
      <c r="BJ556" s="16" t="s">
        <v>21</v>
      </c>
      <c r="BK556" s="225">
        <f>ROUND(I556*H556,2)</f>
        <v>0</v>
      </c>
      <c r="BL556" s="16" t="s">
        <v>251</v>
      </c>
      <c r="BM556" s="224" t="s">
        <v>945</v>
      </c>
    </row>
    <row r="557" s="2" customFormat="1" ht="24.15" customHeight="1">
      <c r="A557" s="37"/>
      <c r="B557" s="38"/>
      <c r="C557" s="252" t="s">
        <v>946</v>
      </c>
      <c r="D557" s="252" t="s">
        <v>290</v>
      </c>
      <c r="E557" s="253" t="s">
        <v>947</v>
      </c>
      <c r="F557" s="254" t="s">
        <v>948</v>
      </c>
      <c r="G557" s="255" t="s">
        <v>406</v>
      </c>
      <c r="H557" s="256">
        <v>8</v>
      </c>
      <c r="I557" s="257"/>
      <c r="J557" s="258">
        <f>ROUND(I557*H557,2)</f>
        <v>0</v>
      </c>
      <c r="K557" s="254" t="s">
        <v>1</v>
      </c>
      <c r="L557" s="259"/>
      <c r="M557" s="260" t="s">
        <v>1</v>
      </c>
      <c r="N557" s="261" t="s">
        <v>45</v>
      </c>
      <c r="O557" s="90"/>
      <c r="P557" s="222">
        <f>O557*H557</f>
        <v>0</v>
      </c>
      <c r="Q557" s="222">
        <v>0.00050000000000000001</v>
      </c>
      <c r="R557" s="222">
        <f>Q557*H557</f>
        <v>0.0040000000000000001</v>
      </c>
      <c r="S557" s="222">
        <v>0</v>
      </c>
      <c r="T557" s="223">
        <f>S557*H557</f>
        <v>0</v>
      </c>
      <c r="U557" s="37"/>
      <c r="V557" s="37"/>
      <c r="W557" s="37"/>
      <c r="X557" s="37"/>
      <c r="Y557" s="37"/>
      <c r="Z557" s="37"/>
      <c r="AA557" s="37"/>
      <c r="AB557" s="37"/>
      <c r="AC557" s="37"/>
      <c r="AD557" s="37"/>
      <c r="AE557" s="37"/>
      <c r="AR557" s="224" t="s">
        <v>326</v>
      </c>
      <c r="AT557" s="224" t="s">
        <v>290</v>
      </c>
      <c r="AU557" s="224" t="s">
        <v>89</v>
      </c>
      <c r="AY557" s="16" t="s">
        <v>143</v>
      </c>
      <c r="BE557" s="225">
        <f>IF(N557="základní",J557,0)</f>
        <v>0</v>
      </c>
      <c r="BF557" s="225">
        <f>IF(N557="snížená",J557,0)</f>
        <v>0</v>
      </c>
      <c r="BG557" s="225">
        <f>IF(N557="zákl. přenesená",J557,0)</f>
        <v>0</v>
      </c>
      <c r="BH557" s="225">
        <f>IF(N557="sníž. přenesená",J557,0)</f>
        <v>0</v>
      </c>
      <c r="BI557" s="225">
        <f>IF(N557="nulová",J557,0)</f>
        <v>0</v>
      </c>
      <c r="BJ557" s="16" t="s">
        <v>21</v>
      </c>
      <c r="BK557" s="225">
        <f>ROUND(I557*H557,2)</f>
        <v>0</v>
      </c>
      <c r="BL557" s="16" t="s">
        <v>251</v>
      </c>
      <c r="BM557" s="224" t="s">
        <v>949</v>
      </c>
    </row>
    <row r="558" s="2" customFormat="1" ht="24.15" customHeight="1">
      <c r="A558" s="37"/>
      <c r="B558" s="38"/>
      <c r="C558" s="252" t="s">
        <v>950</v>
      </c>
      <c r="D558" s="252" t="s">
        <v>290</v>
      </c>
      <c r="E558" s="253" t="s">
        <v>951</v>
      </c>
      <c r="F558" s="254" t="s">
        <v>952</v>
      </c>
      <c r="G558" s="255" t="s">
        <v>406</v>
      </c>
      <c r="H558" s="256">
        <v>9</v>
      </c>
      <c r="I558" s="257"/>
      <c r="J558" s="258">
        <f>ROUND(I558*H558,2)</f>
        <v>0</v>
      </c>
      <c r="K558" s="254" t="s">
        <v>1</v>
      </c>
      <c r="L558" s="259"/>
      <c r="M558" s="260" t="s">
        <v>1</v>
      </c>
      <c r="N558" s="261" t="s">
        <v>45</v>
      </c>
      <c r="O558" s="90"/>
      <c r="P558" s="222">
        <f>O558*H558</f>
        <v>0</v>
      </c>
      <c r="Q558" s="222">
        <v>0.001</v>
      </c>
      <c r="R558" s="222">
        <f>Q558*H558</f>
        <v>0.0090000000000000011</v>
      </c>
      <c r="S558" s="222">
        <v>0</v>
      </c>
      <c r="T558" s="223">
        <f>S558*H558</f>
        <v>0</v>
      </c>
      <c r="U558" s="37"/>
      <c r="V558" s="37"/>
      <c r="W558" s="37"/>
      <c r="X558" s="37"/>
      <c r="Y558" s="37"/>
      <c r="Z558" s="37"/>
      <c r="AA558" s="37"/>
      <c r="AB558" s="37"/>
      <c r="AC558" s="37"/>
      <c r="AD558" s="37"/>
      <c r="AE558" s="37"/>
      <c r="AR558" s="224" t="s">
        <v>326</v>
      </c>
      <c r="AT558" s="224" t="s">
        <v>290</v>
      </c>
      <c r="AU558" s="224" t="s">
        <v>89</v>
      </c>
      <c r="AY558" s="16" t="s">
        <v>143</v>
      </c>
      <c r="BE558" s="225">
        <f>IF(N558="základní",J558,0)</f>
        <v>0</v>
      </c>
      <c r="BF558" s="225">
        <f>IF(N558="snížená",J558,0)</f>
        <v>0</v>
      </c>
      <c r="BG558" s="225">
        <f>IF(N558="zákl. přenesená",J558,0)</f>
        <v>0</v>
      </c>
      <c r="BH558" s="225">
        <f>IF(N558="sníž. přenesená",J558,0)</f>
        <v>0</v>
      </c>
      <c r="BI558" s="225">
        <f>IF(N558="nulová",J558,0)</f>
        <v>0</v>
      </c>
      <c r="BJ558" s="16" t="s">
        <v>21</v>
      </c>
      <c r="BK558" s="225">
        <f>ROUND(I558*H558,2)</f>
        <v>0</v>
      </c>
      <c r="BL558" s="16" t="s">
        <v>251</v>
      </c>
      <c r="BM558" s="224" t="s">
        <v>953</v>
      </c>
    </row>
    <row r="559" s="2" customFormat="1" ht="14.4" customHeight="1">
      <c r="A559" s="37"/>
      <c r="B559" s="38"/>
      <c r="C559" s="213" t="s">
        <v>954</v>
      </c>
      <c r="D559" s="213" t="s">
        <v>145</v>
      </c>
      <c r="E559" s="214" t="s">
        <v>955</v>
      </c>
      <c r="F559" s="215" t="s">
        <v>956</v>
      </c>
      <c r="G559" s="216" t="s">
        <v>179</v>
      </c>
      <c r="H559" s="217">
        <v>3.1000000000000001</v>
      </c>
      <c r="I559" s="218"/>
      <c r="J559" s="219">
        <f>ROUND(I559*H559,2)</f>
        <v>0</v>
      </c>
      <c r="K559" s="215" t="s">
        <v>158</v>
      </c>
      <c r="L559" s="43"/>
      <c r="M559" s="220" t="s">
        <v>1</v>
      </c>
      <c r="N559" s="221" t="s">
        <v>45</v>
      </c>
      <c r="O559" s="90"/>
      <c r="P559" s="222">
        <f>O559*H559</f>
        <v>0</v>
      </c>
      <c r="Q559" s="222">
        <v>0</v>
      </c>
      <c r="R559" s="222">
        <f>Q559*H559</f>
        <v>0</v>
      </c>
      <c r="S559" s="222">
        <v>0.00167</v>
      </c>
      <c r="T559" s="223">
        <f>S559*H559</f>
        <v>0.0051770000000000002</v>
      </c>
      <c r="U559" s="37"/>
      <c r="V559" s="37"/>
      <c r="W559" s="37"/>
      <c r="X559" s="37"/>
      <c r="Y559" s="37"/>
      <c r="Z559" s="37"/>
      <c r="AA559" s="37"/>
      <c r="AB559" s="37"/>
      <c r="AC559" s="37"/>
      <c r="AD559" s="37"/>
      <c r="AE559" s="37"/>
      <c r="AR559" s="224" t="s">
        <v>251</v>
      </c>
      <c r="AT559" s="224" t="s">
        <v>145</v>
      </c>
      <c r="AU559" s="224" t="s">
        <v>89</v>
      </c>
      <c r="AY559" s="16" t="s">
        <v>143</v>
      </c>
      <c r="BE559" s="225">
        <f>IF(N559="základní",J559,0)</f>
        <v>0</v>
      </c>
      <c r="BF559" s="225">
        <f>IF(N559="snížená",J559,0)</f>
        <v>0</v>
      </c>
      <c r="BG559" s="225">
        <f>IF(N559="zákl. přenesená",J559,0)</f>
        <v>0</v>
      </c>
      <c r="BH559" s="225">
        <f>IF(N559="sníž. přenesená",J559,0)</f>
        <v>0</v>
      </c>
      <c r="BI559" s="225">
        <f>IF(N559="nulová",J559,0)</f>
        <v>0</v>
      </c>
      <c r="BJ559" s="16" t="s">
        <v>21</v>
      </c>
      <c r="BK559" s="225">
        <f>ROUND(I559*H559,2)</f>
        <v>0</v>
      </c>
      <c r="BL559" s="16" t="s">
        <v>251</v>
      </c>
      <c r="BM559" s="224" t="s">
        <v>957</v>
      </c>
    </row>
    <row r="560" s="14" customFormat="1">
      <c r="A560" s="14"/>
      <c r="B560" s="241"/>
      <c r="C560" s="242"/>
      <c r="D560" s="226" t="s">
        <v>162</v>
      </c>
      <c r="E560" s="243" t="s">
        <v>1</v>
      </c>
      <c r="F560" s="244" t="s">
        <v>958</v>
      </c>
      <c r="G560" s="242"/>
      <c r="H560" s="245">
        <v>3.1000000000000001</v>
      </c>
      <c r="I560" s="246"/>
      <c r="J560" s="242"/>
      <c r="K560" s="242"/>
      <c r="L560" s="247"/>
      <c r="M560" s="248"/>
      <c r="N560" s="249"/>
      <c r="O560" s="249"/>
      <c r="P560" s="249"/>
      <c r="Q560" s="249"/>
      <c r="R560" s="249"/>
      <c r="S560" s="249"/>
      <c r="T560" s="250"/>
      <c r="U560" s="14"/>
      <c r="V560" s="14"/>
      <c r="W560" s="14"/>
      <c r="X560" s="14"/>
      <c r="Y560" s="14"/>
      <c r="Z560" s="14"/>
      <c r="AA560" s="14"/>
      <c r="AB560" s="14"/>
      <c r="AC560" s="14"/>
      <c r="AD560" s="14"/>
      <c r="AE560" s="14"/>
      <c r="AT560" s="251" t="s">
        <v>162</v>
      </c>
      <c r="AU560" s="251" t="s">
        <v>89</v>
      </c>
      <c r="AV560" s="14" t="s">
        <v>89</v>
      </c>
      <c r="AW560" s="14" t="s">
        <v>32</v>
      </c>
      <c r="AX560" s="14" t="s">
        <v>80</v>
      </c>
      <c r="AY560" s="251" t="s">
        <v>143</v>
      </c>
    </row>
    <row r="561" s="2" customFormat="1" ht="14.4" customHeight="1">
      <c r="A561" s="37"/>
      <c r="B561" s="38"/>
      <c r="C561" s="213" t="s">
        <v>959</v>
      </c>
      <c r="D561" s="213" t="s">
        <v>145</v>
      </c>
      <c r="E561" s="214" t="s">
        <v>960</v>
      </c>
      <c r="F561" s="215" t="s">
        <v>961</v>
      </c>
      <c r="G561" s="216" t="s">
        <v>179</v>
      </c>
      <c r="H561" s="217">
        <v>7.2000000000000002</v>
      </c>
      <c r="I561" s="218"/>
      <c r="J561" s="219">
        <f>ROUND(I561*H561,2)</f>
        <v>0</v>
      </c>
      <c r="K561" s="215" t="s">
        <v>158</v>
      </c>
      <c r="L561" s="43"/>
      <c r="M561" s="220" t="s">
        <v>1</v>
      </c>
      <c r="N561" s="221" t="s">
        <v>45</v>
      </c>
      <c r="O561" s="90"/>
      <c r="P561" s="222">
        <f>O561*H561</f>
        <v>0</v>
      </c>
      <c r="Q561" s="222">
        <v>4.0000000000000003E-05</v>
      </c>
      <c r="R561" s="222">
        <f>Q561*H561</f>
        <v>0.00028800000000000001</v>
      </c>
      <c r="S561" s="222">
        <v>0</v>
      </c>
      <c r="T561" s="223">
        <f>S561*H561</f>
        <v>0</v>
      </c>
      <c r="U561" s="37"/>
      <c r="V561" s="37"/>
      <c r="W561" s="37"/>
      <c r="X561" s="37"/>
      <c r="Y561" s="37"/>
      <c r="Z561" s="37"/>
      <c r="AA561" s="37"/>
      <c r="AB561" s="37"/>
      <c r="AC561" s="37"/>
      <c r="AD561" s="37"/>
      <c r="AE561" s="37"/>
      <c r="AR561" s="224" t="s">
        <v>251</v>
      </c>
      <c r="AT561" s="224" t="s">
        <v>145</v>
      </c>
      <c r="AU561" s="224" t="s">
        <v>89</v>
      </c>
      <c r="AY561" s="16" t="s">
        <v>143</v>
      </c>
      <c r="BE561" s="225">
        <f>IF(N561="základní",J561,0)</f>
        <v>0</v>
      </c>
      <c r="BF561" s="225">
        <f>IF(N561="snížená",J561,0)</f>
        <v>0</v>
      </c>
      <c r="BG561" s="225">
        <f>IF(N561="zákl. přenesená",J561,0)</f>
        <v>0</v>
      </c>
      <c r="BH561" s="225">
        <f>IF(N561="sníž. přenesená",J561,0)</f>
        <v>0</v>
      </c>
      <c r="BI561" s="225">
        <f>IF(N561="nulová",J561,0)</f>
        <v>0</v>
      </c>
      <c r="BJ561" s="16" t="s">
        <v>21</v>
      </c>
      <c r="BK561" s="225">
        <f>ROUND(I561*H561,2)</f>
        <v>0</v>
      </c>
      <c r="BL561" s="16" t="s">
        <v>251</v>
      </c>
      <c r="BM561" s="224" t="s">
        <v>962</v>
      </c>
    </row>
    <row r="562" s="14" customFormat="1">
      <c r="A562" s="14"/>
      <c r="B562" s="241"/>
      <c r="C562" s="242"/>
      <c r="D562" s="226" t="s">
        <v>162</v>
      </c>
      <c r="E562" s="243" t="s">
        <v>1</v>
      </c>
      <c r="F562" s="244" t="s">
        <v>963</v>
      </c>
      <c r="G562" s="242"/>
      <c r="H562" s="245">
        <v>4.0999999999999996</v>
      </c>
      <c r="I562" s="246"/>
      <c r="J562" s="242"/>
      <c r="K562" s="242"/>
      <c r="L562" s="247"/>
      <c r="M562" s="248"/>
      <c r="N562" s="249"/>
      <c r="O562" s="249"/>
      <c r="P562" s="249"/>
      <c r="Q562" s="249"/>
      <c r="R562" s="249"/>
      <c r="S562" s="249"/>
      <c r="T562" s="250"/>
      <c r="U562" s="14"/>
      <c r="V562" s="14"/>
      <c r="W562" s="14"/>
      <c r="X562" s="14"/>
      <c r="Y562" s="14"/>
      <c r="Z562" s="14"/>
      <c r="AA562" s="14"/>
      <c r="AB562" s="14"/>
      <c r="AC562" s="14"/>
      <c r="AD562" s="14"/>
      <c r="AE562" s="14"/>
      <c r="AT562" s="251" t="s">
        <v>162</v>
      </c>
      <c r="AU562" s="251" t="s">
        <v>89</v>
      </c>
      <c r="AV562" s="14" t="s">
        <v>89</v>
      </c>
      <c r="AW562" s="14" t="s">
        <v>32</v>
      </c>
      <c r="AX562" s="14" t="s">
        <v>80</v>
      </c>
      <c r="AY562" s="251" t="s">
        <v>143</v>
      </c>
    </row>
    <row r="563" s="14" customFormat="1">
      <c r="A563" s="14"/>
      <c r="B563" s="241"/>
      <c r="C563" s="242"/>
      <c r="D563" s="226" t="s">
        <v>162</v>
      </c>
      <c r="E563" s="243" t="s">
        <v>1</v>
      </c>
      <c r="F563" s="244" t="s">
        <v>964</v>
      </c>
      <c r="G563" s="242"/>
      <c r="H563" s="245">
        <v>3.1000000000000001</v>
      </c>
      <c r="I563" s="246"/>
      <c r="J563" s="242"/>
      <c r="K563" s="242"/>
      <c r="L563" s="247"/>
      <c r="M563" s="248"/>
      <c r="N563" s="249"/>
      <c r="O563" s="249"/>
      <c r="P563" s="249"/>
      <c r="Q563" s="249"/>
      <c r="R563" s="249"/>
      <c r="S563" s="249"/>
      <c r="T563" s="250"/>
      <c r="U563" s="14"/>
      <c r="V563" s="14"/>
      <c r="W563" s="14"/>
      <c r="X563" s="14"/>
      <c r="Y563" s="14"/>
      <c r="Z563" s="14"/>
      <c r="AA563" s="14"/>
      <c r="AB563" s="14"/>
      <c r="AC563" s="14"/>
      <c r="AD563" s="14"/>
      <c r="AE563" s="14"/>
      <c r="AT563" s="251" t="s">
        <v>162</v>
      </c>
      <c r="AU563" s="251" t="s">
        <v>89</v>
      </c>
      <c r="AV563" s="14" t="s">
        <v>89</v>
      </c>
      <c r="AW563" s="14" t="s">
        <v>32</v>
      </c>
      <c r="AX563" s="14" t="s">
        <v>80</v>
      </c>
      <c r="AY563" s="251" t="s">
        <v>143</v>
      </c>
    </row>
    <row r="564" s="2" customFormat="1" ht="24.15" customHeight="1">
      <c r="A564" s="37"/>
      <c r="B564" s="38"/>
      <c r="C564" s="252" t="s">
        <v>965</v>
      </c>
      <c r="D564" s="252" t="s">
        <v>290</v>
      </c>
      <c r="E564" s="253" t="s">
        <v>966</v>
      </c>
      <c r="F564" s="254" t="s">
        <v>967</v>
      </c>
      <c r="G564" s="255" t="s">
        <v>179</v>
      </c>
      <c r="H564" s="256">
        <v>4.0999999999999996</v>
      </c>
      <c r="I564" s="257"/>
      <c r="J564" s="258">
        <f>ROUND(I564*H564,2)</f>
        <v>0</v>
      </c>
      <c r="K564" s="254" t="s">
        <v>1</v>
      </c>
      <c r="L564" s="259"/>
      <c r="M564" s="260" t="s">
        <v>1</v>
      </c>
      <c r="N564" s="261" t="s">
        <v>45</v>
      </c>
      <c r="O564" s="90"/>
      <c r="P564" s="222">
        <f>O564*H564</f>
        <v>0</v>
      </c>
      <c r="Q564" s="222">
        <v>0.00059999999999999995</v>
      </c>
      <c r="R564" s="222">
        <f>Q564*H564</f>
        <v>0.0024599999999999995</v>
      </c>
      <c r="S564" s="222">
        <v>0</v>
      </c>
      <c r="T564" s="223">
        <f>S564*H564</f>
        <v>0</v>
      </c>
      <c r="U564" s="37"/>
      <c r="V564" s="37"/>
      <c r="W564" s="37"/>
      <c r="X564" s="37"/>
      <c r="Y564" s="37"/>
      <c r="Z564" s="37"/>
      <c r="AA564" s="37"/>
      <c r="AB564" s="37"/>
      <c r="AC564" s="37"/>
      <c r="AD564" s="37"/>
      <c r="AE564" s="37"/>
      <c r="AR564" s="224" t="s">
        <v>326</v>
      </c>
      <c r="AT564" s="224" t="s">
        <v>290</v>
      </c>
      <c r="AU564" s="224" t="s">
        <v>89</v>
      </c>
      <c r="AY564" s="16" t="s">
        <v>143</v>
      </c>
      <c r="BE564" s="225">
        <f>IF(N564="základní",J564,0)</f>
        <v>0</v>
      </c>
      <c r="BF564" s="225">
        <f>IF(N564="snížená",J564,0)</f>
        <v>0</v>
      </c>
      <c r="BG564" s="225">
        <f>IF(N564="zákl. přenesená",J564,0)</f>
        <v>0</v>
      </c>
      <c r="BH564" s="225">
        <f>IF(N564="sníž. přenesená",J564,0)</f>
        <v>0</v>
      </c>
      <c r="BI564" s="225">
        <f>IF(N564="nulová",J564,0)</f>
        <v>0</v>
      </c>
      <c r="BJ564" s="16" t="s">
        <v>21</v>
      </c>
      <c r="BK564" s="225">
        <f>ROUND(I564*H564,2)</f>
        <v>0</v>
      </c>
      <c r="BL564" s="16" t="s">
        <v>251</v>
      </c>
      <c r="BM564" s="224" t="s">
        <v>968</v>
      </c>
    </row>
    <row r="565" s="14" customFormat="1">
      <c r="A565" s="14"/>
      <c r="B565" s="241"/>
      <c r="C565" s="242"/>
      <c r="D565" s="226" t="s">
        <v>162</v>
      </c>
      <c r="E565" s="243" t="s">
        <v>1</v>
      </c>
      <c r="F565" s="244" t="s">
        <v>963</v>
      </c>
      <c r="G565" s="242"/>
      <c r="H565" s="245">
        <v>4.0999999999999996</v>
      </c>
      <c r="I565" s="246"/>
      <c r="J565" s="242"/>
      <c r="K565" s="242"/>
      <c r="L565" s="247"/>
      <c r="M565" s="248"/>
      <c r="N565" s="249"/>
      <c r="O565" s="249"/>
      <c r="P565" s="249"/>
      <c r="Q565" s="249"/>
      <c r="R565" s="249"/>
      <c r="S565" s="249"/>
      <c r="T565" s="250"/>
      <c r="U565" s="14"/>
      <c r="V565" s="14"/>
      <c r="W565" s="14"/>
      <c r="X565" s="14"/>
      <c r="Y565" s="14"/>
      <c r="Z565" s="14"/>
      <c r="AA565" s="14"/>
      <c r="AB565" s="14"/>
      <c r="AC565" s="14"/>
      <c r="AD565" s="14"/>
      <c r="AE565" s="14"/>
      <c r="AT565" s="251" t="s">
        <v>162</v>
      </c>
      <c r="AU565" s="251" t="s">
        <v>89</v>
      </c>
      <c r="AV565" s="14" t="s">
        <v>89</v>
      </c>
      <c r="AW565" s="14" t="s">
        <v>32</v>
      </c>
      <c r="AX565" s="14" t="s">
        <v>80</v>
      </c>
      <c r="AY565" s="251" t="s">
        <v>143</v>
      </c>
    </row>
    <row r="566" s="2" customFormat="1" ht="24.15" customHeight="1">
      <c r="A566" s="37"/>
      <c r="B566" s="38"/>
      <c r="C566" s="252" t="s">
        <v>969</v>
      </c>
      <c r="D566" s="252" t="s">
        <v>290</v>
      </c>
      <c r="E566" s="253" t="s">
        <v>970</v>
      </c>
      <c r="F566" s="254" t="s">
        <v>971</v>
      </c>
      <c r="G566" s="255" t="s">
        <v>179</v>
      </c>
      <c r="H566" s="256">
        <v>4.0999999999999996</v>
      </c>
      <c r="I566" s="257"/>
      <c r="J566" s="258">
        <f>ROUND(I566*H566,2)</f>
        <v>0</v>
      </c>
      <c r="K566" s="254" t="s">
        <v>1</v>
      </c>
      <c r="L566" s="259"/>
      <c r="M566" s="260" t="s">
        <v>1</v>
      </c>
      <c r="N566" s="261" t="s">
        <v>45</v>
      </c>
      <c r="O566" s="90"/>
      <c r="P566" s="222">
        <f>O566*H566</f>
        <v>0</v>
      </c>
      <c r="Q566" s="222">
        <v>0.00059999999999999995</v>
      </c>
      <c r="R566" s="222">
        <f>Q566*H566</f>
        <v>0.0024599999999999995</v>
      </c>
      <c r="S566" s="222">
        <v>0</v>
      </c>
      <c r="T566" s="223">
        <f>S566*H566</f>
        <v>0</v>
      </c>
      <c r="U566" s="37"/>
      <c r="V566" s="37"/>
      <c r="W566" s="37"/>
      <c r="X566" s="37"/>
      <c r="Y566" s="37"/>
      <c r="Z566" s="37"/>
      <c r="AA566" s="37"/>
      <c r="AB566" s="37"/>
      <c r="AC566" s="37"/>
      <c r="AD566" s="37"/>
      <c r="AE566" s="37"/>
      <c r="AR566" s="224" t="s">
        <v>326</v>
      </c>
      <c r="AT566" s="224" t="s">
        <v>290</v>
      </c>
      <c r="AU566" s="224" t="s">
        <v>89</v>
      </c>
      <c r="AY566" s="16" t="s">
        <v>143</v>
      </c>
      <c r="BE566" s="225">
        <f>IF(N566="základní",J566,0)</f>
        <v>0</v>
      </c>
      <c r="BF566" s="225">
        <f>IF(N566="snížená",J566,0)</f>
        <v>0</v>
      </c>
      <c r="BG566" s="225">
        <f>IF(N566="zákl. přenesená",J566,0)</f>
        <v>0</v>
      </c>
      <c r="BH566" s="225">
        <f>IF(N566="sníž. přenesená",J566,0)</f>
        <v>0</v>
      </c>
      <c r="BI566" s="225">
        <f>IF(N566="nulová",J566,0)</f>
        <v>0</v>
      </c>
      <c r="BJ566" s="16" t="s">
        <v>21</v>
      </c>
      <c r="BK566" s="225">
        <f>ROUND(I566*H566,2)</f>
        <v>0</v>
      </c>
      <c r="BL566" s="16" t="s">
        <v>251</v>
      </c>
      <c r="BM566" s="224" t="s">
        <v>972</v>
      </c>
    </row>
    <row r="567" s="14" customFormat="1">
      <c r="A567" s="14"/>
      <c r="B567" s="241"/>
      <c r="C567" s="242"/>
      <c r="D567" s="226" t="s">
        <v>162</v>
      </c>
      <c r="E567" s="243" t="s">
        <v>1</v>
      </c>
      <c r="F567" s="244" t="s">
        <v>963</v>
      </c>
      <c r="G567" s="242"/>
      <c r="H567" s="245">
        <v>4.0999999999999996</v>
      </c>
      <c r="I567" s="246"/>
      <c r="J567" s="242"/>
      <c r="K567" s="242"/>
      <c r="L567" s="247"/>
      <c r="M567" s="248"/>
      <c r="N567" s="249"/>
      <c r="O567" s="249"/>
      <c r="P567" s="249"/>
      <c r="Q567" s="249"/>
      <c r="R567" s="249"/>
      <c r="S567" s="249"/>
      <c r="T567" s="250"/>
      <c r="U567" s="14"/>
      <c r="V567" s="14"/>
      <c r="W567" s="14"/>
      <c r="X567" s="14"/>
      <c r="Y567" s="14"/>
      <c r="Z567" s="14"/>
      <c r="AA567" s="14"/>
      <c r="AB567" s="14"/>
      <c r="AC567" s="14"/>
      <c r="AD567" s="14"/>
      <c r="AE567" s="14"/>
      <c r="AT567" s="251" t="s">
        <v>162</v>
      </c>
      <c r="AU567" s="251" t="s">
        <v>89</v>
      </c>
      <c r="AV567" s="14" t="s">
        <v>89</v>
      </c>
      <c r="AW567" s="14" t="s">
        <v>32</v>
      </c>
      <c r="AX567" s="14" t="s">
        <v>80</v>
      </c>
      <c r="AY567" s="251" t="s">
        <v>143</v>
      </c>
    </row>
    <row r="568" s="2" customFormat="1" ht="14.4" customHeight="1">
      <c r="A568" s="37"/>
      <c r="B568" s="38"/>
      <c r="C568" s="252" t="s">
        <v>973</v>
      </c>
      <c r="D568" s="252" t="s">
        <v>290</v>
      </c>
      <c r="E568" s="253" t="s">
        <v>974</v>
      </c>
      <c r="F568" s="254" t="s">
        <v>975</v>
      </c>
      <c r="G568" s="255" t="s">
        <v>976</v>
      </c>
      <c r="H568" s="256">
        <v>4</v>
      </c>
      <c r="I568" s="257"/>
      <c r="J568" s="258">
        <f>ROUND(I568*H568,2)</f>
        <v>0</v>
      </c>
      <c r="K568" s="254" t="s">
        <v>1</v>
      </c>
      <c r="L568" s="259"/>
      <c r="M568" s="260" t="s">
        <v>1</v>
      </c>
      <c r="N568" s="261" t="s">
        <v>45</v>
      </c>
      <c r="O568" s="90"/>
      <c r="P568" s="222">
        <f>O568*H568</f>
        <v>0</v>
      </c>
      <c r="Q568" s="222">
        <v>0.00025999999999999998</v>
      </c>
      <c r="R568" s="222">
        <f>Q568*H568</f>
        <v>0.0010399999999999999</v>
      </c>
      <c r="S568" s="222">
        <v>0</v>
      </c>
      <c r="T568" s="223">
        <f>S568*H568</f>
        <v>0</v>
      </c>
      <c r="U568" s="37"/>
      <c r="V568" s="37"/>
      <c r="W568" s="37"/>
      <c r="X568" s="37"/>
      <c r="Y568" s="37"/>
      <c r="Z568" s="37"/>
      <c r="AA568" s="37"/>
      <c r="AB568" s="37"/>
      <c r="AC568" s="37"/>
      <c r="AD568" s="37"/>
      <c r="AE568" s="37"/>
      <c r="AR568" s="224" t="s">
        <v>326</v>
      </c>
      <c r="AT568" s="224" t="s">
        <v>290</v>
      </c>
      <c r="AU568" s="224" t="s">
        <v>89</v>
      </c>
      <c r="AY568" s="16" t="s">
        <v>143</v>
      </c>
      <c r="BE568" s="225">
        <f>IF(N568="základní",J568,0)</f>
        <v>0</v>
      </c>
      <c r="BF568" s="225">
        <f>IF(N568="snížená",J568,0)</f>
        <v>0</v>
      </c>
      <c r="BG568" s="225">
        <f>IF(N568="zákl. přenesená",J568,0)</f>
        <v>0</v>
      </c>
      <c r="BH568" s="225">
        <f>IF(N568="sníž. přenesená",J568,0)</f>
        <v>0</v>
      </c>
      <c r="BI568" s="225">
        <f>IF(N568="nulová",J568,0)</f>
        <v>0</v>
      </c>
      <c r="BJ568" s="16" t="s">
        <v>21</v>
      </c>
      <c r="BK568" s="225">
        <f>ROUND(I568*H568,2)</f>
        <v>0</v>
      </c>
      <c r="BL568" s="16" t="s">
        <v>251</v>
      </c>
      <c r="BM568" s="224" t="s">
        <v>977</v>
      </c>
    </row>
    <row r="569" s="2" customFormat="1" ht="14.4" customHeight="1">
      <c r="A569" s="37"/>
      <c r="B569" s="38"/>
      <c r="C569" s="252" t="s">
        <v>978</v>
      </c>
      <c r="D569" s="252" t="s">
        <v>290</v>
      </c>
      <c r="E569" s="253" t="s">
        <v>979</v>
      </c>
      <c r="F569" s="254" t="s">
        <v>980</v>
      </c>
      <c r="G569" s="255" t="s">
        <v>976</v>
      </c>
      <c r="H569" s="256">
        <v>4</v>
      </c>
      <c r="I569" s="257"/>
      <c r="J569" s="258">
        <f>ROUND(I569*H569,2)</f>
        <v>0</v>
      </c>
      <c r="K569" s="254" t="s">
        <v>1</v>
      </c>
      <c r="L569" s="259"/>
      <c r="M569" s="260" t="s">
        <v>1</v>
      </c>
      <c r="N569" s="261" t="s">
        <v>45</v>
      </c>
      <c r="O569" s="90"/>
      <c r="P569" s="222">
        <f>O569*H569</f>
        <v>0</v>
      </c>
      <c r="Q569" s="222">
        <v>0.00025999999999999998</v>
      </c>
      <c r="R569" s="222">
        <f>Q569*H569</f>
        <v>0.0010399999999999999</v>
      </c>
      <c r="S569" s="222">
        <v>0</v>
      </c>
      <c r="T569" s="223">
        <f>S569*H569</f>
        <v>0</v>
      </c>
      <c r="U569" s="37"/>
      <c r="V569" s="37"/>
      <c r="W569" s="37"/>
      <c r="X569" s="37"/>
      <c r="Y569" s="37"/>
      <c r="Z569" s="37"/>
      <c r="AA569" s="37"/>
      <c r="AB569" s="37"/>
      <c r="AC569" s="37"/>
      <c r="AD569" s="37"/>
      <c r="AE569" s="37"/>
      <c r="AR569" s="224" t="s">
        <v>326</v>
      </c>
      <c r="AT569" s="224" t="s">
        <v>290</v>
      </c>
      <c r="AU569" s="224" t="s">
        <v>89</v>
      </c>
      <c r="AY569" s="16" t="s">
        <v>143</v>
      </c>
      <c r="BE569" s="225">
        <f>IF(N569="základní",J569,0)</f>
        <v>0</v>
      </c>
      <c r="BF569" s="225">
        <f>IF(N569="snížená",J569,0)</f>
        <v>0</v>
      </c>
      <c r="BG569" s="225">
        <f>IF(N569="zákl. přenesená",J569,0)</f>
        <v>0</v>
      </c>
      <c r="BH569" s="225">
        <f>IF(N569="sníž. přenesená",J569,0)</f>
        <v>0</v>
      </c>
      <c r="BI569" s="225">
        <f>IF(N569="nulová",J569,0)</f>
        <v>0</v>
      </c>
      <c r="BJ569" s="16" t="s">
        <v>21</v>
      </c>
      <c r="BK569" s="225">
        <f>ROUND(I569*H569,2)</f>
        <v>0</v>
      </c>
      <c r="BL569" s="16" t="s">
        <v>251</v>
      </c>
      <c r="BM569" s="224" t="s">
        <v>981</v>
      </c>
    </row>
    <row r="570" s="2" customFormat="1" ht="24.15" customHeight="1">
      <c r="A570" s="37"/>
      <c r="B570" s="38"/>
      <c r="C570" s="213" t="s">
        <v>982</v>
      </c>
      <c r="D570" s="213" t="s">
        <v>145</v>
      </c>
      <c r="E570" s="214" t="s">
        <v>983</v>
      </c>
      <c r="F570" s="215" t="s">
        <v>984</v>
      </c>
      <c r="G570" s="216" t="s">
        <v>179</v>
      </c>
      <c r="H570" s="217">
        <v>15.85</v>
      </c>
      <c r="I570" s="218"/>
      <c r="J570" s="219">
        <f>ROUND(I570*H570,2)</f>
        <v>0</v>
      </c>
      <c r="K570" s="215" t="s">
        <v>158</v>
      </c>
      <c r="L570" s="43"/>
      <c r="M570" s="220" t="s">
        <v>1</v>
      </c>
      <c r="N570" s="221" t="s">
        <v>45</v>
      </c>
      <c r="O570" s="90"/>
      <c r="P570" s="222">
        <f>O570*H570</f>
        <v>0</v>
      </c>
      <c r="Q570" s="222">
        <v>0.00174</v>
      </c>
      <c r="R570" s="222">
        <f>Q570*H570</f>
        <v>0.027578999999999999</v>
      </c>
      <c r="S570" s="222">
        <v>0</v>
      </c>
      <c r="T570" s="223">
        <f>S570*H570</f>
        <v>0</v>
      </c>
      <c r="U570" s="37"/>
      <c r="V570" s="37"/>
      <c r="W570" s="37"/>
      <c r="X570" s="37"/>
      <c r="Y570" s="37"/>
      <c r="Z570" s="37"/>
      <c r="AA570" s="37"/>
      <c r="AB570" s="37"/>
      <c r="AC570" s="37"/>
      <c r="AD570" s="37"/>
      <c r="AE570" s="37"/>
      <c r="AR570" s="224" t="s">
        <v>251</v>
      </c>
      <c r="AT570" s="224" t="s">
        <v>145</v>
      </c>
      <c r="AU570" s="224" t="s">
        <v>89</v>
      </c>
      <c r="AY570" s="16" t="s">
        <v>143</v>
      </c>
      <c r="BE570" s="225">
        <f>IF(N570="základní",J570,0)</f>
        <v>0</v>
      </c>
      <c r="BF570" s="225">
        <f>IF(N570="snížená",J570,0)</f>
        <v>0</v>
      </c>
      <c r="BG570" s="225">
        <f>IF(N570="zákl. přenesená",J570,0)</f>
        <v>0</v>
      </c>
      <c r="BH570" s="225">
        <f>IF(N570="sníž. přenesená",J570,0)</f>
        <v>0</v>
      </c>
      <c r="BI570" s="225">
        <f>IF(N570="nulová",J570,0)</f>
        <v>0</v>
      </c>
      <c r="BJ570" s="16" t="s">
        <v>21</v>
      </c>
      <c r="BK570" s="225">
        <f>ROUND(I570*H570,2)</f>
        <v>0</v>
      </c>
      <c r="BL570" s="16" t="s">
        <v>251</v>
      </c>
      <c r="BM570" s="224" t="s">
        <v>985</v>
      </c>
    </row>
    <row r="571" s="14" customFormat="1">
      <c r="A571" s="14"/>
      <c r="B571" s="241"/>
      <c r="C571" s="242"/>
      <c r="D571" s="226" t="s">
        <v>162</v>
      </c>
      <c r="E571" s="243" t="s">
        <v>1</v>
      </c>
      <c r="F571" s="244" t="s">
        <v>986</v>
      </c>
      <c r="G571" s="242"/>
      <c r="H571" s="245">
        <v>15.85</v>
      </c>
      <c r="I571" s="246"/>
      <c r="J571" s="242"/>
      <c r="K571" s="242"/>
      <c r="L571" s="247"/>
      <c r="M571" s="248"/>
      <c r="N571" s="249"/>
      <c r="O571" s="249"/>
      <c r="P571" s="249"/>
      <c r="Q571" s="249"/>
      <c r="R571" s="249"/>
      <c r="S571" s="249"/>
      <c r="T571" s="250"/>
      <c r="U571" s="14"/>
      <c r="V571" s="14"/>
      <c r="W571" s="14"/>
      <c r="X571" s="14"/>
      <c r="Y571" s="14"/>
      <c r="Z571" s="14"/>
      <c r="AA571" s="14"/>
      <c r="AB571" s="14"/>
      <c r="AC571" s="14"/>
      <c r="AD571" s="14"/>
      <c r="AE571" s="14"/>
      <c r="AT571" s="251" t="s">
        <v>162</v>
      </c>
      <c r="AU571" s="251" t="s">
        <v>89</v>
      </c>
      <c r="AV571" s="14" t="s">
        <v>89</v>
      </c>
      <c r="AW571" s="14" t="s">
        <v>32</v>
      </c>
      <c r="AX571" s="14" t="s">
        <v>80</v>
      </c>
      <c r="AY571" s="251" t="s">
        <v>143</v>
      </c>
    </row>
    <row r="572" s="2" customFormat="1" ht="24.15" customHeight="1">
      <c r="A572" s="37"/>
      <c r="B572" s="38"/>
      <c r="C572" s="213" t="s">
        <v>987</v>
      </c>
      <c r="D572" s="213" t="s">
        <v>145</v>
      </c>
      <c r="E572" s="214" t="s">
        <v>988</v>
      </c>
      <c r="F572" s="215" t="s">
        <v>989</v>
      </c>
      <c r="G572" s="216" t="s">
        <v>406</v>
      </c>
      <c r="H572" s="217">
        <v>2</v>
      </c>
      <c r="I572" s="218"/>
      <c r="J572" s="219">
        <f>ROUND(I572*H572,2)</f>
        <v>0</v>
      </c>
      <c r="K572" s="215" t="s">
        <v>158</v>
      </c>
      <c r="L572" s="43"/>
      <c r="M572" s="220" t="s">
        <v>1</v>
      </c>
      <c r="N572" s="221" t="s">
        <v>45</v>
      </c>
      <c r="O572" s="90"/>
      <c r="P572" s="222">
        <f>O572*H572</f>
        <v>0</v>
      </c>
      <c r="Q572" s="222">
        <v>0.00025000000000000001</v>
      </c>
      <c r="R572" s="222">
        <f>Q572*H572</f>
        <v>0.00050000000000000001</v>
      </c>
      <c r="S572" s="222">
        <v>0</v>
      </c>
      <c r="T572" s="223">
        <f>S572*H572</f>
        <v>0</v>
      </c>
      <c r="U572" s="37"/>
      <c r="V572" s="37"/>
      <c r="W572" s="37"/>
      <c r="X572" s="37"/>
      <c r="Y572" s="37"/>
      <c r="Z572" s="37"/>
      <c r="AA572" s="37"/>
      <c r="AB572" s="37"/>
      <c r="AC572" s="37"/>
      <c r="AD572" s="37"/>
      <c r="AE572" s="37"/>
      <c r="AR572" s="224" t="s">
        <v>251</v>
      </c>
      <c r="AT572" s="224" t="s">
        <v>145</v>
      </c>
      <c r="AU572" s="224" t="s">
        <v>89</v>
      </c>
      <c r="AY572" s="16" t="s">
        <v>143</v>
      </c>
      <c r="BE572" s="225">
        <f>IF(N572="základní",J572,0)</f>
        <v>0</v>
      </c>
      <c r="BF572" s="225">
        <f>IF(N572="snížená",J572,0)</f>
        <v>0</v>
      </c>
      <c r="BG572" s="225">
        <f>IF(N572="zákl. přenesená",J572,0)</f>
        <v>0</v>
      </c>
      <c r="BH572" s="225">
        <f>IF(N572="sníž. přenesená",J572,0)</f>
        <v>0</v>
      </c>
      <c r="BI572" s="225">
        <f>IF(N572="nulová",J572,0)</f>
        <v>0</v>
      </c>
      <c r="BJ572" s="16" t="s">
        <v>21</v>
      </c>
      <c r="BK572" s="225">
        <f>ROUND(I572*H572,2)</f>
        <v>0</v>
      </c>
      <c r="BL572" s="16" t="s">
        <v>251</v>
      </c>
      <c r="BM572" s="224" t="s">
        <v>990</v>
      </c>
    </row>
    <row r="573" s="14" customFormat="1">
      <c r="A573" s="14"/>
      <c r="B573" s="241"/>
      <c r="C573" s="242"/>
      <c r="D573" s="226" t="s">
        <v>162</v>
      </c>
      <c r="E573" s="243" t="s">
        <v>1</v>
      </c>
      <c r="F573" s="244" t="s">
        <v>991</v>
      </c>
      <c r="G573" s="242"/>
      <c r="H573" s="245">
        <v>2</v>
      </c>
      <c r="I573" s="246"/>
      <c r="J573" s="242"/>
      <c r="K573" s="242"/>
      <c r="L573" s="247"/>
      <c r="M573" s="248"/>
      <c r="N573" s="249"/>
      <c r="O573" s="249"/>
      <c r="P573" s="249"/>
      <c r="Q573" s="249"/>
      <c r="R573" s="249"/>
      <c r="S573" s="249"/>
      <c r="T573" s="250"/>
      <c r="U573" s="14"/>
      <c r="V573" s="14"/>
      <c r="W573" s="14"/>
      <c r="X573" s="14"/>
      <c r="Y573" s="14"/>
      <c r="Z573" s="14"/>
      <c r="AA573" s="14"/>
      <c r="AB573" s="14"/>
      <c r="AC573" s="14"/>
      <c r="AD573" s="14"/>
      <c r="AE573" s="14"/>
      <c r="AT573" s="251" t="s">
        <v>162</v>
      </c>
      <c r="AU573" s="251" t="s">
        <v>89</v>
      </c>
      <c r="AV573" s="14" t="s">
        <v>89</v>
      </c>
      <c r="AW573" s="14" t="s">
        <v>32</v>
      </c>
      <c r="AX573" s="14" t="s">
        <v>80</v>
      </c>
      <c r="AY573" s="251" t="s">
        <v>143</v>
      </c>
    </row>
    <row r="574" s="2" customFormat="1" ht="24.15" customHeight="1">
      <c r="A574" s="37"/>
      <c r="B574" s="38"/>
      <c r="C574" s="213" t="s">
        <v>992</v>
      </c>
      <c r="D574" s="213" t="s">
        <v>145</v>
      </c>
      <c r="E574" s="214" t="s">
        <v>993</v>
      </c>
      <c r="F574" s="215" t="s">
        <v>994</v>
      </c>
      <c r="G574" s="216" t="s">
        <v>179</v>
      </c>
      <c r="H574" s="217">
        <v>6</v>
      </c>
      <c r="I574" s="218"/>
      <c r="J574" s="219">
        <f>ROUND(I574*H574,2)</f>
        <v>0</v>
      </c>
      <c r="K574" s="215" t="s">
        <v>158</v>
      </c>
      <c r="L574" s="43"/>
      <c r="M574" s="220" t="s">
        <v>1</v>
      </c>
      <c r="N574" s="221" t="s">
        <v>45</v>
      </c>
      <c r="O574" s="90"/>
      <c r="P574" s="222">
        <f>O574*H574</f>
        <v>0</v>
      </c>
      <c r="Q574" s="222">
        <v>0.0021199999999999999</v>
      </c>
      <c r="R574" s="222">
        <f>Q574*H574</f>
        <v>0.012719999999999999</v>
      </c>
      <c r="S574" s="222">
        <v>0</v>
      </c>
      <c r="T574" s="223">
        <f>S574*H574</f>
        <v>0</v>
      </c>
      <c r="U574" s="37"/>
      <c r="V574" s="37"/>
      <c r="W574" s="37"/>
      <c r="X574" s="37"/>
      <c r="Y574" s="37"/>
      <c r="Z574" s="37"/>
      <c r="AA574" s="37"/>
      <c r="AB574" s="37"/>
      <c r="AC574" s="37"/>
      <c r="AD574" s="37"/>
      <c r="AE574" s="37"/>
      <c r="AR574" s="224" t="s">
        <v>251</v>
      </c>
      <c r="AT574" s="224" t="s">
        <v>145</v>
      </c>
      <c r="AU574" s="224" t="s">
        <v>89</v>
      </c>
      <c r="AY574" s="16" t="s">
        <v>143</v>
      </c>
      <c r="BE574" s="225">
        <f>IF(N574="základní",J574,0)</f>
        <v>0</v>
      </c>
      <c r="BF574" s="225">
        <f>IF(N574="snížená",J574,0)</f>
        <v>0</v>
      </c>
      <c r="BG574" s="225">
        <f>IF(N574="zákl. přenesená",J574,0)</f>
        <v>0</v>
      </c>
      <c r="BH574" s="225">
        <f>IF(N574="sníž. přenesená",J574,0)</f>
        <v>0</v>
      </c>
      <c r="BI574" s="225">
        <f>IF(N574="nulová",J574,0)</f>
        <v>0</v>
      </c>
      <c r="BJ574" s="16" t="s">
        <v>21</v>
      </c>
      <c r="BK574" s="225">
        <f>ROUND(I574*H574,2)</f>
        <v>0</v>
      </c>
      <c r="BL574" s="16" t="s">
        <v>251</v>
      </c>
      <c r="BM574" s="224" t="s">
        <v>995</v>
      </c>
    </row>
    <row r="575" s="14" customFormat="1">
      <c r="A575" s="14"/>
      <c r="B575" s="241"/>
      <c r="C575" s="242"/>
      <c r="D575" s="226" t="s">
        <v>162</v>
      </c>
      <c r="E575" s="243" t="s">
        <v>1</v>
      </c>
      <c r="F575" s="244" t="s">
        <v>996</v>
      </c>
      <c r="G575" s="242"/>
      <c r="H575" s="245">
        <v>6</v>
      </c>
      <c r="I575" s="246"/>
      <c r="J575" s="242"/>
      <c r="K575" s="242"/>
      <c r="L575" s="247"/>
      <c r="M575" s="248"/>
      <c r="N575" s="249"/>
      <c r="O575" s="249"/>
      <c r="P575" s="249"/>
      <c r="Q575" s="249"/>
      <c r="R575" s="249"/>
      <c r="S575" s="249"/>
      <c r="T575" s="250"/>
      <c r="U575" s="14"/>
      <c r="V575" s="14"/>
      <c r="W575" s="14"/>
      <c r="X575" s="14"/>
      <c r="Y575" s="14"/>
      <c r="Z575" s="14"/>
      <c r="AA575" s="14"/>
      <c r="AB575" s="14"/>
      <c r="AC575" s="14"/>
      <c r="AD575" s="14"/>
      <c r="AE575" s="14"/>
      <c r="AT575" s="251" t="s">
        <v>162</v>
      </c>
      <c r="AU575" s="251" t="s">
        <v>89</v>
      </c>
      <c r="AV575" s="14" t="s">
        <v>89</v>
      </c>
      <c r="AW575" s="14" t="s">
        <v>32</v>
      </c>
      <c r="AX575" s="14" t="s">
        <v>80</v>
      </c>
      <c r="AY575" s="251" t="s">
        <v>143</v>
      </c>
    </row>
    <row r="576" s="2" customFormat="1" ht="24.15" customHeight="1">
      <c r="A576" s="37"/>
      <c r="B576" s="38"/>
      <c r="C576" s="213" t="s">
        <v>997</v>
      </c>
      <c r="D576" s="213" t="s">
        <v>145</v>
      </c>
      <c r="E576" s="214" t="s">
        <v>998</v>
      </c>
      <c r="F576" s="215" t="s">
        <v>999</v>
      </c>
      <c r="G576" s="216" t="s">
        <v>247</v>
      </c>
      <c r="H576" s="217">
        <v>0.081000000000000003</v>
      </c>
      <c r="I576" s="218"/>
      <c r="J576" s="219">
        <f>ROUND(I576*H576,2)</f>
        <v>0</v>
      </c>
      <c r="K576" s="215" t="s">
        <v>158</v>
      </c>
      <c r="L576" s="43"/>
      <c r="M576" s="220" t="s">
        <v>1</v>
      </c>
      <c r="N576" s="221" t="s">
        <v>45</v>
      </c>
      <c r="O576" s="90"/>
      <c r="P576" s="222">
        <f>O576*H576</f>
        <v>0</v>
      </c>
      <c r="Q576" s="222">
        <v>0</v>
      </c>
      <c r="R576" s="222">
        <f>Q576*H576</f>
        <v>0</v>
      </c>
      <c r="S576" s="222">
        <v>0</v>
      </c>
      <c r="T576" s="223">
        <f>S576*H576</f>
        <v>0</v>
      </c>
      <c r="U576" s="37"/>
      <c r="V576" s="37"/>
      <c r="W576" s="37"/>
      <c r="X576" s="37"/>
      <c r="Y576" s="37"/>
      <c r="Z576" s="37"/>
      <c r="AA576" s="37"/>
      <c r="AB576" s="37"/>
      <c r="AC576" s="37"/>
      <c r="AD576" s="37"/>
      <c r="AE576" s="37"/>
      <c r="AR576" s="224" t="s">
        <v>251</v>
      </c>
      <c r="AT576" s="224" t="s">
        <v>145</v>
      </c>
      <c r="AU576" s="224" t="s">
        <v>89</v>
      </c>
      <c r="AY576" s="16" t="s">
        <v>143</v>
      </c>
      <c r="BE576" s="225">
        <f>IF(N576="základní",J576,0)</f>
        <v>0</v>
      </c>
      <c r="BF576" s="225">
        <f>IF(N576="snížená",J576,0)</f>
        <v>0</v>
      </c>
      <c r="BG576" s="225">
        <f>IF(N576="zákl. přenesená",J576,0)</f>
        <v>0</v>
      </c>
      <c r="BH576" s="225">
        <f>IF(N576="sníž. přenesená",J576,0)</f>
        <v>0</v>
      </c>
      <c r="BI576" s="225">
        <f>IF(N576="nulová",J576,0)</f>
        <v>0</v>
      </c>
      <c r="BJ576" s="16" t="s">
        <v>21</v>
      </c>
      <c r="BK576" s="225">
        <f>ROUND(I576*H576,2)</f>
        <v>0</v>
      </c>
      <c r="BL576" s="16" t="s">
        <v>251</v>
      </c>
      <c r="BM576" s="224" t="s">
        <v>1000</v>
      </c>
    </row>
    <row r="577" s="2" customFormat="1">
      <c r="A577" s="37"/>
      <c r="B577" s="38"/>
      <c r="C577" s="39"/>
      <c r="D577" s="226" t="s">
        <v>160</v>
      </c>
      <c r="E577" s="39"/>
      <c r="F577" s="227" t="s">
        <v>1001</v>
      </c>
      <c r="G577" s="39"/>
      <c r="H577" s="39"/>
      <c r="I577" s="228"/>
      <c r="J577" s="39"/>
      <c r="K577" s="39"/>
      <c r="L577" s="43"/>
      <c r="M577" s="229"/>
      <c r="N577" s="230"/>
      <c r="O577" s="90"/>
      <c r="P577" s="90"/>
      <c r="Q577" s="90"/>
      <c r="R577" s="90"/>
      <c r="S577" s="90"/>
      <c r="T577" s="91"/>
      <c r="U577" s="37"/>
      <c r="V577" s="37"/>
      <c r="W577" s="37"/>
      <c r="X577" s="37"/>
      <c r="Y577" s="37"/>
      <c r="Z577" s="37"/>
      <c r="AA577" s="37"/>
      <c r="AB577" s="37"/>
      <c r="AC577" s="37"/>
      <c r="AD577" s="37"/>
      <c r="AE577" s="37"/>
      <c r="AT577" s="16" t="s">
        <v>160</v>
      </c>
      <c r="AU577" s="16" t="s">
        <v>89</v>
      </c>
    </row>
    <row r="578" s="12" customFormat="1" ht="22.8" customHeight="1">
      <c r="A578" s="12"/>
      <c r="B578" s="197"/>
      <c r="C578" s="198"/>
      <c r="D578" s="199" t="s">
        <v>79</v>
      </c>
      <c r="E578" s="211" t="s">
        <v>1002</v>
      </c>
      <c r="F578" s="211" t="s">
        <v>1003</v>
      </c>
      <c r="G578" s="198"/>
      <c r="H578" s="198"/>
      <c r="I578" s="201"/>
      <c r="J578" s="212">
        <f>BK578</f>
        <v>0</v>
      </c>
      <c r="K578" s="198"/>
      <c r="L578" s="203"/>
      <c r="M578" s="204"/>
      <c r="N578" s="205"/>
      <c r="O578" s="205"/>
      <c r="P578" s="206">
        <f>SUM(P579:P601)</f>
        <v>0</v>
      </c>
      <c r="Q578" s="205"/>
      <c r="R578" s="206">
        <f>SUM(R579:R601)</f>
        <v>0.16440999999999997</v>
      </c>
      <c r="S578" s="205"/>
      <c r="T578" s="207">
        <f>SUM(T579:T601)</f>
        <v>0.032000000000000001</v>
      </c>
      <c r="U578" s="12"/>
      <c r="V578" s="12"/>
      <c r="W578" s="12"/>
      <c r="X578" s="12"/>
      <c r="Y578" s="12"/>
      <c r="Z578" s="12"/>
      <c r="AA578" s="12"/>
      <c r="AB578" s="12"/>
      <c r="AC578" s="12"/>
      <c r="AD578" s="12"/>
      <c r="AE578" s="12"/>
      <c r="AR578" s="208" t="s">
        <v>89</v>
      </c>
      <c r="AT578" s="209" t="s">
        <v>79</v>
      </c>
      <c r="AU578" s="209" t="s">
        <v>21</v>
      </c>
      <c r="AY578" s="208" t="s">
        <v>143</v>
      </c>
      <c r="BK578" s="210">
        <f>SUM(BK579:BK601)</f>
        <v>0</v>
      </c>
    </row>
    <row r="579" s="2" customFormat="1" ht="24.15" customHeight="1">
      <c r="A579" s="37"/>
      <c r="B579" s="38"/>
      <c r="C579" s="213" t="s">
        <v>1004</v>
      </c>
      <c r="D579" s="213" t="s">
        <v>145</v>
      </c>
      <c r="E579" s="214" t="s">
        <v>1005</v>
      </c>
      <c r="F579" s="215" t="s">
        <v>1006</v>
      </c>
      <c r="G579" s="216" t="s">
        <v>406</v>
      </c>
      <c r="H579" s="217">
        <v>6.4000000000000004</v>
      </c>
      <c r="I579" s="218"/>
      <c r="J579" s="219">
        <f>ROUND(I579*H579,2)</f>
        <v>0</v>
      </c>
      <c r="K579" s="215" t="s">
        <v>158</v>
      </c>
      <c r="L579" s="43"/>
      <c r="M579" s="220" t="s">
        <v>1</v>
      </c>
      <c r="N579" s="221" t="s">
        <v>45</v>
      </c>
      <c r="O579" s="90"/>
      <c r="P579" s="222">
        <f>O579*H579</f>
        <v>0</v>
      </c>
      <c r="Q579" s="222">
        <v>0</v>
      </c>
      <c r="R579" s="222">
        <f>Q579*H579</f>
        <v>0</v>
      </c>
      <c r="S579" s="222">
        <v>0.0050000000000000001</v>
      </c>
      <c r="T579" s="223">
        <f>S579*H579</f>
        <v>0.032000000000000001</v>
      </c>
      <c r="U579" s="37"/>
      <c r="V579" s="37"/>
      <c r="W579" s="37"/>
      <c r="X579" s="37"/>
      <c r="Y579" s="37"/>
      <c r="Z579" s="37"/>
      <c r="AA579" s="37"/>
      <c r="AB579" s="37"/>
      <c r="AC579" s="37"/>
      <c r="AD579" s="37"/>
      <c r="AE579" s="37"/>
      <c r="AR579" s="224" t="s">
        <v>251</v>
      </c>
      <c r="AT579" s="224" t="s">
        <v>145</v>
      </c>
      <c r="AU579" s="224" t="s">
        <v>89</v>
      </c>
      <c r="AY579" s="16" t="s">
        <v>143</v>
      </c>
      <c r="BE579" s="225">
        <f>IF(N579="základní",J579,0)</f>
        <v>0</v>
      </c>
      <c r="BF579" s="225">
        <f>IF(N579="snížená",J579,0)</f>
        <v>0</v>
      </c>
      <c r="BG579" s="225">
        <f>IF(N579="zákl. přenesená",J579,0)</f>
        <v>0</v>
      </c>
      <c r="BH579" s="225">
        <f>IF(N579="sníž. přenesená",J579,0)</f>
        <v>0</v>
      </c>
      <c r="BI579" s="225">
        <f>IF(N579="nulová",J579,0)</f>
        <v>0</v>
      </c>
      <c r="BJ579" s="16" t="s">
        <v>21</v>
      </c>
      <c r="BK579" s="225">
        <f>ROUND(I579*H579,2)</f>
        <v>0</v>
      </c>
      <c r="BL579" s="16" t="s">
        <v>251</v>
      </c>
      <c r="BM579" s="224" t="s">
        <v>1007</v>
      </c>
    </row>
    <row r="580" s="14" customFormat="1">
      <c r="A580" s="14"/>
      <c r="B580" s="241"/>
      <c r="C580" s="242"/>
      <c r="D580" s="226" t="s">
        <v>162</v>
      </c>
      <c r="E580" s="243" t="s">
        <v>1</v>
      </c>
      <c r="F580" s="244" t="s">
        <v>958</v>
      </c>
      <c r="G580" s="242"/>
      <c r="H580" s="245">
        <v>3.1000000000000001</v>
      </c>
      <c r="I580" s="246"/>
      <c r="J580" s="242"/>
      <c r="K580" s="242"/>
      <c r="L580" s="247"/>
      <c r="M580" s="248"/>
      <c r="N580" s="249"/>
      <c r="O580" s="249"/>
      <c r="P580" s="249"/>
      <c r="Q580" s="249"/>
      <c r="R580" s="249"/>
      <c r="S580" s="249"/>
      <c r="T580" s="250"/>
      <c r="U580" s="14"/>
      <c r="V580" s="14"/>
      <c r="W580" s="14"/>
      <c r="X580" s="14"/>
      <c r="Y580" s="14"/>
      <c r="Z580" s="14"/>
      <c r="AA580" s="14"/>
      <c r="AB580" s="14"/>
      <c r="AC580" s="14"/>
      <c r="AD580" s="14"/>
      <c r="AE580" s="14"/>
      <c r="AT580" s="251" t="s">
        <v>162</v>
      </c>
      <c r="AU580" s="251" t="s">
        <v>89</v>
      </c>
      <c r="AV580" s="14" t="s">
        <v>89</v>
      </c>
      <c r="AW580" s="14" t="s">
        <v>32</v>
      </c>
      <c r="AX580" s="14" t="s">
        <v>80</v>
      </c>
      <c r="AY580" s="251" t="s">
        <v>143</v>
      </c>
    </row>
    <row r="581" s="14" customFormat="1">
      <c r="A581" s="14"/>
      <c r="B581" s="241"/>
      <c r="C581" s="242"/>
      <c r="D581" s="226" t="s">
        <v>162</v>
      </c>
      <c r="E581" s="243" t="s">
        <v>1</v>
      </c>
      <c r="F581" s="244" t="s">
        <v>1008</v>
      </c>
      <c r="G581" s="242"/>
      <c r="H581" s="245">
        <v>3.2999999999999998</v>
      </c>
      <c r="I581" s="246"/>
      <c r="J581" s="242"/>
      <c r="K581" s="242"/>
      <c r="L581" s="247"/>
      <c r="M581" s="248"/>
      <c r="N581" s="249"/>
      <c r="O581" s="249"/>
      <c r="P581" s="249"/>
      <c r="Q581" s="249"/>
      <c r="R581" s="249"/>
      <c r="S581" s="249"/>
      <c r="T581" s="250"/>
      <c r="U581" s="14"/>
      <c r="V581" s="14"/>
      <c r="W581" s="14"/>
      <c r="X581" s="14"/>
      <c r="Y581" s="14"/>
      <c r="Z581" s="14"/>
      <c r="AA581" s="14"/>
      <c r="AB581" s="14"/>
      <c r="AC581" s="14"/>
      <c r="AD581" s="14"/>
      <c r="AE581" s="14"/>
      <c r="AT581" s="251" t="s">
        <v>162</v>
      </c>
      <c r="AU581" s="251" t="s">
        <v>89</v>
      </c>
      <c r="AV581" s="14" t="s">
        <v>89</v>
      </c>
      <c r="AW581" s="14" t="s">
        <v>32</v>
      </c>
      <c r="AX581" s="14" t="s">
        <v>80</v>
      </c>
      <c r="AY581" s="251" t="s">
        <v>143</v>
      </c>
    </row>
    <row r="582" s="2" customFormat="1" ht="24.15" customHeight="1">
      <c r="A582" s="37"/>
      <c r="B582" s="38"/>
      <c r="C582" s="213" t="s">
        <v>1009</v>
      </c>
      <c r="D582" s="213" t="s">
        <v>145</v>
      </c>
      <c r="E582" s="214" t="s">
        <v>1010</v>
      </c>
      <c r="F582" s="215" t="s">
        <v>1011</v>
      </c>
      <c r="G582" s="216" t="s">
        <v>157</v>
      </c>
      <c r="H582" s="217">
        <v>4.4000000000000004</v>
      </c>
      <c r="I582" s="218"/>
      <c r="J582" s="219">
        <f>ROUND(I582*H582,2)</f>
        <v>0</v>
      </c>
      <c r="K582" s="215" t="s">
        <v>158</v>
      </c>
      <c r="L582" s="43"/>
      <c r="M582" s="220" t="s">
        <v>1</v>
      </c>
      <c r="N582" s="221" t="s">
        <v>45</v>
      </c>
      <c r="O582" s="90"/>
      <c r="P582" s="222">
        <f>O582*H582</f>
        <v>0</v>
      </c>
      <c r="Q582" s="222">
        <v>0.00025000000000000001</v>
      </c>
      <c r="R582" s="222">
        <f>Q582*H582</f>
        <v>0.0011000000000000001</v>
      </c>
      <c r="S582" s="222">
        <v>0</v>
      </c>
      <c r="T582" s="223">
        <f>S582*H582</f>
        <v>0</v>
      </c>
      <c r="U582" s="37"/>
      <c r="V582" s="37"/>
      <c r="W582" s="37"/>
      <c r="X582" s="37"/>
      <c r="Y582" s="37"/>
      <c r="Z582" s="37"/>
      <c r="AA582" s="37"/>
      <c r="AB582" s="37"/>
      <c r="AC582" s="37"/>
      <c r="AD582" s="37"/>
      <c r="AE582" s="37"/>
      <c r="AR582" s="224" t="s">
        <v>251</v>
      </c>
      <c r="AT582" s="224" t="s">
        <v>145</v>
      </c>
      <c r="AU582" s="224" t="s">
        <v>89</v>
      </c>
      <c r="AY582" s="16" t="s">
        <v>143</v>
      </c>
      <c r="BE582" s="225">
        <f>IF(N582="základní",J582,0)</f>
        <v>0</v>
      </c>
      <c r="BF582" s="225">
        <f>IF(N582="snížená",J582,0)</f>
        <v>0</v>
      </c>
      <c r="BG582" s="225">
        <f>IF(N582="zákl. přenesená",J582,0)</f>
        <v>0</v>
      </c>
      <c r="BH582" s="225">
        <f>IF(N582="sníž. přenesená",J582,0)</f>
        <v>0</v>
      </c>
      <c r="BI582" s="225">
        <f>IF(N582="nulová",J582,0)</f>
        <v>0</v>
      </c>
      <c r="BJ582" s="16" t="s">
        <v>21</v>
      </c>
      <c r="BK582" s="225">
        <f>ROUND(I582*H582,2)</f>
        <v>0</v>
      </c>
      <c r="BL582" s="16" t="s">
        <v>251</v>
      </c>
      <c r="BM582" s="224" t="s">
        <v>1012</v>
      </c>
    </row>
    <row r="583" s="2" customFormat="1">
      <c r="A583" s="37"/>
      <c r="B583" s="38"/>
      <c r="C583" s="39"/>
      <c r="D583" s="226" t="s">
        <v>160</v>
      </c>
      <c r="E583" s="39"/>
      <c r="F583" s="227" t="s">
        <v>1013</v>
      </c>
      <c r="G583" s="39"/>
      <c r="H583" s="39"/>
      <c r="I583" s="228"/>
      <c r="J583" s="39"/>
      <c r="K583" s="39"/>
      <c r="L583" s="43"/>
      <c r="M583" s="229"/>
      <c r="N583" s="230"/>
      <c r="O583" s="90"/>
      <c r="P583" s="90"/>
      <c r="Q583" s="90"/>
      <c r="R583" s="90"/>
      <c r="S583" s="90"/>
      <c r="T583" s="91"/>
      <c r="U583" s="37"/>
      <c r="V583" s="37"/>
      <c r="W583" s="37"/>
      <c r="X583" s="37"/>
      <c r="Y583" s="37"/>
      <c r="Z583" s="37"/>
      <c r="AA583" s="37"/>
      <c r="AB583" s="37"/>
      <c r="AC583" s="37"/>
      <c r="AD583" s="37"/>
      <c r="AE583" s="37"/>
      <c r="AT583" s="16" t="s">
        <v>160</v>
      </c>
      <c r="AU583" s="16" t="s">
        <v>89</v>
      </c>
    </row>
    <row r="584" s="14" customFormat="1">
      <c r="A584" s="14"/>
      <c r="B584" s="241"/>
      <c r="C584" s="242"/>
      <c r="D584" s="226" t="s">
        <v>162</v>
      </c>
      <c r="E584" s="243" t="s">
        <v>1</v>
      </c>
      <c r="F584" s="244" t="s">
        <v>1014</v>
      </c>
      <c r="G584" s="242"/>
      <c r="H584" s="245">
        <v>4.4000000000000004</v>
      </c>
      <c r="I584" s="246"/>
      <c r="J584" s="242"/>
      <c r="K584" s="242"/>
      <c r="L584" s="247"/>
      <c r="M584" s="248"/>
      <c r="N584" s="249"/>
      <c r="O584" s="249"/>
      <c r="P584" s="249"/>
      <c r="Q584" s="249"/>
      <c r="R584" s="249"/>
      <c r="S584" s="249"/>
      <c r="T584" s="250"/>
      <c r="U584" s="14"/>
      <c r="V584" s="14"/>
      <c r="W584" s="14"/>
      <c r="X584" s="14"/>
      <c r="Y584" s="14"/>
      <c r="Z584" s="14"/>
      <c r="AA584" s="14"/>
      <c r="AB584" s="14"/>
      <c r="AC584" s="14"/>
      <c r="AD584" s="14"/>
      <c r="AE584" s="14"/>
      <c r="AT584" s="251" t="s">
        <v>162</v>
      </c>
      <c r="AU584" s="251" t="s">
        <v>89</v>
      </c>
      <c r="AV584" s="14" t="s">
        <v>89</v>
      </c>
      <c r="AW584" s="14" t="s">
        <v>32</v>
      </c>
      <c r="AX584" s="14" t="s">
        <v>80</v>
      </c>
      <c r="AY584" s="251" t="s">
        <v>143</v>
      </c>
    </row>
    <row r="585" s="2" customFormat="1" ht="24.15" customHeight="1">
      <c r="A585" s="37"/>
      <c r="B585" s="38"/>
      <c r="C585" s="252" t="s">
        <v>1015</v>
      </c>
      <c r="D585" s="252" t="s">
        <v>290</v>
      </c>
      <c r="E585" s="253" t="s">
        <v>1016</v>
      </c>
      <c r="F585" s="254" t="s">
        <v>1017</v>
      </c>
      <c r="G585" s="255" t="s">
        <v>406</v>
      </c>
      <c r="H585" s="256">
        <v>2</v>
      </c>
      <c r="I585" s="257"/>
      <c r="J585" s="258">
        <f>ROUND(I585*H585,2)</f>
        <v>0</v>
      </c>
      <c r="K585" s="254" t="s">
        <v>1</v>
      </c>
      <c r="L585" s="259"/>
      <c r="M585" s="260" t="s">
        <v>1</v>
      </c>
      <c r="N585" s="261" t="s">
        <v>45</v>
      </c>
      <c r="O585" s="90"/>
      <c r="P585" s="222">
        <f>O585*H585</f>
        <v>0</v>
      </c>
      <c r="Q585" s="222">
        <v>0.038899999999999997</v>
      </c>
      <c r="R585" s="222">
        <f>Q585*H585</f>
        <v>0.077799999999999994</v>
      </c>
      <c r="S585" s="222">
        <v>0</v>
      </c>
      <c r="T585" s="223">
        <f>S585*H585</f>
        <v>0</v>
      </c>
      <c r="U585" s="37"/>
      <c r="V585" s="37"/>
      <c r="W585" s="37"/>
      <c r="X585" s="37"/>
      <c r="Y585" s="37"/>
      <c r="Z585" s="37"/>
      <c r="AA585" s="37"/>
      <c r="AB585" s="37"/>
      <c r="AC585" s="37"/>
      <c r="AD585" s="37"/>
      <c r="AE585" s="37"/>
      <c r="AR585" s="224" t="s">
        <v>326</v>
      </c>
      <c r="AT585" s="224" t="s">
        <v>290</v>
      </c>
      <c r="AU585" s="224" t="s">
        <v>89</v>
      </c>
      <c r="AY585" s="16" t="s">
        <v>143</v>
      </c>
      <c r="BE585" s="225">
        <f>IF(N585="základní",J585,0)</f>
        <v>0</v>
      </c>
      <c r="BF585" s="225">
        <f>IF(N585="snížená",J585,0)</f>
        <v>0</v>
      </c>
      <c r="BG585" s="225">
        <f>IF(N585="zákl. přenesená",J585,0)</f>
        <v>0</v>
      </c>
      <c r="BH585" s="225">
        <f>IF(N585="sníž. přenesená",J585,0)</f>
        <v>0</v>
      </c>
      <c r="BI585" s="225">
        <f>IF(N585="nulová",J585,0)</f>
        <v>0</v>
      </c>
      <c r="BJ585" s="16" t="s">
        <v>21</v>
      </c>
      <c r="BK585" s="225">
        <f>ROUND(I585*H585,2)</f>
        <v>0</v>
      </c>
      <c r="BL585" s="16" t="s">
        <v>251</v>
      </c>
      <c r="BM585" s="224" t="s">
        <v>1018</v>
      </c>
    </row>
    <row r="586" s="14" customFormat="1">
      <c r="A586" s="14"/>
      <c r="B586" s="241"/>
      <c r="C586" s="242"/>
      <c r="D586" s="226" t="s">
        <v>162</v>
      </c>
      <c r="E586" s="243" t="s">
        <v>1</v>
      </c>
      <c r="F586" s="244" t="s">
        <v>1019</v>
      </c>
      <c r="G586" s="242"/>
      <c r="H586" s="245">
        <v>2</v>
      </c>
      <c r="I586" s="246"/>
      <c r="J586" s="242"/>
      <c r="K586" s="242"/>
      <c r="L586" s="247"/>
      <c r="M586" s="248"/>
      <c r="N586" s="249"/>
      <c r="O586" s="249"/>
      <c r="P586" s="249"/>
      <c r="Q586" s="249"/>
      <c r="R586" s="249"/>
      <c r="S586" s="249"/>
      <c r="T586" s="250"/>
      <c r="U586" s="14"/>
      <c r="V586" s="14"/>
      <c r="W586" s="14"/>
      <c r="X586" s="14"/>
      <c r="Y586" s="14"/>
      <c r="Z586" s="14"/>
      <c r="AA586" s="14"/>
      <c r="AB586" s="14"/>
      <c r="AC586" s="14"/>
      <c r="AD586" s="14"/>
      <c r="AE586" s="14"/>
      <c r="AT586" s="251" t="s">
        <v>162</v>
      </c>
      <c r="AU586" s="251" t="s">
        <v>89</v>
      </c>
      <c r="AV586" s="14" t="s">
        <v>89</v>
      </c>
      <c r="AW586" s="14" t="s">
        <v>32</v>
      </c>
      <c r="AX586" s="14" t="s">
        <v>80</v>
      </c>
      <c r="AY586" s="251" t="s">
        <v>143</v>
      </c>
    </row>
    <row r="587" s="2" customFormat="1" ht="24.15" customHeight="1">
      <c r="A587" s="37"/>
      <c r="B587" s="38"/>
      <c r="C587" s="213" t="s">
        <v>1020</v>
      </c>
      <c r="D587" s="213" t="s">
        <v>145</v>
      </c>
      <c r="E587" s="214" t="s">
        <v>1021</v>
      </c>
      <c r="F587" s="215" t="s">
        <v>1022</v>
      </c>
      <c r="G587" s="216" t="s">
        <v>157</v>
      </c>
      <c r="H587" s="217">
        <v>4.7999999999999998</v>
      </c>
      <c r="I587" s="218"/>
      <c r="J587" s="219">
        <f>ROUND(I587*H587,2)</f>
        <v>0</v>
      </c>
      <c r="K587" s="215" t="s">
        <v>158</v>
      </c>
      <c r="L587" s="43"/>
      <c r="M587" s="220" t="s">
        <v>1</v>
      </c>
      <c r="N587" s="221" t="s">
        <v>45</v>
      </c>
      <c r="O587" s="90"/>
      <c r="P587" s="222">
        <f>O587*H587</f>
        <v>0</v>
      </c>
      <c r="Q587" s="222">
        <v>0.00025000000000000001</v>
      </c>
      <c r="R587" s="222">
        <f>Q587*H587</f>
        <v>0.0011999999999999999</v>
      </c>
      <c r="S587" s="222">
        <v>0</v>
      </c>
      <c r="T587" s="223">
        <f>S587*H587</f>
        <v>0</v>
      </c>
      <c r="U587" s="37"/>
      <c r="V587" s="37"/>
      <c r="W587" s="37"/>
      <c r="X587" s="37"/>
      <c r="Y587" s="37"/>
      <c r="Z587" s="37"/>
      <c r="AA587" s="37"/>
      <c r="AB587" s="37"/>
      <c r="AC587" s="37"/>
      <c r="AD587" s="37"/>
      <c r="AE587" s="37"/>
      <c r="AR587" s="224" t="s">
        <v>251</v>
      </c>
      <c r="AT587" s="224" t="s">
        <v>145</v>
      </c>
      <c r="AU587" s="224" t="s">
        <v>89</v>
      </c>
      <c r="AY587" s="16" t="s">
        <v>143</v>
      </c>
      <c r="BE587" s="225">
        <f>IF(N587="základní",J587,0)</f>
        <v>0</v>
      </c>
      <c r="BF587" s="225">
        <f>IF(N587="snížená",J587,0)</f>
        <v>0</v>
      </c>
      <c r="BG587" s="225">
        <f>IF(N587="zákl. přenesená",J587,0)</f>
        <v>0</v>
      </c>
      <c r="BH587" s="225">
        <f>IF(N587="sníž. přenesená",J587,0)</f>
        <v>0</v>
      </c>
      <c r="BI587" s="225">
        <f>IF(N587="nulová",J587,0)</f>
        <v>0</v>
      </c>
      <c r="BJ587" s="16" t="s">
        <v>21</v>
      </c>
      <c r="BK587" s="225">
        <f>ROUND(I587*H587,2)</f>
        <v>0</v>
      </c>
      <c r="BL587" s="16" t="s">
        <v>251</v>
      </c>
      <c r="BM587" s="224" t="s">
        <v>1023</v>
      </c>
    </row>
    <row r="588" s="2" customFormat="1">
      <c r="A588" s="37"/>
      <c r="B588" s="38"/>
      <c r="C588" s="39"/>
      <c r="D588" s="226" t="s">
        <v>160</v>
      </c>
      <c r="E588" s="39"/>
      <c r="F588" s="227" t="s">
        <v>1013</v>
      </c>
      <c r="G588" s="39"/>
      <c r="H588" s="39"/>
      <c r="I588" s="228"/>
      <c r="J588" s="39"/>
      <c r="K588" s="39"/>
      <c r="L588" s="43"/>
      <c r="M588" s="229"/>
      <c r="N588" s="230"/>
      <c r="O588" s="90"/>
      <c r="P588" s="90"/>
      <c r="Q588" s="90"/>
      <c r="R588" s="90"/>
      <c r="S588" s="90"/>
      <c r="T588" s="91"/>
      <c r="U588" s="37"/>
      <c r="V588" s="37"/>
      <c r="W588" s="37"/>
      <c r="X588" s="37"/>
      <c r="Y588" s="37"/>
      <c r="Z588" s="37"/>
      <c r="AA588" s="37"/>
      <c r="AB588" s="37"/>
      <c r="AC588" s="37"/>
      <c r="AD588" s="37"/>
      <c r="AE588" s="37"/>
      <c r="AT588" s="16" t="s">
        <v>160</v>
      </c>
      <c r="AU588" s="16" t="s">
        <v>89</v>
      </c>
    </row>
    <row r="589" s="14" customFormat="1">
      <c r="A589" s="14"/>
      <c r="B589" s="241"/>
      <c r="C589" s="242"/>
      <c r="D589" s="226" t="s">
        <v>162</v>
      </c>
      <c r="E589" s="243" t="s">
        <v>1</v>
      </c>
      <c r="F589" s="244" t="s">
        <v>1024</v>
      </c>
      <c r="G589" s="242"/>
      <c r="H589" s="245">
        <v>4.7999999999999998</v>
      </c>
      <c r="I589" s="246"/>
      <c r="J589" s="242"/>
      <c r="K589" s="242"/>
      <c r="L589" s="247"/>
      <c r="M589" s="248"/>
      <c r="N589" s="249"/>
      <c r="O589" s="249"/>
      <c r="P589" s="249"/>
      <c r="Q589" s="249"/>
      <c r="R589" s="249"/>
      <c r="S589" s="249"/>
      <c r="T589" s="250"/>
      <c r="U589" s="14"/>
      <c r="V589" s="14"/>
      <c r="W589" s="14"/>
      <c r="X589" s="14"/>
      <c r="Y589" s="14"/>
      <c r="Z589" s="14"/>
      <c r="AA589" s="14"/>
      <c r="AB589" s="14"/>
      <c r="AC589" s="14"/>
      <c r="AD589" s="14"/>
      <c r="AE589" s="14"/>
      <c r="AT589" s="251" t="s">
        <v>162</v>
      </c>
      <c r="AU589" s="251" t="s">
        <v>89</v>
      </c>
      <c r="AV589" s="14" t="s">
        <v>89</v>
      </c>
      <c r="AW589" s="14" t="s">
        <v>32</v>
      </c>
      <c r="AX589" s="14" t="s">
        <v>80</v>
      </c>
      <c r="AY589" s="251" t="s">
        <v>143</v>
      </c>
    </row>
    <row r="590" s="2" customFormat="1" ht="24.15" customHeight="1">
      <c r="A590" s="37"/>
      <c r="B590" s="38"/>
      <c r="C590" s="252" t="s">
        <v>1025</v>
      </c>
      <c r="D590" s="252" t="s">
        <v>290</v>
      </c>
      <c r="E590" s="253" t="s">
        <v>1026</v>
      </c>
      <c r="F590" s="254" t="s">
        <v>1027</v>
      </c>
      <c r="G590" s="255" t="s">
        <v>406</v>
      </c>
      <c r="H590" s="256">
        <v>2</v>
      </c>
      <c r="I590" s="257"/>
      <c r="J590" s="258">
        <f>ROUND(I590*H590,2)</f>
        <v>0</v>
      </c>
      <c r="K590" s="254" t="s">
        <v>1</v>
      </c>
      <c r="L590" s="259"/>
      <c r="M590" s="260" t="s">
        <v>1</v>
      </c>
      <c r="N590" s="261" t="s">
        <v>45</v>
      </c>
      <c r="O590" s="90"/>
      <c r="P590" s="222">
        <f>O590*H590</f>
        <v>0</v>
      </c>
      <c r="Q590" s="222">
        <v>0.038899999999999997</v>
      </c>
      <c r="R590" s="222">
        <f>Q590*H590</f>
        <v>0.077799999999999994</v>
      </c>
      <c r="S590" s="222">
        <v>0</v>
      </c>
      <c r="T590" s="223">
        <f>S590*H590</f>
        <v>0</v>
      </c>
      <c r="U590" s="37"/>
      <c r="V590" s="37"/>
      <c r="W590" s="37"/>
      <c r="X590" s="37"/>
      <c r="Y590" s="37"/>
      <c r="Z590" s="37"/>
      <c r="AA590" s="37"/>
      <c r="AB590" s="37"/>
      <c r="AC590" s="37"/>
      <c r="AD590" s="37"/>
      <c r="AE590" s="37"/>
      <c r="AR590" s="224" t="s">
        <v>326</v>
      </c>
      <c r="AT590" s="224" t="s">
        <v>290</v>
      </c>
      <c r="AU590" s="224" t="s">
        <v>89</v>
      </c>
      <c r="AY590" s="16" t="s">
        <v>143</v>
      </c>
      <c r="BE590" s="225">
        <f>IF(N590="základní",J590,0)</f>
        <v>0</v>
      </c>
      <c r="BF590" s="225">
        <f>IF(N590="snížená",J590,0)</f>
        <v>0</v>
      </c>
      <c r="BG590" s="225">
        <f>IF(N590="zákl. přenesená",J590,0)</f>
        <v>0</v>
      </c>
      <c r="BH590" s="225">
        <f>IF(N590="sníž. přenesená",J590,0)</f>
        <v>0</v>
      </c>
      <c r="BI590" s="225">
        <f>IF(N590="nulová",J590,0)</f>
        <v>0</v>
      </c>
      <c r="BJ590" s="16" t="s">
        <v>21</v>
      </c>
      <c r="BK590" s="225">
        <f>ROUND(I590*H590,2)</f>
        <v>0</v>
      </c>
      <c r="BL590" s="16" t="s">
        <v>251</v>
      </c>
      <c r="BM590" s="224" t="s">
        <v>1028</v>
      </c>
    </row>
    <row r="591" s="14" customFormat="1">
      <c r="A591" s="14"/>
      <c r="B591" s="241"/>
      <c r="C591" s="242"/>
      <c r="D591" s="226" t="s">
        <v>162</v>
      </c>
      <c r="E591" s="243" t="s">
        <v>1</v>
      </c>
      <c r="F591" s="244" t="s">
        <v>1029</v>
      </c>
      <c r="G591" s="242"/>
      <c r="H591" s="245">
        <v>2</v>
      </c>
      <c r="I591" s="246"/>
      <c r="J591" s="242"/>
      <c r="K591" s="242"/>
      <c r="L591" s="247"/>
      <c r="M591" s="248"/>
      <c r="N591" s="249"/>
      <c r="O591" s="249"/>
      <c r="P591" s="249"/>
      <c r="Q591" s="249"/>
      <c r="R591" s="249"/>
      <c r="S591" s="249"/>
      <c r="T591" s="250"/>
      <c r="U591" s="14"/>
      <c r="V591" s="14"/>
      <c r="W591" s="14"/>
      <c r="X591" s="14"/>
      <c r="Y591" s="14"/>
      <c r="Z591" s="14"/>
      <c r="AA591" s="14"/>
      <c r="AB591" s="14"/>
      <c r="AC591" s="14"/>
      <c r="AD591" s="14"/>
      <c r="AE591" s="14"/>
      <c r="AT591" s="251" t="s">
        <v>162</v>
      </c>
      <c r="AU591" s="251" t="s">
        <v>89</v>
      </c>
      <c r="AV591" s="14" t="s">
        <v>89</v>
      </c>
      <c r="AW591" s="14" t="s">
        <v>32</v>
      </c>
      <c r="AX591" s="14" t="s">
        <v>80</v>
      </c>
      <c r="AY591" s="251" t="s">
        <v>143</v>
      </c>
    </row>
    <row r="592" s="2" customFormat="1" ht="37.8" customHeight="1">
      <c r="A592" s="37"/>
      <c r="B592" s="38"/>
      <c r="C592" s="213" t="s">
        <v>1030</v>
      </c>
      <c r="D592" s="213" t="s">
        <v>145</v>
      </c>
      <c r="E592" s="214" t="s">
        <v>1031</v>
      </c>
      <c r="F592" s="215" t="s">
        <v>1032</v>
      </c>
      <c r="G592" s="216" t="s">
        <v>406</v>
      </c>
      <c r="H592" s="217">
        <v>1</v>
      </c>
      <c r="I592" s="218"/>
      <c r="J592" s="219">
        <f>ROUND(I592*H592,2)</f>
        <v>0</v>
      </c>
      <c r="K592" s="215" t="s">
        <v>1</v>
      </c>
      <c r="L592" s="43"/>
      <c r="M592" s="220" t="s">
        <v>1</v>
      </c>
      <c r="N592" s="221" t="s">
        <v>45</v>
      </c>
      <c r="O592" s="90"/>
      <c r="P592" s="222">
        <f>O592*H592</f>
        <v>0</v>
      </c>
      <c r="Q592" s="222">
        <v>0</v>
      </c>
      <c r="R592" s="222">
        <f>Q592*H592</f>
        <v>0</v>
      </c>
      <c r="S592" s="222">
        <v>0</v>
      </c>
      <c r="T592" s="223">
        <f>S592*H592</f>
        <v>0</v>
      </c>
      <c r="U592" s="37"/>
      <c r="V592" s="37"/>
      <c r="W592" s="37"/>
      <c r="X592" s="37"/>
      <c r="Y592" s="37"/>
      <c r="Z592" s="37"/>
      <c r="AA592" s="37"/>
      <c r="AB592" s="37"/>
      <c r="AC592" s="37"/>
      <c r="AD592" s="37"/>
      <c r="AE592" s="37"/>
      <c r="AR592" s="224" t="s">
        <v>251</v>
      </c>
      <c r="AT592" s="224" t="s">
        <v>145</v>
      </c>
      <c r="AU592" s="224" t="s">
        <v>89</v>
      </c>
      <c r="AY592" s="16" t="s">
        <v>143</v>
      </c>
      <c r="BE592" s="225">
        <f>IF(N592="základní",J592,0)</f>
        <v>0</v>
      </c>
      <c r="BF592" s="225">
        <f>IF(N592="snížená",J592,0)</f>
        <v>0</v>
      </c>
      <c r="BG592" s="225">
        <f>IF(N592="zákl. přenesená",J592,0)</f>
        <v>0</v>
      </c>
      <c r="BH592" s="225">
        <f>IF(N592="sníž. přenesená",J592,0)</f>
        <v>0</v>
      </c>
      <c r="BI592" s="225">
        <f>IF(N592="nulová",J592,0)</f>
        <v>0</v>
      </c>
      <c r="BJ592" s="16" t="s">
        <v>21</v>
      </c>
      <c r="BK592" s="225">
        <f>ROUND(I592*H592,2)</f>
        <v>0</v>
      </c>
      <c r="BL592" s="16" t="s">
        <v>251</v>
      </c>
      <c r="BM592" s="224" t="s">
        <v>1033</v>
      </c>
    </row>
    <row r="593" s="14" customFormat="1">
      <c r="A593" s="14"/>
      <c r="B593" s="241"/>
      <c r="C593" s="242"/>
      <c r="D593" s="226" t="s">
        <v>162</v>
      </c>
      <c r="E593" s="243" t="s">
        <v>1</v>
      </c>
      <c r="F593" s="244" t="s">
        <v>1034</v>
      </c>
      <c r="G593" s="242"/>
      <c r="H593" s="245">
        <v>1</v>
      </c>
      <c r="I593" s="246"/>
      <c r="J593" s="242"/>
      <c r="K593" s="242"/>
      <c r="L593" s="247"/>
      <c r="M593" s="248"/>
      <c r="N593" s="249"/>
      <c r="O593" s="249"/>
      <c r="P593" s="249"/>
      <c r="Q593" s="249"/>
      <c r="R593" s="249"/>
      <c r="S593" s="249"/>
      <c r="T593" s="250"/>
      <c r="U593" s="14"/>
      <c r="V593" s="14"/>
      <c r="W593" s="14"/>
      <c r="X593" s="14"/>
      <c r="Y593" s="14"/>
      <c r="Z593" s="14"/>
      <c r="AA593" s="14"/>
      <c r="AB593" s="14"/>
      <c r="AC593" s="14"/>
      <c r="AD593" s="14"/>
      <c r="AE593" s="14"/>
      <c r="AT593" s="251" t="s">
        <v>162</v>
      </c>
      <c r="AU593" s="251" t="s">
        <v>89</v>
      </c>
      <c r="AV593" s="14" t="s">
        <v>89</v>
      </c>
      <c r="AW593" s="14" t="s">
        <v>32</v>
      </c>
      <c r="AX593" s="14" t="s">
        <v>80</v>
      </c>
      <c r="AY593" s="251" t="s">
        <v>143</v>
      </c>
    </row>
    <row r="594" s="2" customFormat="1" ht="24.15" customHeight="1">
      <c r="A594" s="37"/>
      <c r="B594" s="38"/>
      <c r="C594" s="213" t="s">
        <v>1035</v>
      </c>
      <c r="D594" s="213" t="s">
        <v>145</v>
      </c>
      <c r="E594" s="214" t="s">
        <v>1036</v>
      </c>
      <c r="F594" s="215" t="s">
        <v>1037</v>
      </c>
      <c r="G594" s="216" t="s">
        <v>406</v>
      </c>
      <c r="H594" s="217">
        <v>2</v>
      </c>
      <c r="I594" s="218"/>
      <c r="J594" s="219">
        <f>ROUND(I594*H594,2)</f>
        <v>0</v>
      </c>
      <c r="K594" s="215" t="s">
        <v>158</v>
      </c>
      <c r="L594" s="43"/>
      <c r="M594" s="220" t="s">
        <v>1</v>
      </c>
      <c r="N594" s="221" t="s">
        <v>45</v>
      </c>
      <c r="O594" s="90"/>
      <c r="P594" s="222">
        <f>O594*H594</f>
        <v>0</v>
      </c>
      <c r="Q594" s="222">
        <v>0</v>
      </c>
      <c r="R594" s="222">
        <f>Q594*H594</f>
        <v>0</v>
      </c>
      <c r="S594" s="222">
        <v>0</v>
      </c>
      <c r="T594" s="223">
        <f>S594*H594</f>
        <v>0</v>
      </c>
      <c r="U594" s="37"/>
      <c r="V594" s="37"/>
      <c r="W594" s="37"/>
      <c r="X594" s="37"/>
      <c r="Y594" s="37"/>
      <c r="Z594" s="37"/>
      <c r="AA594" s="37"/>
      <c r="AB594" s="37"/>
      <c r="AC594" s="37"/>
      <c r="AD594" s="37"/>
      <c r="AE594" s="37"/>
      <c r="AR594" s="224" t="s">
        <v>251</v>
      </c>
      <c r="AT594" s="224" t="s">
        <v>145</v>
      </c>
      <c r="AU594" s="224" t="s">
        <v>89</v>
      </c>
      <c r="AY594" s="16" t="s">
        <v>143</v>
      </c>
      <c r="BE594" s="225">
        <f>IF(N594="základní",J594,0)</f>
        <v>0</v>
      </c>
      <c r="BF594" s="225">
        <f>IF(N594="snížená",J594,0)</f>
        <v>0</v>
      </c>
      <c r="BG594" s="225">
        <f>IF(N594="zákl. přenesená",J594,0)</f>
        <v>0</v>
      </c>
      <c r="BH594" s="225">
        <f>IF(N594="sníž. přenesená",J594,0)</f>
        <v>0</v>
      </c>
      <c r="BI594" s="225">
        <f>IF(N594="nulová",J594,0)</f>
        <v>0</v>
      </c>
      <c r="BJ594" s="16" t="s">
        <v>21</v>
      </c>
      <c r="BK594" s="225">
        <f>ROUND(I594*H594,2)</f>
        <v>0</v>
      </c>
      <c r="BL594" s="16" t="s">
        <v>251</v>
      </c>
      <c r="BM594" s="224" t="s">
        <v>1038</v>
      </c>
    </row>
    <row r="595" s="2" customFormat="1">
      <c r="A595" s="37"/>
      <c r="B595" s="38"/>
      <c r="C595" s="39"/>
      <c r="D595" s="226" t="s">
        <v>160</v>
      </c>
      <c r="E595" s="39"/>
      <c r="F595" s="227" t="s">
        <v>1039</v>
      </c>
      <c r="G595" s="39"/>
      <c r="H595" s="39"/>
      <c r="I595" s="228"/>
      <c r="J595" s="39"/>
      <c r="K595" s="39"/>
      <c r="L595" s="43"/>
      <c r="M595" s="229"/>
      <c r="N595" s="230"/>
      <c r="O595" s="90"/>
      <c r="P595" s="90"/>
      <c r="Q595" s="90"/>
      <c r="R595" s="90"/>
      <c r="S595" s="90"/>
      <c r="T595" s="91"/>
      <c r="U595" s="37"/>
      <c r="V595" s="37"/>
      <c r="W595" s="37"/>
      <c r="X595" s="37"/>
      <c r="Y595" s="37"/>
      <c r="Z595" s="37"/>
      <c r="AA595" s="37"/>
      <c r="AB595" s="37"/>
      <c r="AC595" s="37"/>
      <c r="AD595" s="37"/>
      <c r="AE595" s="37"/>
      <c r="AT595" s="16" t="s">
        <v>160</v>
      </c>
      <c r="AU595" s="16" t="s">
        <v>89</v>
      </c>
    </row>
    <row r="596" s="14" customFormat="1">
      <c r="A596" s="14"/>
      <c r="B596" s="241"/>
      <c r="C596" s="242"/>
      <c r="D596" s="226" t="s">
        <v>162</v>
      </c>
      <c r="E596" s="243" t="s">
        <v>1</v>
      </c>
      <c r="F596" s="244" t="s">
        <v>1040</v>
      </c>
      <c r="G596" s="242"/>
      <c r="H596" s="245">
        <v>2</v>
      </c>
      <c r="I596" s="246"/>
      <c r="J596" s="242"/>
      <c r="K596" s="242"/>
      <c r="L596" s="247"/>
      <c r="M596" s="248"/>
      <c r="N596" s="249"/>
      <c r="O596" s="249"/>
      <c r="P596" s="249"/>
      <c r="Q596" s="249"/>
      <c r="R596" s="249"/>
      <c r="S596" s="249"/>
      <c r="T596" s="250"/>
      <c r="U596" s="14"/>
      <c r="V596" s="14"/>
      <c r="W596" s="14"/>
      <c r="X596" s="14"/>
      <c r="Y596" s="14"/>
      <c r="Z596" s="14"/>
      <c r="AA596" s="14"/>
      <c r="AB596" s="14"/>
      <c r="AC596" s="14"/>
      <c r="AD596" s="14"/>
      <c r="AE596" s="14"/>
      <c r="AT596" s="251" t="s">
        <v>162</v>
      </c>
      <c r="AU596" s="251" t="s">
        <v>89</v>
      </c>
      <c r="AV596" s="14" t="s">
        <v>89</v>
      </c>
      <c r="AW596" s="14" t="s">
        <v>32</v>
      </c>
      <c r="AX596" s="14" t="s">
        <v>80</v>
      </c>
      <c r="AY596" s="251" t="s">
        <v>143</v>
      </c>
    </row>
    <row r="597" s="2" customFormat="1" ht="24.15" customHeight="1">
      <c r="A597" s="37"/>
      <c r="B597" s="38"/>
      <c r="C597" s="252" t="s">
        <v>1041</v>
      </c>
      <c r="D597" s="252" t="s">
        <v>290</v>
      </c>
      <c r="E597" s="253" t="s">
        <v>1042</v>
      </c>
      <c r="F597" s="254" t="s">
        <v>1043</v>
      </c>
      <c r="G597" s="255" t="s">
        <v>179</v>
      </c>
      <c r="H597" s="256">
        <v>3.2549999999999999</v>
      </c>
      <c r="I597" s="257"/>
      <c r="J597" s="258">
        <f>ROUND(I597*H597,2)</f>
        <v>0</v>
      </c>
      <c r="K597" s="254" t="s">
        <v>1</v>
      </c>
      <c r="L597" s="259"/>
      <c r="M597" s="260" t="s">
        <v>1</v>
      </c>
      <c r="N597" s="261" t="s">
        <v>45</v>
      </c>
      <c r="O597" s="90"/>
      <c r="P597" s="222">
        <f>O597*H597</f>
        <v>0</v>
      </c>
      <c r="Q597" s="222">
        <v>0.002</v>
      </c>
      <c r="R597" s="222">
        <f>Q597*H597</f>
        <v>0.0065100000000000002</v>
      </c>
      <c r="S597" s="222">
        <v>0</v>
      </c>
      <c r="T597" s="223">
        <f>S597*H597</f>
        <v>0</v>
      </c>
      <c r="U597" s="37"/>
      <c r="V597" s="37"/>
      <c r="W597" s="37"/>
      <c r="X597" s="37"/>
      <c r="Y597" s="37"/>
      <c r="Z597" s="37"/>
      <c r="AA597" s="37"/>
      <c r="AB597" s="37"/>
      <c r="AC597" s="37"/>
      <c r="AD597" s="37"/>
      <c r="AE597" s="37"/>
      <c r="AR597" s="224" t="s">
        <v>326</v>
      </c>
      <c r="AT597" s="224" t="s">
        <v>290</v>
      </c>
      <c r="AU597" s="224" t="s">
        <v>89</v>
      </c>
      <c r="AY597" s="16" t="s">
        <v>143</v>
      </c>
      <c r="BE597" s="225">
        <f>IF(N597="základní",J597,0)</f>
        <v>0</v>
      </c>
      <c r="BF597" s="225">
        <f>IF(N597="snížená",J597,0)</f>
        <v>0</v>
      </c>
      <c r="BG597" s="225">
        <f>IF(N597="zákl. přenesená",J597,0)</f>
        <v>0</v>
      </c>
      <c r="BH597" s="225">
        <f>IF(N597="sníž. přenesená",J597,0)</f>
        <v>0</v>
      </c>
      <c r="BI597" s="225">
        <f>IF(N597="nulová",J597,0)</f>
        <v>0</v>
      </c>
      <c r="BJ597" s="16" t="s">
        <v>21</v>
      </c>
      <c r="BK597" s="225">
        <f>ROUND(I597*H597,2)</f>
        <v>0</v>
      </c>
      <c r="BL597" s="16" t="s">
        <v>251</v>
      </c>
      <c r="BM597" s="224" t="s">
        <v>1044</v>
      </c>
    </row>
    <row r="598" s="14" customFormat="1">
      <c r="A598" s="14"/>
      <c r="B598" s="241"/>
      <c r="C598" s="242"/>
      <c r="D598" s="226" t="s">
        <v>162</v>
      </c>
      <c r="E598" s="243" t="s">
        <v>1</v>
      </c>
      <c r="F598" s="244" t="s">
        <v>1045</v>
      </c>
      <c r="G598" s="242"/>
      <c r="H598" s="245">
        <v>3.2549999999999999</v>
      </c>
      <c r="I598" s="246"/>
      <c r="J598" s="242"/>
      <c r="K598" s="242"/>
      <c r="L598" s="247"/>
      <c r="M598" s="248"/>
      <c r="N598" s="249"/>
      <c r="O598" s="249"/>
      <c r="P598" s="249"/>
      <c r="Q598" s="249"/>
      <c r="R598" s="249"/>
      <c r="S598" s="249"/>
      <c r="T598" s="250"/>
      <c r="U598" s="14"/>
      <c r="V598" s="14"/>
      <c r="W598" s="14"/>
      <c r="X598" s="14"/>
      <c r="Y598" s="14"/>
      <c r="Z598" s="14"/>
      <c r="AA598" s="14"/>
      <c r="AB598" s="14"/>
      <c r="AC598" s="14"/>
      <c r="AD598" s="14"/>
      <c r="AE598" s="14"/>
      <c r="AT598" s="251" t="s">
        <v>162</v>
      </c>
      <c r="AU598" s="251" t="s">
        <v>89</v>
      </c>
      <c r="AV598" s="14" t="s">
        <v>89</v>
      </c>
      <c r="AW598" s="14" t="s">
        <v>32</v>
      </c>
      <c r="AX598" s="14" t="s">
        <v>80</v>
      </c>
      <c r="AY598" s="251" t="s">
        <v>143</v>
      </c>
    </row>
    <row r="599" s="2" customFormat="1" ht="14.4" customHeight="1">
      <c r="A599" s="37"/>
      <c r="B599" s="38"/>
      <c r="C599" s="252" t="s">
        <v>1046</v>
      </c>
      <c r="D599" s="252" t="s">
        <v>290</v>
      </c>
      <c r="E599" s="253" t="s">
        <v>1047</v>
      </c>
      <c r="F599" s="254" t="s">
        <v>1048</v>
      </c>
      <c r="G599" s="255" t="s">
        <v>976</v>
      </c>
      <c r="H599" s="256">
        <v>2</v>
      </c>
      <c r="I599" s="257"/>
      <c r="J599" s="258">
        <f>ROUND(I599*H599,2)</f>
        <v>0</v>
      </c>
      <c r="K599" s="254" t="s">
        <v>158</v>
      </c>
      <c r="L599" s="259"/>
      <c r="M599" s="260" t="s">
        <v>1</v>
      </c>
      <c r="N599" s="261" t="s">
        <v>45</v>
      </c>
      <c r="O599" s="90"/>
      <c r="P599" s="222">
        <f>O599*H599</f>
        <v>0</v>
      </c>
      <c r="Q599" s="222">
        <v>0</v>
      </c>
      <c r="R599" s="222">
        <f>Q599*H599</f>
        <v>0</v>
      </c>
      <c r="S599" s="222">
        <v>0</v>
      </c>
      <c r="T599" s="223">
        <f>S599*H599</f>
        <v>0</v>
      </c>
      <c r="U599" s="37"/>
      <c r="V599" s="37"/>
      <c r="W599" s="37"/>
      <c r="X599" s="37"/>
      <c r="Y599" s="37"/>
      <c r="Z599" s="37"/>
      <c r="AA599" s="37"/>
      <c r="AB599" s="37"/>
      <c r="AC599" s="37"/>
      <c r="AD599" s="37"/>
      <c r="AE599" s="37"/>
      <c r="AR599" s="224" t="s">
        <v>326</v>
      </c>
      <c r="AT599" s="224" t="s">
        <v>290</v>
      </c>
      <c r="AU599" s="224" t="s">
        <v>89</v>
      </c>
      <c r="AY599" s="16" t="s">
        <v>143</v>
      </c>
      <c r="BE599" s="225">
        <f>IF(N599="základní",J599,0)</f>
        <v>0</v>
      </c>
      <c r="BF599" s="225">
        <f>IF(N599="snížená",J599,0)</f>
        <v>0</v>
      </c>
      <c r="BG599" s="225">
        <f>IF(N599="zákl. přenesená",J599,0)</f>
        <v>0</v>
      </c>
      <c r="BH599" s="225">
        <f>IF(N599="sníž. přenesená",J599,0)</f>
        <v>0</v>
      </c>
      <c r="BI599" s="225">
        <f>IF(N599="nulová",J599,0)</f>
        <v>0</v>
      </c>
      <c r="BJ599" s="16" t="s">
        <v>21</v>
      </c>
      <c r="BK599" s="225">
        <f>ROUND(I599*H599,2)</f>
        <v>0</v>
      </c>
      <c r="BL599" s="16" t="s">
        <v>251</v>
      </c>
      <c r="BM599" s="224" t="s">
        <v>1049</v>
      </c>
    </row>
    <row r="600" s="2" customFormat="1" ht="24.15" customHeight="1">
      <c r="A600" s="37"/>
      <c r="B600" s="38"/>
      <c r="C600" s="213" t="s">
        <v>1050</v>
      </c>
      <c r="D600" s="213" t="s">
        <v>145</v>
      </c>
      <c r="E600" s="214" t="s">
        <v>1051</v>
      </c>
      <c r="F600" s="215" t="s">
        <v>1052</v>
      </c>
      <c r="G600" s="216" t="s">
        <v>247</v>
      </c>
      <c r="H600" s="217">
        <v>0.16400000000000001</v>
      </c>
      <c r="I600" s="218"/>
      <c r="J600" s="219">
        <f>ROUND(I600*H600,2)</f>
        <v>0</v>
      </c>
      <c r="K600" s="215" t="s">
        <v>158</v>
      </c>
      <c r="L600" s="43"/>
      <c r="M600" s="220" t="s">
        <v>1</v>
      </c>
      <c r="N600" s="221" t="s">
        <v>45</v>
      </c>
      <c r="O600" s="90"/>
      <c r="P600" s="222">
        <f>O600*H600</f>
        <v>0</v>
      </c>
      <c r="Q600" s="222">
        <v>0</v>
      </c>
      <c r="R600" s="222">
        <f>Q600*H600</f>
        <v>0</v>
      </c>
      <c r="S600" s="222">
        <v>0</v>
      </c>
      <c r="T600" s="223">
        <f>S600*H600</f>
        <v>0</v>
      </c>
      <c r="U600" s="37"/>
      <c r="V600" s="37"/>
      <c r="W600" s="37"/>
      <c r="X600" s="37"/>
      <c r="Y600" s="37"/>
      <c r="Z600" s="37"/>
      <c r="AA600" s="37"/>
      <c r="AB600" s="37"/>
      <c r="AC600" s="37"/>
      <c r="AD600" s="37"/>
      <c r="AE600" s="37"/>
      <c r="AR600" s="224" t="s">
        <v>251</v>
      </c>
      <c r="AT600" s="224" t="s">
        <v>145</v>
      </c>
      <c r="AU600" s="224" t="s">
        <v>89</v>
      </c>
      <c r="AY600" s="16" t="s">
        <v>143</v>
      </c>
      <c r="BE600" s="225">
        <f>IF(N600="základní",J600,0)</f>
        <v>0</v>
      </c>
      <c r="BF600" s="225">
        <f>IF(N600="snížená",J600,0)</f>
        <v>0</v>
      </c>
      <c r="BG600" s="225">
        <f>IF(N600="zákl. přenesená",J600,0)</f>
        <v>0</v>
      </c>
      <c r="BH600" s="225">
        <f>IF(N600="sníž. přenesená",J600,0)</f>
        <v>0</v>
      </c>
      <c r="BI600" s="225">
        <f>IF(N600="nulová",J600,0)</f>
        <v>0</v>
      </c>
      <c r="BJ600" s="16" t="s">
        <v>21</v>
      </c>
      <c r="BK600" s="225">
        <f>ROUND(I600*H600,2)</f>
        <v>0</v>
      </c>
      <c r="BL600" s="16" t="s">
        <v>251</v>
      </c>
      <c r="BM600" s="224" t="s">
        <v>1053</v>
      </c>
    </row>
    <row r="601" s="2" customFormat="1">
      <c r="A601" s="37"/>
      <c r="B601" s="38"/>
      <c r="C601" s="39"/>
      <c r="D601" s="226" t="s">
        <v>160</v>
      </c>
      <c r="E601" s="39"/>
      <c r="F601" s="227" t="s">
        <v>1054</v>
      </c>
      <c r="G601" s="39"/>
      <c r="H601" s="39"/>
      <c r="I601" s="228"/>
      <c r="J601" s="39"/>
      <c r="K601" s="39"/>
      <c r="L601" s="43"/>
      <c r="M601" s="229"/>
      <c r="N601" s="230"/>
      <c r="O601" s="90"/>
      <c r="P601" s="90"/>
      <c r="Q601" s="90"/>
      <c r="R601" s="90"/>
      <c r="S601" s="90"/>
      <c r="T601" s="91"/>
      <c r="U601" s="37"/>
      <c r="V601" s="37"/>
      <c r="W601" s="37"/>
      <c r="X601" s="37"/>
      <c r="Y601" s="37"/>
      <c r="Z601" s="37"/>
      <c r="AA601" s="37"/>
      <c r="AB601" s="37"/>
      <c r="AC601" s="37"/>
      <c r="AD601" s="37"/>
      <c r="AE601" s="37"/>
      <c r="AT601" s="16" t="s">
        <v>160</v>
      </c>
      <c r="AU601" s="16" t="s">
        <v>89</v>
      </c>
    </row>
    <row r="602" s="12" customFormat="1" ht="22.8" customHeight="1">
      <c r="A602" s="12"/>
      <c r="B602" s="197"/>
      <c r="C602" s="198"/>
      <c r="D602" s="199" t="s">
        <v>79</v>
      </c>
      <c r="E602" s="211" t="s">
        <v>1055</v>
      </c>
      <c r="F602" s="211" t="s">
        <v>1056</v>
      </c>
      <c r="G602" s="198"/>
      <c r="H602" s="198"/>
      <c r="I602" s="201"/>
      <c r="J602" s="212">
        <f>BK602</f>
        <v>0</v>
      </c>
      <c r="K602" s="198"/>
      <c r="L602" s="203"/>
      <c r="M602" s="204"/>
      <c r="N602" s="205"/>
      <c r="O602" s="205"/>
      <c r="P602" s="206">
        <f>SUM(P603:P617)</f>
        <v>0</v>
      </c>
      <c r="Q602" s="205"/>
      <c r="R602" s="206">
        <f>SUM(R603:R617)</f>
        <v>0.29464400000000002</v>
      </c>
      <c r="S602" s="205"/>
      <c r="T602" s="207">
        <f>SUM(T603:T617)</f>
        <v>0.0304</v>
      </c>
      <c r="U602" s="12"/>
      <c r="V602" s="12"/>
      <c r="W602" s="12"/>
      <c r="X602" s="12"/>
      <c r="Y602" s="12"/>
      <c r="Z602" s="12"/>
      <c r="AA602" s="12"/>
      <c r="AB602" s="12"/>
      <c r="AC602" s="12"/>
      <c r="AD602" s="12"/>
      <c r="AE602" s="12"/>
      <c r="AR602" s="208" t="s">
        <v>89</v>
      </c>
      <c r="AT602" s="209" t="s">
        <v>79</v>
      </c>
      <c r="AU602" s="209" t="s">
        <v>21</v>
      </c>
      <c r="AY602" s="208" t="s">
        <v>143</v>
      </c>
      <c r="BK602" s="210">
        <f>SUM(BK603:BK617)</f>
        <v>0</v>
      </c>
    </row>
    <row r="603" s="2" customFormat="1" ht="24.15" customHeight="1">
      <c r="A603" s="37"/>
      <c r="B603" s="38"/>
      <c r="C603" s="213" t="s">
        <v>1057</v>
      </c>
      <c r="D603" s="213" t="s">
        <v>145</v>
      </c>
      <c r="E603" s="214" t="s">
        <v>1058</v>
      </c>
      <c r="F603" s="215" t="s">
        <v>1059</v>
      </c>
      <c r="G603" s="216" t="s">
        <v>406</v>
      </c>
      <c r="H603" s="217">
        <v>1</v>
      </c>
      <c r="I603" s="218"/>
      <c r="J603" s="219">
        <f>ROUND(I603*H603,2)</f>
        <v>0</v>
      </c>
      <c r="K603" s="215" t="s">
        <v>1</v>
      </c>
      <c r="L603" s="43"/>
      <c r="M603" s="220" t="s">
        <v>1</v>
      </c>
      <c r="N603" s="221" t="s">
        <v>45</v>
      </c>
      <c r="O603" s="90"/>
      <c r="P603" s="222">
        <f>O603*H603</f>
        <v>0</v>
      </c>
      <c r="Q603" s="222">
        <v>0</v>
      </c>
      <c r="R603" s="222">
        <f>Q603*H603</f>
        <v>0</v>
      </c>
      <c r="S603" s="222">
        <v>0</v>
      </c>
      <c r="T603" s="223">
        <f>S603*H603</f>
        <v>0</v>
      </c>
      <c r="U603" s="37"/>
      <c r="V603" s="37"/>
      <c r="W603" s="37"/>
      <c r="X603" s="37"/>
      <c r="Y603" s="37"/>
      <c r="Z603" s="37"/>
      <c r="AA603" s="37"/>
      <c r="AB603" s="37"/>
      <c r="AC603" s="37"/>
      <c r="AD603" s="37"/>
      <c r="AE603" s="37"/>
      <c r="AR603" s="224" t="s">
        <v>251</v>
      </c>
      <c r="AT603" s="224" t="s">
        <v>145</v>
      </c>
      <c r="AU603" s="224" t="s">
        <v>89</v>
      </c>
      <c r="AY603" s="16" t="s">
        <v>143</v>
      </c>
      <c r="BE603" s="225">
        <f>IF(N603="základní",J603,0)</f>
        <v>0</v>
      </c>
      <c r="BF603" s="225">
        <f>IF(N603="snížená",J603,0)</f>
        <v>0</v>
      </c>
      <c r="BG603" s="225">
        <f>IF(N603="zákl. přenesená",J603,0)</f>
        <v>0</v>
      </c>
      <c r="BH603" s="225">
        <f>IF(N603="sníž. přenesená",J603,0)</f>
        <v>0</v>
      </c>
      <c r="BI603" s="225">
        <f>IF(N603="nulová",J603,0)</f>
        <v>0</v>
      </c>
      <c r="BJ603" s="16" t="s">
        <v>21</v>
      </c>
      <c r="BK603" s="225">
        <f>ROUND(I603*H603,2)</f>
        <v>0</v>
      </c>
      <c r="BL603" s="16" t="s">
        <v>251</v>
      </c>
      <c r="BM603" s="224" t="s">
        <v>1060</v>
      </c>
    </row>
    <row r="604" s="2" customFormat="1" ht="37.8" customHeight="1">
      <c r="A604" s="37"/>
      <c r="B604" s="38"/>
      <c r="C604" s="252" t="s">
        <v>1061</v>
      </c>
      <c r="D604" s="252" t="s">
        <v>290</v>
      </c>
      <c r="E604" s="253" t="s">
        <v>1062</v>
      </c>
      <c r="F604" s="254" t="s">
        <v>1063</v>
      </c>
      <c r="G604" s="255" t="s">
        <v>406</v>
      </c>
      <c r="H604" s="256">
        <v>1</v>
      </c>
      <c r="I604" s="257"/>
      <c r="J604" s="258">
        <f>ROUND(I604*H604,2)</f>
        <v>0</v>
      </c>
      <c r="K604" s="254" t="s">
        <v>1</v>
      </c>
      <c r="L604" s="259"/>
      <c r="M604" s="260" t="s">
        <v>1</v>
      </c>
      <c r="N604" s="261" t="s">
        <v>45</v>
      </c>
      <c r="O604" s="90"/>
      <c r="P604" s="222">
        <f>O604*H604</f>
        <v>0</v>
      </c>
      <c r="Q604" s="222">
        <v>0.065000000000000002</v>
      </c>
      <c r="R604" s="222">
        <f>Q604*H604</f>
        <v>0.065000000000000002</v>
      </c>
      <c r="S604" s="222">
        <v>0</v>
      </c>
      <c r="T604" s="223">
        <f>S604*H604</f>
        <v>0</v>
      </c>
      <c r="U604" s="37"/>
      <c r="V604" s="37"/>
      <c r="W604" s="37"/>
      <c r="X604" s="37"/>
      <c r="Y604" s="37"/>
      <c r="Z604" s="37"/>
      <c r="AA604" s="37"/>
      <c r="AB604" s="37"/>
      <c r="AC604" s="37"/>
      <c r="AD604" s="37"/>
      <c r="AE604" s="37"/>
      <c r="AR604" s="224" t="s">
        <v>326</v>
      </c>
      <c r="AT604" s="224" t="s">
        <v>290</v>
      </c>
      <c r="AU604" s="224" t="s">
        <v>89</v>
      </c>
      <c r="AY604" s="16" t="s">
        <v>143</v>
      </c>
      <c r="BE604" s="225">
        <f>IF(N604="základní",J604,0)</f>
        <v>0</v>
      </c>
      <c r="BF604" s="225">
        <f>IF(N604="snížená",J604,0)</f>
        <v>0</v>
      </c>
      <c r="BG604" s="225">
        <f>IF(N604="zákl. přenesená",J604,0)</f>
        <v>0</v>
      </c>
      <c r="BH604" s="225">
        <f>IF(N604="sníž. přenesená",J604,0)</f>
        <v>0</v>
      </c>
      <c r="BI604" s="225">
        <f>IF(N604="nulová",J604,0)</f>
        <v>0</v>
      </c>
      <c r="BJ604" s="16" t="s">
        <v>21</v>
      </c>
      <c r="BK604" s="225">
        <f>ROUND(I604*H604,2)</f>
        <v>0</v>
      </c>
      <c r="BL604" s="16" t="s">
        <v>251</v>
      </c>
      <c r="BM604" s="224" t="s">
        <v>1064</v>
      </c>
    </row>
    <row r="605" s="14" customFormat="1">
      <c r="A605" s="14"/>
      <c r="B605" s="241"/>
      <c r="C605" s="242"/>
      <c r="D605" s="226" t="s">
        <v>162</v>
      </c>
      <c r="E605" s="243" t="s">
        <v>1</v>
      </c>
      <c r="F605" s="244" t="s">
        <v>1065</v>
      </c>
      <c r="G605" s="242"/>
      <c r="H605" s="245">
        <v>1</v>
      </c>
      <c r="I605" s="246"/>
      <c r="J605" s="242"/>
      <c r="K605" s="242"/>
      <c r="L605" s="247"/>
      <c r="M605" s="248"/>
      <c r="N605" s="249"/>
      <c r="O605" s="249"/>
      <c r="P605" s="249"/>
      <c r="Q605" s="249"/>
      <c r="R605" s="249"/>
      <c r="S605" s="249"/>
      <c r="T605" s="250"/>
      <c r="U605" s="14"/>
      <c r="V605" s="14"/>
      <c r="W605" s="14"/>
      <c r="X605" s="14"/>
      <c r="Y605" s="14"/>
      <c r="Z605" s="14"/>
      <c r="AA605" s="14"/>
      <c r="AB605" s="14"/>
      <c r="AC605" s="14"/>
      <c r="AD605" s="14"/>
      <c r="AE605" s="14"/>
      <c r="AT605" s="251" t="s">
        <v>162</v>
      </c>
      <c r="AU605" s="251" t="s">
        <v>89</v>
      </c>
      <c r="AV605" s="14" t="s">
        <v>89</v>
      </c>
      <c r="AW605" s="14" t="s">
        <v>32</v>
      </c>
      <c r="AX605" s="14" t="s">
        <v>80</v>
      </c>
      <c r="AY605" s="251" t="s">
        <v>143</v>
      </c>
    </row>
    <row r="606" s="2" customFormat="1" ht="14.4" customHeight="1">
      <c r="A606" s="37"/>
      <c r="B606" s="38"/>
      <c r="C606" s="213" t="s">
        <v>1066</v>
      </c>
      <c r="D606" s="213" t="s">
        <v>145</v>
      </c>
      <c r="E606" s="214" t="s">
        <v>1067</v>
      </c>
      <c r="F606" s="215" t="s">
        <v>1068</v>
      </c>
      <c r="G606" s="216" t="s">
        <v>406</v>
      </c>
      <c r="H606" s="217">
        <v>1</v>
      </c>
      <c r="I606" s="218"/>
      <c r="J606" s="219">
        <f>ROUND(I606*H606,2)</f>
        <v>0</v>
      </c>
      <c r="K606" s="215" t="s">
        <v>1</v>
      </c>
      <c r="L606" s="43"/>
      <c r="M606" s="220" t="s">
        <v>1</v>
      </c>
      <c r="N606" s="221" t="s">
        <v>45</v>
      </c>
      <c r="O606" s="90"/>
      <c r="P606" s="222">
        <f>O606*H606</f>
        <v>0</v>
      </c>
      <c r="Q606" s="222">
        <v>0.00055999999999999995</v>
      </c>
      <c r="R606" s="222">
        <f>Q606*H606</f>
        <v>0.00055999999999999995</v>
      </c>
      <c r="S606" s="222">
        <v>0</v>
      </c>
      <c r="T606" s="223">
        <f>S606*H606</f>
        <v>0</v>
      </c>
      <c r="U606" s="37"/>
      <c r="V606" s="37"/>
      <c r="W606" s="37"/>
      <c r="X606" s="37"/>
      <c r="Y606" s="37"/>
      <c r="Z606" s="37"/>
      <c r="AA606" s="37"/>
      <c r="AB606" s="37"/>
      <c r="AC606" s="37"/>
      <c r="AD606" s="37"/>
      <c r="AE606" s="37"/>
      <c r="AR606" s="224" t="s">
        <v>251</v>
      </c>
      <c r="AT606" s="224" t="s">
        <v>145</v>
      </c>
      <c r="AU606" s="224" t="s">
        <v>89</v>
      </c>
      <c r="AY606" s="16" t="s">
        <v>143</v>
      </c>
      <c r="BE606" s="225">
        <f>IF(N606="základní",J606,0)</f>
        <v>0</v>
      </c>
      <c r="BF606" s="225">
        <f>IF(N606="snížená",J606,0)</f>
        <v>0</v>
      </c>
      <c r="BG606" s="225">
        <f>IF(N606="zákl. přenesená",J606,0)</f>
        <v>0</v>
      </c>
      <c r="BH606" s="225">
        <f>IF(N606="sníž. přenesená",J606,0)</f>
        <v>0</v>
      </c>
      <c r="BI606" s="225">
        <f>IF(N606="nulová",J606,0)</f>
        <v>0</v>
      </c>
      <c r="BJ606" s="16" t="s">
        <v>21</v>
      </c>
      <c r="BK606" s="225">
        <f>ROUND(I606*H606,2)</f>
        <v>0</v>
      </c>
      <c r="BL606" s="16" t="s">
        <v>251</v>
      </c>
      <c r="BM606" s="224" t="s">
        <v>1069</v>
      </c>
    </row>
    <row r="607" s="2" customFormat="1" ht="24.15" customHeight="1">
      <c r="A607" s="37"/>
      <c r="B607" s="38"/>
      <c r="C607" s="252" t="s">
        <v>1070</v>
      </c>
      <c r="D607" s="252" t="s">
        <v>290</v>
      </c>
      <c r="E607" s="253" t="s">
        <v>1071</v>
      </c>
      <c r="F607" s="254" t="s">
        <v>1072</v>
      </c>
      <c r="G607" s="255" t="s">
        <v>406</v>
      </c>
      <c r="H607" s="256">
        <v>1</v>
      </c>
      <c r="I607" s="257"/>
      <c r="J607" s="258">
        <f>ROUND(I607*H607,2)</f>
        <v>0</v>
      </c>
      <c r="K607" s="254" t="s">
        <v>1</v>
      </c>
      <c r="L607" s="259"/>
      <c r="M607" s="260" t="s">
        <v>1</v>
      </c>
      <c r="N607" s="261" t="s">
        <v>45</v>
      </c>
      <c r="O607" s="90"/>
      <c r="P607" s="222">
        <f>O607*H607</f>
        <v>0</v>
      </c>
      <c r="Q607" s="222">
        <v>0.20000000000000001</v>
      </c>
      <c r="R607" s="222">
        <f>Q607*H607</f>
        <v>0.20000000000000001</v>
      </c>
      <c r="S607" s="222">
        <v>0</v>
      </c>
      <c r="T607" s="223">
        <f>S607*H607</f>
        <v>0</v>
      </c>
      <c r="U607" s="37"/>
      <c r="V607" s="37"/>
      <c r="W607" s="37"/>
      <c r="X607" s="37"/>
      <c r="Y607" s="37"/>
      <c r="Z607" s="37"/>
      <c r="AA607" s="37"/>
      <c r="AB607" s="37"/>
      <c r="AC607" s="37"/>
      <c r="AD607" s="37"/>
      <c r="AE607" s="37"/>
      <c r="AR607" s="224" t="s">
        <v>326</v>
      </c>
      <c r="AT607" s="224" t="s">
        <v>290</v>
      </c>
      <c r="AU607" s="224" t="s">
        <v>89</v>
      </c>
      <c r="AY607" s="16" t="s">
        <v>143</v>
      </c>
      <c r="BE607" s="225">
        <f>IF(N607="základní",J607,0)</f>
        <v>0</v>
      </c>
      <c r="BF607" s="225">
        <f>IF(N607="snížená",J607,0)</f>
        <v>0</v>
      </c>
      <c r="BG607" s="225">
        <f>IF(N607="zákl. přenesená",J607,0)</f>
        <v>0</v>
      </c>
      <c r="BH607" s="225">
        <f>IF(N607="sníž. přenesená",J607,0)</f>
        <v>0</v>
      </c>
      <c r="BI607" s="225">
        <f>IF(N607="nulová",J607,0)</f>
        <v>0</v>
      </c>
      <c r="BJ607" s="16" t="s">
        <v>21</v>
      </c>
      <c r="BK607" s="225">
        <f>ROUND(I607*H607,2)</f>
        <v>0</v>
      </c>
      <c r="BL607" s="16" t="s">
        <v>251</v>
      </c>
      <c r="BM607" s="224" t="s">
        <v>1073</v>
      </c>
    </row>
    <row r="608" s="14" customFormat="1">
      <c r="A608" s="14"/>
      <c r="B608" s="241"/>
      <c r="C608" s="242"/>
      <c r="D608" s="226" t="s">
        <v>162</v>
      </c>
      <c r="E608" s="243" t="s">
        <v>1</v>
      </c>
      <c r="F608" s="244" t="s">
        <v>1065</v>
      </c>
      <c r="G608" s="242"/>
      <c r="H608" s="245">
        <v>1</v>
      </c>
      <c r="I608" s="246"/>
      <c r="J608" s="242"/>
      <c r="K608" s="242"/>
      <c r="L608" s="247"/>
      <c r="M608" s="248"/>
      <c r="N608" s="249"/>
      <c r="O608" s="249"/>
      <c r="P608" s="249"/>
      <c r="Q608" s="249"/>
      <c r="R608" s="249"/>
      <c r="S608" s="249"/>
      <c r="T608" s="250"/>
      <c r="U608" s="14"/>
      <c r="V608" s="14"/>
      <c r="W608" s="14"/>
      <c r="X608" s="14"/>
      <c r="Y608" s="14"/>
      <c r="Z608" s="14"/>
      <c r="AA608" s="14"/>
      <c r="AB608" s="14"/>
      <c r="AC608" s="14"/>
      <c r="AD608" s="14"/>
      <c r="AE608" s="14"/>
      <c r="AT608" s="251" t="s">
        <v>162</v>
      </c>
      <c r="AU608" s="251" t="s">
        <v>89</v>
      </c>
      <c r="AV608" s="14" t="s">
        <v>89</v>
      </c>
      <c r="AW608" s="14" t="s">
        <v>32</v>
      </c>
      <c r="AX608" s="14" t="s">
        <v>80</v>
      </c>
      <c r="AY608" s="251" t="s">
        <v>143</v>
      </c>
    </row>
    <row r="609" s="2" customFormat="1" ht="14.4" customHeight="1">
      <c r="A609" s="37"/>
      <c r="B609" s="38"/>
      <c r="C609" s="213" t="s">
        <v>1074</v>
      </c>
      <c r="D609" s="213" t="s">
        <v>145</v>
      </c>
      <c r="E609" s="214" t="s">
        <v>1075</v>
      </c>
      <c r="F609" s="215" t="s">
        <v>1076</v>
      </c>
      <c r="G609" s="216" t="s">
        <v>157</v>
      </c>
      <c r="H609" s="217">
        <v>4.4000000000000004</v>
      </c>
      <c r="I609" s="218"/>
      <c r="J609" s="219">
        <f>ROUND(I609*H609,2)</f>
        <v>0</v>
      </c>
      <c r="K609" s="215" t="s">
        <v>1</v>
      </c>
      <c r="L609" s="43"/>
      <c r="M609" s="220" t="s">
        <v>1</v>
      </c>
      <c r="N609" s="221" t="s">
        <v>45</v>
      </c>
      <c r="O609" s="90"/>
      <c r="P609" s="222">
        <f>O609*H609</f>
        <v>0</v>
      </c>
      <c r="Q609" s="222">
        <v>1.0000000000000001E-05</v>
      </c>
      <c r="R609" s="222">
        <f>Q609*H609</f>
        <v>4.4000000000000006E-05</v>
      </c>
      <c r="S609" s="222">
        <v>0</v>
      </c>
      <c r="T609" s="223">
        <f>S609*H609</f>
        <v>0</v>
      </c>
      <c r="U609" s="37"/>
      <c r="V609" s="37"/>
      <c r="W609" s="37"/>
      <c r="X609" s="37"/>
      <c r="Y609" s="37"/>
      <c r="Z609" s="37"/>
      <c r="AA609" s="37"/>
      <c r="AB609" s="37"/>
      <c r="AC609" s="37"/>
      <c r="AD609" s="37"/>
      <c r="AE609" s="37"/>
      <c r="AR609" s="224" t="s">
        <v>251</v>
      </c>
      <c r="AT609" s="224" t="s">
        <v>145</v>
      </c>
      <c r="AU609" s="224" t="s">
        <v>89</v>
      </c>
      <c r="AY609" s="16" t="s">
        <v>143</v>
      </c>
      <c r="BE609" s="225">
        <f>IF(N609="základní",J609,0)</f>
        <v>0</v>
      </c>
      <c r="BF609" s="225">
        <f>IF(N609="snížená",J609,0)</f>
        <v>0</v>
      </c>
      <c r="BG609" s="225">
        <f>IF(N609="zákl. přenesená",J609,0)</f>
        <v>0</v>
      </c>
      <c r="BH609" s="225">
        <f>IF(N609="sníž. přenesená",J609,0)</f>
        <v>0</v>
      </c>
      <c r="BI609" s="225">
        <f>IF(N609="nulová",J609,0)</f>
        <v>0</v>
      </c>
      <c r="BJ609" s="16" t="s">
        <v>21</v>
      </c>
      <c r="BK609" s="225">
        <f>ROUND(I609*H609,2)</f>
        <v>0</v>
      </c>
      <c r="BL609" s="16" t="s">
        <v>251</v>
      </c>
      <c r="BM609" s="224" t="s">
        <v>1077</v>
      </c>
    </row>
    <row r="610" s="14" customFormat="1">
      <c r="A610" s="14"/>
      <c r="B610" s="241"/>
      <c r="C610" s="242"/>
      <c r="D610" s="226" t="s">
        <v>162</v>
      </c>
      <c r="E610" s="243" t="s">
        <v>1</v>
      </c>
      <c r="F610" s="244" t="s">
        <v>1078</v>
      </c>
      <c r="G610" s="242"/>
      <c r="H610" s="245">
        <v>4.4000000000000004</v>
      </c>
      <c r="I610" s="246"/>
      <c r="J610" s="242"/>
      <c r="K610" s="242"/>
      <c r="L610" s="247"/>
      <c r="M610" s="248"/>
      <c r="N610" s="249"/>
      <c r="O610" s="249"/>
      <c r="P610" s="249"/>
      <c r="Q610" s="249"/>
      <c r="R610" s="249"/>
      <c r="S610" s="249"/>
      <c r="T610" s="250"/>
      <c r="U610" s="14"/>
      <c r="V610" s="14"/>
      <c r="W610" s="14"/>
      <c r="X610" s="14"/>
      <c r="Y610" s="14"/>
      <c r="Z610" s="14"/>
      <c r="AA610" s="14"/>
      <c r="AB610" s="14"/>
      <c r="AC610" s="14"/>
      <c r="AD610" s="14"/>
      <c r="AE610" s="14"/>
      <c r="AT610" s="251" t="s">
        <v>162</v>
      </c>
      <c r="AU610" s="251" t="s">
        <v>89</v>
      </c>
      <c r="AV610" s="14" t="s">
        <v>89</v>
      </c>
      <c r="AW610" s="14" t="s">
        <v>32</v>
      </c>
      <c r="AX610" s="14" t="s">
        <v>80</v>
      </c>
      <c r="AY610" s="251" t="s">
        <v>143</v>
      </c>
    </row>
    <row r="611" s="2" customFormat="1" ht="24.15" customHeight="1">
      <c r="A611" s="37"/>
      <c r="B611" s="38"/>
      <c r="C611" s="252" t="s">
        <v>1079</v>
      </c>
      <c r="D611" s="252" t="s">
        <v>290</v>
      </c>
      <c r="E611" s="253" t="s">
        <v>1080</v>
      </c>
      <c r="F611" s="254" t="s">
        <v>1081</v>
      </c>
      <c r="G611" s="255" t="s">
        <v>157</v>
      </c>
      <c r="H611" s="256">
        <v>4.4000000000000004</v>
      </c>
      <c r="I611" s="257"/>
      <c r="J611" s="258">
        <f>ROUND(I611*H611,2)</f>
        <v>0</v>
      </c>
      <c r="K611" s="254" t="s">
        <v>1</v>
      </c>
      <c r="L611" s="259"/>
      <c r="M611" s="260" t="s">
        <v>1</v>
      </c>
      <c r="N611" s="261" t="s">
        <v>45</v>
      </c>
      <c r="O611" s="90"/>
      <c r="P611" s="222">
        <f>O611*H611</f>
        <v>0</v>
      </c>
      <c r="Q611" s="222">
        <v>0.0066</v>
      </c>
      <c r="R611" s="222">
        <f>Q611*H611</f>
        <v>0.029040000000000003</v>
      </c>
      <c r="S611" s="222">
        <v>0</v>
      </c>
      <c r="T611" s="223">
        <f>S611*H611</f>
        <v>0</v>
      </c>
      <c r="U611" s="37"/>
      <c r="V611" s="37"/>
      <c r="W611" s="37"/>
      <c r="X611" s="37"/>
      <c r="Y611" s="37"/>
      <c r="Z611" s="37"/>
      <c r="AA611" s="37"/>
      <c r="AB611" s="37"/>
      <c r="AC611" s="37"/>
      <c r="AD611" s="37"/>
      <c r="AE611" s="37"/>
      <c r="AR611" s="224" t="s">
        <v>326</v>
      </c>
      <c r="AT611" s="224" t="s">
        <v>290</v>
      </c>
      <c r="AU611" s="224" t="s">
        <v>89</v>
      </c>
      <c r="AY611" s="16" t="s">
        <v>143</v>
      </c>
      <c r="BE611" s="225">
        <f>IF(N611="základní",J611,0)</f>
        <v>0</v>
      </c>
      <c r="BF611" s="225">
        <f>IF(N611="snížená",J611,0)</f>
        <v>0</v>
      </c>
      <c r="BG611" s="225">
        <f>IF(N611="zákl. přenesená",J611,0)</f>
        <v>0</v>
      </c>
      <c r="BH611" s="225">
        <f>IF(N611="sníž. přenesená",J611,0)</f>
        <v>0</v>
      </c>
      <c r="BI611" s="225">
        <f>IF(N611="nulová",J611,0)</f>
        <v>0</v>
      </c>
      <c r="BJ611" s="16" t="s">
        <v>21</v>
      </c>
      <c r="BK611" s="225">
        <f>ROUND(I611*H611,2)</f>
        <v>0</v>
      </c>
      <c r="BL611" s="16" t="s">
        <v>251</v>
      </c>
      <c r="BM611" s="224" t="s">
        <v>1082</v>
      </c>
    </row>
    <row r="612" s="14" customFormat="1">
      <c r="A612" s="14"/>
      <c r="B612" s="241"/>
      <c r="C612" s="242"/>
      <c r="D612" s="226" t="s">
        <v>162</v>
      </c>
      <c r="E612" s="243" t="s">
        <v>1</v>
      </c>
      <c r="F612" s="244" t="s">
        <v>1078</v>
      </c>
      <c r="G612" s="242"/>
      <c r="H612" s="245">
        <v>4.4000000000000004</v>
      </c>
      <c r="I612" s="246"/>
      <c r="J612" s="242"/>
      <c r="K612" s="242"/>
      <c r="L612" s="247"/>
      <c r="M612" s="248"/>
      <c r="N612" s="249"/>
      <c r="O612" s="249"/>
      <c r="P612" s="249"/>
      <c r="Q612" s="249"/>
      <c r="R612" s="249"/>
      <c r="S612" s="249"/>
      <c r="T612" s="250"/>
      <c r="U612" s="14"/>
      <c r="V612" s="14"/>
      <c r="W612" s="14"/>
      <c r="X612" s="14"/>
      <c r="Y612" s="14"/>
      <c r="Z612" s="14"/>
      <c r="AA612" s="14"/>
      <c r="AB612" s="14"/>
      <c r="AC612" s="14"/>
      <c r="AD612" s="14"/>
      <c r="AE612" s="14"/>
      <c r="AT612" s="251" t="s">
        <v>162</v>
      </c>
      <c r="AU612" s="251" t="s">
        <v>89</v>
      </c>
      <c r="AV612" s="14" t="s">
        <v>89</v>
      </c>
      <c r="AW612" s="14" t="s">
        <v>32</v>
      </c>
      <c r="AX612" s="14" t="s">
        <v>80</v>
      </c>
      <c r="AY612" s="251" t="s">
        <v>143</v>
      </c>
    </row>
    <row r="613" s="2" customFormat="1" ht="24.15" customHeight="1">
      <c r="A613" s="37"/>
      <c r="B613" s="38"/>
      <c r="C613" s="213" t="s">
        <v>1083</v>
      </c>
      <c r="D613" s="213" t="s">
        <v>145</v>
      </c>
      <c r="E613" s="214" t="s">
        <v>1084</v>
      </c>
      <c r="F613" s="215" t="s">
        <v>1085</v>
      </c>
      <c r="G613" s="216" t="s">
        <v>293</v>
      </c>
      <c r="H613" s="217">
        <v>30.399999999999999</v>
      </c>
      <c r="I613" s="218"/>
      <c r="J613" s="219">
        <f>ROUND(I613*H613,2)</f>
        <v>0</v>
      </c>
      <c r="K613" s="215" t="s">
        <v>158</v>
      </c>
      <c r="L613" s="43"/>
      <c r="M613" s="220" t="s">
        <v>1</v>
      </c>
      <c r="N613" s="221" t="s">
        <v>45</v>
      </c>
      <c r="O613" s="90"/>
      <c r="P613" s="222">
        <f>O613*H613</f>
        <v>0</v>
      </c>
      <c r="Q613" s="222">
        <v>0</v>
      </c>
      <c r="R613" s="222">
        <f>Q613*H613</f>
        <v>0</v>
      </c>
      <c r="S613" s="222">
        <v>0.001</v>
      </c>
      <c r="T613" s="223">
        <f>S613*H613</f>
        <v>0.0304</v>
      </c>
      <c r="U613" s="37"/>
      <c r="V613" s="37"/>
      <c r="W613" s="37"/>
      <c r="X613" s="37"/>
      <c r="Y613" s="37"/>
      <c r="Z613" s="37"/>
      <c r="AA613" s="37"/>
      <c r="AB613" s="37"/>
      <c r="AC613" s="37"/>
      <c r="AD613" s="37"/>
      <c r="AE613" s="37"/>
      <c r="AR613" s="224" t="s">
        <v>251</v>
      </c>
      <c r="AT613" s="224" t="s">
        <v>145</v>
      </c>
      <c r="AU613" s="224" t="s">
        <v>89</v>
      </c>
      <c r="AY613" s="16" t="s">
        <v>143</v>
      </c>
      <c r="BE613" s="225">
        <f>IF(N613="základní",J613,0)</f>
        <v>0</v>
      </c>
      <c r="BF613" s="225">
        <f>IF(N613="snížená",J613,0)</f>
        <v>0</v>
      </c>
      <c r="BG613" s="225">
        <f>IF(N613="zákl. přenesená",J613,0)</f>
        <v>0</v>
      </c>
      <c r="BH613" s="225">
        <f>IF(N613="sníž. přenesená",J613,0)</f>
        <v>0</v>
      </c>
      <c r="BI613" s="225">
        <f>IF(N613="nulová",J613,0)</f>
        <v>0</v>
      </c>
      <c r="BJ613" s="16" t="s">
        <v>21</v>
      </c>
      <c r="BK613" s="225">
        <f>ROUND(I613*H613,2)</f>
        <v>0</v>
      </c>
      <c r="BL613" s="16" t="s">
        <v>251</v>
      </c>
      <c r="BM613" s="224" t="s">
        <v>1086</v>
      </c>
    </row>
    <row r="614" s="2" customFormat="1">
      <c r="A614" s="37"/>
      <c r="B614" s="38"/>
      <c r="C614" s="39"/>
      <c r="D614" s="226" t="s">
        <v>160</v>
      </c>
      <c r="E614" s="39"/>
      <c r="F614" s="227" t="s">
        <v>1087</v>
      </c>
      <c r="G614" s="39"/>
      <c r="H614" s="39"/>
      <c r="I614" s="228"/>
      <c r="J614" s="39"/>
      <c r="K614" s="39"/>
      <c r="L614" s="43"/>
      <c r="M614" s="229"/>
      <c r="N614" s="230"/>
      <c r="O614" s="90"/>
      <c r="P614" s="90"/>
      <c r="Q614" s="90"/>
      <c r="R614" s="90"/>
      <c r="S614" s="90"/>
      <c r="T614" s="91"/>
      <c r="U614" s="37"/>
      <c r="V614" s="37"/>
      <c r="W614" s="37"/>
      <c r="X614" s="37"/>
      <c r="Y614" s="37"/>
      <c r="Z614" s="37"/>
      <c r="AA614" s="37"/>
      <c r="AB614" s="37"/>
      <c r="AC614" s="37"/>
      <c r="AD614" s="37"/>
      <c r="AE614" s="37"/>
      <c r="AT614" s="16" t="s">
        <v>160</v>
      </c>
      <c r="AU614" s="16" t="s">
        <v>89</v>
      </c>
    </row>
    <row r="615" s="14" customFormat="1">
      <c r="A615" s="14"/>
      <c r="B615" s="241"/>
      <c r="C615" s="242"/>
      <c r="D615" s="226" t="s">
        <v>162</v>
      </c>
      <c r="E615" s="243" t="s">
        <v>1</v>
      </c>
      <c r="F615" s="244" t="s">
        <v>1088</v>
      </c>
      <c r="G615" s="242"/>
      <c r="H615" s="245">
        <v>30.399999999999999</v>
      </c>
      <c r="I615" s="246"/>
      <c r="J615" s="242"/>
      <c r="K615" s="242"/>
      <c r="L615" s="247"/>
      <c r="M615" s="248"/>
      <c r="N615" s="249"/>
      <c r="O615" s="249"/>
      <c r="P615" s="249"/>
      <c r="Q615" s="249"/>
      <c r="R615" s="249"/>
      <c r="S615" s="249"/>
      <c r="T615" s="250"/>
      <c r="U615" s="14"/>
      <c r="V615" s="14"/>
      <c r="W615" s="14"/>
      <c r="X615" s="14"/>
      <c r="Y615" s="14"/>
      <c r="Z615" s="14"/>
      <c r="AA615" s="14"/>
      <c r="AB615" s="14"/>
      <c r="AC615" s="14"/>
      <c r="AD615" s="14"/>
      <c r="AE615" s="14"/>
      <c r="AT615" s="251" t="s">
        <v>162</v>
      </c>
      <c r="AU615" s="251" t="s">
        <v>89</v>
      </c>
      <c r="AV615" s="14" t="s">
        <v>89</v>
      </c>
      <c r="AW615" s="14" t="s">
        <v>32</v>
      </c>
      <c r="AX615" s="14" t="s">
        <v>80</v>
      </c>
      <c r="AY615" s="251" t="s">
        <v>143</v>
      </c>
    </row>
    <row r="616" s="2" customFormat="1" ht="24.15" customHeight="1">
      <c r="A616" s="37"/>
      <c r="B616" s="38"/>
      <c r="C616" s="213" t="s">
        <v>1089</v>
      </c>
      <c r="D616" s="213" t="s">
        <v>145</v>
      </c>
      <c r="E616" s="214" t="s">
        <v>1090</v>
      </c>
      <c r="F616" s="215" t="s">
        <v>1091</v>
      </c>
      <c r="G616" s="216" t="s">
        <v>247</v>
      </c>
      <c r="H616" s="217">
        <v>0.29499999999999998</v>
      </c>
      <c r="I616" s="218"/>
      <c r="J616" s="219">
        <f>ROUND(I616*H616,2)</f>
        <v>0</v>
      </c>
      <c r="K616" s="215" t="s">
        <v>158</v>
      </c>
      <c r="L616" s="43"/>
      <c r="M616" s="220" t="s">
        <v>1</v>
      </c>
      <c r="N616" s="221" t="s">
        <v>45</v>
      </c>
      <c r="O616" s="90"/>
      <c r="P616" s="222">
        <f>O616*H616</f>
        <v>0</v>
      </c>
      <c r="Q616" s="222">
        <v>0</v>
      </c>
      <c r="R616" s="222">
        <f>Q616*H616</f>
        <v>0</v>
      </c>
      <c r="S616" s="222">
        <v>0</v>
      </c>
      <c r="T616" s="223">
        <f>S616*H616</f>
        <v>0</v>
      </c>
      <c r="U616" s="37"/>
      <c r="V616" s="37"/>
      <c r="W616" s="37"/>
      <c r="X616" s="37"/>
      <c r="Y616" s="37"/>
      <c r="Z616" s="37"/>
      <c r="AA616" s="37"/>
      <c r="AB616" s="37"/>
      <c r="AC616" s="37"/>
      <c r="AD616" s="37"/>
      <c r="AE616" s="37"/>
      <c r="AR616" s="224" t="s">
        <v>251</v>
      </c>
      <c r="AT616" s="224" t="s">
        <v>145</v>
      </c>
      <c r="AU616" s="224" t="s">
        <v>89</v>
      </c>
      <c r="AY616" s="16" t="s">
        <v>143</v>
      </c>
      <c r="BE616" s="225">
        <f>IF(N616="základní",J616,0)</f>
        <v>0</v>
      </c>
      <c r="BF616" s="225">
        <f>IF(N616="snížená",J616,0)</f>
        <v>0</v>
      </c>
      <c r="BG616" s="225">
        <f>IF(N616="zákl. přenesená",J616,0)</f>
        <v>0</v>
      </c>
      <c r="BH616" s="225">
        <f>IF(N616="sníž. přenesená",J616,0)</f>
        <v>0</v>
      </c>
      <c r="BI616" s="225">
        <f>IF(N616="nulová",J616,0)</f>
        <v>0</v>
      </c>
      <c r="BJ616" s="16" t="s">
        <v>21</v>
      </c>
      <c r="BK616" s="225">
        <f>ROUND(I616*H616,2)</f>
        <v>0</v>
      </c>
      <c r="BL616" s="16" t="s">
        <v>251</v>
      </c>
      <c r="BM616" s="224" t="s">
        <v>1092</v>
      </c>
    </row>
    <row r="617" s="2" customFormat="1">
      <c r="A617" s="37"/>
      <c r="B617" s="38"/>
      <c r="C617" s="39"/>
      <c r="D617" s="226" t="s">
        <v>160</v>
      </c>
      <c r="E617" s="39"/>
      <c r="F617" s="227" t="s">
        <v>1093</v>
      </c>
      <c r="G617" s="39"/>
      <c r="H617" s="39"/>
      <c r="I617" s="228"/>
      <c r="J617" s="39"/>
      <c r="K617" s="39"/>
      <c r="L617" s="43"/>
      <c r="M617" s="229"/>
      <c r="N617" s="230"/>
      <c r="O617" s="90"/>
      <c r="P617" s="90"/>
      <c r="Q617" s="90"/>
      <c r="R617" s="90"/>
      <c r="S617" s="90"/>
      <c r="T617" s="91"/>
      <c r="U617" s="37"/>
      <c r="V617" s="37"/>
      <c r="W617" s="37"/>
      <c r="X617" s="37"/>
      <c r="Y617" s="37"/>
      <c r="Z617" s="37"/>
      <c r="AA617" s="37"/>
      <c r="AB617" s="37"/>
      <c r="AC617" s="37"/>
      <c r="AD617" s="37"/>
      <c r="AE617" s="37"/>
      <c r="AT617" s="16" t="s">
        <v>160</v>
      </c>
      <c r="AU617" s="16" t="s">
        <v>89</v>
      </c>
    </row>
    <row r="618" s="12" customFormat="1" ht="22.8" customHeight="1">
      <c r="A618" s="12"/>
      <c r="B618" s="197"/>
      <c r="C618" s="198"/>
      <c r="D618" s="199" t="s">
        <v>79</v>
      </c>
      <c r="E618" s="211" t="s">
        <v>1094</v>
      </c>
      <c r="F618" s="211" t="s">
        <v>1095</v>
      </c>
      <c r="G618" s="198"/>
      <c r="H618" s="198"/>
      <c r="I618" s="201"/>
      <c r="J618" s="212">
        <f>BK618</f>
        <v>0</v>
      </c>
      <c r="K618" s="198"/>
      <c r="L618" s="203"/>
      <c r="M618" s="204"/>
      <c r="N618" s="205"/>
      <c r="O618" s="205"/>
      <c r="P618" s="206">
        <f>SUM(P619:P628)</f>
        <v>0</v>
      </c>
      <c r="Q618" s="205"/>
      <c r="R618" s="206">
        <f>SUM(R619:R628)</f>
        <v>0.013484799999999998</v>
      </c>
      <c r="S618" s="205"/>
      <c r="T618" s="207">
        <f>SUM(T619:T628)</f>
        <v>0</v>
      </c>
      <c r="U618" s="12"/>
      <c r="V618" s="12"/>
      <c r="W618" s="12"/>
      <c r="X618" s="12"/>
      <c r="Y618" s="12"/>
      <c r="Z618" s="12"/>
      <c r="AA618" s="12"/>
      <c r="AB618" s="12"/>
      <c r="AC618" s="12"/>
      <c r="AD618" s="12"/>
      <c r="AE618" s="12"/>
      <c r="AR618" s="208" t="s">
        <v>89</v>
      </c>
      <c r="AT618" s="209" t="s">
        <v>79</v>
      </c>
      <c r="AU618" s="209" t="s">
        <v>21</v>
      </c>
      <c r="AY618" s="208" t="s">
        <v>143</v>
      </c>
      <c r="BK618" s="210">
        <f>SUM(BK619:BK628)</f>
        <v>0</v>
      </c>
    </row>
    <row r="619" s="2" customFormat="1" ht="14.4" customHeight="1">
      <c r="A619" s="37"/>
      <c r="B619" s="38"/>
      <c r="C619" s="213" t="s">
        <v>1096</v>
      </c>
      <c r="D619" s="213" t="s">
        <v>145</v>
      </c>
      <c r="E619" s="214" t="s">
        <v>1097</v>
      </c>
      <c r="F619" s="215" t="s">
        <v>1098</v>
      </c>
      <c r="G619" s="216" t="s">
        <v>406</v>
      </c>
      <c r="H619" s="217">
        <v>12</v>
      </c>
      <c r="I619" s="218"/>
      <c r="J619" s="219">
        <f>ROUND(I619*H619,2)</f>
        <v>0</v>
      </c>
      <c r="K619" s="215" t="s">
        <v>158</v>
      </c>
      <c r="L619" s="43"/>
      <c r="M619" s="220" t="s">
        <v>1</v>
      </c>
      <c r="N619" s="221" t="s">
        <v>45</v>
      </c>
      <c r="O619" s="90"/>
      <c r="P619" s="222">
        <f>O619*H619</f>
        <v>0</v>
      </c>
      <c r="Q619" s="222">
        <v>0</v>
      </c>
      <c r="R619" s="222">
        <f>Q619*H619</f>
        <v>0</v>
      </c>
      <c r="S619" s="222">
        <v>0</v>
      </c>
      <c r="T619" s="223">
        <f>S619*H619</f>
        <v>0</v>
      </c>
      <c r="U619" s="37"/>
      <c r="V619" s="37"/>
      <c r="W619" s="37"/>
      <c r="X619" s="37"/>
      <c r="Y619" s="37"/>
      <c r="Z619" s="37"/>
      <c r="AA619" s="37"/>
      <c r="AB619" s="37"/>
      <c r="AC619" s="37"/>
      <c r="AD619" s="37"/>
      <c r="AE619" s="37"/>
      <c r="AR619" s="224" t="s">
        <v>251</v>
      </c>
      <c r="AT619" s="224" t="s">
        <v>145</v>
      </c>
      <c r="AU619" s="224" t="s">
        <v>89</v>
      </c>
      <c r="AY619" s="16" t="s">
        <v>143</v>
      </c>
      <c r="BE619" s="225">
        <f>IF(N619="základní",J619,0)</f>
        <v>0</v>
      </c>
      <c r="BF619" s="225">
        <f>IF(N619="snížená",J619,0)</f>
        <v>0</v>
      </c>
      <c r="BG619" s="225">
        <f>IF(N619="zákl. přenesená",J619,0)</f>
        <v>0</v>
      </c>
      <c r="BH619" s="225">
        <f>IF(N619="sníž. přenesená",J619,0)</f>
        <v>0</v>
      </c>
      <c r="BI619" s="225">
        <f>IF(N619="nulová",J619,0)</f>
        <v>0</v>
      </c>
      <c r="BJ619" s="16" t="s">
        <v>21</v>
      </c>
      <c r="BK619" s="225">
        <f>ROUND(I619*H619,2)</f>
        <v>0</v>
      </c>
      <c r="BL619" s="16" t="s">
        <v>251</v>
      </c>
      <c r="BM619" s="224" t="s">
        <v>1099</v>
      </c>
    </row>
    <row r="620" s="2" customFormat="1">
      <c r="A620" s="37"/>
      <c r="B620" s="38"/>
      <c r="C620" s="39"/>
      <c r="D620" s="226" t="s">
        <v>160</v>
      </c>
      <c r="E620" s="39"/>
      <c r="F620" s="227" t="s">
        <v>1100</v>
      </c>
      <c r="G620" s="39"/>
      <c r="H620" s="39"/>
      <c r="I620" s="228"/>
      <c r="J620" s="39"/>
      <c r="K620" s="39"/>
      <c r="L620" s="43"/>
      <c r="M620" s="229"/>
      <c r="N620" s="230"/>
      <c r="O620" s="90"/>
      <c r="P620" s="90"/>
      <c r="Q620" s="90"/>
      <c r="R620" s="90"/>
      <c r="S620" s="90"/>
      <c r="T620" s="91"/>
      <c r="U620" s="37"/>
      <c r="V620" s="37"/>
      <c r="W620" s="37"/>
      <c r="X620" s="37"/>
      <c r="Y620" s="37"/>
      <c r="Z620" s="37"/>
      <c r="AA620" s="37"/>
      <c r="AB620" s="37"/>
      <c r="AC620" s="37"/>
      <c r="AD620" s="37"/>
      <c r="AE620" s="37"/>
      <c r="AT620" s="16" t="s">
        <v>160</v>
      </c>
      <c r="AU620" s="16" t="s">
        <v>89</v>
      </c>
    </row>
    <row r="621" s="14" customFormat="1">
      <c r="A621" s="14"/>
      <c r="B621" s="241"/>
      <c r="C621" s="242"/>
      <c r="D621" s="226" t="s">
        <v>162</v>
      </c>
      <c r="E621" s="243" t="s">
        <v>1</v>
      </c>
      <c r="F621" s="244" t="s">
        <v>1101</v>
      </c>
      <c r="G621" s="242"/>
      <c r="H621" s="245">
        <v>12</v>
      </c>
      <c r="I621" s="246"/>
      <c r="J621" s="242"/>
      <c r="K621" s="242"/>
      <c r="L621" s="247"/>
      <c r="M621" s="248"/>
      <c r="N621" s="249"/>
      <c r="O621" s="249"/>
      <c r="P621" s="249"/>
      <c r="Q621" s="249"/>
      <c r="R621" s="249"/>
      <c r="S621" s="249"/>
      <c r="T621" s="250"/>
      <c r="U621" s="14"/>
      <c r="V621" s="14"/>
      <c r="W621" s="14"/>
      <c r="X621" s="14"/>
      <c r="Y621" s="14"/>
      <c r="Z621" s="14"/>
      <c r="AA621" s="14"/>
      <c r="AB621" s="14"/>
      <c r="AC621" s="14"/>
      <c r="AD621" s="14"/>
      <c r="AE621" s="14"/>
      <c r="AT621" s="251" t="s">
        <v>162</v>
      </c>
      <c r="AU621" s="251" t="s">
        <v>89</v>
      </c>
      <c r="AV621" s="14" t="s">
        <v>89</v>
      </c>
      <c r="AW621" s="14" t="s">
        <v>32</v>
      </c>
      <c r="AX621" s="14" t="s">
        <v>80</v>
      </c>
      <c r="AY621" s="251" t="s">
        <v>143</v>
      </c>
    </row>
    <row r="622" s="2" customFormat="1" ht="24.15" customHeight="1">
      <c r="A622" s="37"/>
      <c r="B622" s="38"/>
      <c r="C622" s="213" t="s">
        <v>1102</v>
      </c>
      <c r="D622" s="213" t="s">
        <v>145</v>
      </c>
      <c r="E622" s="214" t="s">
        <v>1103</v>
      </c>
      <c r="F622" s="215" t="s">
        <v>1104</v>
      </c>
      <c r="G622" s="216" t="s">
        <v>179</v>
      </c>
      <c r="H622" s="217">
        <v>4</v>
      </c>
      <c r="I622" s="218"/>
      <c r="J622" s="219">
        <f>ROUND(I622*H622,2)</f>
        <v>0</v>
      </c>
      <c r="K622" s="215" t="s">
        <v>158</v>
      </c>
      <c r="L622" s="43"/>
      <c r="M622" s="220" t="s">
        <v>1</v>
      </c>
      <c r="N622" s="221" t="s">
        <v>45</v>
      </c>
      <c r="O622" s="90"/>
      <c r="P622" s="222">
        <f>O622*H622</f>
        <v>0</v>
      </c>
      <c r="Q622" s="222">
        <v>0.00051999999999999995</v>
      </c>
      <c r="R622" s="222">
        <f>Q622*H622</f>
        <v>0.0020799999999999998</v>
      </c>
      <c r="S622" s="222">
        <v>0</v>
      </c>
      <c r="T622" s="223">
        <f>S622*H622</f>
        <v>0</v>
      </c>
      <c r="U622" s="37"/>
      <c r="V622" s="37"/>
      <c r="W622" s="37"/>
      <c r="X622" s="37"/>
      <c r="Y622" s="37"/>
      <c r="Z622" s="37"/>
      <c r="AA622" s="37"/>
      <c r="AB622" s="37"/>
      <c r="AC622" s="37"/>
      <c r="AD622" s="37"/>
      <c r="AE622" s="37"/>
      <c r="AR622" s="224" t="s">
        <v>251</v>
      </c>
      <c r="AT622" s="224" t="s">
        <v>145</v>
      </c>
      <c r="AU622" s="224" t="s">
        <v>89</v>
      </c>
      <c r="AY622" s="16" t="s">
        <v>143</v>
      </c>
      <c r="BE622" s="225">
        <f>IF(N622="základní",J622,0)</f>
        <v>0</v>
      </c>
      <c r="BF622" s="225">
        <f>IF(N622="snížená",J622,0)</f>
        <v>0</v>
      </c>
      <c r="BG622" s="225">
        <f>IF(N622="zákl. přenesená",J622,0)</f>
        <v>0</v>
      </c>
      <c r="BH622" s="225">
        <f>IF(N622="sníž. přenesená",J622,0)</f>
        <v>0</v>
      </c>
      <c r="BI622" s="225">
        <f>IF(N622="nulová",J622,0)</f>
        <v>0</v>
      </c>
      <c r="BJ622" s="16" t="s">
        <v>21</v>
      </c>
      <c r="BK622" s="225">
        <f>ROUND(I622*H622,2)</f>
        <v>0</v>
      </c>
      <c r="BL622" s="16" t="s">
        <v>251</v>
      </c>
      <c r="BM622" s="224" t="s">
        <v>1105</v>
      </c>
    </row>
    <row r="623" s="14" customFormat="1">
      <c r="A623" s="14"/>
      <c r="B623" s="241"/>
      <c r="C623" s="242"/>
      <c r="D623" s="226" t="s">
        <v>162</v>
      </c>
      <c r="E623" s="243" t="s">
        <v>1</v>
      </c>
      <c r="F623" s="244" t="s">
        <v>1106</v>
      </c>
      <c r="G623" s="242"/>
      <c r="H623" s="245">
        <v>4</v>
      </c>
      <c r="I623" s="246"/>
      <c r="J623" s="242"/>
      <c r="K623" s="242"/>
      <c r="L623" s="247"/>
      <c r="M623" s="248"/>
      <c r="N623" s="249"/>
      <c r="O623" s="249"/>
      <c r="P623" s="249"/>
      <c r="Q623" s="249"/>
      <c r="R623" s="249"/>
      <c r="S623" s="249"/>
      <c r="T623" s="250"/>
      <c r="U623" s="14"/>
      <c r="V623" s="14"/>
      <c r="W623" s="14"/>
      <c r="X623" s="14"/>
      <c r="Y623" s="14"/>
      <c r="Z623" s="14"/>
      <c r="AA623" s="14"/>
      <c r="AB623" s="14"/>
      <c r="AC623" s="14"/>
      <c r="AD623" s="14"/>
      <c r="AE623" s="14"/>
      <c r="AT623" s="251" t="s">
        <v>162</v>
      </c>
      <c r="AU623" s="251" t="s">
        <v>89</v>
      </c>
      <c r="AV623" s="14" t="s">
        <v>89</v>
      </c>
      <c r="AW623" s="14" t="s">
        <v>32</v>
      </c>
      <c r="AX623" s="14" t="s">
        <v>80</v>
      </c>
      <c r="AY623" s="251" t="s">
        <v>143</v>
      </c>
    </row>
    <row r="624" s="2" customFormat="1" ht="24.15" customHeight="1">
      <c r="A624" s="37"/>
      <c r="B624" s="38"/>
      <c r="C624" s="252" t="s">
        <v>1107</v>
      </c>
      <c r="D624" s="252" t="s">
        <v>290</v>
      </c>
      <c r="E624" s="253" t="s">
        <v>1108</v>
      </c>
      <c r="F624" s="254" t="s">
        <v>1109</v>
      </c>
      <c r="G624" s="255" t="s">
        <v>157</v>
      </c>
      <c r="H624" s="256">
        <v>0.59399999999999997</v>
      </c>
      <c r="I624" s="257"/>
      <c r="J624" s="258">
        <f>ROUND(I624*H624,2)</f>
        <v>0</v>
      </c>
      <c r="K624" s="254" t="s">
        <v>1</v>
      </c>
      <c r="L624" s="259"/>
      <c r="M624" s="260" t="s">
        <v>1</v>
      </c>
      <c r="N624" s="261" t="s">
        <v>45</v>
      </c>
      <c r="O624" s="90"/>
      <c r="P624" s="222">
        <f>O624*H624</f>
        <v>0</v>
      </c>
      <c r="Q624" s="222">
        <v>0.019199999999999998</v>
      </c>
      <c r="R624" s="222">
        <f>Q624*H624</f>
        <v>0.011404799999999998</v>
      </c>
      <c r="S624" s="222">
        <v>0</v>
      </c>
      <c r="T624" s="223">
        <f>S624*H624</f>
        <v>0</v>
      </c>
      <c r="U624" s="37"/>
      <c r="V624" s="37"/>
      <c r="W624" s="37"/>
      <c r="X624" s="37"/>
      <c r="Y624" s="37"/>
      <c r="Z624" s="37"/>
      <c r="AA624" s="37"/>
      <c r="AB624" s="37"/>
      <c r="AC624" s="37"/>
      <c r="AD624" s="37"/>
      <c r="AE624" s="37"/>
      <c r="AR624" s="224" t="s">
        <v>326</v>
      </c>
      <c r="AT624" s="224" t="s">
        <v>290</v>
      </c>
      <c r="AU624" s="224" t="s">
        <v>89</v>
      </c>
      <c r="AY624" s="16" t="s">
        <v>143</v>
      </c>
      <c r="BE624" s="225">
        <f>IF(N624="základní",J624,0)</f>
        <v>0</v>
      </c>
      <c r="BF624" s="225">
        <f>IF(N624="snížená",J624,0)</f>
        <v>0</v>
      </c>
      <c r="BG624" s="225">
        <f>IF(N624="zákl. přenesená",J624,0)</f>
        <v>0</v>
      </c>
      <c r="BH624" s="225">
        <f>IF(N624="sníž. přenesená",J624,0)</f>
        <v>0</v>
      </c>
      <c r="BI624" s="225">
        <f>IF(N624="nulová",J624,0)</f>
        <v>0</v>
      </c>
      <c r="BJ624" s="16" t="s">
        <v>21</v>
      </c>
      <c r="BK624" s="225">
        <f>ROUND(I624*H624,2)</f>
        <v>0</v>
      </c>
      <c r="BL624" s="16" t="s">
        <v>251</v>
      </c>
      <c r="BM624" s="224" t="s">
        <v>1110</v>
      </c>
    </row>
    <row r="625" s="14" customFormat="1">
      <c r="A625" s="14"/>
      <c r="B625" s="241"/>
      <c r="C625" s="242"/>
      <c r="D625" s="226" t="s">
        <v>162</v>
      </c>
      <c r="E625" s="243" t="s">
        <v>1</v>
      </c>
      <c r="F625" s="244" t="s">
        <v>1111</v>
      </c>
      <c r="G625" s="242"/>
      <c r="H625" s="245">
        <v>0.54000000000000004</v>
      </c>
      <c r="I625" s="246"/>
      <c r="J625" s="242"/>
      <c r="K625" s="242"/>
      <c r="L625" s="247"/>
      <c r="M625" s="248"/>
      <c r="N625" s="249"/>
      <c r="O625" s="249"/>
      <c r="P625" s="249"/>
      <c r="Q625" s="249"/>
      <c r="R625" s="249"/>
      <c r="S625" s="249"/>
      <c r="T625" s="250"/>
      <c r="U625" s="14"/>
      <c r="V625" s="14"/>
      <c r="W625" s="14"/>
      <c r="X625" s="14"/>
      <c r="Y625" s="14"/>
      <c r="Z625" s="14"/>
      <c r="AA625" s="14"/>
      <c r="AB625" s="14"/>
      <c r="AC625" s="14"/>
      <c r="AD625" s="14"/>
      <c r="AE625" s="14"/>
      <c r="AT625" s="251" t="s">
        <v>162</v>
      </c>
      <c r="AU625" s="251" t="s">
        <v>89</v>
      </c>
      <c r="AV625" s="14" t="s">
        <v>89</v>
      </c>
      <c r="AW625" s="14" t="s">
        <v>32</v>
      </c>
      <c r="AX625" s="14" t="s">
        <v>80</v>
      </c>
      <c r="AY625" s="251" t="s">
        <v>143</v>
      </c>
    </row>
    <row r="626" s="14" customFormat="1">
      <c r="A626" s="14"/>
      <c r="B626" s="241"/>
      <c r="C626" s="242"/>
      <c r="D626" s="226" t="s">
        <v>162</v>
      </c>
      <c r="E626" s="242"/>
      <c r="F626" s="244" t="s">
        <v>1112</v>
      </c>
      <c r="G626" s="242"/>
      <c r="H626" s="245">
        <v>0.59399999999999997</v>
      </c>
      <c r="I626" s="246"/>
      <c r="J626" s="242"/>
      <c r="K626" s="242"/>
      <c r="L626" s="247"/>
      <c r="M626" s="248"/>
      <c r="N626" s="249"/>
      <c r="O626" s="249"/>
      <c r="P626" s="249"/>
      <c r="Q626" s="249"/>
      <c r="R626" s="249"/>
      <c r="S626" s="249"/>
      <c r="T626" s="250"/>
      <c r="U626" s="14"/>
      <c r="V626" s="14"/>
      <c r="W626" s="14"/>
      <c r="X626" s="14"/>
      <c r="Y626" s="14"/>
      <c r="Z626" s="14"/>
      <c r="AA626" s="14"/>
      <c r="AB626" s="14"/>
      <c r="AC626" s="14"/>
      <c r="AD626" s="14"/>
      <c r="AE626" s="14"/>
      <c r="AT626" s="251" t="s">
        <v>162</v>
      </c>
      <c r="AU626" s="251" t="s">
        <v>89</v>
      </c>
      <c r="AV626" s="14" t="s">
        <v>89</v>
      </c>
      <c r="AW626" s="14" t="s">
        <v>4</v>
      </c>
      <c r="AX626" s="14" t="s">
        <v>21</v>
      </c>
      <c r="AY626" s="251" t="s">
        <v>143</v>
      </c>
    </row>
    <row r="627" s="2" customFormat="1" ht="24.15" customHeight="1">
      <c r="A627" s="37"/>
      <c r="B627" s="38"/>
      <c r="C627" s="213" t="s">
        <v>1113</v>
      </c>
      <c r="D627" s="213" t="s">
        <v>145</v>
      </c>
      <c r="E627" s="214" t="s">
        <v>1114</v>
      </c>
      <c r="F627" s="215" t="s">
        <v>1115</v>
      </c>
      <c r="G627" s="216" t="s">
        <v>247</v>
      </c>
      <c r="H627" s="217">
        <v>0.012999999999999999</v>
      </c>
      <c r="I627" s="218"/>
      <c r="J627" s="219">
        <f>ROUND(I627*H627,2)</f>
        <v>0</v>
      </c>
      <c r="K627" s="215" t="s">
        <v>158</v>
      </c>
      <c r="L627" s="43"/>
      <c r="M627" s="220" t="s">
        <v>1</v>
      </c>
      <c r="N627" s="221" t="s">
        <v>45</v>
      </c>
      <c r="O627" s="90"/>
      <c r="P627" s="222">
        <f>O627*H627</f>
        <v>0</v>
      </c>
      <c r="Q627" s="222">
        <v>0</v>
      </c>
      <c r="R627" s="222">
        <f>Q627*H627</f>
        <v>0</v>
      </c>
      <c r="S627" s="222">
        <v>0</v>
      </c>
      <c r="T627" s="223">
        <f>S627*H627</f>
        <v>0</v>
      </c>
      <c r="U627" s="37"/>
      <c r="V627" s="37"/>
      <c r="W627" s="37"/>
      <c r="X627" s="37"/>
      <c r="Y627" s="37"/>
      <c r="Z627" s="37"/>
      <c r="AA627" s="37"/>
      <c r="AB627" s="37"/>
      <c r="AC627" s="37"/>
      <c r="AD627" s="37"/>
      <c r="AE627" s="37"/>
      <c r="AR627" s="224" t="s">
        <v>251</v>
      </c>
      <c r="AT627" s="224" t="s">
        <v>145</v>
      </c>
      <c r="AU627" s="224" t="s">
        <v>89</v>
      </c>
      <c r="AY627" s="16" t="s">
        <v>143</v>
      </c>
      <c r="BE627" s="225">
        <f>IF(N627="základní",J627,0)</f>
        <v>0</v>
      </c>
      <c r="BF627" s="225">
        <f>IF(N627="snížená",J627,0)</f>
        <v>0</v>
      </c>
      <c r="BG627" s="225">
        <f>IF(N627="zákl. přenesená",J627,0)</f>
        <v>0</v>
      </c>
      <c r="BH627" s="225">
        <f>IF(N627="sníž. přenesená",J627,0)</f>
        <v>0</v>
      </c>
      <c r="BI627" s="225">
        <f>IF(N627="nulová",J627,0)</f>
        <v>0</v>
      </c>
      <c r="BJ627" s="16" t="s">
        <v>21</v>
      </c>
      <c r="BK627" s="225">
        <f>ROUND(I627*H627,2)</f>
        <v>0</v>
      </c>
      <c r="BL627" s="16" t="s">
        <v>251</v>
      </c>
      <c r="BM627" s="224" t="s">
        <v>1116</v>
      </c>
    </row>
    <row r="628" s="2" customFormat="1">
      <c r="A628" s="37"/>
      <c r="B628" s="38"/>
      <c r="C628" s="39"/>
      <c r="D628" s="226" t="s">
        <v>160</v>
      </c>
      <c r="E628" s="39"/>
      <c r="F628" s="227" t="s">
        <v>803</v>
      </c>
      <c r="G628" s="39"/>
      <c r="H628" s="39"/>
      <c r="I628" s="228"/>
      <c r="J628" s="39"/>
      <c r="K628" s="39"/>
      <c r="L628" s="43"/>
      <c r="M628" s="229"/>
      <c r="N628" s="230"/>
      <c r="O628" s="90"/>
      <c r="P628" s="90"/>
      <c r="Q628" s="90"/>
      <c r="R628" s="90"/>
      <c r="S628" s="90"/>
      <c r="T628" s="91"/>
      <c r="U628" s="37"/>
      <c r="V628" s="37"/>
      <c r="W628" s="37"/>
      <c r="X628" s="37"/>
      <c r="Y628" s="37"/>
      <c r="Z628" s="37"/>
      <c r="AA628" s="37"/>
      <c r="AB628" s="37"/>
      <c r="AC628" s="37"/>
      <c r="AD628" s="37"/>
      <c r="AE628" s="37"/>
      <c r="AT628" s="16" t="s">
        <v>160</v>
      </c>
      <c r="AU628" s="16" t="s">
        <v>89</v>
      </c>
    </row>
    <row r="629" s="12" customFormat="1" ht="22.8" customHeight="1">
      <c r="A629" s="12"/>
      <c r="B629" s="197"/>
      <c r="C629" s="198"/>
      <c r="D629" s="199" t="s">
        <v>79</v>
      </c>
      <c r="E629" s="211" t="s">
        <v>1117</v>
      </c>
      <c r="F629" s="211" t="s">
        <v>1118</v>
      </c>
      <c r="G629" s="198"/>
      <c r="H629" s="198"/>
      <c r="I629" s="201"/>
      <c r="J629" s="212">
        <f>BK629</f>
        <v>0</v>
      </c>
      <c r="K629" s="198"/>
      <c r="L629" s="203"/>
      <c r="M629" s="204"/>
      <c r="N629" s="205"/>
      <c r="O629" s="205"/>
      <c r="P629" s="206">
        <f>SUM(P630:P637)</f>
        <v>0</v>
      </c>
      <c r="Q629" s="205"/>
      <c r="R629" s="206">
        <f>SUM(R630:R637)</f>
        <v>0.082219970000000003</v>
      </c>
      <c r="S629" s="205"/>
      <c r="T629" s="207">
        <f>SUM(T630:T637)</f>
        <v>0</v>
      </c>
      <c r="U629" s="12"/>
      <c r="V629" s="12"/>
      <c r="W629" s="12"/>
      <c r="X629" s="12"/>
      <c r="Y629" s="12"/>
      <c r="Z629" s="12"/>
      <c r="AA629" s="12"/>
      <c r="AB629" s="12"/>
      <c r="AC629" s="12"/>
      <c r="AD629" s="12"/>
      <c r="AE629" s="12"/>
      <c r="AR629" s="208" t="s">
        <v>89</v>
      </c>
      <c r="AT629" s="209" t="s">
        <v>79</v>
      </c>
      <c r="AU629" s="209" t="s">
        <v>21</v>
      </c>
      <c r="AY629" s="208" t="s">
        <v>143</v>
      </c>
      <c r="BK629" s="210">
        <f>SUM(BK630:BK637)</f>
        <v>0</v>
      </c>
    </row>
    <row r="630" s="2" customFormat="1" ht="24.15" customHeight="1">
      <c r="A630" s="37"/>
      <c r="B630" s="38"/>
      <c r="C630" s="213" t="s">
        <v>1119</v>
      </c>
      <c r="D630" s="213" t="s">
        <v>145</v>
      </c>
      <c r="E630" s="214" t="s">
        <v>1120</v>
      </c>
      <c r="F630" s="215" t="s">
        <v>1121</v>
      </c>
      <c r="G630" s="216" t="s">
        <v>157</v>
      </c>
      <c r="H630" s="217">
        <v>3.8700000000000001</v>
      </c>
      <c r="I630" s="218"/>
      <c r="J630" s="219">
        <f>ROUND(I630*H630,2)</f>
        <v>0</v>
      </c>
      <c r="K630" s="215" t="s">
        <v>158</v>
      </c>
      <c r="L630" s="43"/>
      <c r="M630" s="220" t="s">
        <v>1</v>
      </c>
      <c r="N630" s="221" t="s">
        <v>45</v>
      </c>
      <c r="O630" s="90"/>
      <c r="P630" s="222">
        <f>O630*H630</f>
        <v>0</v>
      </c>
      <c r="Q630" s="222">
        <v>0.00013999999999999999</v>
      </c>
      <c r="R630" s="222">
        <f>Q630*H630</f>
        <v>0.00054179999999999994</v>
      </c>
      <c r="S630" s="222">
        <v>0</v>
      </c>
      <c r="T630" s="223">
        <f>S630*H630</f>
        <v>0</v>
      </c>
      <c r="U630" s="37"/>
      <c r="V630" s="37"/>
      <c r="W630" s="37"/>
      <c r="X630" s="37"/>
      <c r="Y630" s="37"/>
      <c r="Z630" s="37"/>
      <c r="AA630" s="37"/>
      <c r="AB630" s="37"/>
      <c r="AC630" s="37"/>
      <c r="AD630" s="37"/>
      <c r="AE630" s="37"/>
      <c r="AR630" s="224" t="s">
        <v>251</v>
      </c>
      <c r="AT630" s="224" t="s">
        <v>145</v>
      </c>
      <c r="AU630" s="224" t="s">
        <v>89</v>
      </c>
      <c r="AY630" s="16" t="s">
        <v>143</v>
      </c>
      <c r="BE630" s="225">
        <f>IF(N630="základní",J630,0)</f>
        <v>0</v>
      </c>
      <c r="BF630" s="225">
        <f>IF(N630="snížená",J630,0)</f>
        <v>0</v>
      </c>
      <c r="BG630" s="225">
        <f>IF(N630="zákl. přenesená",J630,0)</f>
        <v>0</v>
      </c>
      <c r="BH630" s="225">
        <f>IF(N630="sníž. přenesená",J630,0)</f>
        <v>0</v>
      </c>
      <c r="BI630" s="225">
        <f>IF(N630="nulová",J630,0)</f>
        <v>0</v>
      </c>
      <c r="BJ630" s="16" t="s">
        <v>21</v>
      </c>
      <c r="BK630" s="225">
        <f>ROUND(I630*H630,2)</f>
        <v>0</v>
      </c>
      <c r="BL630" s="16" t="s">
        <v>251</v>
      </c>
      <c r="BM630" s="224" t="s">
        <v>1122</v>
      </c>
    </row>
    <row r="631" s="14" customFormat="1">
      <c r="A631" s="14"/>
      <c r="B631" s="241"/>
      <c r="C631" s="242"/>
      <c r="D631" s="226" t="s">
        <v>162</v>
      </c>
      <c r="E631" s="243" t="s">
        <v>1</v>
      </c>
      <c r="F631" s="244" t="s">
        <v>1123</v>
      </c>
      <c r="G631" s="242"/>
      <c r="H631" s="245">
        <v>1.9199999999999999</v>
      </c>
      <c r="I631" s="246"/>
      <c r="J631" s="242"/>
      <c r="K631" s="242"/>
      <c r="L631" s="247"/>
      <c r="M631" s="248"/>
      <c r="N631" s="249"/>
      <c r="O631" s="249"/>
      <c r="P631" s="249"/>
      <c r="Q631" s="249"/>
      <c r="R631" s="249"/>
      <c r="S631" s="249"/>
      <c r="T631" s="250"/>
      <c r="U631" s="14"/>
      <c r="V631" s="14"/>
      <c r="W631" s="14"/>
      <c r="X631" s="14"/>
      <c r="Y631" s="14"/>
      <c r="Z631" s="14"/>
      <c r="AA631" s="14"/>
      <c r="AB631" s="14"/>
      <c r="AC631" s="14"/>
      <c r="AD631" s="14"/>
      <c r="AE631" s="14"/>
      <c r="AT631" s="251" t="s">
        <v>162</v>
      </c>
      <c r="AU631" s="251" t="s">
        <v>89</v>
      </c>
      <c r="AV631" s="14" t="s">
        <v>89</v>
      </c>
      <c r="AW631" s="14" t="s">
        <v>32</v>
      </c>
      <c r="AX631" s="14" t="s">
        <v>80</v>
      </c>
      <c r="AY631" s="251" t="s">
        <v>143</v>
      </c>
    </row>
    <row r="632" s="14" customFormat="1">
      <c r="A632" s="14"/>
      <c r="B632" s="241"/>
      <c r="C632" s="242"/>
      <c r="D632" s="226" t="s">
        <v>162</v>
      </c>
      <c r="E632" s="243" t="s">
        <v>1</v>
      </c>
      <c r="F632" s="244" t="s">
        <v>1124</v>
      </c>
      <c r="G632" s="242"/>
      <c r="H632" s="245">
        <v>1.95</v>
      </c>
      <c r="I632" s="246"/>
      <c r="J632" s="242"/>
      <c r="K632" s="242"/>
      <c r="L632" s="247"/>
      <c r="M632" s="248"/>
      <c r="N632" s="249"/>
      <c r="O632" s="249"/>
      <c r="P632" s="249"/>
      <c r="Q632" s="249"/>
      <c r="R632" s="249"/>
      <c r="S632" s="249"/>
      <c r="T632" s="250"/>
      <c r="U632" s="14"/>
      <c r="V632" s="14"/>
      <c r="W632" s="14"/>
      <c r="X632" s="14"/>
      <c r="Y632" s="14"/>
      <c r="Z632" s="14"/>
      <c r="AA632" s="14"/>
      <c r="AB632" s="14"/>
      <c r="AC632" s="14"/>
      <c r="AD632" s="14"/>
      <c r="AE632" s="14"/>
      <c r="AT632" s="251" t="s">
        <v>162</v>
      </c>
      <c r="AU632" s="251" t="s">
        <v>89</v>
      </c>
      <c r="AV632" s="14" t="s">
        <v>89</v>
      </c>
      <c r="AW632" s="14" t="s">
        <v>32</v>
      </c>
      <c r="AX632" s="14" t="s">
        <v>80</v>
      </c>
      <c r="AY632" s="251" t="s">
        <v>143</v>
      </c>
    </row>
    <row r="633" s="2" customFormat="1" ht="24.15" customHeight="1">
      <c r="A633" s="37"/>
      <c r="B633" s="38"/>
      <c r="C633" s="213" t="s">
        <v>1125</v>
      </c>
      <c r="D633" s="213" t="s">
        <v>145</v>
      </c>
      <c r="E633" s="214" t="s">
        <v>1126</v>
      </c>
      <c r="F633" s="215" t="s">
        <v>1127</v>
      </c>
      <c r="G633" s="216" t="s">
        <v>157</v>
      </c>
      <c r="H633" s="217">
        <v>7.7400000000000002</v>
      </c>
      <c r="I633" s="218"/>
      <c r="J633" s="219">
        <f>ROUND(I633*H633,2)</f>
        <v>0</v>
      </c>
      <c r="K633" s="215" t="s">
        <v>158</v>
      </c>
      <c r="L633" s="43"/>
      <c r="M633" s="220" t="s">
        <v>1</v>
      </c>
      <c r="N633" s="221" t="s">
        <v>45</v>
      </c>
      <c r="O633" s="90"/>
      <c r="P633" s="222">
        <f>O633*H633</f>
        <v>0</v>
      </c>
      <c r="Q633" s="222">
        <v>0.00036000000000000002</v>
      </c>
      <c r="R633" s="222">
        <f>Q633*H633</f>
        <v>0.0027864000000000001</v>
      </c>
      <c r="S633" s="222">
        <v>0</v>
      </c>
      <c r="T633" s="223">
        <f>S633*H633</f>
        <v>0</v>
      </c>
      <c r="U633" s="37"/>
      <c r="V633" s="37"/>
      <c r="W633" s="37"/>
      <c r="X633" s="37"/>
      <c r="Y633" s="37"/>
      <c r="Z633" s="37"/>
      <c r="AA633" s="37"/>
      <c r="AB633" s="37"/>
      <c r="AC633" s="37"/>
      <c r="AD633" s="37"/>
      <c r="AE633" s="37"/>
      <c r="AR633" s="224" t="s">
        <v>251</v>
      </c>
      <c r="AT633" s="224" t="s">
        <v>145</v>
      </c>
      <c r="AU633" s="224" t="s">
        <v>89</v>
      </c>
      <c r="AY633" s="16" t="s">
        <v>143</v>
      </c>
      <c r="BE633" s="225">
        <f>IF(N633="základní",J633,0)</f>
        <v>0</v>
      </c>
      <c r="BF633" s="225">
        <f>IF(N633="snížená",J633,0)</f>
        <v>0</v>
      </c>
      <c r="BG633" s="225">
        <f>IF(N633="zákl. přenesená",J633,0)</f>
        <v>0</v>
      </c>
      <c r="BH633" s="225">
        <f>IF(N633="sníž. přenesená",J633,0)</f>
        <v>0</v>
      </c>
      <c r="BI633" s="225">
        <f>IF(N633="nulová",J633,0)</f>
        <v>0</v>
      </c>
      <c r="BJ633" s="16" t="s">
        <v>21</v>
      </c>
      <c r="BK633" s="225">
        <f>ROUND(I633*H633,2)</f>
        <v>0</v>
      </c>
      <c r="BL633" s="16" t="s">
        <v>251</v>
      </c>
      <c r="BM633" s="224" t="s">
        <v>1128</v>
      </c>
    </row>
    <row r="634" s="14" customFormat="1">
      <c r="A634" s="14"/>
      <c r="B634" s="241"/>
      <c r="C634" s="242"/>
      <c r="D634" s="226" t="s">
        <v>162</v>
      </c>
      <c r="E634" s="243" t="s">
        <v>1</v>
      </c>
      <c r="F634" s="244" t="s">
        <v>1129</v>
      </c>
      <c r="G634" s="242"/>
      <c r="H634" s="245">
        <v>7.7400000000000002</v>
      </c>
      <c r="I634" s="246"/>
      <c r="J634" s="242"/>
      <c r="K634" s="242"/>
      <c r="L634" s="247"/>
      <c r="M634" s="248"/>
      <c r="N634" s="249"/>
      <c r="O634" s="249"/>
      <c r="P634" s="249"/>
      <c r="Q634" s="249"/>
      <c r="R634" s="249"/>
      <c r="S634" s="249"/>
      <c r="T634" s="250"/>
      <c r="U634" s="14"/>
      <c r="V634" s="14"/>
      <c r="W634" s="14"/>
      <c r="X634" s="14"/>
      <c r="Y634" s="14"/>
      <c r="Z634" s="14"/>
      <c r="AA634" s="14"/>
      <c r="AB634" s="14"/>
      <c r="AC634" s="14"/>
      <c r="AD634" s="14"/>
      <c r="AE634" s="14"/>
      <c r="AT634" s="251" t="s">
        <v>162</v>
      </c>
      <c r="AU634" s="251" t="s">
        <v>89</v>
      </c>
      <c r="AV634" s="14" t="s">
        <v>89</v>
      </c>
      <c r="AW634" s="14" t="s">
        <v>32</v>
      </c>
      <c r="AX634" s="14" t="s">
        <v>80</v>
      </c>
      <c r="AY634" s="251" t="s">
        <v>143</v>
      </c>
    </row>
    <row r="635" s="2" customFormat="1" ht="24.15" customHeight="1">
      <c r="A635" s="37"/>
      <c r="B635" s="38"/>
      <c r="C635" s="213" t="s">
        <v>1130</v>
      </c>
      <c r="D635" s="213" t="s">
        <v>145</v>
      </c>
      <c r="E635" s="214" t="s">
        <v>1131</v>
      </c>
      <c r="F635" s="215" t="s">
        <v>1132</v>
      </c>
      <c r="G635" s="216" t="s">
        <v>157</v>
      </c>
      <c r="H635" s="217">
        <v>99.863</v>
      </c>
      <c r="I635" s="218"/>
      <c r="J635" s="219">
        <f>ROUND(I635*H635,2)</f>
        <v>0</v>
      </c>
      <c r="K635" s="215" t="s">
        <v>1</v>
      </c>
      <c r="L635" s="43"/>
      <c r="M635" s="220" t="s">
        <v>1</v>
      </c>
      <c r="N635" s="221" t="s">
        <v>45</v>
      </c>
      <c r="O635" s="90"/>
      <c r="P635" s="222">
        <f>O635*H635</f>
        <v>0</v>
      </c>
      <c r="Q635" s="222">
        <v>0.00029</v>
      </c>
      <c r="R635" s="222">
        <f>Q635*H635</f>
        <v>0.02896027</v>
      </c>
      <c r="S635" s="222">
        <v>0</v>
      </c>
      <c r="T635" s="223">
        <f>S635*H635</f>
        <v>0</v>
      </c>
      <c r="U635" s="37"/>
      <c r="V635" s="37"/>
      <c r="W635" s="37"/>
      <c r="X635" s="37"/>
      <c r="Y635" s="37"/>
      <c r="Z635" s="37"/>
      <c r="AA635" s="37"/>
      <c r="AB635" s="37"/>
      <c r="AC635" s="37"/>
      <c r="AD635" s="37"/>
      <c r="AE635" s="37"/>
      <c r="AR635" s="224" t="s">
        <v>251</v>
      </c>
      <c r="AT635" s="224" t="s">
        <v>145</v>
      </c>
      <c r="AU635" s="224" t="s">
        <v>89</v>
      </c>
      <c r="AY635" s="16" t="s">
        <v>143</v>
      </c>
      <c r="BE635" s="225">
        <f>IF(N635="základní",J635,0)</f>
        <v>0</v>
      </c>
      <c r="BF635" s="225">
        <f>IF(N635="snížená",J635,0)</f>
        <v>0</v>
      </c>
      <c r="BG635" s="225">
        <f>IF(N635="zákl. přenesená",J635,0)</f>
        <v>0</v>
      </c>
      <c r="BH635" s="225">
        <f>IF(N635="sníž. přenesená",J635,0)</f>
        <v>0</v>
      </c>
      <c r="BI635" s="225">
        <f>IF(N635="nulová",J635,0)</f>
        <v>0</v>
      </c>
      <c r="BJ635" s="16" t="s">
        <v>21</v>
      </c>
      <c r="BK635" s="225">
        <f>ROUND(I635*H635,2)</f>
        <v>0</v>
      </c>
      <c r="BL635" s="16" t="s">
        <v>251</v>
      </c>
      <c r="BM635" s="224" t="s">
        <v>1133</v>
      </c>
    </row>
    <row r="636" s="14" customFormat="1">
      <c r="A636" s="14"/>
      <c r="B636" s="241"/>
      <c r="C636" s="242"/>
      <c r="D636" s="226" t="s">
        <v>162</v>
      </c>
      <c r="E636" s="243" t="s">
        <v>1</v>
      </c>
      <c r="F636" s="244" t="s">
        <v>1134</v>
      </c>
      <c r="G636" s="242"/>
      <c r="H636" s="245">
        <v>99.863</v>
      </c>
      <c r="I636" s="246"/>
      <c r="J636" s="242"/>
      <c r="K636" s="242"/>
      <c r="L636" s="247"/>
      <c r="M636" s="248"/>
      <c r="N636" s="249"/>
      <c r="O636" s="249"/>
      <c r="P636" s="249"/>
      <c r="Q636" s="249"/>
      <c r="R636" s="249"/>
      <c r="S636" s="249"/>
      <c r="T636" s="250"/>
      <c r="U636" s="14"/>
      <c r="V636" s="14"/>
      <c r="W636" s="14"/>
      <c r="X636" s="14"/>
      <c r="Y636" s="14"/>
      <c r="Z636" s="14"/>
      <c r="AA636" s="14"/>
      <c r="AB636" s="14"/>
      <c r="AC636" s="14"/>
      <c r="AD636" s="14"/>
      <c r="AE636" s="14"/>
      <c r="AT636" s="251" t="s">
        <v>162</v>
      </c>
      <c r="AU636" s="251" t="s">
        <v>89</v>
      </c>
      <c r="AV636" s="14" t="s">
        <v>89</v>
      </c>
      <c r="AW636" s="14" t="s">
        <v>32</v>
      </c>
      <c r="AX636" s="14" t="s">
        <v>80</v>
      </c>
      <c r="AY636" s="251" t="s">
        <v>143</v>
      </c>
    </row>
    <row r="637" s="2" customFormat="1" ht="24.15" customHeight="1">
      <c r="A637" s="37"/>
      <c r="B637" s="38"/>
      <c r="C637" s="213" t="s">
        <v>1135</v>
      </c>
      <c r="D637" s="213" t="s">
        <v>145</v>
      </c>
      <c r="E637" s="214" t="s">
        <v>1136</v>
      </c>
      <c r="F637" s="215" t="s">
        <v>1137</v>
      </c>
      <c r="G637" s="216" t="s">
        <v>157</v>
      </c>
      <c r="H637" s="217">
        <v>99.863</v>
      </c>
      <c r="I637" s="218"/>
      <c r="J637" s="219">
        <f>ROUND(I637*H637,2)</f>
        <v>0</v>
      </c>
      <c r="K637" s="215" t="s">
        <v>1</v>
      </c>
      <c r="L637" s="43"/>
      <c r="M637" s="220" t="s">
        <v>1</v>
      </c>
      <c r="N637" s="221" t="s">
        <v>45</v>
      </c>
      <c r="O637" s="90"/>
      <c r="P637" s="222">
        <f>O637*H637</f>
        <v>0</v>
      </c>
      <c r="Q637" s="222">
        <v>0.00050000000000000001</v>
      </c>
      <c r="R637" s="222">
        <f>Q637*H637</f>
        <v>0.049931500000000004</v>
      </c>
      <c r="S637" s="222">
        <v>0</v>
      </c>
      <c r="T637" s="223">
        <f>S637*H637</f>
        <v>0</v>
      </c>
      <c r="U637" s="37"/>
      <c r="V637" s="37"/>
      <c r="W637" s="37"/>
      <c r="X637" s="37"/>
      <c r="Y637" s="37"/>
      <c r="Z637" s="37"/>
      <c r="AA637" s="37"/>
      <c r="AB637" s="37"/>
      <c r="AC637" s="37"/>
      <c r="AD637" s="37"/>
      <c r="AE637" s="37"/>
      <c r="AR637" s="224" t="s">
        <v>251</v>
      </c>
      <c r="AT637" s="224" t="s">
        <v>145</v>
      </c>
      <c r="AU637" s="224" t="s">
        <v>89</v>
      </c>
      <c r="AY637" s="16" t="s">
        <v>143</v>
      </c>
      <c r="BE637" s="225">
        <f>IF(N637="základní",J637,0)</f>
        <v>0</v>
      </c>
      <c r="BF637" s="225">
        <f>IF(N637="snížená",J637,0)</f>
        <v>0</v>
      </c>
      <c r="BG637" s="225">
        <f>IF(N637="zákl. přenesená",J637,0)</f>
        <v>0</v>
      </c>
      <c r="BH637" s="225">
        <f>IF(N637="sníž. přenesená",J637,0)</f>
        <v>0</v>
      </c>
      <c r="BI637" s="225">
        <f>IF(N637="nulová",J637,0)</f>
        <v>0</v>
      </c>
      <c r="BJ637" s="16" t="s">
        <v>21</v>
      </c>
      <c r="BK637" s="225">
        <f>ROUND(I637*H637,2)</f>
        <v>0</v>
      </c>
      <c r="BL637" s="16" t="s">
        <v>251</v>
      </c>
      <c r="BM637" s="224" t="s">
        <v>1138</v>
      </c>
    </row>
    <row r="638" s="12" customFormat="1" ht="22.8" customHeight="1">
      <c r="A638" s="12"/>
      <c r="B638" s="197"/>
      <c r="C638" s="198"/>
      <c r="D638" s="199" t="s">
        <v>79</v>
      </c>
      <c r="E638" s="211" t="s">
        <v>1139</v>
      </c>
      <c r="F638" s="211" t="s">
        <v>1140</v>
      </c>
      <c r="G638" s="198"/>
      <c r="H638" s="198"/>
      <c r="I638" s="201"/>
      <c r="J638" s="212">
        <f>BK638</f>
        <v>0</v>
      </c>
      <c r="K638" s="198"/>
      <c r="L638" s="203"/>
      <c r="M638" s="204"/>
      <c r="N638" s="205"/>
      <c r="O638" s="205"/>
      <c r="P638" s="206">
        <f>SUM(P639:P645)</f>
        <v>0</v>
      </c>
      <c r="Q638" s="205"/>
      <c r="R638" s="206">
        <f>SUM(R639:R645)</f>
        <v>0.098084279999999996</v>
      </c>
      <c r="S638" s="205"/>
      <c r="T638" s="207">
        <f>SUM(T639:T645)</f>
        <v>0.030025799999999998</v>
      </c>
      <c r="U638" s="12"/>
      <c r="V638" s="12"/>
      <c r="W638" s="12"/>
      <c r="X638" s="12"/>
      <c r="Y638" s="12"/>
      <c r="Z638" s="12"/>
      <c r="AA638" s="12"/>
      <c r="AB638" s="12"/>
      <c r="AC638" s="12"/>
      <c r="AD638" s="12"/>
      <c r="AE638" s="12"/>
      <c r="AR638" s="208" t="s">
        <v>89</v>
      </c>
      <c r="AT638" s="209" t="s">
        <v>79</v>
      </c>
      <c r="AU638" s="209" t="s">
        <v>21</v>
      </c>
      <c r="AY638" s="208" t="s">
        <v>143</v>
      </c>
      <c r="BK638" s="210">
        <f>SUM(BK639:BK645)</f>
        <v>0</v>
      </c>
    </row>
    <row r="639" s="2" customFormat="1" ht="24.15" customHeight="1">
      <c r="A639" s="37"/>
      <c r="B639" s="38"/>
      <c r="C639" s="213" t="s">
        <v>1141</v>
      </c>
      <c r="D639" s="213" t="s">
        <v>145</v>
      </c>
      <c r="E639" s="214" t="s">
        <v>1142</v>
      </c>
      <c r="F639" s="215" t="s">
        <v>1143</v>
      </c>
      <c r="G639" s="216" t="s">
        <v>157</v>
      </c>
      <c r="H639" s="217">
        <v>200.172</v>
      </c>
      <c r="I639" s="218"/>
      <c r="J639" s="219">
        <f>ROUND(I639*H639,2)</f>
        <v>0</v>
      </c>
      <c r="K639" s="215" t="s">
        <v>158</v>
      </c>
      <c r="L639" s="43"/>
      <c r="M639" s="220" t="s">
        <v>1</v>
      </c>
      <c r="N639" s="221" t="s">
        <v>45</v>
      </c>
      <c r="O639" s="90"/>
      <c r="P639" s="222">
        <f>O639*H639</f>
        <v>0</v>
      </c>
      <c r="Q639" s="222">
        <v>0</v>
      </c>
      <c r="R639" s="222">
        <f>Q639*H639</f>
        <v>0</v>
      </c>
      <c r="S639" s="222">
        <v>0.00014999999999999999</v>
      </c>
      <c r="T639" s="223">
        <f>S639*H639</f>
        <v>0.030025799999999998</v>
      </c>
      <c r="U639" s="37"/>
      <c r="V639" s="37"/>
      <c r="W639" s="37"/>
      <c r="X639" s="37"/>
      <c r="Y639" s="37"/>
      <c r="Z639" s="37"/>
      <c r="AA639" s="37"/>
      <c r="AB639" s="37"/>
      <c r="AC639" s="37"/>
      <c r="AD639" s="37"/>
      <c r="AE639" s="37"/>
      <c r="AR639" s="224" t="s">
        <v>251</v>
      </c>
      <c r="AT639" s="224" t="s">
        <v>145</v>
      </c>
      <c r="AU639" s="224" t="s">
        <v>89</v>
      </c>
      <c r="AY639" s="16" t="s">
        <v>143</v>
      </c>
      <c r="BE639" s="225">
        <f>IF(N639="základní",J639,0)</f>
        <v>0</v>
      </c>
      <c r="BF639" s="225">
        <f>IF(N639="snížená",J639,0)</f>
        <v>0</v>
      </c>
      <c r="BG639" s="225">
        <f>IF(N639="zákl. přenesená",J639,0)</f>
        <v>0</v>
      </c>
      <c r="BH639" s="225">
        <f>IF(N639="sníž. přenesená",J639,0)</f>
        <v>0</v>
      </c>
      <c r="BI639" s="225">
        <f>IF(N639="nulová",J639,0)</f>
        <v>0</v>
      </c>
      <c r="BJ639" s="16" t="s">
        <v>21</v>
      </c>
      <c r="BK639" s="225">
        <f>ROUND(I639*H639,2)</f>
        <v>0</v>
      </c>
      <c r="BL639" s="16" t="s">
        <v>251</v>
      </c>
      <c r="BM639" s="224" t="s">
        <v>1144</v>
      </c>
    </row>
    <row r="640" s="14" customFormat="1">
      <c r="A640" s="14"/>
      <c r="B640" s="241"/>
      <c r="C640" s="242"/>
      <c r="D640" s="226" t="s">
        <v>162</v>
      </c>
      <c r="E640" s="243" t="s">
        <v>1</v>
      </c>
      <c r="F640" s="244" t="s">
        <v>1145</v>
      </c>
      <c r="G640" s="242"/>
      <c r="H640" s="245">
        <v>98.438000000000002</v>
      </c>
      <c r="I640" s="246"/>
      <c r="J640" s="242"/>
      <c r="K640" s="242"/>
      <c r="L640" s="247"/>
      <c r="M640" s="248"/>
      <c r="N640" s="249"/>
      <c r="O640" s="249"/>
      <c r="P640" s="249"/>
      <c r="Q640" s="249"/>
      <c r="R640" s="249"/>
      <c r="S640" s="249"/>
      <c r="T640" s="250"/>
      <c r="U640" s="14"/>
      <c r="V640" s="14"/>
      <c r="W640" s="14"/>
      <c r="X640" s="14"/>
      <c r="Y640" s="14"/>
      <c r="Z640" s="14"/>
      <c r="AA640" s="14"/>
      <c r="AB640" s="14"/>
      <c r="AC640" s="14"/>
      <c r="AD640" s="14"/>
      <c r="AE640" s="14"/>
      <c r="AT640" s="251" t="s">
        <v>162</v>
      </c>
      <c r="AU640" s="251" t="s">
        <v>89</v>
      </c>
      <c r="AV640" s="14" t="s">
        <v>89</v>
      </c>
      <c r="AW640" s="14" t="s">
        <v>32</v>
      </c>
      <c r="AX640" s="14" t="s">
        <v>80</v>
      </c>
      <c r="AY640" s="251" t="s">
        <v>143</v>
      </c>
    </row>
    <row r="641" s="14" customFormat="1">
      <c r="A641" s="14"/>
      <c r="B641" s="241"/>
      <c r="C641" s="242"/>
      <c r="D641" s="226" t="s">
        <v>162</v>
      </c>
      <c r="E641" s="243" t="s">
        <v>1</v>
      </c>
      <c r="F641" s="244" t="s">
        <v>1146</v>
      </c>
      <c r="G641" s="242"/>
      <c r="H641" s="245">
        <v>106.26000000000001</v>
      </c>
      <c r="I641" s="246"/>
      <c r="J641" s="242"/>
      <c r="K641" s="242"/>
      <c r="L641" s="247"/>
      <c r="M641" s="248"/>
      <c r="N641" s="249"/>
      <c r="O641" s="249"/>
      <c r="P641" s="249"/>
      <c r="Q641" s="249"/>
      <c r="R641" s="249"/>
      <c r="S641" s="249"/>
      <c r="T641" s="250"/>
      <c r="U641" s="14"/>
      <c r="V641" s="14"/>
      <c r="W641" s="14"/>
      <c r="X641" s="14"/>
      <c r="Y641" s="14"/>
      <c r="Z641" s="14"/>
      <c r="AA641" s="14"/>
      <c r="AB641" s="14"/>
      <c r="AC641" s="14"/>
      <c r="AD641" s="14"/>
      <c r="AE641" s="14"/>
      <c r="AT641" s="251" t="s">
        <v>162</v>
      </c>
      <c r="AU641" s="251" t="s">
        <v>89</v>
      </c>
      <c r="AV641" s="14" t="s">
        <v>89</v>
      </c>
      <c r="AW641" s="14" t="s">
        <v>32</v>
      </c>
      <c r="AX641" s="14" t="s">
        <v>80</v>
      </c>
      <c r="AY641" s="251" t="s">
        <v>143</v>
      </c>
    </row>
    <row r="642" s="14" customFormat="1">
      <c r="A642" s="14"/>
      <c r="B642" s="241"/>
      <c r="C642" s="242"/>
      <c r="D642" s="226" t="s">
        <v>162</v>
      </c>
      <c r="E642" s="243" t="s">
        <v>1</v>
      </c>
      <c r="F642" s="244" t="s">
        <v>1147</v>
      </c>
      <c r="G642" s="242"/>
      <c r="H642" s="245">
        <v>-6.9960000000000004</v>
      </c>
      <c r="I642" s="246"/>
      <c r="J642" s="242"/>
      <c r="K642" s="242"/>
      <c r="L642" s="247"/>
      <c r="M642" s="248"/>
      <c r="N642" s="249"/>
      <c r="O642" s="249"/>
      <c r="P642" s="249"/>
      <c r="Q642" s="249"/>
      <c r="R642" s="249"/>
      <c r="S642" s="249"/>
      <c r="T642" s="250"/>
      <c r="U642" s="14"/>
      <c r="V642" s="14"/>
      <c r="W642" s="14"/>
      <c r="X642" s="14"/>
      <c r="Y642" s="14"/>
      <c r="Z642" s="14"/>
      <c r="AA642" s="14"/>
      <c r="AB642" s="14"/>
      <c r="AC642" s="14"/>
      <c r="AD642" s="14"/>
      <c r="AE642" s="14"/>
      <c r="AT642" s="251" t="s">
        <v>162</v>
      </c>
      <c r="AU642" s="251" t="s">
        <v>89</v>
      </c>
      <c r="AV642" s="14" t="s">
        <v>89</v>
      </c>
      <c r="AW642" s="14" t="s">
        <v>32</v>
      </c>
      <c r="AX642" s="14" t="s">
        <v>80</v>
      </c>
      <c r="AY642" s="251" t="s">
        <v>143</v>
      </c>
    </row>
    <row r="643" s="14" customFormat="1">
      <c r="A643" s="14"/>
      <c r="B643" s="241"/>
      <c r="C643" s="242"/>
      <c r="D643" s="226" t="s">
        <v>162</v>
      </c>
      <c r="E643" s="243" t="s">
        <v>1</v>
      </c>
      <c r="F643" s="244" t="s">
        <v>1148</v>
      </c>
      <c r="G643" s="242"/>
      <c r="H643" s="245">
        <v>2.4700000000000002</v>
      </c>
      <c r="I643" s="246"/>
      <c r="J643" s="242"/>
      <c r="K643" s="242"/>
      <c r="L643" s="247"/>
      <c r="M643" s="248"/>
      <c r="N643" s="249"/>
      <c r="O643" s="249"/>
      <c r="P643" s="249"/>
      <c r="Q643" s="249"/>
      <c r="R643" s="249"/>
      <c r="S643" s="249"/>
      <c r="T643" s="250"/>
      <c r="U643" s="14"/>
      <c r="V643" s="14"/>
      <c r="W643" s="14"/>
      <c r="X643" s="14"/>
      <c r="Y643" s="14"/>
      <c r="Z643" s="14"/>
      <c r="AA643" s="14"/>
      <c r="AB643" s="14"/>
      <c r="AC643" s="14"/>
      <c r="AD643" s="14"/>
      <c r="AE643" s="14"/>
      <c r="AT643" s="251" t="s">
        <v>162</v>
      </c>
      <c r="AU643" s="251" t="s">
        <v>89</v>
      </c>
      <c r="AV643" s="14" t="s">
        <v>89</v>
      </c>
      <c r="AW643" s="14" t="s">
        <v>32</v>
      </c>
      <c r="AX643" s="14" t="s">
        <v>80</v>
      </c>
      <c r="AY643" s="251" t="s">
        <v>143</v>
      </c>
    </row>
    <row r="644" s="2" customFormat="1" ht="24.15" customHeight="1">
      <c r="A644" s="37"/>
      <c r="B644" s="38"/>
      <c r="C644" s="213" t="s">
        <v>1149</v>
      </c>
      <c r="D644" s="213" t="s">
        <v>145</v>
      </c>
      <c r="E644" s="214" t="s">
        <v>1150</v>
      </c>
      <c r="F644" s="215" t="s">
        <v>1151</v>
      </c>
      <c r="G644" s="216" t="s">
        <v>157</v>
      </c>
      <c r="H644" s="217">
        <v>200.172</v>
      </c>
      <c r="I644" s="218"/>
      <c r="J644" s="219">
        <f>ROUND(I644*H644,2)</f>
        <v>0</v>
      </c>
      <c r="K644" s="215" t="s">
        <v>158</v>
      </c>
      <c r="L644" s="43"/>
      <c r="M644" s="220" t="s">
        <v>1</v>
      </c>
      <c r="N644" s="221" t="s">
        <v>45</v>
      </c>
      <c r="O644" s="90"/>
      <c r="P644" s="222">
        <f>O644*H644</f>
        <v>0</v>
      </c>
      <c r="Q644" s="222">
        <v>0.00020000000000000001</v>
      </c>
      <c r="R644" s="222">
        <f>Q644*H644</f>
        <v>0.040034400000000005</v>
      </c>
      <c r="S644" s="222">
        <v>0</v>
      </c>
      <c r="T644" s="223">
        <f>S644*H644</f>
        <v>0</v>
      </c>
      <c r="U644" s="37"/>
      <c r="V644" s="37"/>
      <c r="W644" s="37"/>
      <c r="X644" s="37"/>
      <c r="Y644" s="37"/>
      <c r="Z644" s="37"/>
      <c r="AA644" s="37"/>
      <c r="AB644" s="37"/>
      <c r="AC644" s="37"/>
      <c r="AD644" s="37"/>
      <c r="AE644" s="37"/>
      <c r="AR644" s="224" t="s">
        <v>251</v>
      </c>
      <c r="AT644" s="224" t="s">
        <v>145</v>
      </c>
      <c r="AU644" s="224" t="s">
        <v>89</v>
      </c>
      <c r="AY644" s="16" t="s">
        <v>143</v>
      </c>
      <c r="BE644" s="225">
        <f>IF(N644="základní",J644,0)</f>
        <v>0</v>
      </c>
      <c r="BF644" s="225">
        <f>IF(N644="snížená",J644,0)</f>
        <v>0</v>
      </c>
      <c r="BG644" s="225">
        <f>IF(N644="zákl. přenesená",J644,0)</f>
        <v>0</v>
      </c>
      <c r="BH644" s="225">
        <f>IF(N644="sníž. přenesená",J644,0)</f>
        <v>0</v>
      </c>
      <c r="BI644" s="225">
        <f>IF(N644="nulová",J644,0)</f>
        <v>0</v>
      </c>
      <c r="BJ644" s="16" t="s">
        <v>21</v>
      </c>
      <c r="BK644" s="225">
        <f>ROUND(I644*H644,2)</f>
        <v>0</v>
      </c>
      <c r="BL644" s="16" t="s">
        <v>251</v>
      </c>
      <c r="BM644" s="224" t="s">
        <v>1152</v>
      </c>
    </row>
    <row r="645" s="2" customFormat="1" ht="24.15" customHeight="1">
      <c r="A645" s="37"/>
      <c r="B645" s="38"/>
      <c r="C645" s="213" t="s">
        <v>1153</v>
      </c>
      <c r="D645" s="213" t="s">
        <v>145</v>
      </c>
      <c r="E645" s="214" t="s">
        <v>1154</v>
      </c>
      <c r="F645" s="215" t="s">
        <v>1155</v>
      </c>
      <c r="G645" s="216" t="s">
        <v>157</v>
      </c>
      <c r="H645" s="217">
        <v>200.172</v>
      </c>
      <c r="I645" s="218"/>
      <c r="J645" s="219">
        <f>ROUND(I645*H645,2)</f>
        <v>0</v>
      </c>
      <c r="K645" s="215" t="s">
        <v>158</v>
      </c>
      <c r="L645" s="43"/>
      <c r="M645" s="220" t="s">
        <v>1</v>
      </c>
      <c r="N645" s="221" t="s">
        <v>45</v>
      </c>
      <c r="O645" s="90"/>
      <c r="P645" s="222">
        <f>O645*H645</f>
        <v>0</v>
      </c>
      <c r="Q645" s="222">
        <v>0.00029</v>
      </c>
      <c r="R645" s="222">
        <f>Q645*H645</f>
        <v>0.058049879999999998</v>
      </c>
      <c r="S645" s="222">
        <v>0</v>
      </c>
      <c r="T645" s="223">
        <f>S645*H645</f>
        <v>0</v>
      </c>
      <c r="U645" s="37"/>
      <c r="V645" s="37"/>
      <c r="W645" s="37"/>
      <c r="X645" s="37"/>
      <c r="Y645" s="37"/>
      <c r="Z645" s="37"/>
      <c r="AA645" s="37"/>
      <c r="AB645" s="37"/>
      <c r="AC645" s="37"/>
      <c r="AD645" s="37"/>
      <c r="AE645" s="37"/>
      <c r="AR645" s="224" t="s">
        <v>251</v>
      </c>
      <c r="AT645" s="224" t="s">
        <v>145</v>
      </c>
      <c r="AU645" s="224" t="s">
        <v>89</v>
      </c>
      <c r="AY645" s="16" t="s">
        <v>143</v>
      </c>
      <c r="BE645" s="225">
        <f>IF(N645="základní",J645,0)</f>
        <v>0</v>
      </c>
      <c r="BF645" s="225">
        <f>IF(N645="snížená",J645,0)</f>
        <v>0</v>
      </c>
      <c r="BG645" s="225">
        <f>IF(N645="zákl. přenesená",J645,0)</f>
        <v>0</v>
      </c>
      <c r="BH645" s="225">
        <f>IF(N645="sníž. přenesená",J645,0)</f>
        <v>0</v>
      </c>
      <c r="BI645" s="225">
        <f>IF(N645="nulová",J645,0)</f>
        <v>0</v>
      </c>
      <c r="BJ645" s="16" t="s">
        <v>21</v>
      </c>
      <c r="BK645" s="225">
        <f>ROUND(I645*H645,2)</f>
        <v>0</v>
      </c>
      <c r="BL645" s="16" t="s">
        <v>251</v>
      </c>
      <c r="BM645" s="224" t="s">
        <v>1156</v>
      </c>
    </row>
    <row r="646" s="12" customFormat="1" ht="25.92" customHeight="1">
      <c r="A646" s="12"/>
      <c r="B646" s="197"/>
      <c r="C646" s="198"/>
      <c r="D646" s="199" t="s">
        <v>79</v>
      </c>
      <c r="E646" s="200" t="s">
        <v>290</v>
      </c>
      <c r="F646" s="200" t="s">
        <v>1157</v>
      </c>
      <c r="G646" s="198"/>
      <c r="H646" s="198"/>
      <c r="I646" s="201"/>
      <c r="J646" s="202">
        <f>BK646</f>
        <v>0</v>
      </c>
      <c r="K646" s="198"/>
      <c r="L646" s="203"/>
      <c r="M646" s="204"/>
      <c r="N646" s="205"/>
      <c r="O646" s="205"/>
      <c r="P646" s="206">
        <f>P647</f>
        <v>0</v>
      </c>
      <c r="Q646" s="205"/>
      <c r="R646" s="206">
        <f>R647</f>
        <v>0</v>
      </c>
      <c r="S646" s="205"/>
      <c r="T646" s="207">
        <f>T647</f>
        <v>0</v>
      </c>
      <c r="U646" s="12"/>
      <c r="V646" s="12"/>
      <c r="W646" s="12"/>
      <c r="X646" s="12"/>
      <c r="Y646" s="12"/>
      <c r="Z646" s="12"/>
      <c r="AA646" s="12"/>
      <c r="AB646" s="12"/>
      <c r="AC646" s="12"/>
      <c r="AD646" s="12"/>
      <c r="AE646" s="12"/>
      <c r="AR646" s="208" t="s">
        <v>154</v>
      </c>
      <c r="AT646" s="209" t="s">
        <v>79</v>
      </c>
      <c r="AU646" s="209" t="s">
        <v>80</v>
      </c>
      <c r="AY646" s="208" t="s">
        <v>143</v>
      </c>
      <c r="BK646" s="210">
        <f>BK647</f>
        <v>0</v>
      </c>
    </row>
    <row r="647" s="12" customFormat="1" ht="22.8" customHeight="1">
      <c r="A647" s="12"/>
      <c r="B647" s="197"/>
      <c r="C647" s="198"/>
      <c r="D647" s="199" t="s">
        <v>79</v>
      </c>
      <c r="E647" s="211" t="s">
        <v>1158</v>
      </c>
      <c r="F647" s="211" t="s">
        <v>1159</v>
      </c>
      <c r="G647" s="198"/>
      <c r="H647" s="198"/>
      <c r="I647" s="201"/>
      <c r="J647" s="212">
        <f>BK647</f>
        <v>0</v>
      </c>
      <c r="K647" s="198"/>
      <c r="L647" s="203"/>
      <c r="M647" s="204"/>
      <c r="N647" s="205"/>
      <c r="O647" s="205"/>
      <c r="P647" s="206">
        <f>SUM(P648:P670)</f>
        <v>0</v>
      </c>
      <c r="Q647" s="205"/>
      <c r="R647" s="206">
        <f>SUM(R648:R670)</f>
        <v>0</v>
      </c>
      <c r="S647" s="205"/>
      <c r="T647" s="207">
        <f>SUM(T648:T670)</f>
        <v>0</v>
      </c>
      <c r="U647" s="12"/>
      <c r="V647" s="12"/>
      <c r="W647" s="12"/>
      <c r="X647" s="12"/>
      <c r="Y647" s="12"/>
      <c r="Z647" s="12"/>
      <c r="AA647" s="12"/>
      <c r="AB647" s="12"/>
      <c r="AC647" s="12"/>
      <c r="AD647" s="12"/>
      <c r="AE647" s="12"/>
      <c r="AR647" s="208" t="s">
        <v>154</v>
      </c>
      <c r="AT647" s="209" t="s">
        <v>79</v>
      </c>
      <c r="AU647" s="209" t="s">
        <v>21</v>
      </c>
      <c r="AY647" s="208" t="s">
        <v>143</v>
      </c>
      <c r="BK647" s="210">
        <f>SUM(BK648:BK670)</f>
        <v>0</v>
      </c>
    </row>
    <row r="648" s="2" customFormat="1" ht="14.4" customHeight="1">
      <c r="A648" s="37"/>
      <c r="B648" s="38"/>
      <c r="C648" s="213" t="s">
        <v>1160</v>
      </c>
      <c r="D648" s="213" t="s">
        <v>145</v>
      </c>
      <c r="E648" s="214" t="s">
        <v>1161</v>
      </c>
      <c r="F648" s="215" t="s">
        <v>1162</v>
      </c>
      <c r="G648" s="216" t="s">
        <v>1163</v>
      </c>
      <c r="H648" s="217">
        <v>10</v>
      </c>
      <c r="I648" s="218"/>
      <c r="J648" s="219">
        <f>ROUND(I648*H648,2)</f>
        <v>0</v>
      </c>
      <c r="K648" s="215" t="s">
        <v>1</v>
      </c>
      <c r="L648" s="43"/>
      <c r="M648" s="220" t="s">
        <v>1</v>
      </c>
      <c r="N648" s="221" t="s">
        <v>45</v>
      </c>
      <c r="O648" s="90"/>
      <c r="P648" s="222">
        <f>O648*H648</f>
        <v>0</v>
      </c>
      <c r="Q648" s="222">
        <v>0</v>
      </c>
      <c r="R648" s="222">
        <f>Q648*H648</f>
        <v>0</v>
      </c>
      <c r="S648" s="222">
        <v>0</v>
      </c>
      <c r="T648" s="223">
        <f>S648*H648</f>
        <v>0</v>
      </c>
      <c r="U648" s="37"/>
      <c r="V648" s="37"/>
      <c r="W648" s="37"/>
      <c r="X648" s="37"/>
      <c r="Y648" s="37"/>
      <c r="Z648" s="37"/>
      <c r="AA648" s="37"/>
      <c r="AB648" s="37"/>
      <c r="AC648" s="37"/>
      <c r="AD648" s="37"/>
      <c r="AE648" s="37"/>
      <c r="AR648" s="224" t="s">
        <v>544</v>
      </c>
      <c r="AT648" s="224" t="s">
        <v>145</v>
      </c>
      <c r="AU648" s="224" t="s">
        <v>89</v>
      </c>
      <c r="AY648" s="16" t="s">
        <v>143</v>
      </c>
      <c r="BE648" s="225">
        <f>IF(N648="základní",J648,0)</f>
        <v>0</v>
      </c>
      <c r="BF648" s="225">
        <f>IF(N648="snížená",J648,0)</f>
        <v>0</v>
      </c>
      <c r="BG648" s="225">
        <f>IF(N648="zákl. přenesená",J648,0)</f>
        <v>0</v>
      </c>
      <c r="BH648" s="225">
        <f>IF(N648="sníž. přenesená",J648,0)</f>
        <v>0</v>
      </c>
      <c r="BI648" s="225">
        <f>IF(N648="nulová",J648,0)</f>
        <v>0</v>
      </c>
      <c r="BJ648" s="16" t="s">
        <v>21</v>
      </c>
      <c r="BK648" s="225">
        <f>ROUND(I648*H648,2)</f>
        <v>0</v>
      </c>
      <c r="BL648" s="16" t="s">
        <v>544</v>
      </c>
      <c r="BM648" s="224" t="s">
        <v>1164</v>
      </c>
    </row>
    <row r="649" s="2" customFormat="1" ht="14.4" customHeight="1">
      <c r="A649" s="37"/>
      <c r="B649" s="38"/>
      <c r="C649" s="213" t="s">
        <v>1165</v>
      </c>
      <c r="D649" s="213" t="s">
        <v>145</v>
      </c>
      <c r="E649" s="214" t="s">
        <v>1166</v>
      </c>
      <c r="F649" s="215" t="s">
        <v>1167</v>
      </c>
      <c r="G649" s="216" t="s">
        <v>1163</v>
      </c>
      <c r="H649" s="217">
        <v>10</v>
      </c>
      <c r="I649" s="218"/>
      <c r="J649" s="219">
        <f>ROUND(I649*H649,2)</f>
        <v>0</v>
      </c>
      <c r="K649" s="215" t="s">
        <v>1</v>
      </c>
      <c r="L649" s="43"/>
      <c r="M649" s="220" t="s">
        <v>1</v>
      </c>
      <c r="N649" s="221" t="s">
        <v>45</v>
      </c>
      <c r="O649" s="90"/>
      <c r="P649" s="222">
        <f>O649*H649</f>
        <v>0</v>
      </c>
      <c r="Q649" s="222">
        <v>0</v>
      </c>
      <c r="R649" s="222">
        <f>Q649*H649</f>
        <v>0</v>
      </c>
      <c r="S649" s="222">
        <v>0</v>
      </c>
      <c r="T649" s="223">
        <f>S649*H649</f>
        <v>0</v>
      </c>
      <c r="U649" s="37"/>
      <c r="V649" s="37"/>
      <c r="W649" s="37"/>
      <c r="X649" s="37"/>
      <c r="Y649" s="37"/>
      <c r="Z649" s="37"/>
      <c r="AA649" s="37"/>
      <c r="AB649" s="37"/>
      <c r="AC649" s="37"/>
      <c r="AD649" s="37"/>
      <c r="AE649" s="37"/>
      <c r="AR649" s="224" t="s">
        <v>544</v>
      </c>
      <c r="AT649" s="224" t="s">
        <v>145</v>
      </c>
      <c r="AU649" s="224" t="s">
        <v>89</v>
      </c>
      <c r="AY649" s="16" t="s">
        <v>143</v>
      </c>
      <c r="BE649" s="225">
        <f>IF(N649="základní",J649,0)</f>
        <v>0</v>
      </c>
      <c r="BF649" s="225">
        <f>IF(N649="snížená",J649,0)</f>
        <v>0</v>
      </c>
      <c r="BG649" s="225">
        <f>IF(N649="zákl. přenesená",J649,0)</f>
        <v>0</v>
      </c>
      <c r="BH649" s="225">
        <f>IF(N649="sníž. přenesená",J649,0)</f>
        <v>0</v>
      </c>
      <c r="BI649" s="225">
        <f>IF(N649="nulová",J649,0)</f>
        <v>0</v>
      </c>
      <c r="BJ649" s="16" t="s">
        <v>21</v>
      </c>
      <c r="BK649" s="225">
        <f>ROUND(I649*H649,2)</f>
        <v>0</v>
      </c>
      <c r="BL649" s="16" t="s">
        <v>544</v>
      </c>
      <c r="BM649" s="224" t="s">
        <v>1168</v>
      </c>
    </row>
    <row r="650" s="2" customFormat="1" ht="14.4" customHeight="1">
      <c r="A650" s="37"/>
      <c r="B650" s="38"/>
      <c r="C650" s="213" t="s">
        <v>1169</v>
      </c>
      <c r="D650" s="213" t="s">
        <v>145</v>
      </c>
      <c r="E650" s="214" t="s">
        <v>1170</v>
      </c>
      <c r="F650" s="215" t="s">
        <v>1171</v>
      </c>
      <c r="G650" s="216" t="s">
        <v>179</v>
      </c>
      <c r="H650" s="217">
        <v>120</v>
      </c>
      <c r="I650" s="218"/>
      <c r="J650" s="219">
        <f>ROUND(I650*H650,2)</f>
        <v>0</v>
      </c>
      <c r="K650" s="215" t="s">
        <v>1</v>
      </c>
      <c r="L650" s="43"/>
      <c r="M650" s="220" t="s">
        <v>1</v>
      </c>
      <c r="N650" s="221" t="s">
        <v>45</v>
      </c>
      <c r="O650" s="90"/>
      <c r="P650" s="222">
        <f>O650*H650</f>
        <v>0</v>
      </c>
      <c r="Q650" s="222">
        <v>0</v>
      </c>
      <c r="R650" s="222">
        <f>Q650*H650</f>
        <v>0</v>
      </c>
      <c r="S650" s="222">
        <v>0</v>
      </c>
      <c r="T650" s="223">
        <f>S650*H650</f>
        <v>0</v>
      </c>
      <c r="U650" s="37"/>
      <c r="V650" s="37"/>
      <c r="W650" s="37"/>
      <c r="X650" s="37"/>
      <c r="Y650" s="37"/>
      <c r="Z650" s="37"/>
      <c r="AA650" s="37"/>
      <c r="AB650" s="37"/>
      <c r="AC650" s="37"/>
      <c r="AD650" s="37"/>
      <c r="AE650" s="37"/>
      <c r="AR650" s="224" t="s">
        <v>544</v>
      </c>
      <c r="AT650" s="224" t="s">
        <v>145</v>
      </c>
      <c r="AU650" s="224" t="s">
        <v>89</v>
      </c>
      <c r="AY650" s="16" t="s">
        <v>143</v>
      </c>
      <c r="BE650" s="225">
        <f>IF(N650="základní",J650,0)</f>
        <v>0</v>
      </c>
      <c r="BF650" s="225">
        <f>IF(N650="snížená",J650,0)</f>
        <v>0</v>
      </c>
      <c r="BG650" s="225">
        <f>IF(N650="zákl. přenesená",J650,0)</f>
        <v>0</v>
      </c>
      <c r="BH650" s="225">
        <f>IF(N650="sníž. přenesená",J650,0)</f>
        <v>0</v>
      </c>
      <c r="BI650" s="225">
        <f>IF(N650="nulová",J650,0)</f>
        <v>0</v>
      </c>
      <c r="BJ650" s="16" t="s">
        <v>21</v>
      </c>
      <c r="BK650" s="225">
        <f>ROUND(I650*H650,2)</f>
        <v>0</v>
      </c>
      <c r="BL650" s="16" t="s">
        <v>544</v>
      </c>
      <c r="BM650" s="224" t="s">
        <v>1172</v>
      </c>
    </row>
    <row r="651" s="2" customFormat="1" ht="14.4" customHeight="1">
      <c r="A651" s="37"/>
      <c r="B651" s="38"/>
      <c r="C651" s="213" t="s">
        <v>1173</v>
      </c>
      <c r="D651" s="213" t="s">
        <v>145</v>
      </c>
      <c r="E651" s="214" t="s">
        <v>1174</v>
      </c>
      <c r="F651" s="215" t="s">
        <v>1175</v>
      </c>
      <c r="G651" s="216" t="s">
        <v>179</v>
      </c>
      <c r="H651" s="217">
        <v>60</v>
      </c>
      <c r="I651" s="218"/>
      <c r="J651" s="219">
        <f>ROUND(I651*H651,2)</f>
        <v>0</v>
      </c>
      <c r="K651" s="215" t="s">
        <v>1</v>
      </c>
      <c r="L651" s="43"/>
      <c r="M651" s="220" t="s">
        <v>1</v>
      </c>
      <c r="N651" s="221" t="s">
        <v>45</v>
      </c>
      <c r="O651" s="90"/>
      <c r="P651" s="222">
        <f>O651*H651</f>
        <v>0</v>
      </c>
      <c r="Q651" s="222">
        <v>0</v>
      </c>
      <c r="R651" s="222">
        <f>Q651*H651</f>
        <v>0</v>
      </c>
      <c r="S651" s="222">
        <v>0</v>
      </c>
      <c r="T651" s="223">
        <f>S651*H651</f>
        <v>0</v>
      </c>
      <c r="U651" s="37"/>
      <c r="V651" s="37"/>
      <c r="W651" s="37"/>
      <c r="X651" s="37"/>
      <c r="Y651" s="37"/>
      <c r="Z651" s="37"/>
      <c r="AA651" s="37"/>
      <c r="AB651" s="37"/>
      <c r="AC651" s="37"/>
      <c r="AD651" s="37"/>
      <c r="AE651" s="37"/>
      <c r="AR651" s="224" t="s">
        <v>544</v>
      </c>
      <c r="AT651" s="224" t="s">
        <v>145</v>
      </c>
      <c r="AU651" s="224" t="s">
        <v>89</v>
      </c>
      <c r="AY651" s="16" t="s">
        <v>143</v>
      </c>
      <c r="BE651" s="225">
        <f>IF(N651="základní",J651,0)</f>
        <v>0</v>
      </c>
      <c r="BF651" s="225">
        <f>IF(N651="snížená",J651,0)</f>
        <v>0</v>
      </c>
      <c r="BG651" s="225">
        <f>IF(N651="zákl. přenesená",J651,0)</f>
        <v>0</v>
      </c>
      <c r="BH651" s="225">
        <f>IF(N651="sníž. přenesená",J651,0)</f>
        <v>0</v>
      </c>
      <c r="BI651" s="225">
        <f>IF(N651="nulová",J651,0)</f>
        <v>0</v>
      </c>
      <c r="BJ651" s="16" t="s">
        <v>21</v>
      </c>
      <c r="BK651" s="225">
        <f>ROUND(I651*H651,2)</f>
        <v>0</v>
      </c>
      <c r="BL651" s="16" t="s">
        <v>544</v>
      </c>
      <c r="BM651" s="224" t="s">
        <v>1176</v>
      </c>
    </row>
    <row r="652" s="2" customFormat="1" ht="14.4" customHeight="1">
      <c r="A652" s="37"/>
      <c r="B652" s="38"/>
      <c r="C652" s="213" t="s">
        <v>1177</v>
      </c>
      <c r="D652" s="213" t="s">
        <v>145</v>
      </c>
      <c r="E652" s="214" t="s">
        <v>1178</v>
      </c>
      <c r="F652" s="215" t="s">
        <v>1179</v>
      </c>
      <c r="G652" s="216" t="s">
        <v>179</v>
      </c>
      <c r="H652" s="217">
        <v>20</v>
      </c>
      <c r="I652" s="218"/>
      <c r="J652" s="219">
        <f>ROUND(I652*H652,2)</f>
        <v>0</v>
      </c>
      <c r="K652" s="215" t="s">
        <v>1</v>
      </c>
      <c r="L652" s="43"/>
      <c r="M652" s="220" t="s">
        <v>1</v>
      </c>
      <c r="N652" s="221" t="s">
        <v>45</v>
      </c>
      <c r="O652" s="90"/>
      <c r="P652" s="222">
        <f>O652*H652</f>
        <v>0</v>
      </c>
      <c r="Q652" s="222">
        <v>0</v>
      </c>
      <c r="R652" s="222">
        <f>Q652*H652</f>
        <v>0</v>
      </c>
      <c r="S652" s="222">
        <v>0</v>
      </c>
      <c r="T652" s="223">
        <f>S652*H652</f>
        <v>0</v>
      </c>
      <c r="U652" s="37"/>
      <c r="V652" s="37"/>
      <c r="W652" s="37"/>
      <c r="X652" s="37"/>
      <c r="Y652" s="37"/>
      <c r="Z652" s="37"/>
      <c r="AA652" s="37"/>
      <c r="AB652" s="37"/>
      <c r="AC652" s="37"/>
      <c r="AD652" s="37"/>
      <c r="AE652" s="37"/>
      <c r="AR652" s="224" t="s">
        <v>544</v>
      </c>
      <c r="AT652" s="224" t="s">
        <v>145</v>
      </c>
      <c r="AU652" s="224" t="s">
        <v>89</v>
      </c>
      <c r="AY652" s="16" t="s">
        <v>143</v>
      </c>
      <c r="BE652" s="225">
        <f>IF(N652="základní",J652,0)</f>
        <v>0</v>
      </c>
      <c r="BF652" s="225">
        <f>IF(N652="snížená",J652,0)</f>
        <v>0</v>
      </c>
      <c r="BG652" s="225">
        <f>IF(N652="zákl. přenesená",J652,0)</f>
        <v>0</v>
      </c>
      <c r="BH652" s="225">
        <f>IF(N652="sníž. přenesená",J652,0)</f>
        <v>0</v>
      </c>
      <c r="BI652" s="225">
        <f>IF(N652="nulová",J652,0)</f>
        <v>0</v>
      </c>
      <c r="BJ652" s="16" t="s">
        <v>21</v>
      </c>
      <c r="BK652" s="225">
        <f>ROUND(I652*H652,2)</f>
        <v>0</v>
      </c>
      <c r="BL652" s="16" t="s">
        <v>544</v>
      </c>
      <c r="BM652" s="224" t="s">
        <v>1180</v>
      </c>
    </row>
    <row r="653" s="2" customFormat="1" ht="14.4" customHeight="1">
      <c r="A653" s="37"/>
      <c r="B653" s="38"/>
      <c r="C653" s="213" t="s">
        <v>1181</v>
      </c>
      <c r="D653" s="213" t="s">
        <v>145</v>
      </c>
      <c r="E653" s="214" t="s">
        <v>1182</v>
      </c>
      <c r="F653" s="215" t="s">
        <v>1183</v>
      </c>
      <c r="G653" s="216" t="s">
        <v>179</v>
      </c>
      <c r="H653" s="217">
        <v>30</v>
      </c>
      <c r="I653" s="218"/>
      <c r="J653" s="219">
        <f>ROUND(I653*H653,2)</f>
        <v>0</v>
      </c>
      <c r="K653" s="215" t="s">
        <v>1</v>
      </c>
      <c r="L653" s="43"/>
      <c r="M653" s="220" t="s">
        <v>1</v>
      </c>
      <c r="N653" s="221" t="s">
        <v>45</v>
      </c>
      <c r="O653" s="90"/>
      <c r="P653" s="222">
        <f>O653*H653</f>
        <v>0</v>
      </c>
      <c r="Q653" s="222">
        <v>0</v>
      </c>
      <c r="R653" s="222">
        <f>Q653*H653</f>
        <v>0</v>
      </c>
      <c r="S653" s="222">
        <v>0</v>
      </c>
      <c r="T653" s="223">
        <f>S653*H653</f>
        <v>0</v>
      </c>
      <c r="U653" s="37"/>
      <c r="V653" s="37"/>
      <c r="W653" s="37"/>
      <c r="X653" s="37"/>
      <c r="Y653" s="37"/>
      <c r="Z653" s="37"/>
      <c r="AA653" s="37"/>
      <c r="AB653" s="37"/>
      <c r="AC653" s="37"/>
      <c r="AD653" s="37"/>
      <c r="AE653" s="37"/>
      <c r="AR653" s="224" t="s">
        <v>544</v>
      </c>
      <c r="AT653" s="224" t="s">
        <v>145</v>
      </c>
      <c r="AU653" s="224" t="s">
        <v>89</v>
      </c>
      <c r="AY653" s="16" t="s">
        <v>143</v>
      </c>
      <c r="BE653" s="225">
        <f>IF(N653="základní",J653,0)</f>
        <v>0</v>
      </c>
      <c r="BF653" s="225">
        <f>IF(N653="snížená",J653,0)</f>
        <v>0</v>
      </c>
      <c r="BG653" s="225">
        <f>IF(N653="zákl. přenesená",J653,0)</f>
        <v>0</v>
      </c>
      <c r="BH653" s="225">
        <f>IF(N653="sníž. přenesená",J653,0)</f>
        <v>0</v>
      </c>
      <c r="BI653" s="225">
        <f>IF(N653="nulová",J653,0)</f>
        <v>0</v>
      </c>
      <c r="BJ653" s="16" t="s">
        <v>21</v>
      </c>
      <c r="BK653" s="225">
        <f>ROUND(I653*H653,2)</f>
        <v>0</v>
      </c>
      <c r="BL653" s="16" t="s">
        <v>544</v>
      </c>
      <c r="BM653" s="224" t="s">
        <v>1184</v>
      </c>
    </row>
    <row r="654" s="2" customFormat="1" ht="14.4" customHeight="1">
      <c r="A654" s="37"/>
      <c r="B654" s="38"/>
      <c r="C654" s="213" t="s">
        <v>1185</v>
      </c>
      <c r="D654" s="213" t="s">
        <v>145</v>
      </c>
      <c r="E654" s="214" t="s">
        <v>1186</v>
      </c>
      <c r="F654" s="215" t="s">
        <v>1187</v>
      </c>
      <c r="G654" s="216" t="s">
        <v>179</v>
      </c>
      <c r="H654" s="217">
        <v>40</v>
      </c>
      <c r="I654" s="218"/>
      <c r="J654" s="219">
        <f>ROUND(I654*H654,2)</f>
        <v>0</v>
      </c>
      <c r="K654" s="215" t="s">
        <v>1</v>
      </c>
      <c r="L654" s="43"/>
      <c r="M654" s="220" t="s">
        <v>1</v>
      </c>
      <c r="N654" s="221" t="s">
        <v>45</v>
      </c>
      <c r="O654" s="90"/>
      <c r="P654" s="222">
        <f>O654*H654</f>
        <v>0</v>
      </c>
      <c r="Q654" s="222">
        <v>0</v>
      </c>
      <c r="R654" s="222">
        <f>Q654*H654</f>
        <v>0</v>
      </c>
      <c r="S654" s="222">
        <v>0</v>
      </c>
      <c r="T654" s="223">
        <f>S654*H654</f>
        <v>0</v>
      </c>
      <c r="U654" s="37"/>
      <c r="V654" s="37"/>
      <c r="W654" s="37"/>
      <c r="X654" s="37"/>
      <c r="Y654" s="37"/>
      <c r="Z654" s="37"/>
      <c r="AA654" s="37"/>
      <c r="AB654" s="37"/>
      <c r="AC654" s="37"/>
      <c r="AD654" s="37"/>
      <c r="AE654" s="37"/>
      <c r="AR654" s="224" t="s">
        <v>544</v>
      </c>
      <c r="AT654" s="224" t="s">
        <v>145</v>
      </c>
      <c r="AU654" s="224" t="s">
        <v>89</v>
      </c>
      <c r="AY654" s="16" t="s">
        <v>143</v>
      </c>
      <c r="BE654" s="225">
        <f>IF(N654="základní",J654,0)</f>
        <v>0</v>
      </c>
      <c r="BF654" s="225">
        <f>IF(N654="snížená",J654,0)</f>
        <v>0</v>
      </c>
      <c r="BG654" s="225">
        <f>IF(N654="zákl. přenesená",J654,0)</f>
        <v>0</v>
      </c>
      <c r="BH654" s="225">
        <f>IF(N654="sníž. přenesená",J654,0)</f>
        <v>0</v>
      </c>
      <c r="BI654" s="225">
        <f>IF(N654="nulová",J654,0)</f>
        <v>0</v>
      </c>
      <c r="BJ654" s="16" t="s">
        <v>21</v>
      </c>
      <c r="BK654" s="225">
        <f>ROUND(I654*H654,2)</f>
        <v>0</v>
      </c>
      <c r="BL654" s="16" t="s">
        <v>544</v>
      </c>
      <c r="BM654" s="224" t="s">
        <v>1188</v>
      </c>
    </row>
    <row r="655" s="2" customFormat="1" ht="14.4" customHeight="1">
      <c r="A655" s="37"/>
      <c r="B655" s="38"/>
      <c r="C655" s="213" t="s">
        <v>1189</v>
      </c>
      <c r="D655" s="213" t="s">
        <v>145</v>
      </c>
      <c r="E655" s="214" t="s">
        <v>1190</v>
      </c>
      <c r="F655" s="215" t="s">
        <v>1191</v>
      </c>
      <c r="G655" s="216" t="s">
        <v>179</v>
      </c>
      <c r="H655" s="217">
        <v>40</v>
      </c>
      <c r="I655" s="218"/>
      <c r="J655" s="219">
        <f>ROUND(I655*H655,2)</f>
        <v>0</v>
      </c>
      <c r="K655" s="215" t="s">
        <v>1</v>
      </c>
      <c r="L655" s="43"/>
      <c r="M655" s="220" t="s">
        <v>1</v>
      </c>
      <c r="N655" s="221" t="s">
        <v>45</v>
      </c>
      <c r="O655" s="90"/>
      <c r="P655" s="222">
        <f>O655*H655</f>
        <v>0</v>
      </c>
      <c r="Q655" s="222">
        <v>0</v>
      </c>
      <c r="R655" s="222">
        <f>Q655*H655</f>
        <v>0</v>
      </c>
      <c r="S655" s="222">
        <v>0</v>
      </c>
      <c r="T655" s="223">
        <f>S655*H655</f>
        <v>0</v>
      </c>
      <c r="U655" s="37"/>
      <c r="V655" s="37"/>
      <c r="W655" s="37"/>
      <c r="X655" s="37"/>
      <c r="Y655" s="37"/>
      <c r="Z655" s="37"/>
      <c r="AA655" s="37"/>
      <c r="AB655" s="37"/>
      <c r="AC655" s="37"/>
      <c r="AD655" s="37"/>
      <c r="AE655" s="37"/>
      <c r="AR655" s="224" t="s">
        <v>544</v>
      </c>
      <c r="AT655" s="224" t="s">
        <v>145</v>
      </c>
      <c r="AU655" s="224" t="s">
        <v>89</v>
      </c>
      <c r="AY655" s="16" t="s">
        <v>143</v>
      </c>
      <c r="BE655" s="225">
        <f>IF(N655="základní",J655,0)</f>
        <v>0</v>
      </c>
      <c r="BF655" s="225">
        <f>IF(N655="snížená",J655,0)</f>
        <v>0</v>
      </c>
      <c r="BG655" s="225">
        <f>IF(N655="zákl. přenesená",J655,0)</f>
        <v>0</v>
      </c>
      <c r="BH655" s="225">
        <f>IF(N655="sníž. přenesená",J655,0)</f>
        <v>0</v>
      </c>
      <c r="BI655" s="225">
        <f>IF(N655="nulová",J655,0)</f>
        <v>0</v>
      </c>
      <c r="BJ655" s="16" t="s">
        <v>21</v>
      </c>
      <c r="BK655" s="225">
        <f>ROUND(I655*H655,2)</f>
        <v>0</v>
      </c>
      <c r="BL655" s="16" t="s">
        <v>544</v>
      </c>
      <c r="BM655" s="224" t="s">
        <v>1192</v>
      </c>
    </row>
    <row r="656" s="2" customFormat="1" ht="14.4" customHeight="1">
      <c r="A656" s="37"/>
      <c r="B656" s="38"/>
      <c r="C656" s="213" t="s">
        <v>1193</v>
      </c>
      <c r="D656" s="213" t="s">
        <v>145</v>
      </c>
      <c r="E656" s="214" t="s">
        <v>1194</v>
      </c>
      <c r="F656" s="215" t="s">
        <v>1195</v>
      </c>
      <c r="G656" s="216" t="s">
        <v>179</v>
      </c>
      <c r="H656" s="217">
        <v>120</v>
      </c>
      <c r="I656" s="218"/>
      <c r="J656" s="219">
        <f>ROUND(I656*H656,2)</f>
        <v>0</v>
      </c>
      <c r="K656" s="215" t="s">
        <v>1</v>
      </c>
      <c r="L656" s="43"/>
      <c r="M656" s="220" t="s">
        <v>1</v>
      </c>
      <c r="N656" s="221" t="s">
        <v>45</v>
      </c>
      <c r="O656" s="90"/>
      <c r="P656" s="222">
        <f>O656*H656</f>
        <v>0</v>
      </c>
      <c r="Q656" s="222">
        <v>0</v>
      </c>
      <c r="R656" s="222">
        <f>Q656*H656</f>
        <v>0</v>
      </c>
      <c r="S656" s="222">
        <v>0</v>
      </c>
      <c r="T656" s="223">
        <f>S656*H656</f>
        <v>0</v>
      </c>
      <c r="U656" s="37"/>
      <c r="V656" s="37"/>
      <c r="W656" s="37"/>
      <c r="X656" s="37"/>
      <c r="Y656" s="37"/>
      <c r="Z656" s="37"/>
      <c r="AA656" s="37"/>
      <c r="AB656" s="37"/>
      <c r="AC656" s="37"/>
      <c r="AD656" s="37"/>
      <c r="AE656" s="37"/>
      <c r="AR656" s="224" t="s">
        <v>544</v>
      </c>
      <c r="AT656" s="224" t="s">
        <v>145</v>
      </c>
      <c r="AU656" s="224" t="s">
        <v>89</v>
      </c>
      <c r="AY656" s="16" t="s">
        <v>143</v>
      </c>
      <c r="BE656" s="225">
        <f>IF(N656="základní",J656,0)</f>
        <v>0</v>
      </c>
      <c r="BF656" s="225">
        <f>IF(N656="snížená",J656,0)</f>
        <v>0</v>
      </c>
      <c r="BG656" s="225">
        <f>IF(N656="zákl. přenesená",J656,0)</f>
        <v>0</v>
      </c>
      <c r="BH656" s="225">
        <f>IF(N656="sníž. přenesená",J656,0)</f>
        <v>0</v>
      </c>
      <c r="BI656" s="225">
        <f>IF(N656="nulová",J656,0)</f>
        <v>0</v>
      </c>
      <c r="BJ656" s="16" t="s">
        <v>21</v>
      </c>
      <c r="BK656" s="225">
        <f>ROUND(I656*H656,2)</f>
        <v>0</v>
      </c>
      <c r="BL656" s="16" t="s">
        <v>544</v>
      </c>
      <c r="BM656" s="224" t="s">
        <v>1196</v>
      </c>
    </row>
    <row r="657" s="2" customFormat="1" ht="14.4" customHeight="1">
      <c r="A657" s="37"/>
      <c r="B657" s="38"/>
      <c r="C657" s="213" t="s">
        <v>1197</v>
      </c>
      <c r="D657" s="213" t="s">
        <v>145</v>
      </c>
      <c r="E657" s="214" t="s">
        <v>1198</v>
      </c>
      <c r="F657" s="215" t="s">
        <v>1199</v>
      </c>
      <c r="G657" s="216" t="s">
        <v>179</v>
      </c>
      <c r="H657" s="217">
        <v>40</v>
      </c>
      <c r="I657" s="218"/>
      <c r="J657" s="219">
        <f>ROUND(I657*H657,2)</f>
        <v>0</v>
      </c>
      <c r="K657" s="215" t="s">
        <v>1</v>
      </c>
      <c r="L657" s="43"/>
      <c r="M657" s="220" t="s">
        <v>1</v>
      </c>
      <c r="N657" s="221" t="s">
        <v>45</v>
      </c>
      <c r="O657" s="90"/>
      <c r="P657" s="222">
        <f>O657*H657</f>
        <v>0</v>
      </c>
      <c r="Q657" s="222">
        <v>0</v>
      </c>
      <c r="R657" s="222">
        <f>Q657*H657</f>
        <v>0</v>
      </c>
      <c r="S657" s="222">
        <v>0</v>
      </c>
      <c r="T657" s="223">
        <f>S657*H657</f>
        <v>0</v>
      </c>
      <c r="U657" s="37"/>
      <c r="V657" s="37"/>
      <c r="W657" s="37"/>
      <c r="X657" s="37"/>
      <c r="Y657" s="37"/>
      <c r="Z657" s="37"/>
      <c r="AA657" s="37"/>
      <c r="AB657" s="37"/>
      <c r="AC657" s="37"/>
      <c r="AD657" s="37"/>
      <c r="AE657" s="37"/>
      <c r="AR657" s="224" t="s">
        <v>544</v>
      </c>
      <c r="AT657" s="224" t="s">
        <v>145</v>
      </c>
      <c r="AU657" s="224" t="s">
        <v>89</v>
      </c>
      <c r="AY657" s="16" t="s">
        <v>143</v>
      </c>
      <c r="BE657" s="225">
        <f>IF(N657="základní",J657,0)</f>
        <v>0</v>
      </c>
      <c r="BF657" s="225">
        <f>IF(N657="snížená",J657,0)</f>
        <v>0</v>
      </c>
      <c r="BG657" s="225">
        <f>IF(N657="zákl. přenesená",J657,0)</f>
        <v>0</v>
      </c>
      <c r="BH657" s="225">
        <f>IF(N657="sníž. přenesená",J657,0)</f>
        <v>0</v>
      </c>
      <c r="BI657" s="225">
        <f>IF(N657="nulová",J657,0)</f>
        <v>0</v>
      </c>
      <c r="BJ657" s="16" t="s">
        <v>21</v>
      </c>
      <c r="BK657" s="225">
        <f>ROUND(I657*H657,2)</f>
        <v>0</v>
      </c>
      <c r="BL657" s="16" t="s">
        <v>544</v>
      </c>
      <c r="BM657" s="224" t="s">
        <v>1200</v>
      </c>
    </row>
    <row r="658" s="2" customFormat="1" ht="14.4" customHeight="1">
      <c r="A658" s="37"/>
      <c r="B658" s="38"/>
      <c r="C658" s="213" t="s">
        <v>1201</v>
      </c>
      <c r="D658" s="213" t="s">
        <v>145</v>
      </c>
      <c r="E658" s="214" t="s">
        <v>1202</v>
      </c>
      <c r="F658" s="215" t="s">
        <v>1203</v>
      </c>
      <c r="G658" s="216" t="s">
        <v>1163</v>
      </c>
      <c r="H658" s="217">
        <v>100</v>
      </c>
      <c r="I658" s="218"/>
      <c r="J658" s="219">
        <f>ROUND(I658*H658,2)</f>
        <v>0</v>
      </c>
      <c r="K658" s="215" t="s">
        <v>1</v>
      </c>
      <c r="L658" s="43"/>
      <c r="M658" s="220" t="s">
        <v>1</v>
      </c>
      <c r="N658" s="221" t="s">
        <v>45</v>
      </c>
      <c r="O658" s="90"/>
      <c r="P658" s="222">
        <f>O658*H658</f>
        <v>0</v>
      </c>
      <c r="Q658" s="222">
        <v>0</v>
      </c>
      <c r="R658" s="222">
        <f>Q658*H658</f>
        <v>0</v>
      </c>
      <c r="S658" s="222">
        <v>0</v>
      </c>
      <c r="T658" s="223">
        <f>S658*H658</f>
        <v>0</v>
      </c>
      <c r="U658" s="37"/>
      <c r="V658" s="37"/>
      <c r="W658" s="37"/>
      <c r="X658" s="37"/>
      <c r="Y658" s="37"/>
      <c r="Z658" s="37"/>
      <c r="AA658" s="37"/>
      <c r="AB658" s="37"/>
      <c r="AC658" s="37"/>
      <c r="AD658" s="37"/>
      <c r="AE658" s="37"/>
      <c r="AR658" s="224" t="s">
        <v>544</v>
      </c>
      <c r="AT658" s="224" t="s">
        <v>145</v>
      </c>
      <c r="AU658" s="224" t="s">
        <v>89</v>
      </c>
      <c r="AY658" s="16" t="s">
        <v>143</v>
      </c>
      <c r="BE658" s="225">
        <f>IF(N658="základní",J658,0)</f>
        <v>0</v>
      </c>
      <c r="BF658" s="225">
        <f>IF(N658="snížená",J658,0)</f>
        <v>0</v>
      </c>
      <c r="BG658" s="225">
        <f>IF(N658="zákl. přenesená",J658,0)</f>
        <v>0</v>
      </c>
      <c r="BH658" s="225">
        <f>IF(N658="sníž. přenesená",J658,0)</f>
        <v>0</v>
      </c>
      <c r="BI658" s="225">
        <f>IF(N658="nulová",J658,0)</f>
        <v>0</v>
      </c>
      <c r="BJ658" s="16" t="s">
        <v>21</v>
      </c>
      <c r="BK658" s="225">
        <f>ROUND(I658*H658,2)</f>
        <v>0</v>
      </c>
      <c r="BL658" s="16" t="s">
        <v>544</v>
      </c>
      <c r="BM658" s="224" t="s">
        <v>1204</v>
      </c>
    </row>
    <row r="659" s="2" customFormat="1" ht="14.4" customHeight="1">
      <c r="A659" s="37"/>
      <c r="B659" s="38"/>
      <c r="C659" s="213" t="s">
        <v>1205</v>
      </c>
      <c r="D659" s="213" t="s">
        <v>145</v>
      </c>
      <c r="E659" s="214" t="s">
        <v>1206</v>
      </c>
      <c r="F659" s="215" t="s">
        <v>1207</v>
      </c>
      <c r="G659" s="216" t="s">
        <v>1163</v>
      </c>
      <c r="H659" s="217">
        <v>100</v>
      </c>
      <c r="I659" s="218"/>
      <c r="J659" s="219">
        <f>ROUND(I659*H659,2)</f>
        <v>0</v>
      </c>
      <c r="K659" s="215" t="s">
        <v>1</v>
      </c>
      <c r="L659" s="43"/>
      <c r="M659" s="220" t="s">
        <v>1</v>
      </c>
      <c r="N659" s="221" t="s">
        <v>45</v>
      </c>
      <c r="O659" s="90"/>
      <c r="P659" s="222">
        <f>O659*H659</f>
        <v>0</v>
      </c>
      <c r="Q659" s="222">
        <v>0</v>
      </c>
      <c r="R659" s="222">
        <f>Q659*H659</f>
        <v>0</v>
      </c>
      <c r="S659" s="222">
        <v>0</v>
      </c>
      <c r="T659" s="223">
        <f>S659*H659</f>
        <v>0</v>
      </c>
      <c r="U659" s="37"/>
      <c r="V659" s="37"/>
      <c r="W659" s="37"/>
      <c r="X659" s="37"/>
      <c r="Y659" s="37"/>
      <c r="Z659" s="37"/>
      <c r="AA659" s="37"/>
      <c r="AB659" s="37"/>
      <c r="AC659" s="37"/>
      <c r="AD659" s="37"/>
      <c r="AE659" s="37"/>
      <c r="AR659" s="224" t="s">
        <v>544</v>
      </c>
      <c r="AT659" s="224" t="s">
        <v>145</v>
      </c>
      <c r="AU659" s="224" t="s">
        <v>89</v>
      </c>
      <c r="AY659" s="16" t="s">
        <v>143</v>
      </c>
      <c r="BE659" s="225">
        <f>IF(N659="základní",J659,0)</f>
        <v>0</v>
      </c>
      <c r="BF659" s="225">
        <f>IF(N659="snížená",J659,0)</f>
        <v>0</v>
      </c>
      <c r="BG659" s="225">
        <f>IF(N659="zákl. přenesená",J659,0)</f>
        <v>0</v>
      </c>
      <c r="BH659" s="225">
        <f>IF(N659="sníž. přenesená",J659,0)</f>
        <v>0</v>
      </c>
      <c r="BI659" s="225">
        <f>IF(N659="nulová",J659,0)</f>
        <v>0</v>
      </c>
      <c r="BJ659" s="16" t="s">
        <v>21</v>
      </c>
      <c r="BK659" s="225">
        <f>ROUND(I659*H659,2)</f>
        <v>0</v>
      </c>
      <c r="BL659" s="16" t="s">
        <v>544</v>
      </c>
      <c r="BM659" s="224" t="s">
        <v>1208</v>
      </c>
    </row>
    <row r="660" s="2" customFormat="1" ht="24.15" customHeight="1">
      <c r="A660" s="37"/>
      <c r="B660" s="38"/>
      <c r="C660" s="213" t="s">
        <v>1209</v>
      </c>
      <c r="D660" s="213" t="s">
        <v>145</v>
      </c>
      <c r="E660" s="214" t="s">
        <v>1210</v>
      </c>
      <c r="F660" s="215" t="s">
        <v>1211</v>
      </c>
      <c r="G660" s="216" t="s">
        <v>1163</v>
      </c>
      <c r="H660" s="217">
        <v>1</v>
      </c>
      <c r="I660" s="218"/>
      <c r="J660" s="219">
        <f>ROUND(I660*H660,2)</f>
        <v>0</v>
      </c>
      <c r="K660" s="215" t="s">
        <v>1</v>
      </c>
      <c r="L660" s="43"/>
      <c r="M660" s="220" t="s">
        <v>1</v>
      </c>
      <c r="N660" s="221" t="s">
        <v>45</v>
      </c>
      <c r="O660" s="90"/>
      <c r="P660" s="222">
        <f>O660*H660</f>
        <v>0</v>
      </c>
      <c r="Q660" s="222">
        <v>0</v>
      </c>
      <c r="R660" s="222">
        <f>Q660*H660</f>
        <v>0</v>
      </c>
      <c r="S660" s="222">
        <v>0</v>
      </c>
      <c r="T660" s="223">
        <f>S660*H660</f>
        <v>0</v>
      </c>
      <c r="U660" s="37"/>
      <c r="V660" s="37"/>
      <c r="W660" s="37"/>
      <c r="X660" s="37"/>
      <c r="Y660" s="37"/>
      <c r="Z660" s="37"/>
      <c r="AA660" s="37"/>
      <c r="AB660" s="37"/>
      <c r="AC660" s="37"/>
      <c r="AD660" s="37"/>
      <c r="AE660" s="37"/>
      <c r="AR660" s="224" t="s">
        <v>544</v>
      </c>
      <c r="AT660" s="224" t="s">
        <v>145</v>
      </c>
      <c r="AU660" s="224" t="s">
        <v>89</v>
      </c>
      <c r="AY660" s="16" t="s">
        <v>143</v>
      </c>
      <c r="BE660" s="225">
        <f>IF(N660="základní",J660,0)</f>
        <v>0</v>
      </c>
      <c r="BF660" s="225">
        <f>IF(N660="snížená",J660,0)</f>
        <v>0</v>
      </c>
      <c r="BG660" s="225">
        <f>IF(N660="zákl. přenesená",J660,0)</f>
        <v>0</v>
      </c>
      <c r="BH660" s="225">
        <f>IF(N660="sníž. přenesená",J660,0)</f>
        <v>0</v>
      </c>
      <c r="BI660" s="225">
        <f>IF(N660="nulová",J660,0)</f>
        <v>0</v>
      </c>
      <c r="BJ660" s="16" t="s">
        <v>21</v>
      </c>
      <c r="BK660" s="225">
        <f>ROUND(I660*H660,2)</f>
        <v>0</v>
      </c>
      <c r="BL660" s="16" t="s">
        <v>544</v>
      </c>
      <c r="BM660" s="224" t="s">
        <v>1212</v>
      </c>
    </row>
    <row r="661" s="2" customFormat="1" ht="24.15" customHeight="1">
      <c r="A661" s="37"/>
      <c r="B661" s="38"/>
      <c r="C661" s="213" t="s">
        <v>1213</v>
      </c>
      <c r="D661" s="213" t="s">
        <v>145</v>
      </c>
      <c r="E661" s="214" t="s">
        <v>1214</v>
      </c>
      <c r="F661" s="215" t="s">
        <v>1215</v>
      </c>
      <c r="G661" s="216" t="s">
        <v>1163</v>
      </c>
      <c r="H661" s="217">
        <v>4</v>
      </c>
      <c r="I661" s="218"/>
      <c r="J661" s="219">
        <f>ROUND(I661*H661,2)</f>
        <v>0</v>
      </c>
      <c r="K661" s="215" t="s">
        <v>1</v>
      </c>
      <c r="L661" s="43"/>
      <c r="M661" s="220" t="s">
        <v>1</v>
      </c>
      <c r="N661" s="221" t="s">
        <v>45</v>
      </c>
      <c r="O661" s="90"/>
      <c r="P661" s="222">
        <f>O661*H661</f>
        <v>0</v>
      </c>
      <c r="Q661" s="222">
        <v>0</v>
      </c>
      <c r="R661" s="222">
        <f>Q661*H661</f>
        <v>0</v>
      </c>
      <c r="S661" s="222">
        <v>0</v>
      </c>
      <c r="T661" s="223">
        <f>S661*H661</f>
        <v>0</v>
      </c>
      <c r="U661" s="37"/>
      <c r="V661" s="37"/>
      <c r="W661" s="37"/>
      <c r="X661" s="37"/>
      <c r="Y661" s="37"/>
      <c r="Z661" s="37"/>
      <c r="AA661" s="37"/>
      <c r="AB661" s="37"/>
      <c r="AC661" s="37"/>
      <c r="AD661" s="37"/>
      <c r="AE661" s="37"/>
      <c r="AR661" s="224" t="s">
        <v>544</v>
      </c>
      <c r="AT661" s="224" t="s">
        <v>145</v>
      </c>
      <c r="AU661" s="224" t="s">
        <v>89</v>
      </c>
      <c r="AY661" s="16" t="s">
        <v>143</v>
      </c>
      <c r="BE661" s="225">
        <f>IF(N661="základní",J661,0)</f>
        <v>0</v>
      </c>
      <c r="BF661" s="225">
        <f>IF(N661="snížená",J661,0)</f>
        <v>0</v>
      </c>
      <c r="BG661" s="225">
        <f>IF(N661="zákl. přenesená",J661,0)</f>
        <v>0</v>
      </c>
      <c r="BH661" s="225">
        <f>IF(N661="sníž. přenesená",J661,0)</f>
        <v>0</v>
      </c>
      <c r="BI661" s="225">
        <f>IF(N661="nulová",J661,0)</f>
        <v>0</v>
      </c>
      <c r="BJ661" s="16" t="s">
        <v>21</v>
      </c>
      <c r="BK661" s="225">
        <f>ROUND(I661*H661,2)</f>
        <v>0</v>
      </c>
      <c r="BL661" s="16" t="s">
        <v>544</v>
      </c>
      <c r="BM661" s="224" t="s">
        <v>1216</v>
      </c>
    </row>
    <row r="662" s="2" customFormat="1" ht="24.15" customHeight="1">
      <c r="A662" s="37"/>
      <c r="B662" s="38"/>
      <c r="C662" s="213" t="s">
        <v>1217</v>
      </c>
      <c r="D662" s="213" t="s">
        <v>145</v>
      </c>
      <c r="E662" s="214" t="s">
        <v>1218</v>
      </c>
      <c r="F662" s="215" t="s">
        <v>1219</v>
      </c>
      <c r="G662" s="216" t="s">
        <v>1163</v>
      </c>
      <c r="H662" s="217">
        <v>1</v>
      </c>
      <c r="I662" s="218"/>
      <c r="J662" s="219">
        <f>ROUND(I662*H662,2)</f>
        <v>0</v>
      </c>
      <c r="K662" s="215" t="s">
        <v>1</v>
      </c>
      <c r="L662" s="43"/>
      <c r="M662" s="220" t="s">
        <v>1</v>
      </c>
      <c r="N662" s="221" t="s">
        <v>45</v>
      </c>
      <c r="O662" s="90"/>
      <c r="P662" s="222">
        <f>O662*H662</f>
        <v>0</v>
      </c>
      <c r="Q662" s="222">
        <v>0</v>
      </c>
      <c r="R662" s="222">
        <f>Q662*H662</f>
        <v>0</v>
      </c>
      <c r="S662" s="222">
        <v>0</v>
      </c>
      <c r="T662" s="223">
        <f>S662*H662</f>
        <v>0</v>
      </c>
      <c r="U662" s="37"/>
      <c r="V662" s="37"/>
      <c r="W662" s="37"/>
      <c r="X662" s="37"/>
      <c r="Y662" s="37"/>
      <c r="Z662" s="37"/>
      <c r="AA662" s="37"/>
      <c r="AB662" s="37"/>
      <c r="AC662" s="37"/>
      <c r="AD662" s="37"/>
      <c r="AE662" s="37"/>
      <c r="AR662" s="224" t="s">
        <v>544</v>
      </c>
      <c r="AT662" s="224" t="s">
        <v>145</v>
      </c>
      <c r="AU662" s="224" t="s">
        <v>89</v>
      </c>
      <c r="AY662" s="16" t="s">
        <v>143</v>
      </c>
      <c r="BE662" s="225">
        <f>IF(N662="základní",J662,0)</f>
        <v>0</v>
      </c>
      <c r="BF662" s="225">
        <f>IF(N662="snížená",J662,0)</f>
        <v>0</v>
      </c>
      <c r="BG662" s="225">
        <f>IF(N662="zákl. přenesená",J662,0)</f>
        <v>0</v>
      </c>
      <c r="BH662" s="225">
        <f>IF(N662="sníž. přenesená",J662,0)</f>
        <v>0</v>
      </c>
      <c r="BI662" s="225">
        <f>IF(N662="nulová",J662,0)</f>
        <v>0</v>
      </c>
      <c r="BJ662" s="16" t="s">
        <v>21</v>
      </c>
      <c r="BK662" s="225">
        <f>ROUND(I662*H662,2)</f>
        <v>0</v>
      </c>
      <c r="BL662" s="16" t="s">
        <v>544</v>
      </c>
      <c r="BM662" s="224" t="s">
        <v>1220</v>
      </c>
    </row>
    <row r="663" s="2" customFormat="1" ht="14.4" customHeight="1">
      <c r="A663" s="37"/>
      <c r="B663" s="38"/>
      <c r="C663" s="213" t="s">
        <v>1221</v>
      </c>
      <c r="D663" s="213" t="s">
        <v>145</v>
      </c>
      <c r="E663" s="214" t="s">
        <v>1222</v>
      </c>
      <c r="F663" s="215" t="s">
        <v>1223</v>
      </c>
      <c r="G663" s="216" t="s">
        <v>1163</v>
      </c>
      <c r="H663" s="217">
        <v>6</v>
      </c>
      <c r="I663" s="218"/>
      <c r="J663" s="219">
        <f>ROUND(I663*H663,2)</f>
        <v>0</v>
      </c>
      <c r="K663" s="215" t="s">
        <v>1</v>
      </c>
      <c r="L663" s="43"/>
      <c r="M663" s="220" t="s">
        <v>1</v>
      </c>
      <c r="N663" s="221" t="s">
        <v>45</v>
      </c>
      <c r="O663" s="90"/>
      <c r="P663" s="222">
        <f>O663*H663</f>
        <v>0</v>
      </c>
      <c r="Q663" s="222">
        <v>0</v>
      </c>
      <c r="R663" s="222">
        <f>Q663*H663</f>
        <v>0</v>
      </c>
      <c r="S663" s="222">
        <v>0</v>
      </c>
      <c r="T663" s="223">
        <f>S663*H663</f>
        <v>0</v>
      </c>
      <c r="U663" s="37"/>
      <c r="V663" s="37"/>
      <c r="W663" s="37"/>
      <c r="X663" s="37"/>
      <c r="Y663" s="37"/>
      <c r="Z663" s="37"/>
      <c r="AA663" s="37"/>
      <c r="AB663" s="37"/>
      <c r="AC663" s="37"/>
      <c r="AD663" s="37"/>
      <c r="AE663" s="37"/>
      <c r="AR663" s="224" t="s">
        <v>544</v>
      </c>
      <c r="AT663" s="224" t="s">
        <v>145</v>
      </c>
      <c r="AU663" s="224" t="s">
        <v>89</v>
      </c>
      <c r="AY663" s="16" t="s">
        <v>143</v>
      </c>
      <c r="BE663" s="225">
        <f>IF(N663="základní",J663,0)</f>
        <v>0</v>
      </c>
      <c r="BF663" s="225">
        <f>IF(N663="snížená",J663,0)</f>
        <v>0</v>
      </c>
      <c r="BG663" s="225">
        <f>IF(N663="zákl. přenesená",J663,0)</f>
        <v>0</v>
      </c>
      <c r="BH663" s="225">
        <f>IF(N663="sníž. přenesená",J663,0)</f>
        <v>0</v>
      </c>
      <c r="BI663" s="225">
        <f>IF(N663="nulová",J663,0)</f>
        <v>0</v>
      </c>
      <c r="BJ663" s="16" t="s">
        <v>21</v>
      </c>
      <c r="BK663" s="225">
        <f>ROUND(I663*H663,2)</f>
        <v>0</v>
      </c>
      <c r="BL663" s="16" t="s">
        <v>544</v>
      </c>
      <c r="BM663" s="224" t="s">
        <v>1224</v>
      </c>
    </row>
    <row r="664" s="2" customFormat="1" ht="14.4" customHeight="1">
      <c r="A664" s="37"/>
      <c r="B664" s="38"/>
      <c r="C664" s="213" t="s">
        <v>1225</v>
      </c>
      <c r="D664" s="213" t="s">
        <v>145</v>
      </c>
      <c r="E664" s="214" t="s">
        <v>1226</v>
      </c>
      <c r="F664" s="215" t="s">
        <v>1227</v>
      </c>
      <c r="G664" s="216" t="s">
        <v>1163</v>
      </c>
      <c r="H664" s="217">
        <v>4</v>
      </c>
      <c r="I664" s="218"/>
      <c r="J664" s="219">
        <f>ROUND(I664*H664,2)</f>
        <v>0</v>
      </c>
      <c r="K664" s="215" t="s">
        <v>1</v>
      </c>
      <c r="L664" s="43"/>
      <c r="M664" s="220" t="s">
        <v>1</v>
      </c>
      <c r="N664" s="221" t="s">
        <v>45</v>
      </c>
      <c r="O664" s="90"/>
      <c r="P664" s="222">
        <f>O664*H664</f>
        <v>0</v>
      </c>
      <c r="Q664" s="222">
        <v>0</v>
      </c>
      <c r="R664" s="222">
        <f>Q664*H664</f>
        <v>0</v>
      </c>
      <c r="S664" s="222">
        <v>0</v>
      </c>
      <c r="T664" s="223">
        <f>S664*H664</f>
        <v>0</v>
      </c>
      <c r="U664" s="37"/>
      <c r="V664" s="37"/>
      <c r="W664" s="37"/>
      <c r="X664" s="37"/>
      <c r="Y664" s="37"/>
      <c r="Z664" s="37"/>
      <c r="AA664" s="37"/>
      <c r="AB664" s="37"/>
      <c r="AC664" s="37"/>
      <c r="AD664" s="37"/>
      <c r="AE664" s="37"/>
      <c r="AR664" s="224" t="s">
        <v>544</v>
      </c>
      <c r="AT664" s="224" t="s">
        <v>145</v>
      </c>
      <c r="AU664" s="224" t="s">
        <v>89</v>
      </c>
      <c r="AY664" s="16" t="s">
        <v>143</v>
      </c>
      <c r="BE664" s="225">
        <f>IF(N664="základní",J664,0)</f>
        <v>0</v>
      </c>
      <c r="BF664" s="225">
        <f>IF(N664="snížená",J664,0)</f>
        <v>0</v>
      </c>
      <c r="BG664" s="225">
        <f>IF(N664="zákl. přenesená",J664,0)</f>
        <v>0</v>
      </c>
      <c r="BH664" s="225">
        <f>IF(N664="sníž. přenesená",J664,0)</f>
        <v>0</v>
      </c>
      <c r="BI664" s="225">
        <f>IF(N664="nulová",J664,0)</f>
        <v>0</v>
      </c>
      <c r="BJ664" s="16" t="s">
        <v>21</v>
      </c>
      <c r="BK664" s="225">
        <f>ROUND(I664*H664,2)</f>
        <v>0</v>
      </c>
      <c r="BL664" s="16" t="s">
        <v>544</v>
      </c>
      <c r="BM664" s="224" t="s">
        <v>1228</v>
      </c>
    </row>
    <row r="665" s="2" customFormat="1" ht="14.4" customHeight="1">
      <c r="A665" s="37"/>
      <c r="B665" s="38"/>
      <c r="C665" s="213" t="s">
        <v>1229</v>
      </c>
      <c r="D665" s="213" t="s">
        <v>145</v>
      </c>
      <c r="E665" s="214" t="s">
        <v>1230</v>
      </c>
      <c r="F665" s="215" t="s">
        <v>1231</v>
      </c>
      <c r="G665" s="216" t="s">
        <v>1163</v>
      </c>
      <c r="H665" s="217">
        <v>1</v>
      </c>
      <c r="I665" s="218"/>
      <c r="J665" s="219">
        <f>ROUND(I665*H665,2)</f>
        <v>0</v>
      </c>
      <c r="K665" s="215" t="s">
        <v>1</v>
      </c>
      <c r="L665" s="43"/>
      <c r="M665" s="220" t="s">
        <v>1</v>
      </c>
      <c r="N665" s="221" t="s">
        <v>45</v>
      </c>
      <c r="O665" s="90"/>
      <c r="P665" s="222">
        <f>O665*H665</f>
        <v>0</v>
      </c>
      <c r="Q665" s="222">
        <v>0</v>
      </c>
      <c r="R665" s="222">
        <f>Q665*H665</f>
        <v>0</v>
      </c>
      <c r="S665" s="222">
        <v>0</v>
      </c>
      <c r="T665" s="223">
        <f>S665*H665</f>
        <v>0</v>
      </c>
      <c r="U665" s="37"/>
      <c r="V665" s="37"/>
      <c r="W665" s="37"/>
      <c r="X665" s="37"/>
      <c r="Y665" s="37"/>
      <c r="Z665" s="37"/>
      <c r="AA665" s="37"/>
      <c r="AB665" s="37"/>
      <c r="AC665" s="37"/>
      <c r="AD665" s="37"/>
      <c r="AE665" s="37"/>
      <c r="AR665" s="224" t="s">
        <v>544</v>
      </c>
      <c r="AT665" s="224" t="s">
        <v>145</v>
      </c>
      <c r="AU665" s="224" t="s">
        <v>89</v>
      </c>
      <c r="AY665" s="16" t="s">
        <v>143</v>
      </c>
      <c r="BE665" s="225">
        <f>IF(N665="základní",J665,0)</f>
        <v>0</v>
      </c>
      <c r="BF665" s="225">
        <f>IF(N665="snížená",J665,0)</f>
        <v>0</v>
      </c>
      <c r="BG665" s="225">
        <f>IF(N665="zákl. přenesená",J665,0)</f>
        <v>0</v>
      </c>
      <c r="BH665" s="225">
        <f>IF(N665="sníž. přenesená",J665,0)</f>
        <v>0</v>
      </c>
      <c r="BI665" s="225">
        <f>IF(N665="nulová",J665,0)</f>
        <v>0</v>
      </c>
      <c r="BJ665" s="16" t="s">
        <v>21</v>
      </c>
      <c r="BK665" s="225">
        <f>ROUND(I665*H665,2)</f>
        <v>0</v>
      </c>
      <c r="BL665" s="16" t="s">
        <v>544</v>
      </c>
      <c r="BM665" s="224" t="s">
        <v>1232</v>
      </c>
    </row>
    <row r="666" s="2" customFormat="1" ht="14.4" customHeight="1">
      <c r="A666" s="37"/>
      <c r="B666" s="38"/>
      <c r="C666" s="213" t="s">
        <v>1233</v>
      </c>
      <c r="D666" s="213" t="s">
        <v>145</v>
      </c>
      <c r="E666" s="214" t="s">
        <v>1234</v>
      </c>
      <c r="F666" s="215" t="s">
        <v>1235</v>
      </c>
      <c r="G666" s="216" t="s">
        <v>921</v>
      </c>
      <c r="H666" s="217">
        <v>1</v>
      </c>
      <c r="I666" s="218"/>
      <c r="J666" s="219">
        <f>ROUND(I666*H666,2)</f>
        <v>0</v>
      </c>
      <c r="K666" s="215" t="s">
        <v>1</v>
      </c>
      <c r="L666" s="43"/>
      <c r="M666" s="220" t="s">
        <v>1</v>
      </c>
      <c r="N666" s="221" t="s">
        <v>45</v>
      </c>
      <c r="O666" s="90"/>
      <c r="P666" s="222">
        <f>O666*H666</f>
        <v>0</v>
      </c>
      <c r="Q666" s="222">
        <v>0</v>
      </c>
      <c r="R666" s="222">
        <f>Q666*H666</f>
        <v>0</v>
      </c>
      <c r="S666" s="222">
        <v>0</v>
      </c>
      <c r="T666" s="223">
        <f>S666*H666</f>
        <v>0</v>
      </c>
      <c r="U666" s="37"/>
      <c r="V666" s="37"/>
      <c r="W666" s="37"/>
      <c r="X666" s="37"/>
      <c r="Y666" s="37"/>
      <c r="Z666" s="37"/>
      <c r="AA666" s="37"/>
      <c r="AB666" s="37"/>
      <c r="AC666" s="37"/>
      <c r="AD666" s="37"/>
      <c r="AE666" s="37"/>
      <c r="AR666" s="224" t="s">
        <v>544</v>
      </c>
      <c r="AT666" s="224" t="s">
        <v>145</v>
      </c>
      <c r="AU666" s="224" t="s">
        <v>89</v>
      </c>
      <c r="AY666" s="16" t="s">
        <v>143</v>
      </c>
      <c r="BE666" s="225">
        <f>IF(N666="základní",J666,0)</f>
        <v>0</v>
      </c>
      <c r="BF666" s="225">
        <f>IF(N666="snížená",J666,0)</f>
        <v>0</v>
      </c>
      <c r="BG666" s="225">
        <f>IF(N666="zákl. přenesená",J666,0)</f>
        <v>0</v>
      </c>
      <c r="BH666" s="225">
        <f>IF(N666="sníž. přenesená",J666,0)</f>
        <v>0</v>
      </c>
      <c r="BI666" s="225">
        <f>IF(N666="nulová",J666,0)</f>
        <v>0</v>
      </c>
      <c r="BJ666" s="16" t="s">
        <v>21</v>
      </c>
      <c r="BK666" s="225">
        <f>ROUND(I666*H666,2)</f>
        <v>0</v>
      </c>
      <c r="BL666" s="16" t="s">
        <v>544</v>
      </c>
      <c r="BM666" s="224" t="s">
        <v>1236</v>
      </c>
    </row>
    <row r="667" s="2" customFormat="1" ht="14.4" customHeight="1">
      <c r="A667" s="37"/>
      <c r="B667" s="38"/>
      <c r="C667" s="213" t="s">
        <v>1237</v>
      </c>
      <c r="D667" s="213" t="s">
        <v>145</v>
      </c>
      <c r="E667" s="214" t="s">
        <v>1238</v>
      </c>
      <c r="F667" s="215" t="s">
        <v>920</v>
      </c>
      <c r="G667" s="216" t="s">
        <v>921</v>
      </c>
      <c r="H667" s="217">
        <v>1</v>
      </c>
      <c r="I667" s="218"/>
      <c r="J667" s="219">
        <f>ROUND(I667*H667,2)</f>
        <v>0</v>
      </c>
      <c r="K667" s="215" t="s">
        <v>1</v>
      </c>
      <c r="L667" s="43"/>
      <c r="M667" s="220" t="s">
        <v>1</v>
      </c>
      <c r="N667" s="221" t="s">
        <v>45</v>
      </c>
      <c r="O667" s="90"/>
      <c r="P667" s="222">
        <f>O667*H667</f>
        <v>0</v>
      </c>
      <c r="Q667" s="222">
        <v>0</v>
      </c>
      <c r="R667" s="222">
        <f>Q667*H667</f>
        <v>0</v>
      </c>
      <c r="S667" s="222">
        <v>0</v>
      </c>
      <c r="T667" s="223">
        <f>S667*H667</f>
        <v>0</v>
      </c>
      <c r="U667" s="37"/>
      <c r="V667" s="37"/>
      <c r="W667" s="37"/>
      <c r="X667" s="37"/>
      <c r="Y667" s="37"/>
      <c r="Z667" s="37"/>
      <c r="AA667" s="37"/>
      <c r="AB667" s="37"/>
      <c r="AC667" s="37"/>
      <c r="AD667" s="37"/>
      <c r="AE667" s="37"/>
      <c r="AR667" s="224" t="s">
        <v>544</v>
      </c>
      <c r="AT667" s="224" t="s">
        <v>145</v>
      </c>
      <c r="AU667" s="224" t="s">
        <v>89</v>
      </c>
      <c r="AY667" s="16" t="s">
        <v>143</v>
      </c>
      <c r="BE667" s="225">
        <f>IF(N667="základní",J667,0)</f>
        <v>0</v>
      </c>
      <c r="BF667" s="225">
        <f>IF(N667="snížená",J667,0)</f>
        <v>0</v>
      </c>
      <c r="BG667" s="225">
        <f>IF(N667="zákl. přenesená",J667,0)</f>
        <v>0</v>
      </c>
      <c r="BH667" s="225">
        <f>IF(N667="sníž. přenesená",J667,0)</f>
        <v>0</v>
      </c>
      <c r="BI667" s="225">
        <f>IF(N667="nulová",J667,0)</f>
        <v>0</v>
      </c>
      <c r="BJ667" s="16" t="s">
        <v>21</v>
      </c>
      <c r="BK667" s="225">
        <f>ROUND(I667*H667,2)</f>
        <v>0</v>
      </c>
      <c r="BL667" s="16" t="s">
        <v>544</v>
      </c>
      <c r="BM667" s="224" t="s">
        <v>1239</v>
      </c>
    </row>
    <row r="668" s="2" customFormat="1" ht="24.15" customHeight="1">
      <c r="A668" s="37"/>
      <c r="B668" s="38"/>
      <c r="C668" s="213" t="s">
        <v>1240</v>
      </c>
      <c r="D668" s="213" t="s">
        <v>145</v>
      </c>
      <c r="E668" s="214" t="s">
        <v>1241</v>
      </c>
      <c r="F668" s="215" t="s">
        <v>1242</v>
      </c>
      <c r="G668" s="216" t="s">
        <v>921</v>
      </c>
      <c r="H668" s="217">
        <v>1</v>
      </c>
      <c r="I668" s="218"/>
      <c r="J668" s="219">
        <f>ROUND(I668*H668,2)</f>
        <v>0</v>
      </c>
      <c r="K668" s="215" t="s">
        <v>1</v>
      </c>
      <c r="L668" s="43"/>
      <c r="M668" s="220" t="s">
        <v>1</v>
      </c>
      <c r="N668" s="221" t="s">
        <v>45</v>
      </c>
      <c r="O668" s="90"/>
      <c r="P668" s="222">
        <f>O668*H668</f>
        <v>0</v>
      </c>
      <c r="Q668" s="222">
        <v>0</v>
      </c>
      <c r="R668" s="222">
        <f>Q668*H668</f>
        <v>0</v>
      </c>
      <c r="S668" s="222">
        <v>0</v>
      </c>
      <c r="T668" s="223">
        <f>S668*H668</f>
        <v>0</v>
      </c>
      <c r="U668" s="37"/>
      <c r="V668" s="37"/>
      <c r="W668" s="37"/>
      <c r="X668" s="37"/>
      <c r="Y668" s="37"/>
      <c r="Z668" s="37"/>
      <c r="AA668" s="37"/>
      <c r="AB668" s="37"/>
      <c r="AC668" s="37"/>
      <c r="AD668" s="37"/>
      <c r="AE668" s="37"/>
      <c r="AR668" s="224" t="s">
        <v>544</v>
      </c>
      <c r="AT668" s="224" t="s">
        <v>145</v>
      </c>
      <c r="AU668" s="224" t="s">
        <v>89</v>
      </c>
      <c r="AY668" s="16" t="s">
        <v>143</v>
      </c>
      <c r="BE668" s="225">
        <f>IF(N668="základní",J668,0)</f>
        <v>0</v>
      </c>
      <c r="BF668" s="225">
        <f>IF(N668="snížená",J668,0)</f>
        <v>0</v>
      </c>
      <c r="BG668" s="225">
        <f>IF(N668="zákl. přenesená",J668,0)</f>
        <v>0</v>
      </c>
      <c r="BH668" s="225">
        <f>IF(N668="sníž. přenesená",J668,0)</f>
        <v>0</v>
      </c>
      <c r="BI668" s="225">
        <f>IF(N668="nulová",J668,0)</f>
        <v>0</v>
      </c>
      <c r="BJ668" s="16" t="s">
        <v>21</v>
      </c>
      <c r="BK668" s="225">
        <f>ROUND(I668*H668,2)</f>
        <v>0</v>
      </c>
      <c r="BL668" s="16" t="s">
        <v>544</v>
      </c>
      <c r="BM668" s="224" t="s">
        <v>1243</v>
      </c>
    </row>
    <row r="669" s="2" customFormat="1" ht="24.15" customHeight="1">
      <c r="A669" s="37"/>
      <c r="B669" s="38"/>
      <c r="C669" s="213" t="s">
        <v>1244</v>
      </c>
      <c r="D669" s="213" t="s">
        <v>145</v>
      </c>
      <c r="E669" s="214" t="s">
        <v>1245</v>
      </c>
      <c r="F669" s="215" t="s">
        <v>1246</v>
      </c>
      <c r="G669" s="216" t="s">
        <v>921</v>
      </c>
      <c r="H669" s="217">
        <v>1</v>
      </c>
      <c r="I669" s="218"/>
      <c r="J669" s="219">
        <f>ROUND(I669*H669,2)</f>
        <v>0</v>
      </c>
      <c r="K669" s="215" t="s">
        <v>1</v>
      </c>
      <c r="L669" s="43"/>
      <c r="M669" s="220" t="s">
        <v>1</v>
      </c>
      <c r="N669" s="221" t="s">
        <v>45</v>
      </c>
      <c r="O669" s="90"/>
      <c r="P669" s="222">
        <f>O669*H669</f>
        <v>0</v>
      </c>
      <c r="Q669" s="222">
        <v>0</v>
      </c>
      <c r="R669" s="222">
        <f>Q669*H669</f>
        <v>0</v>
      </c>
      <c r="S669" s="222">
        <v>0</v>
      </c>
      <c r="T669" s="223">
        <f>S669*H669</f>
        <v>0</v>
      </c>
      <c r="U669" s="37"/>
      <c r="V669" s="37"/>
      <c r="W669" s="37"/>
      <c r="X669" s="37"/>
      <c r="Y669" s="37"/>
      <c r="Z669" s="37"/>
      <c r="AA669" s="37"/>
      <c r="AB669" s="37"/>
      <c r="AC669" s="37"/>
      <c r="AD669" s="37"/>
      <c r="AE669" s="37"/>
      <c r="AR669" s="224" t="s">
        <v>544</v>
      </c>
      <c r="AT669" s="224" t="s">
        <v>145</v>
      </c>
      <c r="AU669" s="224" t="s">
        <v>89</v>
      </c>
      <c r="AY669" s="16" t="s">
        <v>143</v>
      </c>
      <c r="BE669" s="225">
        <f>IF(N669="základní",J669,0)</f>
        <v>0</v>
      </c>
      <c r="BF669" s="225">
        <f>IF(N669="snížená",J669,0)</f>
        <v>0</v>
      </c>
      <c r="BG669" s="225">
        <f>IF(N669="zákl. přenesená",J669,0)</f>
        <v>0</v>
      </c>
      <c r="BH669" s="225">
        <f>IF(N669="sníž. přenesená",J669,0)</f>
        <v>0</v>
      </c>
      <c r="BI669" s="225">
        <f>IF(N669="nulová",J669,0)</f>
        <v>0</v>
      </c>
      <c r="BJ669" s="16" t="s">
        <v>21</v>
      </c>
      <c r="BK669" s="225">
        <f>ROUND(I669*H669,2)</f>
        <v>0</v>
      </c>
      <c r="BL669" s="16" t="s">
        <v>544</v>
      </c>
      <c r="BM669" s="224" t="s">
        <v>1247</v>
      </c>
    </row>
    <row r="670" s="2" customFormat="1" ht="14.4" customHeight="1">
      <c r="A670" s="37"/>
      <c r="B670" s="38"/>
      <c r="C670" s="213" t="s">
        <v>1248</v>
      </c>
      <c r="D670" s="213" t="s">
        <v>145</v>
      </c>
      <c r="E670" s="214" t="s">
        <v>1249</v>
      </c>
      <c r="F670" s="215" t="s">
        <v>1250</v>
      </c>
      <c r="G670" s="216" t="s">
        <v>1163</v>
      </c>
      <c r="H670" s="217">
        <v>1</v>
      </c>
      <c r="I670" s="218"/>
      <c r="J670" s="219">
        <f>ROUND(I670*H670,2)</f>
        <v>0</v>
      </c>
      <c r="K670" s="215" t="s">
        <v>158</v>
      </c>
      <c r="L670" s="43"/>
      <c r="M670" s="220" t="s">
        <v>1</v>
      </c>
      <c r="N670" s="221" t="s">
        <v>45</v>
      </c>
      <c r="O670" s="90"/>
      <c r="P670" s="222">
        <f>O670*H670</f>
        <v>0</v>
      </c>
      <c r="Q670" s="222">
        <v>0</v>
      </c>
      <c r="R670" s="222">
        <f>Q670*H670</f>
        <v>0</v>
      </c>
      <c r="S670" s="222">
        <v>0</v>
      </c>
      <c r="T670" s="223">
        <f>S670*H670</f>
        <v>0</v>
      </c>
      <c r="U670" s="37"/>
      <c r="V670" s="37"/>
      <c r="W670" s="37"/>
      <c r="X670" s="37"/>
      <c r="Y670" s="37"/>
      <c r="Z670" s="37"/>
      <c r="AA670" s="37"/>
      <c r="AB670" s="37"/>
      <c r="AC670" s="37"/>
      <c r="AD670" s="37"/>
      <c r="AE670" s="37"/>
      <c r="AR670" s="224" t="s">
        <v>544</v>
      </c>
      <c r="AT670" s="224" t="s">
        <v>145</v>
      </c>
      <c r="AU670" s="224" t="s">
        <v>89</v>
      </c>
      <c r="AY670" s="16" t="s">
        <v>143</v>
      </c>
      <c r="BE670" s="225">
        <f>IF(N670="základní",J670,0)</f>
        <v>0</v>
      </c>
      <c r="BF670" s="225">
        <f>IF(N670="snížená",J670,0)</f>
        <v>0</v>
      </c>
      <c r="BG670" s="225">
        <f>IF(N670="zákl. přenesená",J670,0)</f>
        <v>0</v>
      </c>
      <c r="BH670" s="225">
        <f>IF(N670="sníž. přenesená",J670,0)</f>
        <v>0</v>
      </c>
      <c r="BI670" s="225">
        <f>IF(N670="nulová",J670,0)</f>
        <v>0</v>
      </c>
      <c r="BJ670" s="16" t="s">
        <v>21</v>
      </c>
      <c r="BK670" s="225">
        <f>ROUND(I670*H670,2)</f>
        <v>0</v>
      </c>
      <c r="BL670" s="16" t="s">
        <v>544</v>
      </c>
      <c r="BM670" s="224" t="s">
        <v>1251</v>
      </c>
    </row>
    <row r="671" s="12" customFormat="1" ht="25.92" customHeight="1">
      <c r="A671" s="12"/>
      <c r="B671" s="197"/>
      <c r="C671" s="198"/>
      <c r="D671" s="199" t="s">
        <v>79</v>
      </c>
      <c r="E671" s="200" t="s">
        <v>1252</v>
      </c>
      <c r="F671" s="200" t="s">
        <v>1253</v>
      </c>
      <c r="G671" s="198"/>
      <c r="H671" s="198"/>
      <c r="I671" s="201"/>
      <c r="J671" s="202">
        <f>BK671</f>
        <v>0</v>
      </c>
      <c r="K671" s="198"/>
      <c r="L671" s="203"/>
      <c r="M671" s="204"/>
      <c r="N671" s="205"/>
      <c r="O671" s="205"/>
      <c r="P671" s="206">
        <f>P672+P674+P677+P679+P681+P683</f>
        <v>0</v>
      </c>
      <c r="Q671" s="205"/>
      <c r="R671" s="206">
        <f>R672+R674+R677+R679+R681+R683</f>
        <v>0</v>
      </c>
      <c r="S671" s="205"/>
      <c r="T671" s="207">
        <f>T672+T674+T677+T679+T681+T683</f>
        <v>0</v>
      </c>
      <c r="U671" s="12"/>
      <c r="V671" s="12"/>
      <c r="W671" s="12"/>
      <c r="X671" s="12"/>
      <c r="Y671" s="12"/>
      <c r="Z671" s="12"/>
      <c r="AA671" s="12"/>
      <c r="AB671" s="12"/>
      <c r="AC671" s="12"/>
      <c r="AD671" s="12"/>
      <c r="AE671" s="12"/>
      <c r="AR671" s="208" t="s">
        <v>171</v>
      </c>
      <c r="AT671" s="209" t="s">
        <v>79</v>
      </c>
      <c r="AU671" s="209" t="s">
        <v>80</v>
      </c>
      <c r="AY671" s="208" t="s">
        <v>143</v>
      </c>
      <c r="BK671" s="210">
        <f>BK672+BK674+BK677+BK679+BK681+BK683</f>
        <v>0</v>
      </c>
    </row>
    <row r="672" s="12" customFormat="1" ht="22.8" customHeight="1">
      <c r="A672" s="12"/>
      <c r="B672" s="197"/>
      <c r="C672" s="198"/>
      <c r="D672" s="199" t="s">
        <v>79</v>
      </c>
      <c r="E672" s="211" t="s">
        <v>1254</v>
      </c>
      <c r="F672" s="211" t="s">
        <v>1255</v>
      </c>
      <c r="G672" s="198"/>
      <c r="H672" s="198"/>
      <c r="I672" s="201"/>
      <c r="J672" s="212">
        <f>BK672</f>
        <v>0</v>
      </c>
      <c r="K672" s="198"/>
      <c r="L672" s="203"/>
      <c r="M672" s="204"/>
      <c r="N672" s="205"/>
      <c r="O672" s="205"/>
      <c r="P672" s="206">
        <f>P673</f>
        <v>0</v>
      </c>
      <c r="Q672" s="205"/>
      <c r="R672" s="206">
        <f>R673</f>
        <v>0</v>
      </c>
      <c r="S672" s="205"/>
      <c r="T672" s="207">
        <f>T673</f>
        <v>0</v>
      </c>
      <c r="U672" s="12"/>
      <c r="V672" s="12"/>
      <c r="W672" s="12"/>
      <c r="X672" s="12"/>
      <c r="Y672" s="12"/>
      <c r="Z672" s="12"/>
      <c r="AA672" s="12"/>
      <c r="AB672" s="12"/>
      <c r="AC672" s="12"/>
      <c r="AD672" s="12"/>
      <c r="AE672" s="12"/>
      <c r="AR672" s="208" t="s">
        <v>171</v>
      </c>
      <c r="AT672" s="209" t="s">
        <v>79</v>
      </c>
      <c r="AU672" s="209" t="s">
        <v>21</v>
      </c>
      <c r="AY672" s="208" t="s">
        <v>143</v>
      </c>
      <c r="BK672" s="210">
        <f>BK673</f>
        <v>0</v>
      </c>
    </row>
    <row r="673" s="2" customFormat="1" ht="14.4" customHeight="1">
      <c r="A673" s="37"/>
      <c r="B673" s="38"/>
      <c r="C673" s="213" t="s">
        <v>1256</v>
      </c>
      <c r="D673" s="213" t="s">
        <v>145</v>
      </c>
      <c r="E673" s="214" t="s">
        <v>1257</v>
      </c>
      <c r="F673" s="215" t="s">
        <v>1258</v>
      </c>
      <c r="G673" s="216" t="s">
        <v>921</v>
      </c>
      <c r="H673" s="217">
        <v>1</v>
      </c>
      <c r="I673" s="218"/>
      <c r="J673" s="219">
        <f>ROUND(I673*H673,2)</f>
        <v>0</v>
      </c>
      <c r="K673" s="215" t="s">
        <v>158</v>
      </c>
      <c r="L673" s="43"/>
      <c r="M673" s="220" t="s">
        <v>1</v>
      </c>
      <c r="N673" s="221" t="s">
        <v>45</v>
      </c>
      <c r="O673" s="90"/>
      <c r="P673" s="222">
        <f>O673*H673</f>
        <v>0</v>
      </c>
      <c r="Q673" s="222">
        <v>0</v>
      </c>
      <c r="R673" s="222">
        <f>Q673*H673</f>
        <v>0</v>
      </c>
      <c r="S673" s="222">
        <v>0</v>
      </c>
      <c r="T673" s="223">
        <f>S673*H673</f>
        <v>0</v>
      </c>
      <c r="U673" s="37"/>
      <c r="V673" s="37"/>
      <c r="W673" s="37"/>
      <c r="X673" s="37"/>
      <c r="Y673" s="37"/>
      <c r="Z673" s="37"/>
      <c r="AA673" s="37"/>
      <c r="AB673" s="37"/>
      <c r="AC673" s="37"/>
      <c r="AD673" s="37"/>
      <c r="AE673" s="37"/>
      <c r="AR673" s="224" t="s">
        <v>1259</v>
      </c>
      <c r="AT673" s="224" t="s">
        <v>145</v>
      </c>
      <c r="AU673" s="224" t="s">
        <v>89</v>
      </c>
      <c r="AY673" s="16" t="s">
        <v>143</v>
      </c>
      <c r="BE673" s="225">
        <f>IF(N673="základní",J673,0)</f>
        <v>0</v>
      </c>
      <c r="BF673" s="225">
        <f>IF(N673="snížená",J673,0)</f>
        <v>0</v>
      </c>
      <c r="BG673" s="225">
        <f>IF(N673="zákl. přenesená",J673,0)</f>
        <v>0</v>
      </c>
      <c r="BH673" s="225">
        <f>IF(N673="sníž. přenesená",J673,0)</f>
        <v>0</v>
      </c>
      <c r="BI673" s="225">
        <f>IF(N673="nulová",J673,0)</f>
        <v>0</v>
      </c>
      <c r="BJ673" s="16" t="s">
        <v>21</v>
      </c>
      <c r="BK673" s="225">
        <f>ROUND(I673*H673,2)</f>
        <v>0</v>
      </c>
      <c r="BL673" s="16" t="s">
        <v>1259</v>
      </c>
      <c r="BM673" s="224" t="s">
        <v>1260</v>
      </c>
    </row>
    <row r="674" s="12" customFormat="1" ht="22.8" customHeight="1">
      <c r="A674" s="12"/>
      <c r="B674" s="197"/>
      <c r="C674" s="198"/>
      <c r="D674" s="199" t="s">
        <v>79</v>
      </c>
      <c r="E674" s="211" t="s">
        <v>1261</v>
      </c>
      <c r="F674" s="211" t="s">
        <v>1262</v>
      </c>
      <c r="G674" s="198"/>
      <c r="H674" s="198"/>
      <c r="I674" s="201"/>
      <c r="J674" s="212">
        <f>BK674</f>
        <v>0</v>
      </c>
      <c r="K674" s="198"/>
      <c r="L674" s="203"/>
      <c r="M674" s="204"/>
      <c r="N674" s="205"/>
      <c r="O674" s="205"/>
      <c r="P674" s="206">
        <f>SUM(P675:P676)</f>
        <v>0</v>
      </c>
      <c r="Q674" s="205"/>
      <c r="R674" s="206">
        <f>SUM(R675:R676)</f>
        <v>0</v>
      </c>
      <c r="S674" s="205"/>
      <c r="T674" s="207">
        <f>SUM(T675:T676)</f>
        <v>0</v>
      </c>
      <c r="U674" s="12"/>
      <c r="V674" s="12"/>
      <c r="W674" s="12"/>
      <c r="X674" s="12"/>
      <c r="Y674" s="12"/>
      <c r="Z674" s="12"/>
      <c r="AA674" s="12"/>
      <c r="AB674" s="12"/>
      <c r="AC674" s="12"/>
      <c r="AD674" s="12"/>
      <c r="AE674" s="12"/>
      <c r="AR674" s="208" t="s">
        <v>171</v>
      </c>
      <c r="AT674" s="209" t="s">
        <v>79</v>
      </c>
      <c r="AU674" s="209" t="s">
        <v>21</v>
      </c>
      <c r="AY674" s="208" t="s">
        <v>143</v>
      </c>
      <c r="BK674" s="210">
        <f>SUM(BK675:BK676)</f>
        <v>0</v>
      </c>
    </row>
    <row r="675" s="2" customFormat="1" ht="14.4" customHeight="1">
      <c r="A675" s="37"/>
      <c r="B675" s="38"/>
      <c r="C675" s="213" t="s">
        <v>1263</v>
      </c>
      <c r="D675" s="213" t="s">
        <v>145</v>
      </c>
      <c r="E675" s="214" t="s">
        <v>1264</v>
      </c>
      <c r="F675" s="215" t="s">
        <v>1262</v>
      </c>
      <c r="G675" s="216" t="s">
        <v>921</v>
      </c>
      <c r="H675" s="217">
        <v>1</v>
      </c>
      <c r="I675" s="218"/>
      <c r="J675" s="219">
        <f>ROUND(I675*H675,2)</f>
        <v>0</v>
      </c>
      <c r="K675" s="215" t="s">
        <v>158</v>
      </c>
      <c r="L675" s="43"/>
      <c r="M675" s="220" t="s">
        <v>1</v>
      </c>
      <c r="N675" s="221" t="s">
        <v>45</v>
      </c>
      <c r="O675" s="90"/>
      <c r="P675" s="222">
        <f>O675*H675</f>
        <v>0</v>
      </c>
      <c r="Q675" s="222">
        <v>0</v>
      </c>
      <c r="R675" s="222">
        <f>Q675*H675</f>
        <v>0</v>
      </c>
      <c r="S675" s="222">
        <v>0</v>
      </c>
      <c r="T675" s="223">
        <f>S675*H675</f>
        <v>0</v>
      </c>
      <c r="U675" s="37"/>
      <c r="V675" s="37"/>
      <c r="W675" s="37"/>
      <c r="X675" s="37"/>
      <c r="Y675" s="37"/>
      <c r="Z675" s="37"/>
      <c r="AA675" s="37"/>
      <c r="AB675" s="37"/>
      <c r="AC675" s="37"/>
      <c r="AD675" s="37"/>
      <c r="AE675" s="37"/>
      <c r="AR675" s="224" t="s">
        <v>1259</v>
      </c>
      <c r="AT675" s="224" t="s">
        <v>145</v>
      </c>
      <c r="AU675" s="224" t="s">
        <v>89</v>
      </c>
      <c r="AY675" s="16" t="s">
        <v>143</v>
      </c>
      <c r="BE675" s="225">
        <f>IF(N675="základní",J675,0)</f>
        <v>0</v>
      </c>
      <c r="BF675" s="225">
        <f>IF(N675="snížená",J675,0)</f>
        <v>0</v>
      </c>
      <c r="BG675" s="225">
        <f>IF(N675="zákl. přenesená",J675,0)</f>
        <v>0</v>
      </c>
      <c r="BH675" s="225">
        <f>IF(N675="sníž. přenesená",J675,0)</f>
        <v>0</v>
      </c>
      <c r="BI675" s="225">
        <f>IF(N675="nulová",J675,0)</f>
        <v>0</v>
      </c>
      <c r="BJ675" s="16" t="s">
        <v>21</v>
      </c>
      <c r="BK675" s="225">
        <f>ROUND(I675*H675,2)</f>
        <v>0</v>
      </c>
      <c r="BL675" s="16" t="s">
        <v>1259</v>
      </c>
      <c r="BM675" s="224" t="s">
        <v>1265</v>
      </c>
    </row>
    <row r="676" s="2" customFormat="1" ht="14.4" customHeight="1">
      <c r="A676" s="37"/>
      <c r="B676" s="38"/>
      <c r="C676" s="213" t="s">
        <v>1266</v>
      </c>
      <c r="D676" s="213" t="s">
        <v>145</v>
      </c>
      <c r="E676" s="214" t="s">
        <v>1267</v>
      </c>
      <c r="F676" s="215" t="s">
        <v>1268</v>
      </c>
      <c r="G676" s="216" t="s">
        <v>921</v>
      </c>
      <c r="H676" s="217">
        <v>1</v>
      </c>
      <c r="I676" s="218"/>
      <c r="J676" s="219">
        <f>ROUND(I676*H676,2)</f>
        <v>0</v>
      </c>
      <c r="K676" s="215" t="s">
        <v>158</v>
      </c>
      <c r="L676" s="43"/>
      <c r="M676" s="220" t="s">
        <v>1</v>
      </c>
      <c r="N676" s="221" t="s">
        <v>45</v>
      </c>
      <c r="O676" s="90"/>
      <c r="P676" s="222">
        <f>O676*H676</f>
        <v>0</v>
      </c>
      <c r="Q676" s="222">
        <v>0</v>
      </c>
      <c r="R676" s="222">
        <f>Q676*H676</f>
        <v>0</v>
      </c>
      <c r="S676" s="222">
        <v>0</v>
      </c>
      <c r="T676" s="223">
        <f>S676*H676</f>
        <v>0</v>
      </c>
      <c r="U676" s="37"/>
      <c r="V676" s="37"/>
      <c r="W676" s="37"/>
      <c r="X676" s="37"/>
      <c r="Y676" s="37"/>
      <c r="Z676" s="37"/>
      <c r="AA676" s="37"/>
      <c r="AB676" s="37"/>
      <c r="AC676" s="37"/>
      <c r="AD676" s="37"/>
      <c r="AE676" s="37"/>
      <c r="AR676" s="224" t="s">
        <v>1259</v>
      </c>
      <c r="AT676" s="224" t="s">
        <v>145</v>
      </c>
      <c r="AU676" s="224" t="s">
        <v>89</v>
      </c>
      <c r="AY676" s="16" t="s">
        <v>143</v>
      </c>
      <c r="BE676" s="225">
        <f>IF(N676="základní",J676,0)</f>
        <v>0</v>
      </c>
      <c r="BF676" s="225">
        <f>IF(N676="snížená",J676,0)</f>
        <v>0</v>
      </c>
      <c r="BG676" s="225">
        <f>IF(N676="zákl. přenesená",J676,0)</f>
        <v>0</v>
      </c>
      <c r="BH676" s="225">
        <f>IF(N676="sníž. přenesená",J676,0)</f>
        <v>0</v>
      </c>
      <c r="BI676" s="225">
        <f>IF(N676="nulová",J676,0)</f>
        <v>0</v>
      </c>
      <c r="BJ676" s="16" t="s">
        <v>21</v>
      </c>
      <c r="BK676" s="225">
        <f>ROUND(I676*H676,2)</f>
        <v>0</v>
      </c>
      <c r="BL676" s="16" t="s">
        <v>1259</v>
      </c>
      <c r="BM676" s="224" t="s">
        <v>1269</v>
      </c>
    </row>
    <row r="677" s="12" customFormat="1" ht="22.8" customHeight="1">
      <c r="A677" s="12"/>
      <c r="B677" s="197"/>
      <c r="C677" s="198"/>
      <c r="D677" s="199" t="s">
        <v>79</v>
      </c>
      <c r="E677" s="211" t="s">
        <v>1270</v>
      </c>
      <c r="F677" s="211" t="s">
        <v>1271</v>
      </c>
      <c r="G677" s="198"/>
      <c r="H677" s="198"/>
      <c r="I677" s="201"/>
      <c r="J677" s="212">
        <f>BK677</f>
        <v>0</v>
      </c>
      <c r="K677" s="198"/>
      <c r="L677" s="203"/>
      <c r="M677" s="204"/>
      <c r="N677" s="205"/>
      <c r="O677" s="205"/>
      <c r="P677" s="206">
        <f>P678</f>
        <v>0</v>
      </c>
      <c r="Q677" s="205"/>
      <c r="R677" s="206">
        <f>R678</f>
        <v>0</v>
      </c>
      <c r="S677" s="205"/>
      <c r="T677" s="207">
        <f>T678</f>
        <v>0</v>
      </c>
      <c r="U677" s="12"/>
      <c r="V677" s="12"/>
      <c r="W677" s="12"/>
      <c r="X677" s="12"/>
      <c r="Y677" s="12"/>
      <c r="Z677" s="12"/>
      <c r="AA677" s="12"/>
      <c r="AB677" s="12"/>
      <c r="AC677" s="12"/>
      <c r="AD677" s="12"/>
      <c r="AE677" s="12"/>
      <c r="AR677" s="208" t="s">
        <v>171</v>
      </c>
      <c r="AT677" s="209" t="s">
        <v>79</v>
      </c>
      <c r="AU677" s="209" t="s">
        <v>21</v>
      </c>
      <c r="AY677" s="208" t="s">
        <v>143</v>
      </c>
      <c r="BK677" s="210">
        <f>BK678</f>
        <v>0</v>
      </c>
    </row>
    <row r="678" s="2" customFormat="1" ht="14.4" customHeight="1">
      <c r="A678" s="37"/>
      <c r="B678" s="38"/>
      <c r="C678" s="213" t="s">
        <v>1272</v>
      </c>
      <c r="D678" s="213" t="s">
        <v>145</v>
      </c>
      <c r="E678" s="214" t="s">
        <v>1273</v>
      </c>
      <c r="F678" s="215" t="s">
        <v>1274</v>
      </c>
      <c r="G678" s="216" t="s">
        <v>921</v>
      </c>
      <c r="H678" s="217">
        <v>1</v>
      </c>
      <c r="I678" s="218"/>
      <c r="J678" s="219">
        <f>ROUND(I678*H678,2)</f>
        <v>0</v>
      </c>
      <c r="K678" s="215" t="s">
        <v>158</v>
      </c>
      <c r="L678" s="43"/>
      <c r="M678" s="220" t="s">
        <v>1</v>
      </c>
      <c r="N678" s="221" t="s">
        <v>45</v>
      </c>
      <c r="O678" s="90"/>
      <c r="P678" s="222">
        <f>O678*H678</f>
        <v>0</v>
      </c>
      <c r="Q678" s="222">
        <v>0</v>
      </c>
      <c r="R678" s="222">
        <f>Q678*H678</f>
        <v>0</v>
      </c>
      <c r="S678" s="222">
        <v>0</v>
      </c>
      <c r="T678" s="223">
        <f>S678*H678</f>
        <v>0</v>
      </c>
      <c r="U678" s="37"/>
      <c r="V678" s="37"/>
      <c r="W678" s="37"/>
      <c r="X678" s="37"/>
      <c r="Y678" s="37"/>
      <c r="Z678" s="37"/>
      <c r="AA678" s="37"/>
      <c r="AB678" s="37"/>
      <c r="AC678" s="37"/>
      <c r="AD678" s="37"/>
      <c r="AE678" s="37"/>
      <c r="AR678" s="224" t="s">
        <v>1259</v>
      </c>
      <c r="AT678" s="224" t="s">
        <v>145</v>
      </c>
      <c r="AU678" s="224" t="s">
        <v>89</v>
      </c>
      <c r="AY678" s="16" t="s">
        <v>143</v>
      </c>
      <c r="BE678" s="225">
        <f>IF(N678="základní",J678,0)</f>
        <v>0</v>
      </c>
      <c r="BF678" s="225">
        <f>IF(N678="snížená",J678,0)</f>
        <v>0</v>
      </c>
      <c r="BG678" s="225">
        <f>IF(N678="zákl. přenesená",J678,0)</f>
        <v>0</v>
      </c>
      <c r="BH678" s="225">
        <f>IF(N678="sníž. přenesená",J678,0)</f>
        <v>0</v>
      </c>
      <c r="BI678" s="225">
        <f>IF(N678="nulová",J678,0)</f>
        <v>0</v>
      </c>
      <c r="BJ678" s="16" t="s">
        <v>21</v>
      </c>
      <c r="BK678" s="225">
        <f>ROUND(I678*H678,2)</f>
        <v>0</v>
      </c>
      <c r="BL678" s="16" t="s">
        <v>1259</v>
      </c>
      <c r="BM678" s="224" t="s">
        <v>1275</v>
      </c>
    </row>
    <row r="679" s="12" customFormat="1" ht="22.8" customHeight="1">
      <c r="A679" s="12"/>
      <c r="B679" s="197"/>
      <c r="C679" s="198"/>
      <c r="D679" s="199" t="s">
        <v>79</v>
      </c>
      <c r="E679" s="211" t="s">
        <v>1276</v>
      </c>
      <c r="F679" s="211" t="s">
        <v>1277</v>
      </c>
      <c r="G679" s="198"/>
      <c r="H679" s="198"/>
      <c r="I679" s="201"/>
      <c r="J679" s="212">
        <f>BK679</f>
        <v>0</v>
      </c>
      <c r="K679" s="198"/>
      <c r="L679" s="203"/>
      <c r="M679" s="204"/>
      <c r="N679" s="205"/>
      <c r="O679" s="205"/>
      <c r="P679" s="206">
        <f>P680</f>
        <v>0</v>
      </c>
      <c r="Q679" s="205"/>
      <c r="R679" s="206">
        <f>R680</f>
        <v>0</v>
      </c>
      <c r="S679" s="205"/>
      <c r="T679" s="207">
        <f>T680</f>
        <v>0</v>
      </c>
      <c r="U679" s="12"/>
      <c r="V679" s="12"/>
      <c r="W679" s="12"/>
      <c r="X679" s="12"/>
      <c r="Y679" s="12"/>
      <c r="Z679" s="12"/>
      <c r="AA679" s="12"/>
      <c r="AB679" s="12"/>
      <c r="AC679" s="12"/>
      <c r="AD679" s="12"/>
      <c r="AE679" s="12"/>
      <c r="AR679" s="208" t="s">
        <v>171</v>
      </c>
      <c r="AT679" s="209" t="s">
        <v>79</v>
      </c>
      <c r="AU679" s="209" t="s">
        <v>21</v>
      </c>
      <c r="AY679" s="208" t="s">
        <v>143</v>
      </c>
      <c r="BK679" s="210">
        <f>BK680</f>
        <v>0</v>
      </c>
    </row>
    <row r="680" s="2" customFormat="1" ht="14.4" customHeight="1">
      <c r="A680" s="37"/>
      <c r="B680" s="38"/>
      <c r="C680" s="213" t="s">
        <v>1278</v>
      </c>
      <c r="D680" s="213" t="s">
        <v>145</v>
      </c>
      <c r="E680" s="214" t="s">
        <v>1279</v>
      </c>
      <c r="F680" s="215" t="s">
        <v>1280</v>
      </c>
      <c r="G680" s="216" t="s">
        <v>921</v>
      </c>
      <c r="H680" s="217">
        <v>1</v>
      </c>
      <c r="I680" s="218"/>
      <c r="J680" s="219">
        <f>ROUND(I680*H680,2)</f>
        <v>0</v>
      </c>
      <c r="K680" s="215" t="s">
        <v>158</v>
      </c>
      <c r="L680" s="43"/>
      <c r="M680" s="220" t="s">
        <v>1</v>
      </c>
      <c r="N680" s="221" t="s">
        <v>45</v>
      </c>
      <c r="O680" s="90"/>
      <c r="P680" s="222">
        <f>O680*H680</f>
        <v>0</v>
      </c>
      <c r="Q680" s="222">
        <v>0</v>
      </c>
      <c r="R680" s="222">
        <f>Q680*H680</f>
        <v>0</v>
      </c>
      <c r="S680" s="222">
        <v>0</v>
      </c>
      <c r="T680" s="223">
        <f>S680*H680</f>
        <v>0</v>
      </c>
      <c r="U680" s="37"/>
      <c r="V680" s="37"/>
      <c r="W680" s="37"/>
      <c r="X680" s="37"/>
      <c r="Y680" s="37"/>
      <c r="Z680" s="37"/>
      <c r="AA680" s="37"/>
      <c r="AB680" s="37"/>
      <c r="AC680" s="37"/>
      <c r="AD680" s="37"/>
      <c r="AE680" s="37"/>
      <c r="AR680" s="224" t="s">
        <v>1259</v>
      </c>
      <c r="AT680" s="224" t="s">
        <v>145</v>
      </c>
      <c r="AU680" s="224" t="s">
        <v>89</v>
      </c>
      <c r="AY680" s="16" t="s">
        <v>143</v>
      </c>
      <c r="BE680" s="225">
        <f>IF(N680="základní",J680,0)</f>
        <v>0</v>
      </c>
      <c r="BF680" s="225">
        <f>IF(N680="snížená",J680,0)</f>
        <v>0</v>
      </c>
      <c r="BG680" s="225">
        <f>IF(N680="zákl. přenesená",J680,0)</f>
        <v>0</v>
      </c>
      <c r="BH680" s="225">
        <f>IF(N680="sníž. přenesená",J680,0)</f>
        <v>0</v>
      </c>
      <c r="BI680" s="225">
        <f>IF(N680="nulová",J680,0)</f>
        <v>0</v>
      </c>
      <c r="BJ680" s="16" t="s">
        <v>21</v>
      </c>
      <c r="BK680" s="225">
        <f>ROUND(I680*H680,2)</f>
        <v>0</v>
      </c>
      <c r="BL680" s="16" t="s">
        <v>1259</v>
      </c>
      <c r="BM680" s="224" t="s">
        <v>1281</v>
      </c>
    </row>
    <row r="681" s="12" customFormat="1" ht="22.8" customHeight="1">
      <c r="A681" s="12"/>
      <c r="B681" s="197"/>
      <c r="C681" s="198"/>
      <c r="D681" s="199" t="s">
        <v>79</v>
      </c>
      <c r="E681" s="211" t="s">
        <v>1282</v>
      </c>
      <c r="F681" s="211" t="s">
        <v>1283</v>
      </c>
      <c r="G681" s="198"/>
      <c r="H681" s="198"/>
      <c r="I681" s="201"/>
      <c r="J681" s="212">
        <f>BK681</f>
        <v>0</v>
      </c>
      <c r="K681" s="198"/>
      <c r="L681" s="203"/>
      <c r="M681" s="204"/>
      <c r="N681" s="205"/>
      <c r="O681" s="205"/>
      <c r="P681" s="206">
        <f>P682</f>
        <v>0</v>
      </c>
      <c r="Q681" s="205"/>
      <c r="R681" s="206">
        <f>R682</f>
        <v>0</v>
      </c>
      <c r="S681" s="205"/>
      <c r="T681" s="207">
        <f>T682</f>
        <v>0</v>
      </c>
      <c r="U681" s="12"/>
      <c r="V681" s="12"/>
      <c r="W681" s="12"/>
      <c r="X681" s="12"/>
      <c r="Y681" s="12"/>
      <c r="Z681" s="12"/>
      <c r="AA681" s="12"/>
      <c r="AB681" s="12"/>
      <c r="AC681" s="12"/>
      <c r="AD681" s="12"/>
      <c r="AE681" s="12"/>
      <c r="AR681" s="208" t="s">
        <v>171</v>
      </c>
      <c r="AT681" s="209" t="s">
        <v>79</v>
      </c>
      <c r="AU681" s="209" t="s">
        <v>21</v>
      </c>
      <c r="AY681" s="208" t="s">
        <v>143</v>
      </c>
      <c r="BK681" s="210">
        <f>BK682</f>
        <v>0</v>
      </c>
    </row>
    <row r="682" s="2" customFormat="1" ht="14.4" customHeight="1">
      <c r="A682" s="37"/>
      <c r="B682" s="38"/>
      <c r="C682" s="213" t="s">
        <v>1284</v>
      </c>
      <c r="D682" s="213" t="s">
        <v>145</v>
      </c>
      <c r="E682" s="214" t="s">
        <v>1285</v>
      </c>
      <c r="F682" s="215" t="s">
        <v>1286</v>
      </c>
      <c r="G682" s="216" t="s">
        <v>921</v>
      </c>
      <c r="H682" s="217">
        <v>1</v>
      </c>
      <c r="I682" s="218"/>
      <c r="J682" s="219">
        <f>ROUND(I682*H682,2)</f>
        <v>0</v>
      </c>
      <c r="K682" s="215" t="s">
        <v>158</v>
      </c>
      <c r="L682" s="43"/>
      <c r="M682" s="220" t="s">
        <v>1</v>
      </c>
      <c r="N682" s="221" t="s">
        <v>45</v>
      </c>
      <c r="O682" s="90"/>
      <c r="P682" s="222">
        <f>O682*H682</f>
        <v>0</v>
      </c>
      <c r="Q682" s="222">
        <v>0</v>
      </c>
      <c r="R682" s="222">
        <f>Q682*H682</f>
        <v>0</v>
      </c>
      <c r="S682" s="222">
        <v>0</v>
      </c>
      <c r="T682" s="223">
        <f>S682*H682</f>
        <v>0</v>
      </c>
      <c r="U682" s="37"/>
      <c r="V682" s="37"/>
      <c r="W682" s="37"/>
      <c r="X682" s="37"/>
      <c r="Y682" s="37"/>
      <c r="Z682" s="37"/>
      <c r="AA682" s="37"/>
      <c r="AB682" s="37"/>
      <c r="AC682" s="37"/>
      <c r="AD682" s="37"/>
      <c r="AE682" s="37"/>
      <c r="AR682" s="224" t="s">
        <v>1259</v>
      </c>
      <c r="AT682" s="224" t="s">
        <v>145</v>
      </c>
      <c r="AU682" s="224" t="s">
        <v>89</v>
      </c>
      <c r="AY682" s="16" t="s">
        <v>143</v>
      </c>
      <c r="BE682" s="225">
        <f>IF(N682="základní",J682,0)</f>
        <v>0</v>
      </c>
      <c r="BF682" s="225">
        <f>IF(N682="snížená",J682,0)</f>
        <v>0</v>
      </c>
      <c r="BG682" s="225">
        <f>IF(N682="zákl. přenesená",J682,0)</f>
        <v>0</v>
      </c>
      <c r="BH682" s="225">
        <f>IF(N682="sníž. přenesená",J682,0)</f>
        <v>0</v>
      </c>
      <c r="BI682" s="225">
        <f>IF(N682="nulová",J682,0)</f>
        <v>0</v>
      </c>
      <c r="BJ682" s="16" t="s">
        <v>21</v>
      </c>
      <c r="BK682" s="225">
        <f>ROUND(I682*H682,2)</f>
        <v>0</v>
      </c>
      <c r="BL682" s="16" t="s">
        <v>1259</v>
      </c>
      <c r="BM682" s="224" t="s">
        <v>1287</v>
      </c>
    </row>
    <row r="683" s="12" customFormat="1" ht="22.8" customHeight="1">
      <c r="A683" s="12"/>
      <c r="B683" s="197"/>
      <c r="C683" s="198"/>
      <c r="D683" s="199" t="s">
        <v>79</v>
      </c>
      <c r="E683" s="211" t="s">
        <v>1288</v>
      </c>
      <c r="F683" s="211" t="s">
        <v>1289</v>
      </c>
      <c r="G683" s="198"/>
      <c r="H683" s="198"/>
      <c r="I683" s="201"/>
      <c r="J683" s="212">
        <f>BK683</f>
        <v>0</v>
      </c>
      <c r="K683" s="198"/>
      <c r="L683" s="203"/>
      <c r="M683" s="204"/>
      <c r="N683" s="205"/>
      <c r="O683" s="205"/>
      <c r="P683" s="206">
        <f>P684</f>
        <v>0</v>
      </c>
      <c r="Q683" s="205"/>
      <c r="R683" s="206">
        <f>R684</f>
        <v>0</v>
      </c>
      <c r="S683" s="205"/>
      <c r="T683" s="207">
        <f>T684</f>
        <v>0</v>
      </c>
      <c r="U683" s="12"/>
      <c r="V683" s="12"/>
      <c r="W683" s="12"/>
      <c r="X683" s="12"/>
      <c r="Y683" s="12"/>
      <c r="Z683" s="12"/>
      <c r="AA683" s="12"/>
      <c r="AB683" s="12"/>
      <c r="AC683" s="12"/>
      <c r="AD683" s="12"/>
      <c r="AE683" s="12"/>
      <c r="AR683" s="208" t="s">
        <v>171</v>
      </c>
      <c r="AT683" s="209" t="s">
        <v>79</v>
      </c>
      <c r="AU683" s="209" t="s">
        <v>21</v>
      </c>
      <c r="AY683" s="208" t="s">
        <v>143</v>
      </c>
      <c r="BK683" s="210">
        <f>BK684</f>
        <v>0</v>
      </c>
    </row>
    <row r="684" s="2" customFormat="1" ht="37.8" customHeight="1">
      <c r="A684" s="37"/>
      <c r="B684" s="38"/>
      <c r="C684" s="213" t="s">
        <v>1290</v>
      </c>
      <c r="D684" s="213" t="s">
        <v>145</v>
      </c>
      <c r="E684" s="214" t="s">
        <v>1291</v>
      </c>
      <c r="F684" s="215" t="s">
        <v>1292</v>
      </c>
      <c r="G684" s="216" t="s">
        <v>921</v>
      </c>
      <c r="H684" s="217">
        <v>1</v>
      </c>
      <c r="I684" s="218"/>
      <c r="J684" s="219">
        <f>ROUND(I684*H684,2)</f>
        <v>0</v>
      </c>
      <c r="K684" s="215" t="s">
        <v>1</v>
      </c>
      <c r="L684" s="43"/>
      <c r="M684" s="262" t="s">
        <v>1</v>
      </c>
      <c r="N684" s="263" t="s">
        <v>45</v>
      </c>
      <c r="O684" s="264"/>
      <c r="P684" s="265">
        <f>O684*H684</f>
        <v>0</v>
      </c>
      <c r="Q684" s="265">
        <v>0</v>
      </c>
      <c r="R684" s="265">
        <f>Q684*H684</f>
        <v>0</v>
      </c>
      <c r="S684" s="265">
        <v>0</v>
      </c>
      <c r="T684" s="266">
        <f>S684*H684</f>
        <v>0</v>
      </c>
      <c r="U684" s="37"/>
      <c r="V684" s="37"/>
      <c r="W684" s="37"/>
      <c r="X684" s="37"/>
      <c r="Y684" s="37"/>
      <c r="Z684" s="37"/>
      <c r="AA684" s="37"/>
      <c r="AB684" s="37"/>
      <c r="AC684" s="37"/>
      <c r="AD684" s="37"/>
      <c r="AE684" s="37"/>
      <c r="AR684" s="224" t="s">
        <v>1259</v>
      </c>
      <c r="AT684" s="224" t="s">
        <v>145</v>
      </c>
      <c r="AU684" s="224" t="s">
        <v>89</v>
      </c>
      <c r="AY684" s="16" t="s">
        <v>143</v>
      </c>
      <c r="BE684" s="225">
        <f>IF(N684="základní",J684,0)</f>
        <v>0</v>
      </c>
      <c r="BF684" s="225">
        <f>IF(N684="snížená",J684,0)</f>
        <v>0</v>
      </c>
      <c r="BG684" s="225">
        <f>IF(N684="zákl. přenesená",J684,0)</f>
        <v>0</v>
      </c>
      <c r="BH684" s="225">
        <f>IF(N684="sníž. přenesená",J684,0)</f>
        <v>0</v>
      </c>
      <c r="BI684" s="225">
        <f>IF(N684="nulová",J684,0)</f>
        <v>0</v>
      </c>
      <c r="BJ684" s="16" t="s">
        <v>21</v>
      </c>
      <c r="BK684" s="225">
        <f>ROUND(I684*H684,2)</f>
        <v>0</v>
      </c>
      <c r="BL684" s="16" t="s">
        <v>1259</v>
      </c>
      <c r="BM684" s="224" t="s">
        <v>1293</v>
      </c>
    </row>
    <row r="685" s="2" customFormat="1" ht="6.96" customHeight="1">
      <c r="A685" s="37"/>
      <c r="B685" s="65"/>
      <c r="C685" s="66"/>
      <c r="D685" s="66"/>
      <c r="E685" s="66"/>
      <c r="F685" s="66"/>
      <c r="G685" s="66"/>
      <c r="H685" s="66"/>
      <c r="I685" s="66"/>
      <c r="J685" s="66"/>
      <c r="K685" s="66"/>
      <c r="L685" s="43"/>
      <c r="M685" s="37"/>
      <c r="O685" s="37"/>
      <c r="P685" s="37"/>
      <c r="Q685" s="37"/>
      <c r="R685" s="37"/>
      <c r="S685" s="37"/>
      <c r="T685" s="37"/>
      <c r="U685" s="37"/>
      <c r="V685" s="37"/>
      <c r="W685" s="37"/>
      <c r="X685" s="37"/>
      <c r="Y685" s="37"/>
      <c r="Z685" s="37"/>
      <c r="AA685" s="37"/>
      <c r="AB685" s="37"/>
      <c r="AC685" s="37"/>
      <c r="AD685" s="37"/>
      <c r="AE685" s="37"/>
    </row>
  </sheetData>
  <sheetProtection sheet="1" autoFilter="0" formatColumns="0" formatRows="0" objects="1" scenarios="1" spinCount="100000" saltValue="WgnTdv69U4QC38UO5u4jSS8VNVzcfbnjiKG7597zPuR76a3U7YMIcQUli08KwJIwZqo3QmMQqLWr9ROcWpdmkA==" hashValue="1CS9POKlttPeEZ2z+r4SRZc5F+0lMf/vtunwsQLgQfj9tYKarMTHHs9yYhaD+kXhMSbO6FEmfsNYA9pOBwrqcg==" algorithmName="SHA-512" password="CC35"/>
  <autoFilter ref="C145:K684"/>
  <mergeCells count="9">
    <mergeCell ref="E7:H7"/>
    <mergeCell ref="E9:H9"/>
    <mergeCell ref="E18:H18"/>
    <mergeCell ref="E27:H27"/>
    <mergeCell ref="E85:H85"/>
    <mergeCell ref="E87:H87"/>
    <mergeCell ref="E136:H136"/>
    <mergeCell ref="E138:H13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MitasPC\Mitas</dc:creator>
  <cp:lastModifiedBy>MitasPC\Mitas</cp:lastModifiedBy>
  <dcterms:created xsi:type="dcterms:W3CDTF">2021-04-28T05:30:16Z</dcterms:created>
  <dcterms:modified xsi:type="dcterms:W3CDTF">2021-04-28T05:30:22Z</dcterms:modified>
</cp:coreProperties>
</file>