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KT012111A - SO 1 - Dům - ..." sheetId="2" r:id="rId2"/>
    <sheet name="KT012121 - SO 2 - Chlév -..." sheetId="3" r:id="rId3"/>
    <sheet name="KT012131 - SO 3 - Brána s..." sheetId="4" r:id="rId4"/>
    <sheet name="KT012141 - SO 4 - Přípojk..." sheetId="5" r:id="rId5"/>
    <sheet name="KT0121VON1 - Vedlejší a o..." sheetId="6" r:id="rId6"/>
    <sheet name="Pokyny pro vyplnění" sheetId="7" r:id="rId7"/>
  </sheets>
  <definedNames>
    <definedName name="_xlnm.Print_Area" localSheetId="0">'Rekapitulace stavby'!$D$4:$AO$36,'Rekapitulace stavby'!$C$42:$AQ$65</definedName>
    <definedName name="_xlnm._FilterDatabase" localSheetId="1" hidden="1">'KT012111A - SO 1 - Dům - ...'!$C$98:$K$808</definedName>
    <definedName name="_xlnm.Print_Area" localSheetId="1">'KT012111A - SO 1 - Dům - ...'!$C$4:$J$41,'KT012111A - SO 1 - Dům - ...'!$C$47:$J$78,'KT012111A - SO 1 - Dům - ...'!$C$84:$K$808</definedName>
    <definedName name="_xlnm._FilterDatabase" localSheetId="2" hidden="1">'KT012121 - SO 2 - Chlév -...'!$C$99:$K$636</definedName>
    <definedName name="_xlnm.Print_Area" localSheetId="2">'KT012121 - SO 2 - Chlév -...'!$C$4:$J$41,'KT012121 - SO 2 - Chlév -...'!$C$47:$J$79,'KT012121 - SO 2 - Chlév -...'!$C$85:$K$636</definedName>
    <definedName name="_xlnm._FilterDatabase" localSheetId="3" hidden="1">'KT012131 - SO 3 - Brána s...'!$C$97:$K$364</definedName>
    <definedName name="_xlnm.Print_Area" localSheetId="3">'KT012131 - SO 3 - Brána s...'!$C$4:$J$41,'KT012131 - SO 3 - Brána s...'!$C$47:$J$77,'KT012131 - SO 3 - Brána s...'!$C$83:$K$364</definedName>
    <definedName name="_xlnm._FilterDatabase" localSheetId="4" hidden="1">'KT012141 - SO 4 - Přípojk...'!$C$91:$K$264</definedName>
    <definedName name="_xlnm.Print_Area" localSheetId="4">'KT012141 - SO 4 - Přípojk...'!$C$4:$J$41,'KT012141 - SO 4 - Přípojk...'!$C$47:$J$71,'KT012141 - SO 4 - Přípojk...'!$C$77:$K$264</definedName>
    <definedName name="_xlnm._FilterDatabase" localSheetId="5" hidden="1">'KT0121VON1 - Vedlejší a o...'!$C$88:$K$103</definedName>
    <definedName name="_xlnm.Print_Area" localSheetId="5">'KT0121VON1 - Vedlejší a o...'!$C$4:$J$41,'KT0121VON1 - Vedlejší a o...'!$C$47:$J$68,'KT0121VON1 - Vedlejší a o...'!$C$74:$K$103</definedName>
    <definedName name="_xlnm.Print_Area" localSheetId="6">'Pokyny pro vyplnění'!$B$2:$K$71,'Pokyny pro vyplnění'!$B$74:$K$118,'Pokyny pro vyplnění'!$B$121:$K$161,'Pokyny pro vyplnění'!$B$164:$K$218</definedName>
    <definedName name="_xlnm.Print_Titles" localSheetId="0">'Rekapitulace stavby'!$52:$52</definedName>
    <definedName name="_xlnm.Print_Titles" localSheetId="1">'KT012111A - SO 1 - Dům - ...'!$98:$98</definedName>
    <definedName name="_xlnm.Print_Titles" localSheetId="2">'KT012121 - SO 2 - Chlév -...'!$99:$99</definedName>
    <definedName name="_xlnm.Print_Titles" localSheetId="3">'KT012131 - SO 3 - Brána s...'!$97:$97</definedName>
    <definedName name="_xlnm.Print_Titles" localSheetId="4">'KT012141 - SO 4 - Přípojk...'!$91:$91</definedName>
    <definedName name="_xlnm.Print_Titles" localSheetId="5">'KT0121VON1 - Vedlejší a o...'!$88:$88</definedName>
  </definedNames>
  <calcPr fullCalcOnLoad="1"/>
</workbook>
</file>

<file path=xl/sharedStrings.xml><?xml version="1.0" encoding="utf-8"?>
<sst xmlns="http://schemas.openxmlformats.org/spreadsheetml/2006/main" count="17617" uniqueCount="1633">
  <si>
    <t>Export Komplet</t>
  </si>
  <si>
    <t>VZ</t>
  </si>
  <si>
    <t>2.0</t>
  </si>
  <si>
    <t>ZAMOK</t>
  </si>
  <si>
    <t>False</t>
  </si>
  <si>
    <t>{e3ce0a9c-d8a8-494f-8629-219cbd5bedd5}</t>
  </si>
  <si>
    <t>0,01</t>
  </si>
  <si>
    <t>21</t>
  </si>
  <si>
    <t>15</t>
  </si>
  <si>
    <t>REKAPITULACE STAVBY</t>
  </si>
  <si>
    <t>v ---  níže se nacházejí doplnkové a pomocné údaje k sestavám  --- v</t>
  </si>
  <si>
    <t>Návod na vyplnění</t>
  </si>
  <si>
    <t>0,001</t>
  </si>
  <si>
    <t>Kód:</t>
  </si>
  <si>
    <t>KT0121A</t>
  </si>
  <si>
    <t>Měnit lze pouze buňky se žlutým podbarvením!
1) v Rekapitulaci stavby vyplňte údaje o Uchazeči (přenesou se do ostatních sestav i v jiných listech)
2) na vybraných listech vyplňte v sestavě Soupis prací ceny u položek</t>
  </si>
  <si>
    <t>Stavba:</t>
  </si>
  <si>
    <t>Roubená chalupa s chlévy, původem z Třebýciny čp.7</t>
  </si>
  <si>
    <t>KSO:</t>
  </si>
  <si>
    <t/>
  </si>
  <si>
    <t>CC-CZ:</t>
  </si>
  <si>
    <t>Místo:</t>
  </si>
  <si>
    <t>Chanovice p.č. 67/10</t>
  </si>
  <si>
    <t>Datum:</t>
  </si>
  <si>
    <t>24. 3. 2021</t>
  </si>
  <si>
    <t>Zadavatel:</t>
  </si>
  <si>
    <t>IČ:</t>
  </si>
  <si>
    <t>Vlastivědné muzeum Dr.Hostaše v Klatovech</t>
  </si>
  <si>
    <t>DIČ:</t>
  </si>
  <si>
    <t>Uchazeč:</t>
  </si>
  <si>
    <t>Vyplň údaj</t>
  </si>
  <si>
    <t>Projektant:</t>
  </si>
  <si>
    <t>ing. arch. Petr Dostál</t>
  </si>
  <si>
    <t>True</t>
  </si>
  <si>
    <t>Zpracovatel:</t>
  </si>
  <si>
    <t>40533255</t>
  </si>
  <si>
    <t>Zdeněk Basl</t>
  </si>
  <si>
    <t>CZ6204140789</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</si>
  <si>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</si>
  <si>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www.podminky.urs.cz.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</si>
  <si>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</si>
  <si>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</si>
  <si>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</si>
  <si>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</si>
  <si>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</si>
  <si>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</si>
  <si>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</si>
  <si>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</si>
  <si>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</si>
  <si>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</si>
  <si>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</si>
  <si>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</si>
  <si>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</si>
  <si>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</si>
  <si>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</si>
  <si>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</si>
  <si>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</si>
  <si>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</si>
  <si>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</si>
  <si>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</si>
  <si>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</si>
  <si>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</si>
  <si>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</si>
  <si>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</si>
  <si>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</si>
  <si>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</si>
  <si>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</si>
  <si>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</si>
  <si>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</si>
  <si>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</si>
  <si>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</si>
  <si>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</si>
  <si>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</si>
  <si>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</si>
  <si>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</si>
  <si>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</si>
  <si>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</si>
  <si>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</si>
  <si>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KT01211A</t>
  </si>
  <si>
    <t>SO 1 - Dům - bez krytiny</t>
  </si>
  <si>
    <t>STA</t>
  </si>
  <si>
    <t>1</t>
  </si>
  <si>
    <t>{d6f35b34-8580-4f04-b195-41c9c1c9ff99}</t>
  </si>
  <si>
    <t>2</t>
  </si>
  <si>
    <t>/</t>
  </si>
  <si>
    <t>KT012111A</t>
  </si>
  <si>
    <t>SO 1 - Dům - bez krytiny - soupis prací</t>
  </si>
  <si>
    <t>Soupis</t>
  </si>
  <si>
    <t>{4475464b-1306-49a8-91b1-11c6c31152ce}</t>
  </si>
  <si>
    <t>KT01212</t>
  </si>
  <si>
    <t>SO 2 - Chlév</t>
  </si>
  <si>
    <t>{a37567c9-5cab-4e96-9b7b-b9427ad3f59c}</t>
  </si>
  <si>
    <t>KT012121</t>
  </si>
  <si>
    <t>SO 2 - Chlév - soupis prací</t>
  </si>
  <si>
    <t>{5cd0d232-240b-4585-9d7d-18e645cf61f9}</t>
  </si>
  <si>
    <t>KT01213</t>
  </si>
  <si>
    <t>SO 3 - Brána s předzahrádkou, hnojiště s kalovkou, studna s pumpou</t>
  </si>
  <si>
    <t>{23054be3-fb69-4e7d-ac12-ef966249dead}</t>
  </si>
  <si>
    <t>KT012131</t>
  </si>
  <si>
    <t>SO 3 - Brána s předzahrádkou, hnojiště s kalovkou, studna s pumpou - soupis prací</t>
  </si>
  <si>
    <t>{be7776aa-6cb4-4028-9beb-d4709c6b57e5}</t>
  </si>
  <si>
    <t>KT01214</t>
  </si>
  <si>
    <t>SO 4 - Přípojka elektro a elektroinstalace</t>
  </si>
  <si>
    <t>{7b803675-a6cf-47fb-8670-225e711c2a54}</t>
  </si>
  <si>
    <t>KT012141</t>
  </si>
  <si>
    <t>SO 4 - Přípojka elektro a elektroinstalace - soupis prací</t>
  </si>
  <si>
    <t>{09709a8b-7459-48a2-b4c7-6e0317378e24}</t>
  </si>
  <si>
    <t>KT0121VON</t>
  </si>
  <si>
    <t>Vedlejší a ostatní náklady</t>
  </si>
  <si>
    <t>VON</t>
  </si>
  <si>
    <t>{d4e95514-87d3-4e71-8215-26ebc5b66373}</t>
  </si>
  <si>
    <t>KT0121VON1</t>
  </si>
  <si>
    <t>Vedlejší a ostatní náklady - soupis prací</t>
  </si>
  <si>
    <t>{c19a4f42-e214-490c-99b4-f0037cfbbe97}</t>
  </si>
  <si>
    <t>KRYCÍ LIST SOUPISU PRACÍ</t>
  </si>
  <si>
    <t>Objekt:</t>
  </si>
  <si>
    <t>KT01211A - SO 1 - Dům - bez krytiny</t>
  </si>
  <si>
    <t>Soupis:</t>
  </si>
  <si>
    <t>KT012111A - SO 1 - Dům - bez krytiny - soupis prací</t>
  </si>
  <si>
    <t>REKAPITULACE ČLENĚNÍ SOUPISU PRACÍ</t>
  </si>
  <si>
    <t>Kód dílu - Popis</t>
  </si>
  <si>
    <t>Cena celkem [CZK]</t>
  </si>
  <si>
    <t>-1</t>
  </si>
  <si>
    <t>HSV - Práce a dodávky HSV</t>
  </si>
  <si>
    <t xml:space="preserve">    1 - Zemní práce</t>
  </si>
  <si>
    <t xml:space="preserve">    2 - Zakládání</t>
  </si>
  <si>
    <t xml:space="preserve">    3 - Svislé a kompletní konstrukce</t>
  </si>
  <si>
    <t xml:space="preserve">    4 - Vodorovné konstrukce</t>
  </si>
  <si>
    <t xml:space="preserve">    5 - Komunikace pozemní</t>
  </si>
  <si>
    <t xml:space="preserve">    6 - Úpravy povrchů, podlahy a osazování výplní</t>
  </si>
  <si>
    <t xml:space="preserve">    9 - Ostatní konstrukce a práce, bourání</t>
  </si>
  <si>
    <t xml:space="preserve">    998 - Přesun hmot</t>
  </si>
  <si>
    <t>PSV - Práce a dodávky PSV</t>
  </si>
  <si>
    <t xml:space="preserve">    762 - Konstrukce tesařské</t>
  </si>
  <si>
    <t xml:space="preserve">    766 - Konstrukce truhlářské</t>
  </si>
  <si>
    <t xml:space="preserve">    783 - Dokončovací práce - nátěry</t>
  </si>
  <si>
    <t xml:space="preserve">    784 - Dokončovací práce - malby a tapety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</si>
  <si>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</si>
  <si>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</si>
  <si>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</si>
  <si>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</si>
  <si>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</si>
  <si>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</si>
  <si>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</si>
  <si>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</si>
  <si>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</si>
  <si>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</si>
  <si>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</si>
  <si>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</si>
  <si>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</si>
  <si>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</si>
  <si>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</si>
  <si>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</si>
  <si>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</si>
  <si>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</si>
  <si>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132251102</t>
  </si>
  <si>
    <t>Hloubení nezapažených rýh šířky do 800 mm strojně s urovnáním dna do předepsaného profilu a spádu v hornině třídy těžitelnosti I skupiny 3 přes 20 do 50 m3</t>
  </si>
  <si>
    <t>m3</t>
  </si>
  <si>
    <t>CS ÚRS 2021 01</t>
  </si>
  <si>
    <t>4</t>
  </si>
  <si>
    <t>174336434</t>
  </si>
  <si>
    <t>PSC</t>
  </si>
  <si>
    <t xml:space="preserve">Poznámka k souboru cen:
1. V cenách jsou započteny i náklady na přehození výkopku na přilehlém terénu na vzdálenost do 3 m od podélné osy rýhy nebo naložení na dopravní prostředek.
</t>
  </si>
  <si>
    <t>VV</t>
  </si>
  <si>
    <t>pasy -0,500/-1,700 š600</t>
  </si>
  <si>
    <t>(13,5+3,48+3,2+4,29+5+3,63*2+1,67)*0,6*1,2</t>
  </si>
  <si>
    <t>pasy -0,500/-1,700 š750</t>
  </si>
  <si>
    <t>(7,1+1,8+2,1)*0,75*1,2</t>
  </si>
  <si>
    <t>opěrná zídka zápraží vč.základu š800, v.900mm</t>
  </si>
  <si>
    <t>15*0,8*0,9</t>
  </si>
  <si>
    <t>Součet</t>
  </si>
  <si>
    <t>132211401</t>
  </si>
  <si>
    <t>Hloubená vykopávka pod základy ručně s přehozením výkopku na vzdálenost 3 m nebo s naložením na dopravní prostředek v hornině třídy těžitelnosti I skupiny 3</t>
  </si>
  <si>
    <t>2053002787</t>
  </si>
  <si>
    <t xml:space="preserve">Poznámka k souboru cen:
1. V cenách jsou započteny náklady na přehození výkopku na vzdálenost 3 m nebo naložení na dopravní prostředek.
2. V ceně nejsou započteny náklady na podchycení základového zdiva.
</t>
  </si>
  <si>
    <t>pasy -0,500/-1,700 š1000</t>
  </si>
  <si>
    <t>4,13*2*1*1,2</t>
  </si>
  <si>
    <t>3</t>
  </si>
  <si>
    <t>162251102</t>
  </si>
  <si>
    <t>Vodorovné přemístění výkopku nebo sypaniny po suchu na obvyklém dopravním prostředku, bez naložení výkopku, avšak se složením bez rozhrnutí z horniny třídy těžitelnosti I skupiny 1 až 3 na vzdálenost přes 20 do 50 m</t>
  </si>
  <si>
    <t>-1289570850</t>
  </si>
  <si>
    <t xml:space="preserve">Poznámka k souboru cen:
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
</t>
  </si>
  <si>
    <t>pod štěrkopísek -0,350/-0,500-tam a zpět</t>
  </si>
  <si>
    <t>(12,1+31+5,9+14+7,8)*0,15*2</t>
  </si>
  <si>
    <t>162351103</t>
  </si>
  <si>
    <t>Vodorovné přemístění výkopku nebo sypaniny po suchu na obvyklém dopravním prostředku, bez naložení výkopku, avšak se složením bez rozhrnutí z horniny třídy těžitelnosti I skupiny 1 až 3 na vzdálenost přes 50 do 500 m</t>
  </si>
  <si>
    <t>-695011617</t>
  </si>
  <si>
    <t>odpočet zpětného násypu</t>
  </si>
  <si>
    <t>-((12,1+31+5,9+14+7,8)*0,15)</t>
  </si>
  <si>
    <t>5</t>
  </si>
  <si>
    <t>167151101</t>
  </si>
  <si>
    <t>Nakládání, skládání a překládání neulehlého výkopku nebo sypaniny strojně nakládání, množství do 100 m3, z horniny třídy těžitelnosti I, skupiny 1 až 3</t>
  </si>
  <si>
    <t>1692537833</t>
  </si>
  <si>
    <t xml:space="preserve">Poznámka k souboru cen:
1. Ceny -1131 až -1133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2. Množství měrných jednotek se určí v rostlém stavu horniny.
</t>
  </si>
  <si>
    <t>pod štěrkopísek -0,350/-0,500-zpět</t>
  </si>
  <si>
    <t>(12,1+31+5,9+14+7,8)*0,15</t>
  </si>
  <si>
    <t>6</t>
  </si>
  <si>
    <t>171151103</t>
  </si>
  <si>
    <t>Uložení sypanin do násypů strojně s rozprostřením sypaniny ve vrstvách a s hrubým urovnáním zhutněných z hornin soudržných jakékoliv třídy těžitelnosti</t>
  </si>
  <si>
    <t>465440688</t>
  </si>
  <si>
    <t xml:space="preserve">Poznámka k souboru cen:
1. Ceny lze použít i pro uložení sypaniny s předepsaným zhutněním na trvalé skládky, do koryt vodotečí a do prohlubní terénu.
2. Cenu 25-1101 lze použít i pro:
a) rozprostření zbylého výkopu na místě po zásypu jam a rýh pro podzemní vedení a zářezů pro podzemní vedení; toto množství se určí v m3 uloženého výkopku, měřeného v rostlém stavu,
b) uložení výkopku do násypů pod vodou.
3. Ceny nelze použít:
a) pro uložení sypaniny do hrází; uložení netříděné sypaniny do hrází se oceňuje cenami souboru cen 171 uložení netříděných sypanin do hrází,
b) pro uložení sypaniny do ochranných valů nebo těch jejich částí, jejichž šířka je menší než 3 m. Toto uložení se oceňuje cenami souboru cen 175 Obsyp objektů.
4. V cenách není započteno hutnění boků násypů. Toto hutnění se oceňuje cenami souboru cen 171 15-11 Hutnění boků násypů z hornin soudržných a sypkých.
</t>
  </si>
  <si>
    <t>pod štěrkopísek -0,350/-0,500</t>
  </si>
  <si>
    <t>7</t>
  </si>
  <si>
    <t>171251101</t>
  </si>
  <si>
    <t>Uložení sypanin do násypů strojně s rozprostřením sypaniny ve vrstvách a s hrubým urovnáním nezhutněných jakékoliv třídy těžitelnosti</t>
  </si>
  <si>
    <t>-1669550640</t>
  </si>
  <si>
    <t>Zakládání</t>
  </si>
  <si>
    <t>8</t>
  </si>
  <si>
    <t>271572211</t>
  </si>
  <si>
    <t>Podsyp pod základové konstrukce se zhutněním a urovnáním povrchu ze štěrkopísku netříděného</t>
  </si>
  <si>
    <t>-813315353</t>
  </si>
  <si>
    <t xml:space="preserve">Poznámka k souboru cen:
1. Ceny slouží pro ocenění násypů pod základové konstrukce tloušťky vrstvy do 300 mm.
2. Násypy s tloušťkou vrstvy přesahující 300 mm se ocení cenami souboru cen 213 31-…. Polštáře zhutněné pod základy v katalogu 800-2 Zvláštní zakládání objektů.
</t>
  </si>
  <si>
    <t>štěrkopísek -0,100/-0,350</t>
  </si>
  <si>
    <t>(12,1+31+5,9+14+7,8)*0,25</t>
  </si>
  <si>
    <t>9</t>
  </si>
  <si>
    <t>274211411</t>
  </si>
  <si>
    <t>Zdivo základových pásů z lomového kamene nelícované na maltu cementovou</t>
  </si>
  <si>
    <t>1170188588</t>
  </si>
  <si>
    <t>pasy -0,100/-1,700 -lícová plocha základů š350mm, v.400mm</t>
  </si>
  <si>
    <t>6,38*0,35*0,4</t>
  </si>
  <si>
    <t>dozdění základů pod roubení -0,100/-0,300</t>
  </si>
  <si>
    <t>pasy -0,300/-1,700 š600</t>
  </si>
  <si>
    <t>(13,5+3,2+4,29+5+3,63*2+1,67)*0,6*0,2</t>
  </si>
  <si>
    <t>10</t>
  </si>
  <si>
    <t>274211492</t>
  </si>
  <si>
    <t>Zdivo základových pásů z lomového kamene Příplatek k cenám za lícování zdiva jednostranné</t>
  </si>
  <si>
    <t>1656349081</t>
  </si>
  <si>
    <t>11</t>
  </si>
  <si>
    <t>274313511</t>
  </si>
  <si>
    <t>Základy z betonu prostého pasy betonu kamenem neprokládaného tř. C 12/15</t>
  </si>
  <si>
    <t>677740710</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</si>
  <si>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</si>
  <si>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(13,5+3,48+3,2+4,29+5+3,63*2+1,67)*0,6*1,4</t>
  </si>
  <si>
    <t>pasy -0,100/-1,700 š750</t>
  </si>
  <si>
    <t>(7,1+1,8+2,1)*0,75*1,6</t>
  </si>
  <si>
    <t>pasy -0,100/-1,700 š1000</t>
  </si>
  <si>
    <t>4,13*2*1*1,6</t>
  </si>
  <si>
    <t>12</t>
  </si>
  <si>
    <t>274351121</t>
  </si>
  <si>
    <t>Bednění základů pasů rovné zřízení</t>
  </si>
  <si>
    <t>m2</t>
  </si>
  <si>
    <t>1611467495</t>
  </si>
  <si>
    <t xml:space="preserve">Poznámka k souboru cen:
1. Ceny jsou určeny pro bednění ve volném prostranství, ve volných nebo zapažených jamách, rýhách a šachtách.
2. Kruhové nebo obloukové bednění poloměru do 1 m se oceňuje individuálně.
</t>
  </si>
  <si>
    <t>pasy -0,300/-0,500 š600</t>
  </si>
  <si>
    <t>(13,5+3,48+3,2+4,29+5+3,63*2+1,67)*0,2*2</t>
  </si>
  <si>
    <t>pasy -0,100/-0,500 š750</t>
  </si>
  <si>
    <t>(7,1+1,8+2,1)*0,4*2</t>
  </si>
  <si>
    <t>pasy -0,100/-0,500 š1000</t>
  </si>
  <si>
    <t>4,13*2*0,1*2</t>
  </si>
  <si>
    <t>13</t>
  </si>
  <si>
    <t>274351122</t>
  </si>
  <si>
    <t>Bednění základů pasů rovné odstranění</t>
  </si>
  <si>
    <t>-1788318339</t>
  </si>
  <si>
    <t>Svislé a kompletní konstrukce</t>
  </si>
  <si>
    <t>14</t>
  </si>
  <si>
    <t>311214111</t>
  </si>
  <si>
    <t>Zdivo nadzákladové z lomového kamene štípaného nebo ručně vybíraného na sucho z nepravidelných kamenů objemu 1 kusu kamene do 0,02 m3</t>
  </si>
  <si>
    <t>-917701494</t>
  </si>
  <si>
    <t xml:space="preserve">Poznámka k souboru cen:
1. V cenách jsou započteny i náklady na nutné přisekávání kamene do spár i v líci při zdění.
2. V cenách nejsou započteny náklady na spárování zdiva; tyto se oceňují cenami souboru cen 62. 63-10..Spárování vnějších ploch pohledového zdiva části A04 tohoto katalogu.
3. Ceny lze použít i pro ocenění kamenného obkladového zdiva.
</t>
  </si>
  <si>
    <t>opěrná zídka zápraží vč.základu š800, v.1200mm</t>
  </si>
  <si>
    <t>15*0,8*1,2</t>
  </si>
  <si>
    <t>zápraží-vyrovnávací schody</t>
  </si>
  <si>
    <t>1,5*1,1*0,6+1,1*0,75*0,8</t>
  </si>
  <si>
    <t>311214911</t>
  </si>
  <si>
    <t>Zdivo nadzákladové z lomového kamene štípaného nebo ručně vybíraného na sucho Příplatek k cenám za lícování zdiva jednostranné</t>
  </si>
  <si>
    <t>1070399897</t>
  </si>
  <si>
    <t>opěrná zídka zápraží vč.základu š800, v.400mm</t>
  </si>
  <si>
    <t>15*0,8*0,4</t>
  </si>
  <si>
    <t>16</t>
  </si>
  <si>
    <t>311231136</t>
  </si>
  <si>
    <t>Zdivo z cihel pálených nosné z cihel plných dl. 250 mm P 15 na maltu MC-5 nebo MC-10</t>
  </si>
  <si>
    <t>-868757784</t>
  </si>
  <si>
    <t xml:space="preserve">Poznámka k souboru cen:
1. V cenách -1155 až -1159 nejsou započteny případné náklady na:
a) úpravu líce; tyto se oceňují cenami souboru cen 310 90-11 Úprava líce při zdění režného zdiva.
b) spárování; tyto se oceňují cenami souboru cen 62. 63-10.. Spárování vnějších ploch pohledového zdiva.
2. Cenami -2014 až -2035 Zdivo z cihel lícových se oceňuje prosté vyzdění včetně spárování zdící a spárovací maltou, kotvené lícové zdivo se oceňuje cenami souboru cen 313 23-4 . Zdivo lícové obkladové.
</t>
  </si>
  <si>
    <t>1np +2,700/-0,100</t>
  </si>
  <si>
    <t>(2,1*0,4+3,9*0,75*2+1,8*0,5+1,67*0,24)*2,8</t>
  </si>
  <si>
    <t>odpočet otvorů</t>
  </si>
  <si>
    <t>-(0,7*1,15*0,61+0,6*1,46*0,75)</t>
  </si>
  <si>
    <t>17</t>
  </si>
  <si>
    <t>314231116</t>
  </si>
  <si>
    <t>Zdivo komínů a ventilací volně stojících z cihel pálených plných dl. 290 mm P 7 M až P 15 M, na maltu MC-5 nebo MC-10</t>
  </si>
  <si>
    <t>-1118385702</t>
  </si>
  <si>
    <t xml:space="preserve">Poznámka k souboru cen:
1. Množství měrných jednotek se určuje v m3 objemu vyzdívky z cihel nastojato nebo naležato,objem průduchu se odečítá.
2. V cenách zdiva z cihel plných pálených a příčně děrovaných nejsou započteny náklady na:
a) úpravu líce režného zdiva; tyto lze ocenit cenami souboru cen 310 90-11 Úprava líce při zdění režného zdiva,
b) spárování; tyto lze ocenit cenami souboru cen 62. 63-10.. Spárování vnějších ploch.
</t>
  </si>
  <si>
    <t>komín +4,350/+2,700</t>
  </si>
  <si>
    <t>(0,75*0,75+1,2*1,85)*0,5*1,65</t>
  </si>
  <si>
    <t>odpočet průduchu</t>
  </si>
  <si>
    <t>-(0,45*0,45+0,9*1,55)*0,5*1,65</t>
  </si>
  <si>
    <t>komín +7,550/+4,350</t>
  </si>
  <si>
    <t>0,75*0,75*3,2</t>
  </si>
  <si>
    <t>-0,45*0,45*3,2</t>
  </si>
  <si>
    <t>18</t>
  </si>
  <si>
    <t>314900001-01</t>
  </si>
  <si>
    <t xml:space="preserve">D+M Zhotovení pece a sporáku </t>
  </si>
  <si>
    <t>kpl</t>
  </si>
  <si>
    <t>1934810129</t>
  </si>
  <si>
    <t>19</t>
  </si>
  <si>
    <t>342271011</t>
  </si>
  <si>
    <t>Stěny a příčky z nepálených cihelných bloků výplňové a oddělovací, na maltu hliněnou, tloušťky 250 mm</t>
  </si>
  <si>
    <t>1364267797</t>
  </si>
  <si>
    <t>obvod-SV stěna +2,700/-0,100-tl.600</t>
  </si>
  <si>
    <t>7,1*2,8*0,6/0,25</t>
  </si>
  <si>
    <t>SV štít +7,250/+2,700-tl.250</t>
  </si>
  <si>
    <t>7,1*4,55*0,5</t>
  </si>
  <si>
    <t>Vodorovné konstrukce</t>
  </si>
  <si>
    <t>20</t>
  </si>
  <si>
    <t>411244262</t>
  </si>
  <si>
    <t>Klenby valené z cihel pálených dl. 290 mm, plných P 7,5 až P 15, na maltu MC-5 až MC-10, o rozpětí klenby přes 2 m, bez pomocné konstrukce, o tl. klenby 140 mm</t>
  </si>
  <si>
    <t>-1755212272</t>
  </si>
  <si>
    <t xml:space="preserve">Poznámka k souboru cen:
1. V cenách kleneb o rozpětí do 2 m jsou započteny náklady na pomocnou konstrukci, tj. zhotovení ramenátu, osazení vodítek a sloupků. Bednění kleneb o rozpětí přes 2 m se oceňuje cenami souboru cen 411 35- . . Bednění stropů.
</t>
  </si>
  <si>
    <t>kuchyně</t>
  </si>
  <si>
    <t>3,4*1,8+0,7*0,61+0,5*0,24*2+0,64*0,25</t>
  </si>
  <si>
    <t>411353101</t>
  </si>
  <si>
    <t>Bednění stropních konstrukcí - bez podpěrné konstrukce kleneb poloměru přes 1000 mm tvaru válce, tloušťky klenby přes 5 do 25 cm zřízení</t>
  </si>
  <si>
    <t>-1017239942</t>
  </si>
  <si>
    <t xml:space="preserve">Poznámka k souboru cen:
1. Ceny bednění deskových stropů 411 35-01 jsou určeny pro desky nebo plošné konzoly rovné, popř. s náběhy.
2. Bednění stropů s hlavicemi se oceňuje součtem ploch bednění hlavic a ploch bednění desek. Množství měrných jednotek bednění hlavic se určuje v m2 rozvinuté plochy hlavic. Množství měrných jednotek bednění desky se určuje m2 celkové plochy desky, od které se odečte půdorysná plocha hlavic, ohraničená průnikem obou konstrukcí.
3. Bednění trámových stropů se oceňuje součtem ploch bednění nosníků (trámů) souborem cen 413 35-11 a ploch bednění desek. Množství měrných jednotek bednění nosníků se určuje v m2 rozvinuté plochou nosníků. Množství měrných jednotek bednění desky se určuje m2 celkové plochy desky, od které se odečte půdorysná plocha nosníků, ohraničená průnikem obou konstrukcí.
4. Klenby při poloměru do 1 m se oceňuje cenami souboru cen 416 35-11. Bednění fabionů na přechodu stěn do stropů, monolitických kleneb, vnějších říms.
5. Ceny jsou určeny pro bedněné plochy s nízkými požadavky na pohledovost - třída pohledového betonu PB1 dle TP ČSB 03 (garáže, sklepy, apod.).
6. Příplatek k cenám za pohledový beton je určen pro třídu pohledového betonu PB2 (běžné budovy). Vyšší třídy pohledovosti se oceňují individuálně.
</t>
  </si>
  <si>
    <t>22</t>
  </si>
  <si>
    <t>411353102</t>
  </si>
  <si>
    <t>Bednění stropních konstrukcí - bez podpěrné konstrukce kleneb poloměru přes 1000 mm tvaru válce, tloušťky klenby přes 5 do 25 cm odstranění</t>
  </si>
  <si>
    <t>905773669</t>
  </si>
  <si>
    <t>23</t>
  </si>
  <si>
    <t>411354311</t>
  </si>
  <si>
    <t>Podpěrná konstrukce stropů - desek, kleneb a skořepin výška podepření do 4 m tloušťka stropu přes 5 do 15 cm zřízení</t>
  </si>
  <si>
    <t>276418183</t>
  </si>
  <si>
    <t xml:space="preserve">Poznámka k souboru cen:
1. Podepření větších výšek než 6 m se oceňuje individuálně.
</t>
  </si>
  <si>
    <t>24</t>
  </si>
  <si>
    <t>411354312</t>
  </si>
  <si>
    <t>Podpěrná konstrukce stropů - desek, kleneb a skořepin výška podepření do 4 m tloušťka stropu přes 5 do 15 cm odstranění</t>
  </si>
  <si>
    <t>1444852775</t>
  </si>
  <si>
    <t>Komunikace pozemní</t>
  </si>
  <si>
    <t>25</t>
  </si>
  <si>
    <t>594111111</t>
  </si>
  <si>
    <t>Dlažba nebo přídlažba z lomového kamene lomařsky upraveného rigolového v ploše vodorovné nebo ve sklonu tl. do 250 mm, bez vyplnění spár, s provedením lože tl. 50 mm z kameniva těženého</t>
  </si>
  <si>
    <t>842974420</t>
  </si>
  <si>
    <t xml:space="preserve">Poznámka k souboru cen:
1. Ceny jsou určeny:
a) pro jakýkoliv sklon plochy,
b) i pro dlažby (přídlažby) silničních příkopů a kuželů.
2. Ceny nelze použít pro:
a) rigoly dlážděné, které se oceňují cenami souborů cen 597 . 6- . 1 Rigol dlážděný, 597 17- . 1 Rigol krajnicový s kamennou obrubou a 597 17- . 1 Rigol dlážděný z lomového kamene,
b) dlažbu nebo přídlažbu svahů nebo kuželů souvisejících s vodotečí, která se oceňuje cenami části A 01 katalogu 832-1 Hráze a úpravy na tocích-úpravy toků a kanály.
3. Část lože přesahující tl. 50 mm se oceňuje cenami souboru cen 451 31-97 Příplatek za každých dalších 10 mm tloušťky podkladu nebo lože.
4. V ceně -1111 jsou započteny i náklady na prohození zeminy.
5. V cenách nejsou započteny náklady na:
a) provedení podkladu pod lože, které se oceňuje cenami souboru cen 451 . . - . . Podklad nebo lože pod dlažbu,
b) vyplnění spár, které se oceňuje cenami souboru cen 599 . . -2 . Vyplnění spár dlažby,
c) opatření zeminy a její přemístění k místu zabudování, které se oceňují podle ustanovení čl. 3111 Všeobecných podmínek části A 01 tohoto katalogu,
d) odklizení odpadu po prohození zeminy, které se oceňuje cenami části A 01 katalogu 800-1 Zemní práce.
6. Množství měrných jednotek se určuje v m2 rozvinuté dlážděné plochy.
</t>
  </si>
  <si>
    <t>zápraží, schody</t>
  </si>
  <si>
    <t>(1,9+1,4)*7,7*0,5+5,8*1,4</t>
  </si>
  <si>
    <t>Úpravy povrchů, podlahy a osazování výplní</t>
  </si>
  <si>
    <t>26</t>
  </si>
  <si>
    <t>611311113</t>
  </si>
  <si>
    <t>Omítka vápenná vnitřních ploch nanášená ručně jednovrstvá hrubá, tloušťky do 10 mm zatřená vodorovných konstrukcí kleneb nebo skořepin</t>
  </si>
  <si>
    <t>-69543385</t>
  </si>
  <si>
    <t xml:space="preserve">Poznámka k souboru cen:
1. Pro ocenění nanášení omítek v tloušťce jádrové omítky přes 10 mm se použije příplatek k cenám za každých dalších i započatých 5 mm tlouštky.
2. Omítky stropních konstrukcí nanášené na pletivo se oceňují cenami omítek žebrových stropů nebo osamělých trámů.
3. Podkladní a spojovací vrstvy se oceňují cenami souboru cen 61.13-1... této části katalogu.
</t>
  </si>
  <si>
    <t>5,9*1,2</t>
  </si>
  <si>
    <t>27</t>
  </si>
  <si>
    <t>611311191</t>
  </si>
  <si>
    <t>Omítka vápenná vnitřních ploch nanášená ručně Příplatek k cenám za každých dalších i započatých 5 mm tloušťky jádrové omítky přes 10 mm stropů</t>
  </si>
  <si>
    <t>1078969941</t>
  </si>
  <si>
    <t>28</t>
  </si>
  <si>
    <t>611351121</t>
  </si>
  <si>
    <t>Omítka hliněná vnitřních ploch nanášená ručně jádrová jednovrstvá s příměsí organických vláken, tloušťky do 10 mm hrubá zatřená (prováděná od ruky, částečně nerovná) vodorovných konstrukcí stropů rovných</t>
  </si>
  <si>
    <t>-546398405</t>
  </si>
  <si>
    <t xml:space="preserve">Poznámka k souboru cen:
1. Pro ocenění nanášení omítek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</si>
  <si>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stropy dřevěné</t>
  </si>
  <si>
    <t>12,1+31+14+7,8</t>
  </si>
  <si>
    <t>29</t>
  </si>
  <si>
    <t>611351141</t>
  </si>
  <si>
    <t>Omítka hliněná vnitřních ploch nanášená ručně Příplatek k cenám jádrové hliněné omítky za každých dalších i započatých 5 mm tloušťky omítky přes 10 mm stropů</t>
  </si>
  <si>
    <t>-825773117</t>
  </si>
  <si>
    <t>30</t>
  </si>
  <si>
    <t>612131131</t>
  </si>
  <si>
    <t>Podkladní a spojovací vrstva vnitřních omítaných ploch jílový postřik nanášený ručně stěn</t>
  </si>
  <si>
    <t>-634203729</t>
  </si>
  <si>
    <t>do spar mezi trámy stěn</t>
  </si>
  <si>
    <t>roubené stěny-odhadovaný profil 22/25cm-použité stávající prvky</t>
  </si>
  <si>
    <t>((13,5+3,48*2+3,2+6,15+3,63*2)*2,5-0,9*1,7-0,88*1,58-0,84*1,56-0,83*1,31-0,75*0,88)/0,25*0,22</t>
  </si>
  <si>
    <t>nové prahové trámy-odhad 25/25cm</t>
  </si>
  <si>
    <t>(13,5+3,48*2+3,2+6,15+3,63*2)*0,25</t>
  </si>
  <si>
    <t>31</t>
  </si>
  <si>
    <t>612311111</t>
  </si>
  <si>
    <t>Omítka vápenná vnitřních ploch nanášená ručně jednovrstvá hrubá, tloušťky do 10 mm zatřená svislých konstrukcí stěn</t>
  </si>
  <si>
    <t>283327041</t>
  </si>
  <si>
    <t>zděná část</t>
  </si>
  <si>
    <t>vnitřní stěny</t>
  </si>
  <si>
    <t>(2,1+2,73+3,35+3,19+4,15+2,22+1,8+1,67+3,4*2)*2,4</t>
  </si>
  <si>
    <t>štít SV-zevnitř</t>
  </si>
  <si>
    <t>7,1*4,85*0,5</t>
  </si>
  <si>
    <t>-0,6*1,46</t>
  </si>
  <si>
    <t>vnější stěny</t>
  </si>
  <si>
    <t>6,38*3</t>
  </si>
  <si>
    <t>štít SV-zvenku</t>
  </si>
  <si>
    <t>8,5*4,85*0,5-7,6*3,75*0,5</t>
  </si>
  <si>
    <t>32</t>
  </si>
  <si>
    <t>612311191</t>
  </si>
  <si>
    <t>Omítka vápenná vnitřních ploch nanášená ručně Příplatek k cenám za každých dalších i započatých 5 mm tloušťky jádrové omítky přes 10 mm stěn</t>
  </si>
  <si>
    <t>2058928414</t>
  </si>
  <si>
    <t>štít SV</t>
  </si>
  <si>
    <t>33</t>
  </si>
  <si>
    <t>612351121</t>
  </si>
  <si>
    <t>Omítka hliněná vnitřních ploch nanášená ručně jádrová jednovrstvá s příměsí organických vláken, tloušťky do 10 mm hrubá zatřená (prováděná od ruky, částečně nerovná) svislých konstrukcí stěn</t>
  </si>
  <si>
    <t>-909156029</t>
  </si>
  <si>
    <t>stěny-roubené</t>
  </si>
  <si>
    <t>2*2,4*(3,7+3,63+3,1+3,2+5,64+5,16+3,32+3,48+1+3,48+3,55+2,31)</t>
  </si>
  <si>
    <t>-(0,88*1,58*2+0,84*1,56*2+0,86*1,54*2+0,9*1,7+0,83*1,31*3)</t>
  </si>
  <si>
    <t>34</t>
  </si>
  <si>
    <t>612351141</t>
  </si>
  <si>
    <t>Omítka hliněná vnitřních ploch nanášená ručně Příplatek k cenám jádrové hliněné omítky za každých dalších i započatých 5 mm tloušťky omítky přes 10 mm stěn</t>
  </si>
  <si>
    <t>1795014504</t>
  </si>
  <si>
    <t>35</t>
  </si>
  <si>
    <t>613311111</t>
  </si>
  <si>
    <t>Omítka vápenná vnitřních ploch nanášená ručně jednovrstvá hrubá, tloušťky do 10 mm zatřená svislých konstrukcí pilířů nebo sloupů</t>
  </si>
  <si>
    <t>951444787</t>
  </si>
  <si>
    <t>komín</t>
  </si>
  <si>
    <t>0,75*3,4+0,75*1,4*2+(1,2*1,85-0,75*0,75)*1,7</t>
  </si>
  <si>
    <t>36</t>
  </si>
  <si>
    <t>613311191</t>
  </si>
  <si>
    <t>Omítka vápenná vnitřních ploch nanášená ručně Příplatek k cenám za každých dalších i započatých 5 mm tloušťky jádrové omítky přes 10 mm pilířů nebo sloupů</t>
  </si>
  <si>
    <t>-1667083779</t>
  </si>
  <si>
    <t>37</t>
  </si>
  <si>
    <t>635211131</t>
  </si>
  <si>
    <t>Násyp lehký pod podlahy s udusáním a urovnáním povrchu z perlitu</t>
  </si>
  <si>
    <t>579804444</t>
  </si>
  <si>
    <t xml:space="preserve">Poznámka k souboru cen:
1. Ceny jsou určeny pro násyp vodorovný nebo ve spádu pod podlahy, mazaniny, dlažby a pro násypy na plochých střechách.
</t>
  </si>
  <si>
    <t>podlaha-světnice,komora-prkna</t>
  </si>
  <si>
    <t>(31+14+7,8)*0,08</t>
  </si>
  <si>
    <t>odpočet cihelné dlažby ve světnici č.2</t>
  </si>
  <si>
    <t>-((1,75+3,2+5,04+5,16+2,23)*0,3+2,4*0,9)*0,08</t>
  </si>
  <si>
    <t>38</t>
  </si>
  <si>
    <t>635211311-01</t>
  </si>
  <si>
    <t>Tepelněizolační hliněná mazanina - lepenec</t>
  </si>
  <si>
    <t>638032348</t>
  </si>
  <si>
    <t>strop-na povalech</t>
  </si>
  <si>
    <t>(12,1+31+14+7,8)*0,1</t>
  </si>
  <si>
    <t>39</t>
  </si>
  <si>
    <t>636211111-01</t>
  </si>
  <si>
    <t>Dlažba z cihel pálených plných dl. 290 mm se zalitím spár na celou výšku cementovou maltou pro spárování do malty MC-5, kladených naplocho P20</t>
  </si>
  <si>
    <t>1819615327</t>
  </si>
  <si>
    <t xml:space="preserve">Poznámka k souboru cen:
1. Ceny jsou určeny pro dlažbu vodorovnou nebo ve spádu do 15 st. od vodorovné roviny.
2. V cenách jsou započteny i náklady na provedení rigolu v dlažbách.
3. Úprava podkladu dlažby se oceňuje samostatnými cenami.
</t>
  </si>
  <si>
    <t>podlaha-světnice kolem stěn, před sporákem</t>
  </si>
  <si>
    <t>(1,75+3,2+5,04+5,16+2,23)*0,3+2,4*0,9</t>
  </si>
  <si>
    <t>podlaha-kuchyně</t>
  </si>
  <si>
    <t>5,9</t>
  </si>
  <si>
    <t>podlaha-síň</t>
  </si>
  <si>
    <t>12,1</t>
  </si>
  <si>
    <t>Ostatní konstrukce a práce, bourání</t>
  </si>
  <si>
    <t>40</t>
  </si>
  <si>
    <t>919726122</t>
  </si>
  <si>
    <t>Geotextilie netkaná pro ochranu, separaci nebo filtraci měrná hmotnost přes 200 do 300 g/m2</t>
  </si>
  <si>
    <t>224877971</t>
  </si>
  <si>
    <t xml:space="preserve">Poznámka k souboru cen:
1. V cenách jsou započteny i náklady na položení a dodání geotextilie včetně přesahů.
</t>
  </si>
  <si>
    <t>na štěrkopísek -0,100</t>
  </si>
  <si>
    <t>12,1+31+5,9+14+7,8</t>
  </si>
  <si>
    <t>41</t>
  </si>
  <si>
    <t>941111131</t>
  </si>
  <si>
    <t>Montáž lešení řadového trubkového lehkého pracovního s podlahami s provozním zatížením tř. 3 do 200 kg/m2 šířky tř. W12 přes 1,2 do 1,5 m, výšky do 10 m</t>
  </si>
  <si>
    <t>-1997208707</t>
  </si>
  <si>
    <t xml:space="preserve">Poznámka k souboru cen:
1. V ceně jsou započteny i náklady na kotvení lešení.
2. Montáž lešení řadového trubkového lehkého výšky přes 25 m se oceňuje individuálně.
3. Šířkou se rozumí půdorysná vzdálenost, měřená od vnitřního líce sloupků zábradlí k protilehlému volnému okraji podlahy nebo mezi vnitřními líci.
</t>
  </si>
  <si>
    <t>štíty</t>
  </si>
  <si>
    <t>(11,5*3+11,5*4*0,5)*2</t>
  </si>
  <si>
    <t>42</t>
  </si>
  <si>
    <t>941111231</t>
  </si>
  <si>
    <t>Montáž lešení řadového trubkového lehkého pracovního s podlahami s provozním zatížením tř. 3 do 200 kg/m2 Příplatek za první a každý další den použití lešení k ceně -1131</t>
  </si>
  <si>
    <t>-706751053</t>
  </si>
  <si>
    <t>115*90 'Přepočtené koeficientem množství</t>
  </si>
  <si>
    <t>43</t>
  </si>
  <si>
    <t>941111831</t>
  </si>
  <si>
    <t>Demontáž lešení řadového trubkového lehkého pracovního s podlahami s provozním zatížením tř. 3 do 200 kg/m2 šířky tř. W12 přes 1,2 do 1,5 m, výšky do 10 m</t>
  </si>
  <si>
    <t>667156807</t>
  </si>
  <si>
    <t xml:space="preserve">Poznámka k souboru cen:
1. Demontáž lešení řadového trubkového lehkého výšky přes 25 m se oceňuje individuálně.
</t>
  </si>
  <si>
    <t>44</t>
  </si>
  <si>
    <t>949101111</t>
  </si>
  <si>
    <t>Lešení pomocné pracovní pro objekty pozemních staveb pro zatížení do 150 kg/m2, o výšce lešeňové podlahy do 1,9 m</t>
  </si>
  <si>
    <t>-208743078</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</si>
  <si>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</si>
  <si>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vnitřní</t>
  </si>
  <si>
    <t>70,8</t>
  </si>
  <si>
    <t>vnější-SZ, JV</t>
  </si>
  <si>
    <t>(16,85+16,5)*1,5</t>
  </si>
  <si>
    <t>45</t>
  </si>
  <si>
    <t>952901311</t>
  </si>
  <si>
    <t>Vyčištění budov nebo objektů před předáním do užívání zemědělských budov a objektů jakékoliv výšky podlaží</t>
  </si>
  <si>
    <t>-198859223</t>
  </si>
  <si>
    <t xml:space="preserve">Poznámka k souboru cen: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
6. V ceně -1311 jsou započteny náklady na zametení a čištění dlažeb, umytí, vyčištění okenních a dveřních rámů a zařizovacích předmětů.
7. V ceně -1411 jsou započteny náklady na vynesení zbytků stavebního rumu, kropení a 2x zametení podlah, oprášení stěn a výplní otvorů.
</t>
  </si>
  <si>
    <t>(13,85+13,5)*0,5*(6,15+7,1)*0,5</t>
  </si>
  <si>
    <t>46</t>
  </si>
  <si>
    <t>975011251</t>
  </si>
  <si>
    <t>Podpěrné dřevení při podezdívání základového zdiva při výšce vyzdívky do 2 m, při tl. zdiva 450 mm a délce podchycení přes 3 do 5 m</t>
  </si>
  <si>
    <t>m</t>
  </si>
  <si>
    <t>1177589879</t>
  </si>
  <si>
    <t xml:space="preserve">Poznámka k souboru cen:
1. V cenách jsou započteny i náklady na:
a) podpěrné dřevení; při oboustranném podpěrném dřevení oceňuje se podpírání na každé straně samostatně.
b) kapes pro vzpěry.
</t>
  </si>
  <si>
    <t>podložení roubené konstrukce-před dozdívkou nad základem</t>
  </si>
  <si>
    <t>13,5+3,48+3,32+3,2+6,15+3,63*2</t>
  </si>
  <si>
    <t>998</t>
  </si>
  <si>
    <t>Přesun hmot</t>
  </si>
  <si>
    <t>47</t>
  </si>
  <si>
    <t>998011002</t>
  </si>
  <si>
    <t>Přesun hmot pro budovy občanské výstavby, bydlení, výrobu a služby s nosnou svislou konstrukcí zděnou z cihel, tvárnic nebo kamene vodorovná dopravní vzdálenost do 100 m pro budovy výšky přes 6 do 12 m</t>
  </si>
  <si>
    <t>t</t>
  </si>
  <si>
    <t>-705487146</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</si>
  <si>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</si>
  <si>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</si>
  <si>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</si>
  <si>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762</t>
  </si>
  <si>
    <t>Konstrukce tesařské</t>
  </si>
  <si>
    <t>48</t>
  </si>
  <si>
    <t>762081151-01</t>
  </si>
  <si>
    <t>Tesání hranolů ruční - š. 20-25cm</t>
  </si>
  <si>
    <t>351521583</t>
  </si>
  <si>
    <t>13,5+3,48*2+3,2+6,15+3,63*2</t>
  </si>
  <si>
    <t>stropní trám 15/21cm</t>
  </si>
  <si>
    <t>2,6</t>
  </si>
  <si>
    <t>stropní trám 17/21</t>
  </si>
  <si>
    <t>4,5</t>
  </si>
  <si>
    <t>stropní trám 24/32cm</t>
  </si>
  <si>
    <t>6,4</t>
  </si>
  <si>
    <t>povaly-odhad 15/15cm-3 strany</t>
  </si>
  <si>
    <t>(12,1+31+14+7,8)/0,15*0,15*3</t>
  </si>
  <si>
    <t>vazné trámy 200/240mm</t>
  </si>
  <si>
    <t>8,5*4</t>
  </si>
  <si>
    <t>příčné trámy 200/240mm</t>
  </si>
  <si>
    <t>4,35*2</t>
  </si>
  <si>
    <t>pozednice 200/200mm</t>
  </si>
  <si>
    <t>13,85*2</t>
  </si>
  <si>
    <t>vaznice 150/170mm</t>
  </si>
  <si>
    <t>sloupky 150/150mm</t>
  </si>
  <si>
    <t>2,04*2*4</t>
  </si>
  <si>
    <t>rozpěra 100/120mm</t>
  </si>
  <si>
    <t>3,2*4</t>
  </si>
  <si>
    <t>pásky 100/120mm</t>
  </si>
  <si>
    <t>1*2*6</t>
  </si>
  <si>
    <t>vzpěra 120/130mm</t>
  </si>
  <si>
    <t>2,55*2*4</t>
  </si>
  <si>
    <t>krokve 130/150mm</t>
  </si>
  <si>
    <t>6*2*10</t>
  </si>
  <si>
    <t>49</t>
  </si>
  <si>
    <t>762132137</t>
  </si>
  <si>
    <t>Montáž bednění stěn z hoblovaných prken tl. do 32 mm na sraz s olištováním</t>
  </si>
  <si>
    <t>805457637</t>
  </si>
  <si>
    <t xml:space="preserve">Poznámka k souboru cen:
1. V cenách nejsou započteny náklady na vyrovnání podkladu.
</t>
  </si>
  <si>
    <t>bednění štítů-š,200mm</t>
  </si>
  <si>
    <t>JZ</t>
  </si>
  <si>
    <t>8,5*4,85*0,5</t>
  </si>
  <si>
    <t>50</t>
  </si>
  <si>
    <t>M</t>
  </si>
  <si>
    <t>605110210-01</t>
  </si>
  <si>
    <t>Řezivo jehličnaté deskové neopracované středové fošny tl. 33-100 mm SM/BO,  3-5 m řezivo jehličnaté - středové SM tl. 33-100 mm, jakost II, 2 - 3,5 m hoblované</t>
  </si>
  <si>
    <t>-1873428136</t>
  </si>
  <si>
    <t>bednění štítů-š.200mm</t>
  </si>
  <si>
    <t>8,5*4,85*0,5*0,025</t>
  </si>
  <si>
    <t>0,515*1,1 'Přepočtené koeficientem množství</t>
  </si>
  <si>
    <t>51</t>
  </si>
  <si>
    <t>762195000</t>
  </si>
  <si>
    <t>Spojovací prostředky stěn a příček hřebíky, svory, fixační prkna</t>
  </si>
  <si>
    <t>-955364142</t>
  </si>
  <si>
    <t xml:space="preserve">Poznámka k souboru cen:
1. Cena je určena pouze pro soubory cen:
a) 762 11- Montáž stěn a příček na hladko,
b) 762 12- Montáž stěn a příček tesařsky vázaných,
c) 762 13- Montáž bednění stěn.
2. Ochrana konstrukce se oceňuje samostatně, např. položkami 762 08-3 Impregnace řeziva tohoto katalogu nebo příslušnými položkami katalogu 800-783 Nátěry.
</t>
  </si>
  <si>
    <t>52</t>
  </si>
  <si>
    <t>762211999-01</t>
  </si>
  <si>
    <t>D+M Dřevěné schodiště ze zápraží na půdu - š.600cm, dl.350cm</t>
  </si>
  <si>
    <t>684142565</t>
  </si>
  <si>
    <t>53</t>
  </si>
  <si>
    <t>762332131</t>
  </si>
  <si>
    <t>Montáž vázaných konstrukcí krovů střech pultových, sedlových, valbových, stanových čtvercového nebo obdélníkového půdorysu z řeziva hraněného průřezové plochy do 120 cm2</t>
  </si>
  <si>
    <t>-1813466185</t>
  </si>
  <si>
    <t xml:space="preserve">Poznámka k souboru cen:
1. V cenách nejsou započteny náklady na montáž kotevních želez s připojením k dřevěné konstrukci; tyto se ocení příslušnými cenami souboru cen 762 08-5 tohoto katalogu.
2. V cenách 762 33-5 nejsou započteny náklady na podpory (např. vazníky).
3. V cenách nejsou započteny náklady na montáž kotevních želez s připojením k dřevěné konstrukci; tyto se ocení příslušnými položkami souboru cen 762 08-5 tohoto katalogu.
4. V cenách 762 33-5 nejsou započteny náklady na podpory (např. vazníky).
</t>
  </si>
  <si>
    <t>54</t>
  </si>
  <si>
    <t>60512125</t>
  </si>
  <si>
    <t>hranol stavební řezivo průřezu do 120cm2 do dl 6m</t>
  </si>
  <si>
    <t>-838892482</t>
  </si>
  <si>
    <t>navíc 60% otesání</t>
  </si>
  <si>
    <t>3,2*4*0,1*0,12</t>
  </si>
  <si>
    <t>1*2*6*0,1*0,12</t>
  </si>
  <si>
    <t>0,298*1,6 'Přepočtené koeficientem množství</t>
  </si>
  <si>
    <t>55</t>
  </si>
  <si>
    <t>762332132</t>
  </si>
  <si>
    <t>Montáž vázaných konstrukcí krovů střech pultových, sedlových, valbových, stanových čtvercového nebo obdélníkového půdorysu z řeziva hraněného průřezové plochy přes 120 do 224 cm2</t>
  </si>
  <si>
    <t>-1403688943</t>
  </si>
  <si>
    <t>56</t>
  </si>
  <si>
    <t>60512130</t>
  </si>
  <si>
    <t>hranol stavební řezivo průřezu do 224cm2 do dl 6m</t>
  </si>
  <si>
    <t>2007746257</t>
  </si>
  <si>
    <t>2,55*2*4*0,12*0,13</t>
  </si>
  <si>
    <t>6*2*10*0,13*0,15</t>
  </si>
  <si>
    <t>2,658*1,6 'Přepočtené koeficientem množství</t>
  </si>
  <si>
    <t>57</t>
  </si>
  <si>
    <t>762332133</t>
  </si>
  <si>
    <t>Montáž vázaných konstrukcí krovů střech pultových, sedlových, valbových, stanových čtvercového nebo obdélníkového půdorysu z řeziva hraněného průřezové plochy přes 224 do 288 cm2</t>
  </si>
  <si>
    <t>-1670557578</t>
  </si>
  <si>
    <t>58</t>
  </si>
  <si>
    <t>60512136</t>
  </si>
  <si>
    <t>hranol stavební řezivo průřezu do 288cm2 dl 6-8m</t>
  </si>
  <si>
    <t>-675016680</t>
  </si>
  <si>
    <t>13,85*2*0,15*0,17</t>
  </si>
  <si>
    <t>2,04*2*4*0,15*0,15</t>
  </si>
  <si>
    <t>1,073*1,6 'Přepočtené koeficientem množství</t>
  </si>
  <si>
    <t>59</t>
  </si>
  <si>
    <t>762332134</t>
  </si>
  <si>
    <t>Montáž vázaných konstrukcí krovů střech pultových, sedlových, valbových, stanových čtvercového nebo obdélníkového půdorysu z řeziva hraněného průřezové plochy přes 288 do 450 cm2</t>
  </si>
  <si>
    <t>1294878827</t>
  </si>
  <si>
    <t>60</t>
  </si>
  <si>
    <t>60512140</t>
  </si>
  <si>
    <t>hranol stavební řezivo průřezu do 450cm2 do dl 6m</t>
  </si>
  <si>
    <t>214546622</t>
  </si>
  <si>
    <t>13,85*2*0,2*0,2</t>
  </si>
  <si>
    <t>1,108*1,6 'Přepočtené koeficientem množství</t>
  </si>
  <si>
    <t>61</t>
  </si>
  <si>
    <t>762332135</t>
  </si>
  <si>
    <t>Montáž vázaných konstrukcí krovů střech pultových, sedlových, valbových, stanových čtvercového nebo obdélníkového půdorysu z řeziva hraněného průřezové plochy přes 450 cm2</t>
  </si>
  <si>
    <t>-361982356</t>
  </si>
  <si>
    <t>62</t>
  </si>
  <si>
    <t>60512145</t>
  </si>
  <si>
    <t>hranol stavební řezivo průřezu nad 450cm2 do dl 6m</t>
  </si>
  <si>
    <t>748582680</t>
  </si>
  <si>
    <t>8,5*4*0,2*0,24</t>
  </si>
  <si>
    <t>4,35*2*0,2*0,24</t>
  </si>
  <si>
    <t>2,05*1,6 'Přepočtené koeficientem množství</t>
  </si>
  <si>
    <t>63</t>
  </si>
  <si>
    <t>762341650</t>
  </si>
  <si>
    <t>Bednění a laťování montáž bednění štítových okapových říms, krajnic, závětrných prken a žaluzií ve spádu nebo rovnoběžně s okapem z prken hoblovaných</t>
  </si>
  <si>
    <t>-1678904150</t>
  </si>
  <si>
    <t xml:space="preserve">Poznámka k souboru cen:
1. V cenách -1011 až -1149 bednění střech z desek dřevoštěpkových a cementotřískových jsou započteny i náklady na dodávku spojovacích prostředků, na tyto položky se nevztahuje ocenění dodávky spojovacích prostředků položka 762 39-5000.
</t>
  </si>
  <si>
    <t>podlomenice-štít JZ</t>
  </si>
  <si>
    <t>8,5*0,4</t>
  </si>
  <si>
    <t>štítové hrany</t>
  </si>
  <si>
    <t>6,2*2*2*0,4</t>
  </si>
  <si>
    <t>64</t>
  </si>
  <si>
    <t>557473928</t>
  </si>
  <si>
    <t>podlomenice-štít JZ-tl.25mm</t>
  </si>
  <si>
    <t>8,5*0,4*0,025</t>
  </si>
  <si>
    <t>6,2*2*2*0,4*0,025</t>
  </si>
  <si>
    <t>0,333*1,1 'Přepočtené koeficientem množství</t>
  </si>
  <si>
    <t>67</t>
  </si>
  <si>
    <t>762395000</t>
  </si>
  <si>
    <t>Spojovací prostředky krovů, bednění a laťování, nadstřešních konstrukcí svory, prkna, hřebíky, pásová ocel, vruty</t>
  </si>
  <si>
    <t>1020156871</t>
  </si>
  <si>
    <t xml:space="preserve">Poznámka k souboru cen:
1. Cena je určena pro montážní ceny souborů cen:
a) 762 33- Montáž vázaných konstrukcí krovů,
b) 762 34- Bednění a laťování, ceny -1210 až -2441,
c) 762 35- Montáž nadstřešních konstrukcí,
d) 762 36- Montáž spádových klínů.
2. Ochrana konstrukce se oceňuje samostatně, např. položkami 762 08-3 Impregnace řeziva tohoto katalogu nebo příslušnými položkami katalogu 800-783 Nátěry.
</t>
  </si>
  <si>
    <t>68</t>
  </si>
  <si>
    <t>762412501</t>
  </si>
  <si>
    <t>Montáž olištování spár hoblovanými lištami stěn</t>
  </si>
  <si>
    <t>-1884668460</t>
  </si>
  <si>
    <t>bednění štítů-š,200mm-lišty 50/25mm</t>
  </si>
  <si>
    <t>8,5*4,85*0,5/0,2</t>
  </si>
  <si>
    <t>69</t>
  </si>
  <si>
    <t>605120010-01</t>
  </si>
  <si>
    <t>Řezivo jehličnaté hraněné, neopracované (hranolky, hranoly) jehličnaté - hranoly do 120 cm2 řezivo jehličnaté hranol jakost I do 120 cm2 - hoblované</t>
  </si>
  <si>
    <t>203604753</t>
  </si>
  <si>
    <t>bednění štítů-š,200mm-lišty 50/25</t>
  </si>
  <si>
    <t>8,5*4,85*0,5/0,2*0,05*0,025</t>
  </si>
  <si>
    <t>0,129*1,1 'Přepočtené koeficientem množství</t>
  </si>
  <si>
    <t>70</t>
  </si>
  <si>
    <t>762523108</t>
  </si>
  <si>
    <t>Položení podlah hoblovaných na sraz z fošen</t>
  </si>
  <si>
    <t>-1228143233</t>
  </si>
  <si>
    <t xml:space="preserve">Poznámka k souboru cen:
1. Cenu 762 52-1104, 762 52-1108 lze použít na provizorní zakrytí výkopu uvnitř budov.
</t>
  </si>
  <si>
    <t>podlaha-světnice, komora-tl.32mm</t>
  </si>
  <si>
    <t>23,626+14+7,8</t>
  </si>
  <si>
    <t>71</t>
  </si>
  <si>
    <t>605110821-01</t>
  </si>
  <si>
    <t>Řezivo jehličnaté deskové neopracované středové tl. 18-32 mm SM, 4 - 5 m řezivo jehličnaté středové SM 4 - 5 m tl. 18-32 mm fošny podlahové jakost I</t>
  </si>
  <si>
    <t>1253705643</t>
  </si>
  <si>
    <t>(23,626+14+7,8)*0,032</t>
  </si>
  <si>
    <t>1,454*1,1 'Přepočtené koeficientem množství</t>
  </si>
  <si>
    <t>72</t>
  </si>
  <si>
    <t>762526110</t>
  </si>
  <si>
    <t>Položení podlah položení polštářů pod podlahy osové vzdálenosti do 650 mm</t>
  </si>
  <si>
    <t>-269506223</t>
  </si>
  <si>
    <t>podlaha-světnice,komora-prkna-polštáře 120/80mm á 40cm</t>
  </si>
  <si>
    <t>73</t>
  </si>
  <si>
    <t>-1009008046</t>
  </si>
  <si>
    <t>(23,626+14+7,8)/0,4*0,12*0,08</t>
  </si>
  <si>
    <t>1,09*1,1 'Přepočtené koeficientem množství</t>
  </si>
  <si>
    <t>74</t>
  </si>
  <si>
    <t>762595001</t>
  </si>
  <si>
    <t>Spojovací prostředky podlah a podkladových konstrukcí hřebíky, vruty</t>
  </si>
  <si>
    <t>449590353</t>
  </si>
  <si>
    <t xml:space="preserve">Poznámka k souboru cen:
1. Cena -5001 je určena pro montážní ceny souborů cen : 762 51- Podlahové konstrukce podkladové, ceny -2235 až - 2255, 762 52- Položení podlah, 762 59- Zakrytí kanálů a výkopů.
2. Ochrana konstrukce se oceňuje samostatně, např. položkami 762 08-3 Impregnace řeziva tohoto katalogu nebo příslušnými položkami katalogu 800-783 Nátěry.
</t>
  </si>
  <si>
    <t>podlaha-světnice,komora-polštáře 120/80mm á 40cm</t>
  </si>
  <si>
    <t>podlaha-světnice,komora-tl.32mm</t>
  </si>
  <si>
    <t>75</t>
  </si>
  <si>
    <t>762713150</t>
  </si>
  <si>
    <t>Montáž prostorových vázaných konstrukcí z řeziva hraněného nebo polohraněného průřezové plochy přes 450 do 600 cm2</t>
  </si>
  <si>
    <t>-503209646</t>
  </si>
  <si>
    <t>čistý objem zabudovaného materiálu</t>
  </si>
  <si>
    <t>((13,5+3,48*2+3,2+6,15+3,63*2)*2,5-0,9*1,7-0,88*1,58-0,84*1,56-0,83*1,31-0,75*0,88)/0,25</t>
  </si>
  <si>
    <t>76</t>
  </si>
  <si>
    <t>605561021-01</t>
  </si>
  <si>
    <t>Řezivo listnaté neopracované sušené dub Hranoly dubové</t>
  </si>
  <si>
    <t>-1578060657</t>
  </si>
  <si>
    <t>prahové trámy-odhad 25/25cm</t>
  </si>
  <si>
    <t>(13,5+3,48*2+3,2+6,15+3,63*2)*0,25*0,25</t>
  </si>
  <si>
    <t>objem odtesaného materiálu-cca 60%</t>
  </si>
  <si>
    <t>2,317*0,6</t>
  </si>
  <si>
    <t>77</t>
  </si>
  <si>
    <t>605120110-01</t>
  </si>
  <si>
    <t>Řezivo jehličnaté hraněné, neopracované (hranolky, hranoly) jehličnaté - hranoly nad 120 cm2 řezivo jehličnaté hranol jakost I nad 120 cm2</t>
  </si>
  <si>
    <t>1702860623</t>
  </si>
  <si>
    <t>roubené stěny-odhadovaný profil 22/25cm</t>
  </si>
  <si>
    <t>((13,5+3,48*2+3,2+6,15+3,63*2)*2,5-0,9*1,7-0,88*1,58-0,84*1,56-0,83*1,31-0,75*0,88)/0,25*0,22*0,25</t>
  </si>
  <si>
    <t>78</t>
  </si>
  <si>
    <t>762795000</t>
  </si>
  <si>
    <t>Spojovací prostředky prostorových vázaných konstrukcí hřebíky, svory, fixační prkna</t>
  </si>
  <si>
    <t>-394278584</t>
  </si>
  <si>
    <t xml:space="preserve">Poznámka k souboru cen:
1. Cena je určena jen pro soubor cen 762 7. - Montáž prostorových vázaných konstrukcí.
2. Ochrana konstrukce se oceňuje samostatně, např. položkami 762 08-3 Impregnace řeziva tohoto katalogu nebo příslušnými položkami katalogu 800-783 Nátěry.
</t>
  </si>
  <si>
    <t>79</t>
  </si>
  <si>
    <t>762822120</t>
  </si>
  <si>
    <t>Montáž stropních trámů z hraněného a polohraněného řeziva s trámovými výměnami, průřezové plochy přes 144 do 288 cm2</t>
  </si>
  <si>
    <t>-697714378</t>
  </si>
  <si>
    <t>povaly-odhad 15/15cm</t>
  </si>
  <si>
    <t>(12,1+31+14+7,8)/0,15</t>
  </si>
  <si>
    <t>80</t>
  </si>
  <si>
    <t>1634987371</t>
  </si>
  <si>
    <t>povaly-odhad 15/15cm +60% otesání</t>
  </si>
  <si>
    <t>(12,1+31+14+7,8)/0,15*0,15*0,15*1,6</t>
  </si>
  <si>
    <t>81</t>
  </si>
  <si>
    <t>762822130</t>
  </si>
  <si>
    <t>Montáž stropních trámů z hraněného a polohraněného řeziva s trámovými výměnami, průřezové plochy přes 288 do 450 cm2</t>
  </si>
  <si>
    <t>505828675</t>
  </si>
  <si>
    <t>82</t>
  </si>
  <si>
    <t>-1304052892</t>
  </si>
  <si>
    <t>stropní trám 15/21cm +60% otesání</t>
  </si>
  <si>
    <t>2,6*0,15*0,21*1,6</t>
  </si>
  <si>
    <t>stropní trám 17/21 +60% otesání</t>
  </si>
  <si>
    <t>4,5*0,17*0,21*1,6</t>
  </si>
  <si>
    <t>83</t>
  </si>
  <si>
    <t>762822150</t>
  </si>
  <si>
    <t>Montáž stropních trámů z hraněného a polohraněného řeziva s trámovými výměnami, průřezové plochy přes 540 cm2</t>
  </si>
  <si>
    <t>-1818992263</t>
  </si>
  <si>
    <t>84</t>
  </si>
  <si>
    <t>1458778050</t>
  </si>
  <si>
    <t>stropní trám 24/32cm +60% otesání</t>
  </si>
  <si>
    <t>6,4*0,24*0,32*1,6</t>
  </si>
  <si>
    <t>85</t>
  </si>
  <si>
    <t>762842221</t>
  </si>
  <si>
    <t>Montáž podbíjení střech šikmých, vnějšího přesahu šířky přes 0,8 m z hoblovaných prken na sraz</t>
  </si>
  <si>
    <t>-376380587</t>
  </si>
  <si>
    <t xml:space="preserve">Poznámka k souboru cen:
1. Položky -2111 až -2131 lze použít pouze pro ocenění podbití vnějšího přesahu střech šikmých prkny přibíjenými rovnoběžně s krokvemi na rošt, podbití z prken přibíjených kolmo na krokve se ocení příslušnými položkami -2211 až -2231.
2. V cenách nejsou započteny náklady na montáž roštu, tyto se oceňují cenou 762 42-9001 Montáž podkladového roštu podhledu.
3. U položek -2111 až -2131 se množství jednotek určuje v m celkové délky podbití.
</t>
  </si>
  <si>
    <t>přesah střechy</t>
  </si>
  <si>
    <t>9,1*0,5+4,75*0,9+7,8*1,1+6,05*1,3+8,7*(0,4+0,6)</t>
  </si>
  <si>
    <t>86</t>
  </si>
  <si>
    <t>-1120188727</t>
  </si>
  <si>
    <t>(9,1*0,5+4,75*0,9+7,8*1,1+6,05*1,3+8,7*(0,4+0,6))*0,025</t>
  </si>
  <si>
    <t>0,849*1,1 'Přepočtené koeficientem množství</t>
  </si>
  <si>
    <t>87</t>
  </si>
  <si>
    <t>762895000</t>
  </si>
  <si>
    <t>Spojovací prostředky záklopu stropů, stropnic, podbíjení hřebíky, svory</t>
  </si>
  <si>
    <t>1902570875</t>
  </si>
  <si>
    <t xml:space="preserve">Poznámka k souboru cen:
1. Cena je určena jen pro montážní ceny souborů cen:
a) 762 81- Záklop stropů, ceny -1100 až -3125,
b) 762 82- Montáž stropnic,
c) 762 84- Montáž podbíjení.
2. Ochrana konstrukce se oceňuje samostatně, např. položkami 762 08-3 Impregnace řeziva tohoto katalogu nebo příslušnými položkami katalogu 800-783 Nátěry.
</t>
  </si>
  <si>
    <t>2,6*0,15*0,21</t>
  </si>
  <si>
    <t>4,5*0,17*0,21</t>
  </si>
  <si>
    <t>6,4*0,24*0,32</t>
  </si>
  <si>
    <t>(12,1+31+14+7,8)/0,15*0,15*0,15</t>
  </si>
  <si>
    <t>88</t>
  </si>
  <si>
    <t>998762202</t>
  </si>
  <si>
    <t>Přesun hmot pro konstrukce tesařské stanovený procentní sazbou (%) z ceny vodorovná dopravní vzdálenost do 50 m v objektech výšky přes 6 do 12 m</t>
  </si>
  <si>
    <t>%</t>
  </si>
  <si>
    <t>-1499938566</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</si>
  <si>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</si>
  <si>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766</t>
  </si>
  <si>
    <t>Konstrukce truhlářské</t>
  </si>
  <si>
    <t>91</t>
  </si>
  <si>
    <t>766100001</t>
  </si>
  <si>
    <t>D+M Dřevěné okno (replika) 83/131cm</t>
  </si>
  <si>
    <t>ks</t>
  </si>
  <si>
    <t>8438695</t>
  </si>
  <si>
    <t>92</t>
  </si>
  <si>
    <t>766100002</t>
  </si>
  <si>
    <t>D+M Dřevěné okno (replika) 75/88cm</t>
  </si>
  <si>
    <t>-1595048286</t>
  </si>
  <si>
    <t>93</t>
  </si>
  <si>
    <t>766100003</t>
  </si>
  <si>
    <t>D+M Dřevěné dveře (replika) 90/170cm</t>
  </si>
  <si>
    <t>-810780614</t>
  </si>
  <si>
    <t>94</t>
  </si>
  <si>
    <t>766100004</t>
  </si>
  <si>
    <t>D+M Dřevěné dveře (replika) 88/158cm</t>
  </si>
  <si>
    <t>-664350916</t>
  </si>
  <si>
    <t>95</t>
  </si>
  <si>
    <t>766100005</t>
  </si>
  <si>
    <t>D+M Dřevěné dveře (replika) 86/154cm</t>
  </si>
  <si>
    <t>2464948</t>
  </si>
  <si>
    <t>96</t>
  </si>
  <si>
    <t>766100006</t>
  </si>
  <si>
    <t>D+M Dřevěné dveře (replika) 84/156cm</t>
  </si>
  <si>
    <t>1640479019</t>
  </si>
  <si>
    <t>97</t>
  </si>
  <si>
    <t>766100007</t>
  </si>
  <si>
    <t>D+M Dřevěné dveře (replika) 60/146cm</t>
  </si>
  <si>
    <t>388021314</t>
  </si>
  <si>
    <t>98</t>
  </si>
  <si>
    <t>766100008</t>
  </si>
  <si>
    <t>D+M Dřevěná dvířka pro ukládání píce (replika) 90/120cm</t>
  </si>
  <si>
    <t>-83859566</t>
  </si>
  <si>
    <t>99</t>
  </si>
  <si>
    <t>766417211</t>
  </si>
  <si>
    <t>Montáž obložení stěn rošt podkladový</t>
  </si>
  <si>
    <t>-70500129</t>
  </si>
  <si>
    <t xml:space="preserve">Poznámka k souboru cen:
1. V cenách -1212 až -6243 jsou započteny i náklady na přišroubování soklu.
2. V cenách -1212 až -6243 nejsou započteny náklady na montáž podkladového roštu, tato montáž se oceňuje cenou -7211.
3. V ceně -7211 nejsou započteny náklady na montáž a dodávku nosných prvků (např. konzol, trnů) pro zavěšený rošt; tato montáž a dodávka se oceňuje individuálně.
4. Cenami -1212 až -6243 nelze oceňovat obložení sloupů zakřiveného průřezu; toto obložení se oceňuje individuálně.
</t>
  </si>
  <si>
    <t>bednění štítů-š,200mm-rošt z latí á 500mm</t>
  </si>
  <si>
    <t>8,5*4,85*0,5/0,5</t>
  </si>
  <si>
    <t>100</t>
  </si>
  <si>
    <t>60514114</t>
  </si>
  <si>
    <t>řezivo jehličnaté latě střešní impregnované dl 4 m</t>
  </si>
  <si>
    <t>-505170650</t>
  </si>
  <si>
    <t>8,5*4,85*0,5/0,5*0,06*0,04</t>
  </si>
  <si>
    <t>0,099*1,1 'Přepočtené koeficientem množství</t>
  </si>
  <si>
    <t>101</t>
  </si>
  <si>
    <t>998766202</t>
  </si>
  <si>
    <t>Přesun hmot pro konstrukce truhlářské stanovený procentní sazbou (%) z ceny vodorovná dopravní vzdálenost do 50 m v objektech výšky přes 6 do 12 m</t>
  </si>
  <si>
    <t>-418454952</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</si>
  <si>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</si>
  <si>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783</t>
  </si>
  <si>
    <t>Dokončovací práce - nátěry</t>
  </si>
  <si>
    <t>102</t>
  </si>
  <si>
    <t>783213021</t>
  </si>
  <si>
    <t>Preventivní napouštěcí nátěr tesařských prvků proti dřevokazným houbám, hmyzu a plísním nezabudovaných do konstrukce dvojnásobný syntetický</t>
  </si>
  <si>
    <t>568606923</t>
  </si>
  <si>
    <t xml:space="preserve">Poznámka k souboru cen:
1. Ceny -3011 a -3021 jsou určeny pro preventivní nátěr tesařských prvků natíraných před zabudováním do konstrukce.
2. Ceny -3111 a -3121 jsou určeny pro preventivní nátěr stávající tesařské konstrukce.
3. Ceny jednonásobného nátěru jsou určeny pro ochranu dřeva pod lazurovací nebo krycí nátěry do interiéru.
4. Ceny dvojnásobného nátěru jsou určeny pro ochranu dřeva jako samostatného impregnačního nátěru prvků do interéru nebo pro ochranu dřeva pod lazurovací nebo krycí nátěry v exteriéru.
</t>
  </si>
  <si>
    <t>((13,5+3,48*2+3,2+6,15+3,63*2)*2,5-0,9*1,7-0,88*1,58-0,84*1,56-0,83*1,31-0,75*0,88)/0,25*2*(0,22+0,25)</t>
  </si>
  <si>
    <t>(13,5+3,48*2+3,2+6,15+3,63*2)*2*(0,25+0,25)</t>
  </si>
  <si>
    <t>2,6*0,72</t>
  </si>
  <si>
    <t>4,5*0,76</t>
  </si>
  <si>
    <t>6,4*1,12</t>
  </si>
  <si>
    <t>(12,1+31+14+7,8)/0,15*0,15*4</t>
  </si>
  <si>
    <t>8,5*4*0,88</t>
  </si>
  <si>
    <t>4,35*2*0,88</t>
  </si>
  <si>
    <t>13,85*2*0,8</t>
  </si>
  <si>
    <t>13,85*2*0,64</t>
  </si>
  <si>
    <t>2,04*2*4*0,6</t>
  </si>
  <si>
    <t>3,2*4*0,44</t>
  </si>
  <si>
    <t>1*2*6*0,44</t>
  </si>
  <si>
    <t>2,55*2*4*0,5</t>
  </si>
  <si>
    <t>6*2*10*0,56</t>
  </si>
  <si>
    <t>8,5*4,85*0,5/0,2*2*(0,2+0,025)</t>
  </si>
  <si>
    <t>8,5*4,85*0,5/0,2*0,15</t>
  </si>
  <si>
    <t>přesah střechyš200mm,tl25mm</t>
  </si>
  <si>
    <t>(9,1*0,5+4,75*0,9+7,8*1,1+6,05*1,3+8,7*(0,4+0,6))/0,2*2*(0,2+0,025)</t>
  </si>
  <si>
    <t>podlomenice-štít JZ-š200, tl25mm</t>
  </si>
  <si>
    <t>8,5*0,4/0,2*2*(0,2+0,025)</t>
  </si>
  <si>
    <t>(23,626+14+7,8)/0,4*0,4</t>
  </si>
  <si>
    <t>podlaha-světnice,komora-tl.32mm, š.250mm</t>
  </si>
  <si>
    <t>(23,626+14+7,8)/0,25*2*(0,25+0,032)</t>
  </si>
  <si>
    <t>6,2*2*2*0,4/0,2*2*(0,2+0,025)</t>
  </si>
  <si>
    <t>103</t>
  </si>
  <si>
    <t>783263101</t>
  </si>
  <si>
    <t>Napouštěcí nátěr tesařských konstrukcí zabudovaných do konstrukce jednonásobný olejový</t>
  </si>
  <si>
    <t>-588533790</t>
  </si>
  <si>
    <t>vnější dřevěné povrchy-3x</t>
  </si>
  <si>
    <t>bednění štítů-JZ</t>
  </si>
  <si>
    <t>8,5*4,85*0,5*3</t>
  </si>
  <si>
    <t>8,5*0,4*3</t>
  </si>
  <si>
    <t>(9,1*0,5+4,75*0,9+7,8*1,1+6,05*1,3+8,7*(0,4+0,6))*3</t>
  </si>
  <si>
    <t>6,2*2*2*0,4*3</t>
  </si>
  <si>
    <t>784</t>
  </si>
  <si>
    <t>Dokončovací práce - malby a tapety</t>
  </si>
  <si>
    <t>104</t>
  </si>
  <si>
    <t>784181011</t>
  </si>
  <si>
    <t>Pačokování dvojnásobné v místnostech výšky do 3,80 m</t>
  </si>
  <si>
    <t>1097352025</t>
  </si>
  <si>
    <t>stěny</t>
  </si>
  <si>
    <t>2*2,4*(3,5+3,63+5,3+6+3,4+1,8+3,4+4,15+3,5+2,3)</t>
  </si>
  <si>
    <t>stropy</t>
  </si>
  <si>
    <t>fasáda-roubená část</t>
  </si>
  <si>
    <t>(13,5+13,85-6,38+6,15)*2,7</t>
  </si>
  <si>
    <t>105</t>
  </si>
  <si>
    <t>784312001</t>
  </si>
  <si>
    <t>Malby vápenné jednonásobné, bílé v místnostech výšky do 3,80 m</t>
  </si>
  <si>
    <t>1110498475</t>
  </si>
  <si>
    <t>106</t>
  </si>
  <si>
    <t>784312021</t>
  </si>
  <si>
    <t>Malby vápenné dvojnásobné, bílé v místnostech výšky do 3,80 m</t>
  </si>
  <si>
    <t>422924997</t>
  </si>
  <si>
    <t>KT01212 - SO 2 - Chlév</t>
  </si>
  <si>
    <t>KT012121 - SO 2 - Chlév - soupis prací</t>
  </si>
  <si>
    <t xml:space="preserve">    765 - Krytina skládaná</t>
  </si>
  <si>
    <t>132254102</t>
  </si>
  <si>
    <t>Hloubení zapažených rýh šířky do 800 mm strojně s urovnáním dna do předepsaného profilu a spádu v hornině třídy těžitelnosti I skupiny 3 přes 20 do 50 m3</t>
  </si>
  <si>
    <t>-75734175</t>
  </si>
  <si>
    <t>pasy -0,500/-1,350 š450</t>
  </si>
  <si>
    <t>6,45*0,45*0,85</t>
  </si>
  <si>
    <t>pasy -0,500/-1,350 š750</t>
  </si>
  <si>
    <t>(12*2+6,45)*0,75*0,85</t>
  </si>
  <si>
    <t>-2102917988</t>
  </si>
  <si>
    <t>10,8*6,45*0,15*2</t>
  </si>
  <si>
    <t>-296829201</t>
  </si>
  <si>
    <t>-(10,8*6,45*0,15)</t>
  </si>
  <si>
    <t>940186684</t>
  </si>
  <si>
    <t>10,8*6,45*0,15</t>
  </si>
  <si>
    <t>529857663</t>
  </si>
  <si>
    <t>-298402144</t>
  </si>
  <si>
    <t>885536120</t>
  </si>
  <si>
    <t>štěrkopísek -0,150/-0,350</t>
  </si>
  <si>
    <t>10,8*6,45*0,2</t>
  </si>
  <si>
    <t>-1288938751</t>
  </si>
  <si>
    <t>pasy -0,150/-0,450 -lícová plocha základů š350mm, v.300mm</t>
  </si>
  <si>
    <t>(12+7,95)*0,35*0,35</t>
  </si>
  <si>
    <t>-1751602540</t>
  </si>
  <si>
    <t>24493465</t>
  </si>
  <si>
    <t>pasy -0,150/-1,350 š450</t>
  </si>
  <si>
    <t>6,45*0,45*1,2</t>
  </si>
  <si>
    <t>pasy -0,150/-1,350 š750</t>
  </si>
  <si>
    <t>(12*2+6,45)*0,75*1,2</t>
  </si>
  <si>
    <t>-2081482783</t>
  </si>
  <si>
    <t>pasy -0,150/-0,500 š450</t>
  </si>
  <si>
    <t>6,45*0,35</t>
  </si>
  <si>
    <t>pasy -0,150/-0,500 š750</t>
  </si>
  <si>
    <t>(12*2+6,45)*0,35*2</t>
  </si>
  <si>
    <t>466062980</t>
  </si>
  <si>
    <t>278381123</t>
  </si>
  <si>
    <t>Základ (podezdívka) betonový pod ventilátory, čerpadla, ohřívače, motorová zařízení apod. z betonu prostého nebo železového včetně potřebného bednění, s hladkou cementovou omítkou stěn, s potěrem, s vynecháním otvorů pro kotevní železa, bez zemních prací a izolace půdorysná plocha základu do 0,09 m2 tř. C12/15</t>
  </si>
  <si>
    <t>1809298749</t>
  </si>
  <si>
    <t xml:space="preserve">Poznámka k souboru cen:
1. Základ o půdorysné ploše přes 2 m2 se oceňuje příslušnými cenami jednotlivých konstrukčních prvků.
</t>
  </si>
  <si>
    <t>klenba-I260-6950mm-podbetonování</t>
  </si>
  <si>
    <t>0,3*0,3*0,05*8*2</t>
  </si>
  <si>
    <t>311213112</t>
  </si>
  <si>
    <t>Zdivo nadzákladové z lomového kamene štípaného nebo ručně vybíraného na maltu z nepravidelných kamenů objemu 1 kusu kamene do 0,02 m3, šířka spáry přes 4 do 10 mm</t>
  </si>
  <si>
    <t>-644116143</t>
  </si>
  <si>
    <t>kanál-tl.350, v.500mm</t>
  </si>
  <si>
    <t>(5*2+0,5)*0,35*0,5</t>
  </si>
  <si>
    <t>311213911</t>
  </si>
  <si>
    <t>Zdivo nadzákladové z lomového kamene štípaného nebo ručně vybíraného na maltu Příplatek k cenám za lícování zdiva jednostranné</t>
  </si>
  <si>
    <t>-995414082</t>
  </si>
  <si>
    <t>2081738384</t>
  </si>
  <si>
    <t>opěrná zídka zápraží vč.základu š600, v.1200mm</t>
  </si>
  <si>
    <t>12*0,6*1,2</t>
  </si>
  <si>
    <t>1894929134</t>
  </si>
  <si>
    <t>opěrná zídka zápraží vč.základu š600, v.400mm</t>
  </si>
  <si>
    <t>12*0,6*0,4</t>
  </si>
  <si>
    <t>311219001-01</t>
  </si>
  <si>
    <t>D+M Žulové ostění vstupu do chléva 1500/2400mm</t>
  </si>
  <si>
    <t>-318963594</t>
  </si>
  <si>
    <t>311231116</t>
  </si>
  <si>
    <t>Zdivo z cihel pálených nosné z cihel plných dl. 290 mm P 7 až 15, na maltu MC-5 nebo MC-10</t>
  </si>
  <si>
    <t>757072036</t>
  </si>
  <si>
    <t>obvod +2,900/-0,150</t>
  </si>
  <si>
    <t>(6,45*0,45+(12*2+6,45)*0,75)*3,05</t>
  </si>
  <si>
    <t>-(0,9*0,93*0,75*3+1,5*2,4*0,75)</t>
  </si>
  <si>
    <t>316911111</t>
  </si>
  <si>
    <t>Osazení kamenných krycích desek na cementovou maltu s vyspárováním i vypálením spár, tl. desek do 180 mm</t>
  </si>
  <si>
    <t>1059239463</t>
  </si>
  <si>
    <t xml:space="preserve">Poznámka k souboru cen:
1. Ceny neplatí pro:
a) osazení kamenných desek tloušťky přes 300 mm; tyto se oceňují cenami 321 22-23 Zdění obkladního zdiva kvádrového,
b) obklady zdí kamennými deskami; tyto se oceňují cenami katalogu 800-782 Obklady z kamene.
2. Pro volbu ceny je rozhodující největší tloušťka desky.
3. Plocha konstrukce se stanoví součtem ploch jednotlivých desek.
4. V cenách nejsou započteny náklady na dodání kamenných krycích desek. Tyto se oceňují ve specifikaci.
</t>
  </si>
  <si>
    <t>5*1,2</t>
  </si>
  <si>
    <t>58381088</t>
  </si>
  <si>
    <t>kámen lomový upravený třída I pro zdivo rigolové</t>
  </si>
  <si>
    <t>1438846806</t>
  </si>
  <si>
    <t>kanál-tl.150mm</t>
  </si>
  <si>
    <t>5*1,2*0,15</t>
  </si>
  <si>
    <t>0,9*2,2 'Přepočtené koeficientem množství</t>
  </si>
  <si>
    <t>331231116</t>
  </si>
  <si>
    <t>Pilíře volně stojící z cihel pálených čtyřhranné až osmihranné (průřezu čtverce, T nebo kříže) pravoúhlé pod omítku nebo režné, bez spárování z cihel plných dl. 290 mm P 7 až P 15 M I, na maltu MC-5 nebo MC-10</t>
  </si>
  <si>
    <t>-414622100</t>
  </si>
  <si>
    <t xml:space="preserve">Poznámka k souboru cen:
1. V cenách nejsou započteny případné náklady na:
a) úpravu líce; tyto se oceňují cenami souboru cen 310 90-11 Úprava líce při zdění režného zdiva.
b) spárování; tyto se oceňují cenami souboru cen 61. 63-10 Spárování vnitřních ploch pohledového zdiva, případně 62. 63-10 Spárování vnějších ploch pohledového zdiva.
</t>
  </si>
  <si>
    <t>pod vaznice</t>
  </si>
  <si>
    <t>0,3*0,3*2,5*4</t>
  </si>
  <si>
    <t>342241162</t>
  </si>
  <si>
    <t>Příčky nebo přizdívky jednoduché z cihel nebo příčkovek pálených na maltu MVC nebo MC plných P7,5 až P15 dl. 290 mm (290x140x65 mm), tl. o tl. 140 mm</t>
  </si>
  <si>
    <t>-491577305</t>
  </si>
  <si>
    <t xml:space="preserve">Poznámka k souboru cen:
1. Dvojité příčky se oceňují jako dvě příčky jednoduché.
2. Izolační vložky vkládané do mezery dvojitých příček při zdění se oceňují samostatně.
3. V příčkách tl. 65 a 71 mm jsou započteny i náklady na konstrukční výztuž.
4. V cenách nejsou započteny případné náklady na:
a) úpravu líce; tyto se oceňují cenami souboru cen 310 90-11 Úprava líce při zdění režného zdiva.
b) spárování; tyto se oceňují cenami souboru cen 61. 63-10 Spárování vnitřních ploch pohledového zdiva, případně 62. 63-10 Spárování vnějších ploch pohledového zdiva.
</t>
  </si>
  <si>
    <t>7,95*4,6*0,5*2</t>
  </si>
  <si>
    <t>-323509713</t>
  </si>
  <si>
    <t>10,8*6,45+0,9*0,3*3+1,5*0,3</t>
  </si>
  <si>
    <t>1663873488</t>
  </si>
  <si>
    <t>1589128316</t>
  </si>
  <si>
    <t>1847691820</t>
  </si>
  <si>
    <t>-1307640774</t>
  </si>
  <si>
    <t>413941125</t>
  </si>
  <si>
    <t>Osazování ocelových válcovaných nosníků ve stropech I nebo IE nebo U nebo UE nebo L č. 24 a výše nebo výšky přes 220 mm</t>
  </si>
  <si>
    <t>1272481419</t>
  </si>
  <si>
    <t xml:space="preserve">Poznámka k souboru cen:
1. Ceny jsou určeny pro zednické osazování na cementovou maltu (min. MC-15).
2. Dodávka ocelových nosníků se oceňuje ve specifikaci.
3. Ztratné lze dohodnout ve směrné výši 8 % na krytí nákladů na řezání příslušných délek z hutních délek nosníků a na zbytkový odpad (prořez).
</t>
  </si>
  <si>
    <t>klenba-I260-6950mm</t>
  </si>
  <si>
    <t>6,95*0,0419*8</t>
  </si>
  <si>
    <t>130107280</t>
  </si>
  <si>
    <t>ocel profilová IPN, v jakosti 11 375, h=260 mm</t>
  </si>
  <si>
    <t>391468580</t>
  </si>
  <si>
    <t>P</t>
  </si>
  <si>
    <t>Poznámka k položce:
Hmotnost: 41,90 kg/m</t>
  </si>
  <si>
    <t>2,33*1,1 'Přepočtené koeficientem množství</t>
  </si>
  <si>
    <t>-156150749</t>
  </si>
  <si>
    <t>zápraží</t>
  </si>
  <si>
    <t>12*1,2</t>
  </si>
  <si>
    <t>594411111</t>
  </si>
  <si>
    <t>Dlažba nebo přídlažba z lomového kamene lomařsky upraveného rigolového v ploše vodorovné nebo ve sklonu tl. do 250 mm, bez vyplnění spár, s provedením lože tl. 50 mm z cementové malty</t>
  </si>
  <si>
    <t>479731320</t>
  </si>
  <si>
    <t>kanál-š.500mm</t>
  </si>
  <si>
    <t>5*0,5</t>
  </si>
  <si>
    <t>podlaha-B</t>
  </si>
  <si>
    <t>5,4*2,4+4,7*1,65</t>
  </si>
  <si>
    <t>kanálky-š.250mm</t>
  </si>
  <si>
    <t>(10,8+4,7+3,1)*0,25</t>
  </si>
  <si>
    <t>599632111</t>
  </si>
  <si>
    <t>Vyplnění spár dlažby (přídlažby) z lomového kamene v jakémkoliv sklonu plochy a jakékoliv tloušťky cementovou maltou se zatřením</t>
  </si>
  <si>
    <t>-1624963409</t>
  </si>
  <si>
    <t xml:space="preserve">Poznámka k souboru cen:
1. Ceny lze použít i pro vyplnění spár dlažby (přídlažby) silničních příkopů a kuželů.
</t>
  </si>
  <si>
    <t>-2121246700</t>
  </si>
  <si>
    <t>86947374</t>
  </si>
  <si>
    <t>-1369623972</t>
  </si>
  <si>
    <t>2*2,5*(10,8+6,45)</t>
  </si>
  <si>
    <t>štíty-zevnitř</t>
  </si>
  <si>
    <t>(12*2+7,95+0,75)*3,05</t>
  </si>
  <si>
    <t>7,95*4,6*0,5</t>
  </si>
  <si>
    <t>1153102252</t>
  </si>
  <si>
    <t>720002197</t>
  </si>
  <si>
    <t>podlaha-D</t>
  </si>
  <si>
    <t>2,1*1,9</t>
  </si>
  <si>
    <t>636211121-02</t>
  </si>
  <si>
    <t>Dlažba z cihel pálených plných dl. 290 mm se zalitím spár na celou výšku cementovou maltou pro spárování do vrstvy písku, kladených naplocho P20</t>
  </si>
  <si>
    <t>-1044147770</t>
  </si>
  <si>
    <t>podlaha-C</t>
  </si>
  <si>
    <t>2,1*1,2</t>
  </si>
  <si>
    <t>672939545</t>
  </si>
  <si>
    <t xml:space="preserve">na štěrkopísek </t>
  </si>
  <si>
    <t>10,8*6,45</t>
  </si>
  <si>
    <t>-1174164685</t>
  </si>
  <si>
    <t>štít-SV</t>
  </si>
  <si>
    <t>10,95*3,2+10,95*4*0,5</t>
  </si>
  <si>
    <t>-974319692</t>
  </si>
  <si>
    <t>56,94*60 'Přepočtené koeficientem množství</t>
  </si>
  <si>
    <t>-1986572584</t>
  </si>
  <si>
    <t>-38625437</t>
  </si>
  <si>
    <t>10,8*6,45+8,8*1,5*2</t>
  </si>
  <si>
    <t>13,5*2*1,5</t>
  </si>
  <si>
    <t>1332223615</t>
  </si>
  <si>
    <t>12*7,95</t>
  </si>
  <si>
    <t>957381113</t>
  </si>
  <si>
    <t>Konstrukce v zemědělských objektech železobetonové monolitické žlaby krmné pro skot s cementovou pálenou omítkou s kameninovou vložkou š. 400 mm</t>
  </si>
  <si>
    <t>1643475942</t>
  </si>
  <si>
    <t>koryta</t>
  </si>
  <si>
    <t>10,8+2,2</t>
  </si>
  <si>
    <t>970061367</t>
  </si>
  <si>
    <t>36846883</t>
  </si>
  <si>
    <t>pozednice 240/240mm</t>
  </si>
  <si>
    <t>11,7*2</t>
  </si>
  <si>
    <t>7,95*4</t>
  </si>
  <si>
    <t>2,9*4</t>
  </si>
  <si>
    <t>vzpěra 130/150mm</t>
  </si>
  <si>
    <t>2,6*2*4</t>
  </si>
  <si>
    <t>5,7*2*10</t>
  </si>
  <si>
    <t>11,4*2</t>
  </si>
  <si>
    <t>příčné trámy 200/220mm</t>
  </si>
  <si>
    <t>11*2</t>
  </si>
  <si>
    <t>442519815</t>
  </si>
  <si>
    <t>939264723</t>
  </si>
  <si>
    <t>2,9*4*0,1*0,12</t>
  </si>
  <si>
    <t>0,283*1,6 'Přepočtené koeficientem množství</t>
  </si>
  <si>
    <t>-1964176175</t>
  </si>
  <si>
    <t>-1540248074</t>
  </si>
  <si>
    <t>2,6*2*4*0,13*0,15</t>
  </si>
  <si>
    <t>5,7*2*10*0,13*0,15</t>
  </si>
  <si>
    <t>2,629*1,6 'Přepočtené koeficientem množství</t>
  </si>
  <si>
    <t>-388794697</t>
  </si>
  <si>
    <t>-779864750</t>
  </si>
  <si>
    <t>11,4*2*0,15*0,17</t>
  </si>
  <si>
    <t>0,948*1,6 'Přepočtené koeficientem množství</t>
  </si>
  <si>
    <t>1420104064</t>
  </si>
  <si>
    <t>-519189211</t>
  </si>
  <si>
    <t>11*2*0,2*0,22</t>
  </si>
  <si>
    <t>0,968*1,6 'Přepočtené koeficientem množství</t>
  </si>
  <si>
    <t>39607066</t>
  </si>
  <si>
    <t>-1851812991</t>
  </si>
  <si>
    <t>11,7*2*0,24*0,24</t>
  </si>
  <si>
    <t>7,95*4*0,2*0,24</t>
  </si>
  <si>
    <t>2,874*1,6 'Přepočtené koeficientem množství</t>
  </si>
  <si>
    <t>762342214</t>
  </si>
  <si>
    <t>Bednění a laťování montáž laťování střech jednoduchých sklonu do 60° při osové vzdálenosti latí přes 150 do 360 mm</t>
  </si>
  <si>
    <t>-1008049970</t>
  </si>
  <si>
    <t>střecha-sklon 45st-navýšení plochy 42%-latě 60/40</t>
  </si>
  <si>
    <t>12*10,25*1,42</t>
  </si>
  <si>
    <t>1455914752</t>
  </si>
  <si>
    <t>12*10,25*1,42/0,3*0,06*0,04</t>
  </si>
  <si>
    <t>1,397*1,1 'Přepočtené koeficientem množství</t>
  </si>
  <si>
    <t>1205887175</t>
  </si>
  <si>
    <t>762521108</t>
  </si>
  <si>
    <t>Položení podlah nehoblovaných na sraz z fošen hrubých</t>
  </si>
  <si>
    <t>865330538</t>
  </si>
  <si>
    <t>podlaha-A-tl.32mm</t>
  </si>
  <si>
    <t>5,4*2,4+2,2*3,1</t>
  </si>
  <si>
    <t>60511081</t>
  </si>
  <si>
    <t>řezivo jehličnaté středové smrk tl 18-32mm dl 4-5m</t>
  </si>
  <si>
    <t>368119367</t>
  </si>
  <si>
    <t>(5,4*2,4+2,2*3,1)*0,032</t>
  </si>
  <si>
    <t>0,633*1,1 'Přepočtené koeficientem množství</t>
  </si>
  <si>
    <t>1766530610</t>
  </si>
  <si>
    <t>podlaha-A-tl.32mm-polštáře 120/80mm</t>
  </si>
  <si>
    <t>65</t>
  </si>
  <si>
    <t>-102192383</t>
  </si>
  <si>
    <t>(2*(5,4+2,4+2,2+3,1)+2,4*3+2,2)*0,12*0,08</t>
  </si>
  <si>
    <t>0,342*1,1 'Přepočtené koeficientem množství</t>
  </si>
  <si>
    <t>66</t>
  </si>
  <si>
    <t>-384041673</t>
  </si>
  <si>
    <t>762842121</t>
  </si>
  <si>
    <t>Montáž podbíjení střech šikmých, vnějšího přesahu šířky do 0,8 m (pouze pro prkna přibíjená rovnoběžně s krokvemi) z hoblovaných prken na sraz</t>
  </si>
  <si>
    <t>-961474519</t>
  </si>
  <si>
    <t>12*2</t>
  </si>
  <si>
    <t>1086750258</t>
  </si>
  <si>
    <t>12*(0,7+0,35)*0,025</t>
  </si>
  <si>
    <t>0,315*1,1 'Přepočtené koeficientem množství</t>
  </si>
  <si>
    <t>-1191579721</t>
  </si>
  <si>
    <t>-850191227</t>
  </si>
  <si>
    <t>765</t>
  </si>
  <si>
    <t>Krytina skládaná</t>
  </si>
  <si>
    <t>765111504</t>
  </si>
  <si>
    <t>Montáž krytiny keramické Příplatek k cenám včetně připevňovacích prostředků za sklon přes 40 do 50°</t>
  </si>
  <si>
    <t>208289915</t>
  </si>
  <si>
    <t xml:space="preserve">Poznámka k souboru cen:
1. V cenách jsou započteny i náklady na přiřezání tašek.
2. Oplechování štítových hran, úžlabí a prostupů se oceňuje cenami katalogu 800–764 Konstrukce klempířské.
3. Montáž střešních doplňků (větracích, protisněhových, prostupových tašek apod.) se oceňuje cenami části A02.
</t>
  </si>
  <si>
    <t>střecha-sklon 45st-navýšení plochy 42%</t>
  </si>
  <si>
    <t>765114011</t>
  </si>
  <si>
    <t>Krytina keramická hladká bobrovka sklonu střechy do 30° na sucho korunové krytí režná</t>
  </si>
  <si>
    <t>818525085</t>
  </si>
  <si>
    <t xml:space="preserve">Poznámka k souboru cen:
1. V cenách jsou započteny i náklady na přiřezání tašek.
2. Okapová hrana, lemování prostupů a sklon nad 30° se oceňují cenami souboru cen 765 11-3 Krytina keramická drážková.
3. Montáž střešních doplňků (větracích, protisněhových, prostupových tašek, doplňků hřebene a nároží, střešních výlezů, protisněhových zábran, stoupacích plošin apod.) se oceňuje cenami části A02.
4. Oplechování úžlabí a závětrná lišta se oceňuje cenami katalogu 800-764 Konstrukce klempířské.
</t>
  </si>
  <si>
    <t>765114351</t>
  </si>
  <si>
    <t>Krytina keramická hladká bobrovka sklonu střechy do 30° hřeben zplna do malty, z hřebenáčů režných</t>
  </si>
  <si>
    <t>1912676132</t>
  </si>
  <si>
    <t>hřeben</t>
  </si>
  <si>
    <t>765114511</t>
  </si>
  <si>
    <t>Krytina keramická hladká bobrovka sklonu střechy do 30° štítová hrana do malty okrajovými taškami režnými</t>
  </si>
  <si>
    <t>164695422</t>
  </si>
  <si>
    <t>střecha-štíty-sklon 45st-navýšení 42%</t>
  </si>
  <si>
    <t>10,25*2*1,42</t>
  </si>
  <si>
    <t>998765202</t>
  </si>
  <si>
    <t>Přesun hmot pro krytiny skládané stanovený procentní sazbou (%) z ceny vodorovná dopravní vzdálenost do 50 m v objektech výšky přes 6 do 12 m</t>
  </si>
  <si>
    <t>748104337</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</si>
  <si>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</si>
  <si>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766200001</t>
  </si>
  <si>
    <t>D+M Dřevěné okno (replika) 60/79cm</t>
  </si>
  <si>
    <t>-1771775148</t>
  </si>
  <si>
    <t>766200002</t>
  </si>
  <si>
    <t>D+M Dřevěné dveře (replika) 120/190cm</t>
  </si>
  <si>
    <t>876511498</t>
  </si>
  <si>
    <t>-1876768135</t>
  </si>
  <si>
    <t>-2127774561</t>
  </si>
  <si>
    <t>11,7*2*0,96</t>
  </si>
  <si>
    <t>7,95*4*0,88</t>
  </si>
  <si>
    <t>2,9*4*0,44</t>
  </si>
  <si>
    <t>2,6*2*4*0,56</t>
  </si>
  <si>
    <t>5,7*2*10*0,56</t>
  </si>
  <si>
    <t>11,4*2*0,64</t>
  </si>
  <si>
    <t>11*2*0,84</t>
  </si>
  <si>
    <t>(2*(5,4+2,4+2,2+3,1)+2,4*3+2,2)*0,4</t>
  </si>
  <si>
    <t>podlaha-A-tl.32mm-š200mm</t>
  </si>
  <si>
    <t>(5,4*2,4+2,2*3,1)/0,2*2*(0,2+0,032)</t>
  </si>
  <si>
    <t>přesah střechy-š150</t>
  </si>
  <si>
    <t>12*(0,7+0,35)/0,15*2*(0,15+0,025)</t>
  </si>
  <si>
    <t>-1905168906</t>
  </si>
  <si>
    <t>12*(0,7+0,35)*3</t>
  </si>
  <si>
    <t>131953319</t>
  </si>
  <si>
    <t>strop</t>
  </si>
  <si>
    <t>-578977927</t>
  </si>
  <si>
    <t>874376994</t>
  </si>
  <si>
    <t>KT01213 - SO 3 - Brána s předzahrádkou, hnojiště s kalovkou, studna s pumpou</t>
  </si>
  <si>
    <t>KT012131 - SO 3 - Brána s předzahrádkou, hnojiště s kalovkou, studna s pumpou - soupis prací</t>
  </si>
  <si>
    <t>131251100</t>
  </si>
  <si>
    <t>Hloubení nezapažených jam a zářezů strojně s urovnáním dna do předepsaného profilu a spádu v hornině třídy těžitelnosti I skupiny 3 do 20 m3</t>
  </si>
  <si>
    <t>-1938873353</t>
  </si>
  <si>
    <t xml:space="preserve">Poznámka k souboru cen:
1. Hloubení nezapažených jam hloubky přes 16 m se oceňuje individuálně.
2. V cenách jsou započteny i náklady na případné nutné přemístění výkopku ve výkopišti a na přehození výkopku na přilehlém terénu na vzdálenost do 3 m od okraje jámy nebo naložení na dopravní prostředek.
</t>
  </si>
  <si>
    <t>hnojiště</t>
  </si>
  <si>
    <t>2,8*1,6*0,5</t>
  </si>
  <si>
    <t>132251101</t>
  </si>
  <si>
    <t>Hloubení nezapažených rýh šířky do 800 mm strojně s urovnáním dna do předepsaného profilu a spádu v hornině třídy těžitelnosti I skupiny 3 do 20 m3</t>
  </si>
  <si>
    <t>904467739</t>
  </si>
  <si>
    <t>ohradní zdi</t>
  </si>
  <si>
    <t>15*0,6*0,9</t>
  </si>
  <si>
    <t>brána</t>
  </si>
  <si>
    <t>9,7*0,8*0,9</t>
  </si>
  <si>
    <t>133212011</t>
  </si>
  <si>
    <t>Hloubení šachet ručně zapažených i nezapažených v horninách třídy těžitelnosti I skupiny 3, půdorysná plocha výkopu do 4 m2</t>
  </si>
  <si>
    <t>-1421496146</t>
  </si>
  <si>
    <t xml:space="preserve">Poznámka k souboru cen:
1. Ceny jsou určeny pro šachty hloubky do 6 m. Šachty větších hloubek se oceňují individuálně.
2. V cenách jsou započteny i náklady na svislé přemístění výkopku, urovnání dna do předepsaného profilu a spádu, přehození výkopku na přilehlém terénu na vzdálenost do 3 m od hrany šachty nebo naložení na dopravní prostředek.
</t>
  </si>
  <si>
    <t>studna-základ pro pumpu</t>
  </si>
  <si>
    <t>0,4*0,4*0,8</t>
  </si>
  <si>
    <t>plot plaňkový-sloupky</t>
  </si>
  <si>
    <t>0,5*0,5*0,8*2</t>
  </si>
  <si>
    <t>-1893112113</t>
  </si>
  <si>
    <t>-339329010</t>
  </si>
  <si>
    <t>225211114</t>
  </si>
  <si>
    <t>Maloprofilové vrty jádrové průměru přes 56 do 93 mm do úklonu 45° v hl 0 až 25 m v hornině tř. III a IV</t>
  </si>
  <si>
    <t>-1575949496</t>
  </si>
  <si>
    <t>studna-výlevka</t>
  </si>
  <si>
    <t>0,8</t>
  </si>
  <si>
    <t>225511114</t>
  </si>
  <si>
    <t>Maloprofilové vrty jádrové průměru přes 195 do 245 mm do úklonu 45° v hl 0 až 25 m v hornině tř. III a IV</t>
  </si>
  <si>
    <t>177325712</t>
  </si>
  <si>
    <t>kmen studny</t>
  </si>
  <si>
    <t>1,8</t>
  </si>
  <si>
    <t>890808499</t>
  </si>
  <si>
    <t>278381134</t>
  </si>
  <si>
    <t>Základ (podezdívka) betonový pod ventilátory, čerpadla, ohřívače, motorová zařízení apod. z betonu prostého nebo železového včetně potřebného bednění, s hladkou cementovou omítkou stěn, s potěrem, s vynecháním otvorů pro kotevní železa, bez zemních prací a izolace půdorysná plocha základu přes 0,09 do 0,25 m2 tř. C 16/20</t>
  </si>
  <si>
    <t>-2080261491</t>
  </si>
  <si>
    <t>-1667426777</t>
  </si>
  <si>
    <t>15*2,2*0,6</t>
  </si>
  <si>
    <t>(9,7*5,4-1*2,3-4,5*3,5)*0,8</t>
  </si>
  <si>
    <t>nákolníky</t>
  </si>
  <si>
    <t>0,5*0,5*0,3*2</t>
  </si>
  <si>
    <t>-1351599033</t>
  </si>
  <si>
    <t>311213912</t>
  </si>
  <si>
    <t>Zdivo nadzákladové z lomového kamene štípaného nebo ručně vybíraného na maltu Příplatek k cenám za lícování zdiva oboustranné</t>
  </si>
  <si>
    <t>1440326705</t>
  </si>
  <si>
    <t>-927620070</t>
  </si>
  <si>
    <t>(3,6+1,6*2)*0,4*0,5</t>
  </si>
  <si>
    <t>studna-nadzemní část-v.80, tl.40, vnější průměr 200cm</t>
  </si>
  <si>
    <t>3,14*2*0,4*0,8</t>
  </si>
  <si>
    <t>-1797146596</t>
  </si>
  <si>
    <t>311214912</t>
  </si>
  <si>
    <t>Zdivo nadzákladové z lomového kamene štípaného nebo ručně vybíraného na sucho Příplatek k cenám za lícování zdiva oboustranné</t>
  </si>
  <si>
    <t>969640510</t>
  </si>
  <si>
    <t>338121125</t>
  </si>
  <si>
    <t>Osazování sloupků a vzpěr plotových železobetonových se zabetonováním patky, o objemu přes 0,15 do 0,20 m3</t>
  </si>
  <si>
    <t>kus</t>
  </si>
  <si>
    <t>-759174846</t>
  </si>
  <si>
    <t xml:space="preserve">Poznámka k souboru cen:
1. V cenách nejsou započteny náklady na:
a) sloupky a vzpěry, toto se oceňuje ve specifikaci,
b) vrtání jamek, tyto se oceňují souborem cen 131 1.-13.. - Vrtání jamek pro plotové sloupky tohoto katalogu.
</t>
  </si>
  <si>
    <t>583300001</t>
  </si>
  <si>
    <t>Plotový žulový sloupek - dodá investor</t>
  </si>
  <si>
    <t>1064905475</t>
  </si>
  <si>
    <t>348101110</t>
  </si>
  <si>
    <t>Osazení vrat nebo vrátek k oplocení na sloupky zděné nebo betonové, plochy jednotlivě do 2 m2</t>
  </si>
  <si>
    <t>966764754</t>
  </si>
  <si>
    <t xml:space="preserve">Poznámka k souboru cen:
1. V cenách jsou započteny i náklady na montážní materiál. Jedná se o drobný materiál, proto není v kalkulaci jmenovitě uveden. Tento materiál je součásti výrobní režie.
2. V cenách nejsou započteny náklady na dodávku vrat a vrátek; tyto se oceňují ve specifikaci.
</t>
  </si>
  <si>
    <t>611300001</t>
  </si>
  <si>
    <t>Vstupní plaňková vrátka cca 100/130cm vč. nátěru, kování a úchytů</t>
  </si>
  <si>
    <t>-667728583</t>
  </si>
  <si>
    <t>348501213</t>
  </si>
  <si>
    <t>Osazení dřevěného oplocení na sloupky v osové vzdálenosti do 4 m výšky přes 1 do 2 m z tyčoviny půlené</t>
  </si>
  <si>
    <t>-1968345982</t>
  </si>
  <si>
    <t xml:space="preserve">Poznámka k souboru cen:
1. V cenách jsou započteny i náklady na montážní materiál. Jedná se o drobný materiál, proto není v kalkulaci jmenovitě uveden. Tento materiál je součásti výrobní režie.
2. V cenách nejsou započteny náklady na dodávku dřevěných prvků; tyto náklady se oceňují ve specifikaci.
</t>
  </si>
  <si>
    <t>plot plaňkový-pole</t>
  </si>
  <si>
    <t>611300002</t>
  </si>
  <si>
    <t>Plotové pole z tyčoviny v. 130cm vč. nátěru a úchytů</t>
  </si>
  <si>
    <t>1879583463</t>
  </si>
  <si>
    <t>432043756</t>
  </si>
  <si>
    <t>3,14*4,5*0,5*0,8+3,14*1*0,5*0,8</t>
  </si>
  <si>
    <t>1848645110</t>
  </si>
  <si>
    <t>-1445075813</t>
  </si>
  <si>
    <t>1593808298</t>
  </si>
  <si>
    <t>842191839</t>
  </si>
  <si>
    <t>-774357475</t>
  </si>
  <si>
    <t>klenby</t>
  </si>
  <si>
    <t>1770299303</t>
  </si>
  <si>
    <t>948380646</t>
  </si>
  <si>
    <t>15*2,2*2</t>
  </si>
  <si>
    <t>(9,7*5,4-1*2,3-4,5*3,5)*2+2,5*0,8*2+3,4*0,8*2+2*0,8*2</t>
  </si>
  <si>
    <t>1785769625</t>
  </si>
  <si>
    <t>32626968</t>
  </si>
  <si>
    <t>12,7*4*2</t>
  </si>
  <si>
    <t>1428673103</t>
  </si>
  <si>
    <t>101,6*30 'Přepočtené koeficientem množství</t>
  </si>
  <si>
    <t>1793711754</t>
  </si>
  <si>
    <t>1124656572</t>
  </si>
  <si>
    <t>15*1,5*2</t>
  </si>
  <si>
    <t>998011001</t>
  </si>
  <si>
    <t>Přesun hmot pro budovy občanské výstavby, bydlení, výrobu a služby s nosnou svislou konstrukcí zděnou z cihel, tvárnic nebo kamene vodorovná dopravní vzdálenost do 100 m pro budovy výšky do 6 m</t>
  </si>
  <si>
    <t>-144384405</t>
  </si>
  <si>
    <t>762335131</t>
  </si>
  <si>
    <t>Montáž vázaných konstrukcí krovů krokví rovnoběžných s okapem (vlašských) z řeziva hraněného na betonový podklad, průřezové plochy do 120 cm2</t>
  </si>
  <si>
    <t>-390214396</t>
  </si>
  <si>
    <t>pozednice, vaznice 100/100mm</t>
  </si>
  <si>
    <t>(9,7+15)*3</t>
  </si>
  <si>
    <t>1346475933</t>
  </si>
  <si>
    <t>(9,7+15)*3*0,1*0,1</t>
  </si>
  <si>
    <t>0,741*1,1 'Přepočtené koeficientem množství</t>
  </si>
  <si>
    <t>-1960831108</t>
  </si>
  <si>
    <t>stříška</t>
  </si>
  <si>
    <t>10,1*0,8*2+15*0,6*2</t>
  </si>
  <si>
    <t>60516110</t>
  </si>
  <si>
    <t>řezivo modřínové tl 30mm</t>
  </si>
  <si>
    <t>751062853</t>
  </si>
  <si>
    <t>(10,1*0,8*2+15*0,6*2)*0,03</t>
  </si>
  <si>
    <t>-1950336187</t>
  </si>
  <si>
    <t>998762201</t>
  </si>
  <si>
    <t>Přesun hmot pro konstrukce tesařské stanovený procentní sazbou (%) z ceny vodorovná dopravní vzdálenost do 50 m v objektech výšky do 6 m</t>
  </si>
  <si>
    <t>-1755469718</t>
  </si>
  <si>
    <t>766300001</t>
  </si>
  <si>
    <t>D+M Vrata 4500/4900mm - dle návrhu, vč. kování</t>
  </si>
  <si>
    <t>1971468189</t>
  </si>
  <si>
    <t>766300002</t>
  </si>
  <si>
    <t>D+M Vrátka 1000/2300mm - dle návrhu, vč. kování</t>
  </si>
  <si>
    <t>-1113998083</t>
  </si>
  <si>
    <t>998766201</t>
  </si>
  <si>
    <t>Přesun hmot pro konstrukce truhlářské stanovený procentní sazbou (%) z ceny vodorovná dopravní vzdálenost do 50 m v objektech výšky do 6 m</t>
  </si>
  <si>
    <t>-197856866</t>
  </si>
  <si>
    <t>-429397137</t>
  </si>
  <si>
    <t>(9,7+15)*3*0,4</t>
  </si>
  <si>
    <t>stříška-š.300,tl.30mm</t>
  </si>
  <si>
    <t>(10,1*0,8*2+15*0,6*2)/0,3*2*(0,3+0,03)</t>
  </si>
  <si>
    <t>175528242</t>
  </si>
  <si>
    <t>863215144</t>
  </si>
  <si>
    <t>-290851834</t>
  </si>
  <si>
    <t>KT01214 - SO 4 - Přípojka elektro a elektroinstalace</t>
  </si>
  <si>
    <t>KT012141 - SO 4 - Přípojka elektro a elektroinstalace - soupis prací</t>
  </si>
  <si>
    <t xml:space="preserve">    741 - Elektroinstalace - silnoproud</t>
  </si>
  <si>
    <t>M - Práce a dodávky M</t>
  </si>
  <si>
    <t xml:space="preserve">    46-M - Zemní práce při extr.mont.pracích</t>
  </si>
  <si>
    <t>612135101</t>
  </si>
  <si>
    <t>Hrubá výplň rýh maltou jakékoli šířky rýhy ve stěnách</t>
  </si>
  <si>
    <t>-699210368</t>
  </si>
  <si>
    <t xml:space="preserve">Poznámka k souboru cen:
1. V cenách nejsou započteny náklady na omítku rýh, tyto se ocení příšlušnými cenami tohoto katalogu.
</t>
  </si>
  <si>
    <t>zásuvkové a světelné kabely-50%</t>
  </si>
  <si>
    <t>(60+3+60)*0,03*0,5</t>
  </si>
  <si>
    <t>974031121</t>
  </si>
  <si>
    <t>Vysekání rýh ve zdivu cihelném na maltu vápennou nebo vápenocementovou do hl. 30 mm a šířky do 30 mm</t>
  </si>
  <si>
    <t>688452639</t>
  </si>
  <si>
    <t>(60+3+60)*0,5</t>
  </si>
  <si>
    <t>741</t>
  </si>
  <si>
    <t>Elektroinstalace - silnoproud</t>
  </si>
  <si>
    <t>741110312</t>
  </si>
  <si>
    <t>Montáž trubek ochranných s nasunutím nebo našroubováním do krabic plastových tuhých, uložených volně, vnitřního Ø přes 40 do 90 mm</t>
  </si>
  <si>
    <t>-2030660874</t>
  </si>
  <si>
    <t>přípojka</t>
  </si>
  <si>
    <t>34571354</t>
  </si>
  <si>
    <t>trubka elektroinstalační ohebná dvouplášťová korugovaná (chránička) D 75/90mm, HDPE+LDPE</t>
  </si>
  <si>
    <t>1257943516</t>
  </si>
  <si>
    <t>Poznámka k položce:
EAN 8595057698239</t>
  </si>
  <si>
    <t>60*1,05 'Přepočtené koeficientem množství</t>
  </si>
  <si>
    <t>741122015</t>
  </si>
  <si>
    <t>Montáž kabelů měděných bez ukončení uložených pod omítku plných kulatých (např. CYKY), počtu a průřezu žil 3x1,5 mm2</t>
  </si>
  <si>
    <t>-1064647016</t>
  </si>
  <si>
    <t>světelný okruh</t>
  </si>
  <si>
    <t>34111030</t>
  </si>
  <si>
    <t>kabel instalační jádro Cu plné izolace PVC plášť PVC 450/750V (CYKY) 3x1,5mm2</t>
  </si>
  <si>
    <t>2132847985</t>
  </si>
  <si>
    <t>Poznámka k položce:
obsah kovu [kg/m], Cu =0,044, Al =0</t>
  </si>
  <si>
    <t>741122016</t>
  </si>
  <si>
    <t>Montáž kabelů měděných bez ukončení uložených pod omítku plných kulatých (např. CYKY), počtu a průřezu žil 3x2,5 až 6 mm2</t>
  </si>
  <si>
    <t>-973563077</t>
  </si>
  <si>
    <t>zásuvkový okruh 230V</t>
  </si>
  <si>
    <t>34111036</t>
  </si>
  <si>
    <t>kabel instalační jádro Cu plné izolace PVC plášť PVC 450/750V (CYKY) 3x2,5mm2</t>
  </si>
  <si>
    <t>1680085087</t>
  </si>
  <si>
    <t>Poznámka k položce:
obsah kovu [kg/m], Cu =0,074, Al =0</t>
  </si>
  <si>
    <t>741122031</t>
  </si>
  <si>
    <t>Montáž kabelů měděných bez ukončení uložených pod omítku plných kulatých (např. CYKY), počtu a průřezu žil 5x1,5 až 2,5 mm2</t>
  </si>
  <si>
    <t>-1586055893</t>
  </si>
  <si>
    <t>zásuvkový okruh-400V</t>
  </si>
  <si>
    <t>34111094</t>
  </si>
  <si>
    <t>kabel instalační jádro Cu plné izolace PVC plášť PVC 450/750V (CYKY) 5x2,5mm2</t>
  </si>
  <si>
    <t>1122615768</t>
  </si>
  <si>
    <t>Poznámka k položce:
obsah kovu [kg/m], Cu =0,123, Al =0</t>
  </si>
  <si>
    <t>3*1,05 'Přepočtené koeficientem množství</t>
  </si>
  <si>
    <t>741123226</t>
  </si>
  <si>
    <t>Montáž kabelů hliníkových bez ukončení uložených volně plných nebo laněných kulatých (např. AYKY) počtu a průřezu žil 4x35 až 50 mm2</t>
  </si>
  <si>
    <t>-1015614805</t>
  </si>
  <si>
    <t>34113271</t>
  </si>
  <si>
    <t>kabel silový závěsný s nosným lankem jádro Al izolace PVC plášť PVC 0,6/1kV (1-AYKYz) 4x35mm2</t>
  </si>
  <si>
    <t>1335712886</t>
  </si>
  <si>
    <t>Poznámka k položce:
obsah kovu [kg/m], Cu =0, Al =0,42</t>
  </si>
  <si>
    <t>741210002</t>
  </si>
  <si>
    <t>Montáž rozvodnic oceloplechových nebo plastových bez zapojení vodičů běžných, hmotnosti do 50 kg</t>
  </si>
  <si>
    <t>-1927985798</t>
  </si>
  <si>
    <t>rozvodná skříň</t>
  </si>
  <si>
    <t>357116460</t>
  </si>
  <si>
    <t>rozvaděč elektroměrový plastový ER212/PVP7P  1x dvousazbový</t>
  </si>
  <si>
    <t>-1608696050</t>
  </si>
  <si>
    <t>741210999-01</t>
  </si>
  <si>
    <t>D+M Dřevěný jednoduchý rám s dvířky pro rozvodnou skříň</t>
  </si>
  <si>
    <t>1245450729</t>
  </si>
  <si>
    <t>741310001</t>
  </si>
  <si>
    <t>Montáž spínačů jedno nebo dvoupólových nástěnných se zapojením vodičů, pro prostředí normální vypínačů, řazení 1-jednopólových</t>
  </si>
  <si>
    <t>-90684761</t>
  </si>
  <si>
    <t>chlév</t>
  </si>
  <si>
    <t>chalupa</t>
  </si>
  <si>
    <t>345355280</t>
  </si>
  <si>
    <t>Vypínač keramický s otočným spínačem - replika</t>
  </si>
  <si>
    <t>CS ÚRS 2017 01</t>
  </si>
  <si>
    <t>237174045</t>
  </si>
  <si>
    <t>741313201</t>
  </si>
  <si>
    <t>Montáž zásuvek průmyslových se zapojením vodičů nástěnných, provedení IP 67 2P+PE 16 A</t>
  </si>
  <si>
    <t>1784095234</t>
  </si>
  <si>
    <t>34555202</t>
  </si>
  <si>
    <t>zásuvka zápustná jednonásobná chráněná, šroubové svorky</t>
  </si>
  <si>
    <t>1565981654</t>
  </si>
  <si>
    <t>741313202</t>
  </si>
  <si>
    <t>Montáž zásuvek průmyslových se zapojením vodičů nástěnných, provedení IP 67 2P+PE 32 A</t>
  </si>
  <si>
    <t>238428088</t>
  </si>
  <si>
    <t>35811478</t>
  </si>
  <si>
    <t>zásuvka nástěnná 32A - 3pól, řazení 2P+PE IP44, šroubové svorky</t>
  </si>
  <si>
    <t>-1437933131</t>
  </si>
  <si>
    <t>741320105</t>
  </si>
  <si>
    <t>Montáž jističů se zapojením vodičů jednopólových nn do 25 A ve skříni</t>
  </si>
  <si>
    <t>-1941043233</t>
  </si>
  <si>
    <t>rozvodná skříň-zásuvkové</t>
  </si>
  <si>
    <t>rozvodná skříň-světelné</t>
  </si>
  <si>
    <t>358221090</t>
  </si>
  <si>
    <t>jistič 1pólový-charakteristika B 10A</t>
  </si>
  <si>
    <t>-166241853</t>
  </si>
  <si>
    <t>35822111</t>
  </si>
  <si>
    <t>jistič 1pólový-charakteristika B 16A</t>
  </si>
  <si>
    <t>41345243</t>
  </si>
  <si>
    <t>Poznámka k položce:
EAN: 8590125338949</t>
  </si>
  <si>
    <t>741320165</t>
  </si>
  <si>
    <t>Montáž jističů se zapojením vodičů třípólových nn do 25 A ve skříni</t>
  </si>
  <si>
    <t>-1662210437</t>
  </si>
  <si>
    <t>rozvodná skříň-zásuvkové 400V</t>
  </si>
  <si>
    <t>358224020</t>
  </si>
  <si>
    <t>jistič 3pólový-charakteristika B 20A</t>
  </si>
  <si>
    <t>2121457863</t>
  </si>
  <si>
    <t>741321033</t>
  </si>
  <si>
    <t>Montáž proudových chráničů se zapojením vodičů čtyřpólových nn do 25 A ve skříni</t>
  </si>
  <si>
    <t>433695414</t>
  </si>
  <si>
    <t>35889206</t>
  </si>
  <si>
    <t>chránič proudový 4pólový 25A pracovního proudu 0,03A</t>
  </si>
  <si>
    <t>-1030914478</t>
  </si>
  <si>
    <t>Poznámka k položce:
EAN: 8590125353034</t>
  </si>
  <si>
    <t>741370011</t>
  </si>
  <si>
    <t>Montáž svítidel žárovkových se zapojením vodičů bytových nebo společenských místností stropních závěsných na háku nebo trubce 1 zdroj</t>
  </si>
  <si>
    <t>184219423</t>
  </si>
  <si>
    <t>svítidla</t>
  </si>
  <si>
    <t>348511560</t>
  </si>
  <si>
    <t>svítidlo žárovkové s plechovými stínítky - replika</t>
  </si>
  <si>
    <t>485390306</t>
  </si>
  <si>
    <t>998741201</t>
  </si>
  <si>
    <t>Přesun hmot pro silnoproud stanovený procentní sazbou (%) z ceny vodorovná dopravní vzdálenost do 50 m v objektech výšky do 6 m</t>
  </si>
  <si>
    <t>-1782555070</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</si>
  <si>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</si>
  <si>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Práce a dodávky M</t>
  </si>
  <si>
    <t>46-M</t>
  </si>
  <si>
    <t>Zemní práce při extr.mont.pracích</t>
  </si>
  <si>
    <t>460202163</t>
  </si>
  <si>
    <t>Hloubení nezapažených kabelových rýh strojně včetně urovnání dna s přemístěním výkopku do vzdálenosti 3 m od okraje jámy nebo s naložením na dopravní prostředek šířky 35 cm hloubky 80 cm v hornině třídy těžitelnosti I skupiny 3</t>
  </si>
  <si>
    <t>2052361662</t>
  </si>
  <si>
    <t>460421113</t>
  </si>
  <si>
    <t>Kabelové lože z písku včetně podsypu, zhutnění a urovnání povrchu pro kabely vn a vvn zakryté cihlami, šířky přes 30 do 45 cm</t>
  </si>
  <si>
    <t>1510353403</t>
  </si>
  <si>
    <t xml:space="preserve">Poznámka k souboru cen:
1. V cenách -1311 až -1412 a -2311 až -2412 nejsou započteny náklady na dodávku betonových a plastových desek. Tato dodávka se oceňuje ve specifikaci.
</t>
  </si>
  <si>
    <t>460452211</t>
  </si>
  <si>
    <t>Zásyp kabelových rýh strojně s přemístěním sypaniny ze vzdálenosti do 10 m, s uložením výkopku ve vrstvách bez zhutnění ostatních rozměrů</t>
  </si>
  <si>
    <t>1227107167</t>
  </si>
  <si>
    <t>58*0,35*0,6</t>
  </si>
  <si>
    <t>460600021</t>
  </si>
  <si>
    <t>Vodorovné přemístění (odvoz) horniny dopravními prostředky včetně složení, bez naložení a rozprostření jakékoliv třídy, na vzdálenost do 50 m</t>
  </si>
  <si>
    <t>1447784315</t>
  </si>
  <si>
    <t xml:space="preserve">Poznámka k souboru cen:
1. V cenách nejsou započteny poplatky za uložení výkopku na skládku; tyto se oceňují cenami souboru cen 460 36-11.
</t>
  </si>
  <si>
    <t>58*0,35*0,2</t>
  </si>
  <si>
    <t>460620007</t>
  </si>
  <si>
    <t>Úprava terénu zatravnění, včetně dodání osiva a zalití vodou na rovině</t>
  </si>
  <si>
    <t>-470212514</t>
  </si>
  <si>
    <t xml:space="preserve">Poznámka k souboru cen:
1. V cenách -1111 až -1112 nejsou zahrnuty náklady na dodávku drnů. Tato se oceňuje ve specifikaci.
</t>
  </si>
  <si>
    <t>58*0,35</t>
  </si>
  <si>
    <t>KT0121VON - Vedlejší a ostatní náklady</t>
  </si>
  <si>
    <t>KT0121VON1 - Vedlejší a ostatní náklady - soupis prací</t>
  </si>
  <si>
    <t>VRN - Vedlejší rozpočtové náklady</t>
  </si>
  <si>
    <t xml:space="preserve">    VRN1 - Průzkumné, geodetické a projektové práce</t>
  </si>
  <si>
    <t xml:space="preserve">    VRN3 - Zařízení staveniště</t>
  </si>
  <si>
    <t xml:space="preserve">    VRN9 - Ostatní náklady</t>
  </si>
  <si>
    <t>VRN</t>
  </si>
  <si>
    <t>Vedlejší rozpočtové náklady</t>
  </si>
  <si>
    <t>VRN1</t>
  </si>
  <si>
    <t>Průzkumné, geodetické a projektové práce</t>
  </si>
  <si>
    <t>012303000</t>
  </si>
  <si>
    <t>Geodetické práce po výstavbě</t>
  </si>
  <si>
    <t>1024</t>
  </si>
  <si>
    <t>374780153</t>
  </si>
  <si>
    <t xml:space="preserve">Poznámka k souboru cen:
1. Více informací o volbě, obsahu a způsobu ocenění jednotlivých titulů viz Příloha 01 Průzkumné, geodetické a projektové práce.
</t>
  </si>
  <si>
    <t>Poznámka k položce:
Počet vyhotovení dle ZP</t>
  </si>
  <si>
    <t>013254000</t>
  </si>
  <si>
    <t>Dokumentace skutečného provedení stavby</t>
  </si>
  <si>
    <t>2000412459</t>
  </si>
  <si>
    <t>VRN3</t>
  </si>
  <si>
    <t>Zařízení staveniště</t>
  </si>
  <si>
    <t>030001000</t>
  </si>
  <si>
    <t>1492883946</t>
  </si>
  <si>
    <t xml:space="preserve">Poznámka k souboru cen:
1. Více informací o volbě, obsahu a způsobu ocenění jednotlivých titulů viz příslušné Přílohy 01 až 09.
</t>
  </si>
  <si>
    <t>VRN9</t>
  </si>
  <si>
    <t>Ostatní náklady</t>
  </si>
  <si>
    <t>091504000</t>
  </si>
  <si>
    <t>Náklady související s publikační činností</t>
  </si>
  <si>
    <t>-663952644</t>
  </si>
  <si>
    <t xml:space="preserve">Poznámka k souboru cen:
1. Více informací o volbě, obsahu a způsobu ocenění jednotlivých titulů viz Příloha 09 Ostatní náklady.
</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</si>
  <si>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</si>
  <si>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</si>
  <si>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</si>
  <si>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</si>
  <si>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</si>
  <si>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</si>
  <si>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</si>
  <si>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</si>
  <si>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</si>
  <si>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</si>
  <si>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</si>
  <si>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</si>
  <si>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</si>
  <si>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</si>
  <si>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</si>
  <si>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</si>
  <si>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OST</t>
  </si>
  <si>
    <t>Ostatní</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</si>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</sst>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8">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sz val="18"/>
      <color theme="10"/>
      <name val="Wingdings 2"/>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6" fillId="0" borderId="0" applyNumberFormat="0" applyFill="0" applyBorder="0" applyAlignment="0" applyProtection="0"/>
  </cellStyleXfs>
  <cellXfs count="366">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8" xfId="0" applyFont="1" applyFill="1" applyBorder="1" applyAlignment="1" applyProtection="1">
      <alignment horizontal="center" vertical="center"/>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4"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6" fillId="0" borderId="3" xfId="0" applyFont="1" applyBorder="1" applyAlignment="1" applyProtection="1">
      <alignment vertical="center"/>
      <protection/>
    </xf>
    <xf numFmtId="0" fontId="27" fillId="0" borderId="0" xfId="0" applyFont="1" applyAlignment="1" applyProtection="1">
      <alignment vertical="center"/>
      <protection/>
    </xf>
    <xf numFmtId="0" fontId="27" fillId="0" borderId="0" xfId="0" applyFont="1" applyAlignment="1" applyProtection="1">
      <alignment horizontal="left" vertical="center" wrapText="1"/>
      <protection/>
    </xf>
    <xf numFmtId="0" fontId="28" fillId="0" borderId="0" xfId="0" applyFont="1" applyAlignment="1" applyProtection="1">
      <alignment vertical="center"/>
      <protection/>
    </xf>
    <xf numFmtId="4" fontId="28" fillId="0" borderId="0" xfId="0" applyNumberFormat="1" applyFont="1" applyAlignment="1" applyProtection="1">
      <alignment horizontal="right" vertical="center"/>
      <protection/>
    </xf>
    <xf numFmtId="4" fontId="28"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9" fillId="0" borderId="14"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5" xfId="0" applyNumberFormat="1" applyFont="1" applyBorder="1" applyAlignment="1" applyProtection="1">
      <alignment vertical="center"/>
      <protection/>
    </xf>
    <xf numFmtId="0" fontId="6" fillId="0" borderId="0" xfId="0" applyFont="1" applyAlignment="1">
      <alignment horizontal="left" vertical="center"/>
    </xf>
    <xf numFmtId="0" fontId="30" fillId="0" borderId="0" xfId="20" applyFont="1" applyAlignment="1">
      <alignment horizontal="center" vertical="center"/>
    </xf>
    <xf numFmtId="0" fontId="8" fillId="0" borderId="0" xfId="0" applyFont="1" applyAlignment="1" applyProtection="1">
      <alignment vertical="center"/>
      <protection/>
    </xf>
    <xf numFmtId="0" fontId="31"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3" fillId="0" borderId="0" xfId="0" applyFont="1" applyAlignment="1" applyProtection="1">
      <alignment horizontal="center" vertical="center"/>
      <protection/>
    </xf>
    <xf numFmtId="4" fontId="2" fillId="0" borderId="14"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5" xfId="0" applyNumberFormat="1" applyFont="1" applyBorder="1" applyAlignment="1" applyProtection="1">
      <alignment vertical="center"/>
      <protection/>
    </xf>
    <xf numFmtId="0" fontId="3" fillId="0" borderId="0" xfId="0" applyFont="1" applyAlignment="1">
      <alignment horizontal="left" vertical="center"/>
    </xf>
    <xf numFmtId="4" fontId="2" fillId="0" borderId="19" xfId="0" applyNumberFormat="1" applyFont="1" applyBorder="1" applyAlignment="1" applyProtection="1">
      <alignment vertical="center"/>
      <protection/>
    </xf>
    <xf numFmtId="4" fontId="2" fillId="0" borderId="20" xfId="0" applyNumberFormat="1" applyFont="1" applyBorder="1" applyAlignment="1" applyProtection="1">
      <alignment vertical="center"/>
      <protection/>
    </xf>
    <xf numFmtId="166" fontId="2" fillId="0" borderId="20" xfId="0" applyNumberFormat="1" applyFont="1" applyBorder="1" applyAlignment="1" applyProtection="1">
      <alignment vertical="center"/>
      <protection/>
    </xf>
    <xf numFmtId="4" fontId="2" fillId="0" borderId="21" xfId="0" applyNumberFormat="1" applyFont="1" applyBorder="1" applyAlignment="1" applyProtection="1">
      <alignment vertical="center"/>
      <protection/>
    </xf>
    <xf numFmtId="0" fontId="0" fillId="0" borderId="1" xfId="0" applyBorder="1"/>
    <xf numFmtId="0" fontId="0" fillId="0" borderId="2" xfId="0" applyBorder="1"/>
    <xf numFmtId="0" fontId="15" fillId="0" borderId="0" xfId="0" applyFont="1" applyAlignment="1">
      <alignment horizontal="left" vertical="center"/>
    </xf>
    <xf numFmtId="0" fontId="32"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3" xfId="0" applyBorder="1" applyAlignment="1">
      <alignment vertical="center"/>
    </xf>
    <xf numFmtId="0" fontId="4" fillId="0" borderId="0" xfId="0" applyFont="1" applyAlignment="1">
      <alignment horizontal="left" vertical="center" wrapText="1"/>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3" fillId="4" borderId="0" xfId="0" applyFont="1" applyFill="1" applyAlignment="1" applyProtection="1">
      <alignment horizontal="right" vertical="center"/>
      <protection/>
    </xf>
    <xf numFmtId="0" fontId="33"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xf>
    <xf numFmtId="0" fontId="23"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2" xfId="0" applyBorder="1" applyAlignment="1" applyProtection="1">
      <alignment vertical="center"/>
      <protection/>
    </xf>
    <xf numFmtId="166" fontId="34" fillId="0" borderId="12" xfId="0" applyNumberFormat="1" applyFont="1" applyBorder="1" applyAlignment="1" applyProtection="1">
      <alignment/>
      <protection/>
    </xf>
    <xf numFmtId="166" fontId="34" fillId="0" borderId="13" xfId="0" applyNumberFormat="1" applyFont="1" applyBorder="1" applyAlignment="1" applyProtection="1">
      <alignment/>
      <protection/>
    </xf>
    <xf numFmtId="4" fontId="35"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5"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6" fillId="0" borderId="0" xfId="0" applyFont="1" applyAlignment="1" applyProtection="1">
      <alignment horizontal="left" vertical="center"/>
      <protection/>
    </xf>
    <xf numFmtId="0" fontId="37" fillId="0" borderId="0" xfId="0" applyFont="1" applyAlignment="1" applyProtection="1">
      <alignmen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38" fillId="0" borderId="22" xfId="0" applyFont="1" applyBorder="1" applyAlignment="1" applyProtection="1">
      <alignment horizontal="center" vertical="center"/>
      <protection/>
    </xf>
    <xf numFmtId="49" fontId="38" fillId="0" borderId="22" xfId="0" applyNumberFormat="1" applyFont="1" applyBorder="1" applyAlignment="1" applyProtection="1">
      <alignment horizontal="left" vertical="center" wrapText="1"/>
      <protection/>
    </xf>
    <xf numFmtId="0" fontId="38" fillId="0" borderId="22" xfId="0" applyFont="1" applyBorder="1" applyAlignment="1" applyProtection="1">
      <alignment horizontal="left" vertical="center" wrapText="1"/>
      <protection/>
    </xf>
    <xf numFmtId="0" fontId="38" fillId="0" borderId="22" xfId="0" applyFont="1" applyBorder="1" applyAlignment="1" applyProtection="1">
      <alignment horizontal="center" vertical="center" wrapText="1"/>
      <protection/>
    </xf>
    <xf numFmtId="167" fontId="38" fillId="0" borderId="22" xfId="0" applyNumberFormat="1" applyFont="1" applyBorder="1" applyAlignment="1" applyProtection="1">
      <alignment vertical="center"/>
      <protection/>
    </xf>
    <xf numFmtId="4" fontId="38" fillId="2" borderId="22" xfId="0" applyNumberFormat="1" applyFont="1" applyFill="1" applyBorder="1" applyAlignment="1" applyProtection="1">
      <alignment vertical="center"/>
      <protection locked="0"/>
    </xf>
    <xf numFmtId="4" fontId="38" fillId="0" borderId="22" xfId="0" applyNumberFormat="1" applyFont="1" applyBorder="1" applyAlignment="1" applyProtection="1">
      <alignment vertical="center"/>
      <protection/>
    </xf>
    <xf numFmtId="0" fontId="39" fillId="0" borderId="3" xfId="0" applyFont="1" applyBorder="1" applyAlignment="1">
      <alignment vertical="center"/>
    </xf>
    <xf numFmtId="0" fontId="38" fillId="2" borderId="14"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167" fontId="23" fillId="2" borderId="22" xfId="0" applyNumberFormat="1" applyFont="1" applyFill="1" applyBorder="1" applyAlignment="1" applyProtection="1">
      <alignment vertical="center"/>
      <protection locked="0"/>
    </xf>
    <xf numFmtId="0" fontId="12" fillId="0" borderId="19" xfId="0" applyFont="1" applyBorder="1" applyAlignment="1" applyProtection="1">
      <alignment vertical="center"/>
      <protection/>
    </xf>
    <xf numFmtId="0" fontId="12" fillId="0" borderId="20" xfId="0" applyFont="1" applyBorder="1" applyAlignment="1" applyProtection="1">
      <alignment vertical="center"/>
      <protection/>
    </xf>
    <xf numFmtId="0" fontId="12" fillId="0" borderId="21" xfId="0" applyFont="1" applyBorder="1" applyAlignment="1" applyProtection="1">
      <alignment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0" fillId="0" borderId="0" xfId="0" applyAlignment="1">
      <alignment vertical="top"/>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26" xfId="0" applyFont="1" applyBorder="1" applyAlignment="1">
      <alignment horizontal="center" vertical="center" wrapText="1"/>
    </xf>
    <xf numFmtId="0" fontId="40" fillId="0" borderId="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vertical="center" wrapText="1"/>
    </xf>
    <xf numFmtId="0" fontId="41" fillId="0" borderId="28" xfId="0" applyFont="1" applyBorder="1" applyAlignment="1">
      <alignment horizontal="left" wrapText="1"/>
    </xf>
    <xf numFmtId="0" fontId="13" fillId="0" borderId="27" xfId="0" applyFont="1" applyBorder="1" applyAlignment="1">
      <alignment vertical="center" wrapText="1"/>
    </xf>
    <xf numFmtId="0" fontId="41" fillId="0" borderId="0" xfId="0" applyFont="1" applyBorder="1" applyAlignment="1">
      <alignment horizontal="left" vertical="center" wrapText="1"/>
    </xf>
    <xf numFmtId="0" fontId="0" fillId="0" borderId="0" xfId="0" applyFont="1" applyBorder="1" applyAlignment="1">
      <alignment horizontal="left" vertical="center" wrapText="1"/>
    </xf>
    <xf numFmtId="0" fontId="42"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horizontal="left" vertical="center" wrapText="1"/>
    </xf>
    <xf numFmtId="49" fontId="0" fillId="0" borderId="0" xfId="0" applyNumberFormat="1" applyFont="1" applyBorder="1" applyAlignment="1">
      <alignment vertical="center" wrapText="1"/>
    </xf>
    <xf numFmtId="0" fontId="13" fillId="0" borderId="29" xfId="0" applyFont="1" applyBorder="1" applyAlignment="1">
      <alignment vertical="center" wrapText="1"/>
    </xf>
    <xf numFmtId="0" fontId="43" fillId="0" borderId="28" xfId="0" applyFont="1" applyBorder="1" applyAlignment="1">
      <alignment vertical="center" wrapText="1"/>
    </xf>
    <xf numFmtId="0" fontId="13" fillId="0" borderId="30" xfId="0" applyFont="1" applyBorder="1" applyAlignment="1">
      <alignment vertical="center" wrapText="1"/>
    </xf>
    <xf numFmtId="0" fontId="13" fillId="0" borderId="0" xfId="0" applyFont="1" applyBorder="1" applyAlignment="1">
      <alignment vertical="top"/>
    </xf>
    <xf numFmtId="0" fontId="13" fillId="0" borderId="0" xfId="0" applyFont="1" applyAlignment="1">
      <alignment vertical="top"/>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40" fillId="0" borderId="0" xfId="0" applyFont="1" applyBorder="1" applyAlignment="1">
      <alignment horizontal="center" vertical="center"/>
    </xf>
    <xf numFmtId="0" fontId="13" fillId="0" borderId="27" xfId="0" applyFont="1" applyBorder="1" applyAlignment="1">
      <alignment horizontal="left" vertical="center"/>
    </xf>
    <xf numFmtId="0" fontId="41" fillId="0" borderId="0" xfId="0" applyFont="1" applyBorder="1" applyAlignment="1">
      <alignment horizontal="left" vertical="center"/>
    </xf>
    <xf numFmtId="0" fontId="44" fillId="0" borderId="0" xfId="0" applyFont="1" applyAlignment="1">
      <alignment horizontal="left" vertical="center"/>
    </xf>
    <xf numFmtId="0" fontId="41" fillId="0" borderId="28" xfId="0" applyFont="1" applyBorder="1" applyAlignment="1">
      <alignment horizontal="left" vertical="center"/>
    </xf>
    <xf numFmtId="0" fontId="41" fillId="0" borderId="28" xfId="0" applyFont="1" applyBorder="1" applyAlignment="1">
      <alignment horizontal="center" vertical="center"/>
    </xf>
    <xf numFmtId="0" fontId="44" fillId="0" borderId="28" xfId="0" applyFont="1" applyBorder="1" applyAlignment="1">
      <alignment horizontal="left" vertical="center"/>
    </xf>
    <xf numFmtId="0" fontId="45" fillId="0" borderId="0" xfId="0" applyFont="1" applyBorder="1" applyAlignment="1">
      <alignment horizontal="left" vertical="center"/>
    </xf>
    <xf numFmtId="0" fontId="42" fillId="0" borderId="0" xfId="0" applyFont="1" applyAlignment="1">
      <alignment horizontal="left" vertical="center"/>
    </xf>
    <xf numFmtId="0" fontId="35"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2"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3" fillId="0" borderId="29" xfId="0" applyFont="1" applyBorder="1" applyAlignment="1">
      <alignment horizontal="left" vertical="center"/>
    </xf>
    <xf numFmtId="0" fontId="43" fillId="0" borderId="28" xfId="0" applyFont="1" applyBorder="1" applyAlignment="1">
      <alignment horizontal="left" vertical="center"/>
    </xf>
    <xf numFmtId="0" fontId="13" fillId="0" borderId="30" xfId="0" applyFont="1" applyBorder="1" applyAlignment="1">
      <alignment horizontal="left" vertical="center"/>
    </xf>
    <xf numFmtId="0" fontId="13" fillId="0" borderId="0" xfId="0" applyFont="1" applyBorder="1" applyAlignment="1">
      <alignment horizontal="left" vertical="center"/>
    </xf>
    <xf numFmtId="0" fontId="43" fillId="0" borderId="0" xfId="0" applyFont="1" applyBorder="1" applyAlignment="1">
      <alignment horizontal="left" vertical="center"/>
    </xf>
    <xf numFmtId="0" fontId="44" fillId="0" borderId="0" xfId="0" applyFont="1" applyBorder="1" applyAlignment="1">
      <alignment horizontal="left" vertical="center"/>
    </xf>
    <xf numFmtId="0" fontId="42" fillId="0" borderId="28" xfId="0" applyFont="1" applyBorder="1" applyAlignment="1">
      <alignment horizontal="left" vertical="center"/>
    </xf>
    <xf numFmtId="0" fontId="13" fillId="0" borderId="0" xfId="0" applyFont="1" applyBorder="1" applyAlignment="1">
      <alignment horizontal="left" vertical="center" wrapText="1"/>
    </xf>
    <xf numFmtId="0" fontId="42" fillId="0" borderId="0" xfId="0" applyFont="1" applyBorder="1" applyAlignment="1">
      <alignment horizontal="left" vertical="center" wrapText="1"/>
    </xf>
    <xf numFmtId="0" fontId="42" fillId="0" borderId="0" xfId="0" applyFont="1" applyBorder="1" applyAlignment="1">
      <alignment horizontal="center"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2" fillId="0" borderId="26" xfId="0" applyFont="1" applyBorder="1" applyAlignment="1">
      <alignment horizontal="left" vertical="center" wrapText="1"/>
    </xf>
    <xf numFmtId="0" fontId="42" fillId="0" borderId="0" xfId="0" applyFont="1" applyBorder="1" applyAlignment="1">
      <alignment horizontal="left" vertical="center"/>
    </xf>
    <xf numFmtId="0" fontId="42" fillId="0" borderId="27" xfId="0" applyFont="1" applyBorder="1" applyAlignment="1">
      <alignment horizontal="left" vertical="center" wrapText="1"/>
    </xf>
    <xf numFmtId="0" fontId="42" fillId="0" borderId="27" xfId="0" applyFont="1" applyBorder="1" applyAlignment="1">
      <alignment horizontal="left" vertical="center"/>
    </xf>
    <xf numFmtId="0" fontId="42" fillId="0" borderId="29" xfId="0" applyFont="1" applyBorder="1" applyAlignment="1">
      <alignment horizontal="left" vertical="center" wrapText="1"/>
    </xf>
    <xf numFmtId="0" fontId="42" fillId="0" borderId="28" xfId="0" applyFont="1" applyBorder="1" applyAlignment="1">
      <alignment horizontal="left" vertical="center" wrapText="1"/>
    </xf>
    <xf numFmtId="0" fontId="42"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2" fillId="0" borderId="29" xfId="0" applyFont="1" applyBorder="1" applyAlignment="1">
      <alignment horizontal="left" vertical="center"/>
    </xf>
    <xf numFmtId="0" fontId="42" fillId="0" borderId="30" xfId="0" applyFont="1" applyBorder="1" applyAlignment="1">
      <alignment horizontal="left" vertical="center"/>
    </xf>
    <xf numFmtId="0" fontId="42" fillId="0" borderId="0" xfId="0" applyFont="1" applyBorder="1" applyAlignment="1">
      <alignment horizontal="center" vertical="center"/>
    </xf>
    <xf numFmtId="0" fontId="44" fillId="0" borderId="0" xfId="0" applyFont="1" applyAlignment="1">
      <alignment vertical="center"/>
    </xf>
    <xf numFmtId="0" fontId="41" fillId="0" borderId="0" xfId="0" applyFont="1" applyBorder="1" applyAlignment="1">
      <alignment vertical="center"/>
    </xf>
    <xf numFmtId="0" fontId="44" fillId="0" borderId="28" xfId="0" applyFont="1" applyBorder="1" applyAlignment="1">
      <alignment vertical="center"/>
    </xf>
    <xf numFmtId="0" fontId="41" fillId="0" borderId="28"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8" xfId="0" applyBorder="1" applyAlignment="1">
      <alignment vertical="top"/>
    </xf>
    <xf numFmtId="0" fontId="41" fillId="0" borderId="28" xfId="0" applyFont="1" applyBorder="1" applyAlignment="1">
      <alignment horizontal="left"/>
    </xf>
    <xf numFmtId="0" fontId="44" fillId="0" borderId="28" xfId="0" applyFont="1" applyBorder="1" applyAlignment="1">
      <alignment/>
    </xf>
    <xf numFmtId="0" fontId="13" fillId="0" borderId="26" xfId="0" applyFont="1" applyBorder="1" applyAlignment="1">
      <alignment vertical="top"/>
    </xf>
    <xf numFmtId="0" fontId="13" fillId="0" borderId="27" xfId="0" applyFont="1" applyBorder="1" applyAlignment="1">
      <alignment vertical="top"/>
    </xf>
    <xf numFmtId="0" fontId="13" fillId="0" borderId="29" xfId="0" applyFont="1" applyBorder="1" applyAlignment="1">
      <alignment vertical="top"/>
    </xf>
    <xf numFmtId="0" fontId="13" fillId="0" borderId="28" xfId="0" applyFont="1" applyBorder="1" applyAlignment="1">
      <alignment vertical="top"/>
    </xf>
    <xf numFmtId="0" fontId="13"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66"/>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1"/>
      <c r="AS2" s="1"/>
      <c r="AT2" s="1"/>
      <c r="AU2" s="1"/>
      <c r="AV2" s="1"/>
      <c r="AW2" s="1"/>
      <c r="AX2" s="1"/>
      <c r="AY2" s="1"/>
      <c r="AZ2" s="1"/>
      <c r="BA2" s="1"/>
      <c r="BB2" s="1"/>
      <c r="BC2" s="1"/>
      <c r="BD2" s="1"/>
      <c r="BE2" s="1"/>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pans="2:71" s="1" customFormat="1" ht="36.95"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spans="2:71" s="1" customFormat="1" ht="12" customHeight="1">
      <c r="B7" s="22"/>
      <c r="C7" s="23"/>
      <c r="D7" s="33"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3" t="s">
        <v>20</v>
      </c>
      <c r="AL7" s="23"/>
      <c r="AM7" s="23"/>
      <c r="AN7" s="28" t="s">
        <v>19</v>
      </c>
      <c r="AO7" s="23"/>
      <c r="AP7" s="23"/>
      <c r="AQ7" s="23"/>
      <c r="AR7" s="21"/>
      <c r="BE7" s="32"/>
      <c r="BS7" s="18" t="s">
        <v>6</v>
      </c>
    </row>
    <row r="8" spans="2:71" s="1" customFormat="1" ht="12" customHeight="1">
      <c r="B8" s="22"/>
      <c r="C8" s="23"/>
      <c r="D8" s="33" t="s">
        <v>21</v>
      </c>
      <c r="E8" s="23"/>
      <c r="F8" s="23"/>
      <c r="G8" s="23"/>
      <c r="H8" s="23"/>
      <c r="I8" s="23"/>
      <c r="J8" s="23"/>
      <c r="K8" s="28" t="s">
        <v>22</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23</v>
      </c>
      <c r="AL8" s="23"/>
      <c r="AM8" s="23"/>
      <c r="AN8" s="34" t="s">
        <v>24</v>
      </c>
      <c r="AO8" s="23"/>
      <c r="AP8" s="23"/>
      <c r="AQ8" s="23"/>
      <c r="AR8" s="21"/>
      <c r="BE8" s="32"/>
      <c r="BS8" s="18" t="s">
        <v>6</v>
      </c>
    </row>
    <row r="9" spans="2:71" s="1" customFormat="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2"/>
      <c r="BS9" s="18" t="s">
        <v>6</v>
      </c>
    </row>
    <row r="10" spans="2:71" s="1" customFormat="1" ht="12" customHeight="1">
      <c r="B10" s="22"/>
      <c r="C10" s="23"/>
      <c r="D10" s="33" t="s">
        <v>25</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26</v>
      </c>
      <c r="AL10" s="23"/>
      <c r="AM10" s="23"/>
      <c r="AN10" s="28" t="s">
        <v>19</v>
      </c>
      <c r="AO10" s="23"/>
      <c r="AP10" s="23"/>
      <c r="AQ10" s="23"/>
      <c r="AR10" s="21"/>
      <c r="BE10" s="32"/>
      <c r="BS10" s="18" t="s">
        <v>6</v>
      </c>
    </row>
    <row r="11" spans="2:71" s="1" customFormat="1" ht="18.45" customHeight="1">
      <c r="B11" s="22"/>
      <c r="C11" s="23"/>
      <c r="D11" s="23"/>
      <c r="E11" s="28" t="s">
        <v>27</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28</v>
      </c>
      <c r="AL11" s="23"/>
      <c r="AM11" s="23"/>
      <c r="AN11" s="28" t="s">
        <v>19</v>
      </c>
      <c r="AO11" s="23"/>
      <c r="AP11" s="23"/>
      <c r="AQ11" s="23"/>
      <c r="AR11" s="21"/>
      <c r="BE11" s="32"/>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spans="2:71" s="1" customFormat="1" ht="12" customHeight="1">
      <c r="B13" s="22"/>
      <c r="C13" s="23"/>
      <c r="D13" s="33" t="s">
        <v>29</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26</v>
      </c>
      <c r="AL13" s="23"/>
      <c r="AM13" s="23"/>
      <c r="AN13" s="35" t="s">
        <v>30</v>
      </c>
      <c r="AO13" s="23"/>
      <c r="AP13" s="23"/>
      <c r="AQ13" s="23"/>
      <c r="AR13" s="21"/>
      <c r="BE13" s="32"/>
      <c r="BS13" s="18" t="s">
        <v>6</v>
      </c>
    </row>
    <row r="14" spans="2:71" ht="12">
      <c r="B14" s="22"/>
      <c r="C14" s="23"/>
      <c r="D14" s="23"/>
      <c r="E14" s="35" t="s">
        <v>30</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3" t="s">
        <v>28</v>
      </c>
      <c r="AL14" s="23"/>
      <c r="AM14" s="23"/>
      <c r="AN14" s="35" t="s">
        <v>30</v>
      </c>
      <c r="AO14" s="23"/>
      <c r="AP14" s="23"/>
      <c r="AQ14" s="23"/>
      <c r="AR14" s="21"/>
      <c r="BE14" s="32"/>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pans="2:71" s="1" customFormat="1" ht="12" customHeight="1">
      <c r="B16" s="22"/>
      <c r="C16" s="23"/>
      <c r="D16" s="33" t="s">
        <v>31</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26</v>
      </c>
      <c r="AL16" s="23"/>
      <c r="AM16" s="23"/>
      <c r="AN16" s="28" t="s">
        <v>19</v>
      </c>
      <c r="AO16" s="23"/>
      <c r="AP16" s="23"/>
      <c r="AQ16" s="23"/>
      <c r="AR16" s="21"/>
      <c r="BE16" s="32"/>
      <c r="BS16" s="18" t="s">
        <v>4</v>
      </c>
    </row>
    <row r="17" spans="2:71" s="1" customFormat="1" ht="18.45" customHeight="1">
      <c r="B17" s="22"/>
      <c r="C17" s="23"/>
      <c r="D17" s="23"/>
      <c r="E17" s="28" t="s">
        <v>32</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28</v>
      </c>
      <c r="AL17" s="23"/>
      <c r="AM17" s="23"/>
      <c r="AN17" s="28" t="s">
        <v>19</v>
      </c>
      <c r="AO17" s="23"/>
      <c r="AP17" s="23"/>
      <c r="AQ17" s="23"/>
      <c r="AR17" s="21"/>
      <c r="BE17" s="32"/>
      <c r="BS17" s="18" t="s">
        <v>33</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pans="2:71" s="1" customFormat="1" ht="12" customHeight="1">
      <c r="B19" s="22"/>
      <c r="C19" s="23"/>
      <c r="D19" s="33" t="s">
        <v>34</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26</v>
      </c>
      <c r="AL19" s="23"/>
      <c r="AM19" s="23"/>
      <c r="AN19" s="28" t="s">
        <v>35</v>
      </c>
      <c r="AO19" s="23"/>
      <c r="AP19" s="23"/>
      <c r="AQ19" s="23"/>
      <c r="AR19" s="21"/>
      <c r="BE19" s="32"/>
      <c r="BS19" s="18" t="s">
        <v>6</v>
      </c>
    </row>
    <row r="20" spans="2:71" s="1" customFormat="1" ht="18.45" customHeight="1">
      <c r="B20" s="22"/>
      <c r="C20" s="23"/>
      <c r="D20" s="23"/>
      <c r="E20" s="28" t="s">
        <v>36</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28</v>
      </c>
      <c r="AL20" s="23"/>
      <c r="AM20" s="23"/>
      <c r="AN20" s="28" t="s">
        <v>37</v>
      </c>
      <c r="AO20" s="23"/>
      <c r="AP20" s="23"/>
      <c r="AQ20" s="23"/>
      <c r="AR20" s="21"/>
      <c r="BE20" s="32"/>
      <c r="BS20" s="18" t="s">
        <v>4</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pans="2:57" s="1" customFormat="1" ht="12" customHeight="1">
      <c r="B22" s="22"/>
      <c r="C22" s="23"/>
      <c r="D22" s="33" t="s">
        <v>38</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pans="2:57" s="1" customFormat="1" ht="47.25" customHeight="1">
      <c r="B23" s="22"/>
      <c r="C23" s="23"/>
      <c r="D23" s="23"/>
      <c r="E23" s="37" t="s">
        <v>39</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3"/>
      <c r="AP23" s="23"/>
      <c r="AQ23" s="23"/>
      <c r="AR23" s="21"/>
      <c r="BE23" s="32"/>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pans="2:57" s="1" customFormat="1" ht="6.95" customHeight="1">
      <c r="B25" s="22"/>
      <c r="C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3"/>
      <c r="AQ25" s="23"/>
      <c r="AR25" s="21"/>
      <c r="BE25" s="32"/>
    </row>
    <row r="26" spans="1:57" s="2" customFormat="1" ht="25.9" customHeight="1">
      <c r="A26" s="39"/>
      <c r="B26" s="40"/>
      <c r="C26" s="41"/>
      <c r="D26" s="42" t="s">
        <v>40</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4">
        <f>ROUND(AG54,2)</f>
        <v>0</v>
      </c>
      <c r="AL26" s="43"/>
      <c r="AM26" s="43"/>
      <c r="AN26" s="43"/>
      <c r="AO26" s="43"/>
      <c r="AP26" s="41"/>
      <c r="AQ26" s="41"/>
      <c r="AR26" s="45"/>
      <c r="BE26" s="32"/>
    </row>
    <row r="27" spans="1:57" s="2" customFormat="1" ht="6.95" customHeight="1">
      <c r="A27" s="39"/>
      <c r="B27" s="40"/>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5"/>
      <c r="BE27" s="32"/>
    </row>
    <row r="28" spans="1:57" s="2" customFormat="1" ht="12">
      <c r="A28" s="39"/>
      <c r="B28" s="40"/>
      <c r="C28" s="41"/>
      <c r="D28" s="41"/>
      <c r="E28" s="41"/>
      <c r="F28" s="41"/>
      <c r="G28" s="41"/>
      <c r="H28" s="41"/>
      <c r="I28" s="41"/>
      <c r="J28" s="41"/>
      <c r="K28" s="41"/>
      <c r="L28" s="46" t="s">
        <v>41</v>
      </c>
      <c r="M28" s="46"/>
      <c r="N28" s="46"/>
      <c r="O28" s="46"/>
      <c r="P28" s="46"/>
      <c r="Q28" s="41"/>
      <c r="R28" s="41"/>
      <c r="S28" s="41"/>
      <c r="T28" s="41"/>
      <c r="U28" s="41"/>
      <c r="V28" s="41"/>
      <c r="W28" s="46" t="s">
        <v>42</v>
      </c>
      <c r="X28" s="46"/>
      <c r="Y28" s="46"/>
      <c r="Z28" s="46"/>
      <c r="AA28" s="46"/>
      <c r="AB28" s="46"/>
      <c r="AC28" s="46"/>
      <c r="AD28" s="46"/>
      <c r="AE28" s="46"/>
      <c r="AF28" s="41"/>
      <c r="AG28" s="41"/>
      <c r="AH28" s="41"/>
      <c r="AI28" s="41"/>
      <c r="AJ28" s="41"/>
      <c r="AK28" s="46" t="s">
        <v>43</v>
      </c>
      <c r="AL28" s="46"/>
      <c r="AM28" s="46"/>
      <c r="AN28" s="46"/>
      <c r="AO28" s="46"/>
      <c r="AP28" s="41"/>
      <c r="AQ28" s="41"/>
      <c r="AR28" s="45"/>
      <c r="BE28" s="32"/>
    </row>
    <row r="29" spans="1:57" s="3" customFormat="1" ht="14.4" customHeight="1">
      <c r="A29" s="3"/>
      <c r="B29" s="47"/>
      <c r="C29" s="48"/>
      <c r="D29" s="33" t="s">
        <v>44</v>
      </c>
      <c r="E29" s="48"/>
      <c r="F29" s="33" t="s">
        <v>45</v>
      </c>
      <c r="G29" s="48"/>
      <c r="H29" s="48"/>
      <c r="I29" s="48"/>
      <c r="J29" s="48"/>
      <c r="K29" s="48"/>
      <c r="L29" s="49">
        <v>0.21</v>
      </c>
      <c r="M29" s="48"/>
      <c r="N29" s="48"/>
      <c r="O29" s="48"/>
      <c r="P29" s="48"/>
      <c r="Q29" s="48"/>
      <c r="R29" s="48"/>
      <c r="S29" s="48"/>
      <c r="T29" s="48"/>
      <c r="U29" s="48"/>
      <c r="V29" s="48"/>
      <c r="W29" s="50">
        <f>ROUND(AZ54,2)</f>
        <v>0</v>
      </c>
      <c r="X29" s="48"/>
      <c r="Y29" s="48"/>
      <c r="Z29" s="48"/>
      <c r="AA29" s="48"/>
      <c r="AB29" s="48"/>
      <c r="AC29" s="48"/>
      <c r="AD29" s="48"/>
      <c r="AE29" s="48"/>
      <c r="AF29" s="48"/>
      <c r="AG29" s="48"/>
      <c r="AH29" s="48"/>
      <c r="AI29" s="48"/>
      <c r="AJ29" s="48"/>
      <c r="AK29" s="50">
        <f>ROUND(AV54,2)</f>
        <v>0</v>
      </c>
      <c r="AL29" s="48"/>
      <c r="AM29" s="48"/>
      <c r="AN29" s="48"/>
      <c r="AO29" s="48"/>
      <c r="AP29" s="48"/>
      <c r="AQ29" s="48"/>
      <c r="AR29" s="51"/>
      <c r="BE29" s="52"/>
    </row>
    <row r="30" spans="1:57" s="3" customFormat="1" ht="14.4" customHeight="1">
      <c r="A30" s="3"/>
      <c r="B30" s="47"/>
      <c r="C30" s="48"/>
      <c r="D30" s="48"/>
      <c r="E30" s="48"/>
      <c r="F30" s="33" t="s">
        <v>46</v>
      </c>
      <c r="G30" s="48"/>
      <c r="H30" s="48"/>
      <c r="I30" s="48"/>
      <c r="J30" s="48"/>
      <c r="K30" s="48"/>
      <c r="L30" s="49">
        <v>0.15</v>
      </c>
      <c r="M30" s="48"/>
      <c r="N30" s="48"/>
      <c r="O30" s="48"/>
      <c r="P30" s="48"/>
      <c r="Q30" s="48"/>
      <c r="R30" s="48"/>
      <c r="S30" s="48"/>
      <c r="T30" s="48"/>
      <c r="U30" s="48"/>
      <c r="V30" s="48"/>
      <c r="W30" s="50">
        <f>ROUND(BA54,2)</f>
        <v>0</v>
      </c>
      <c r="X30" s="48"/>
      <c r="Y30" s="48"/>
      <c r="Z30" s="48"/>
      <c r="AA30" s="48"/>
      <c r="AB30" s="48"/>
      <c r="AC30" s="48"/>
      <c r="AD30" s="48"/>
      <c r="AE30" s="48"/>
      <c r="AF30" s="48"/>
      <c r="AG30" s="48"/>
      <c r="AH30" s="48"/>
      <c r="AI30" s="48"/>
      <c r="AJ30" s="48"/>
      <c r="AK30" s="50">
        <f>ROUND(AW54,2)</f>
        <v>0</v>
      </c>
      <c r="AL30" s="48"/>
      <c r="AM30" s="48"/>
      <c r="AN30" s="48"/>
      <c r="AO30" s="48"/>
      <c r="AP30" s="48"/>
      <c r="AQ30" s="48"/>
      <c r="AR30" s="51"/>
      <c r="BE30" s="52"/>
    </row>
    <row r="31" spans="1:57" s="3" customFormat="1" ht="14.4" customHeight="1" hidden="1">
      <c r="A31" s="3"/>
      <c r="B31" s="47"/>
      <c r="C31" s="48"/>
      <c r="D31" s="48"/>
      <c r="E31" s="48"/>
      <c r="F31" s="33" t="s">
        <v>47</v>
      </c>
      <c r="G31" s="48"/>
      <c r="H31" s="48"/>
      <c r="I31" s="48"/>
      <c r="J31" s="48"/>
      <c r="K31" s="48"/>
      <c r="L31" s="49">
        <v>0.21</v>
      </c>
      <c r="M31" s="48"/>
      <c r="N31" s="48"/>
      <c r="O31" s="48"/>
      <c r="P31" s="48"/>
      <c r="Q31" s="48"/>
      <c r="R31" s="48"/>
      <c r="S31" s="48"/>
      <c r="T31" s="48"/>
      <c r="U31" s="48"/>
      <c r="V31" s="48"/>
      <c r="W31" s="50">
        <f>ROUND(BB54,2)</f>
        <v>0</v>
      </c>
      <c r="X31" s="48"/>
      <c r="Y31" s="48"/>
      <c r="Z31" s="48"/>
      <c r="AA31" s="48"/>
      <c r="AB31" s="48"/>
      <c r="AC31" s="48"/>
      <c r="AD31" s="48"/>
      <c r="AE31" s="48"/>
      <c r="AF31" s="48"/>
      <c r="AG31" s="48"/>
      <c r="AH31" s="48"/>
      <c r="AI31" s="48"/>
      <c r="AJ31" s="48"/>
      <c r="AK31" s="50">
        <v>0</v>
      </c>
      <c r="AL31" s="48"/>
      <c r="AM31" s="48"/>
      <c r="AN31" s="48"/>
      <c r="AO31" s="48"/>
      <c r="AP31" s="48"/>
      <c r="AQ31" s="48"/>
      <c r="AR31" s="51"/>
      <c r="BE31" s="52"/>
    </row>
    <row r="32" spans="1:57" s="3" customFormat="1" ht="14.4" customHeight="1" hidden="1">
      <c r="A32" s="3"/>
      <c r="B32" s="47"/>
      <c r="C32" s="48"/>
      <c r="D32" s="48"/>
      <c r="E32" s="48"/>
      <c r="F32" s="33" t="s">
        <v>48</v>
      </c>
      <c r="G32" s="48"/>
      <c r="H32" s="48"/>
      <c r="I32" s="48"/>
      <c r="J32" s="48"/>
      <c r="K32" s="48"/>
      <c r="L32" s="49">
        <v>0.15</v>
      </c>
      <c r="M32" s="48"/>
      <c r="N32" s="48"/>
      <c r="O32" s="48"/>
      <c r="P32" s="48"/>
      <c r="Q32" s="48"/>
      <c r="R32" s="48"/>
      <c r="S32" s="48"/>
      <c r="T32" s="48"/>
      <c r="U32" s="48"/>
      <c r="V32" s="48"/>
      <c r="W32" s="50">
        <f>ROUND(BC54,2)</f>
        <v>0</v>
      </c>
      <c r="X32" s="48"/>
      <c r="Y32" s="48"/>
      <c r="Z32" s="48"/>
      <c r="AA32" s="48"/>
      <c r="AB32" s="48"/>
      <c r="AC32" s="48"/>
      <c r="AD32" s="48"/>
      <c r="AE32" s="48"/>
      <c r="AF32" s="48"/>
      <c r="AG32" s="48"/>
      <c r="AH32" s="48"/>
      <c r="AI32" s="48"/>
      <c r="AJ32" s="48"/>
      <c r="AK32" s="50">
        <v>0</v>
      </c>
      <c r="AL32" s="48"/>
      <c r="AM32" s="48"/>
      <c r="AN32" s="48"/>
      <c r="AO32" s="48"/>
      <c r="AP32" s="48"/>
      <c r="AQ32" s="48"/>
      <c r="AR32" s="51"/>
      <c r="BE32" s="52"/>
    </row>
    <row r="33" spans="1:57" s="3" customFormat="1" ht="14.4" customHeight="1" hidden="1">
      <c r="A33" s="3"/>
      <c r="B33" s="47"/>
      <c r="C33" s="48"/>
      <c r="D33" s="48"/>
      <c r="E33" s="48"/>
      <c r="F33" s="33" t="s">
        <v>49</v>
      </c>
      <c r="G33" s="48"/>
      <c r="H33" s="48"/>
      <c r="I33" s="48"/>
      <c r="J33" s="48"/>
      <c r="K33" s="48"/>
      <c r="L33" s="49">
        <v>0</v>
      </c>
      <c r="M33" s="48"/>
      <c r="N33" s="48"/>
      <c r="O33" s="48"/>
      <c r="P33" s="48"/>
      <c r="Q33" s="48"/>
      <c r="R33" s="48"/>
      <c r="S33" s="48"/>
      <c r="T33" s="48"/>
      <c r="U33" s="48"/>
      <c r="V33" s="48"/>
      <c r="W33" s="50">
        <f>ROUND(BD54,2)</f>
        <v>0</v>
      </c>
      <c r="X33" s="48"/>
      <c r="Y33" s="48"/>
      <c r="Z33" s="48"/>
      <c r="AA33" s="48"/>
      <c r="AB33" s="48"/>
      <c r="AC33" s="48"/>
      <c r="AD33" s="48"/>
      <c r="AE33" s="48"/>
      <c r="AF33" s="48"/>
      <c r="AG33" s="48"/>
      <c r="AH33" s="48"/>
      <c r="AI33" s="48"/>
      <c r="AJ33" s="48"/>
      <c r="AK33" s="50">
        <v>0</v>
      </c>
      <c r="AL33" s="48"/>
      <c r="AM33" s="48"/>
      <c r="AN33" s="48"/>
      <c r="AO33" s="48"/>
      <c r="AP33" s="48"/>
      <c r="AQ33" s="48"/>
      <c r="AR33" s="51"/>
      <c r="BE33" s="3"/>
    </row>
    <row r="34" spans="1:57" s="2" customFormat="1" ht="6.95" customHeight="1">
      <c r="A34" s="39"/>
      <c r="B34" s="40"/>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5"/>
      <c r="BE34" s="39"/>
    </row>
    <row r="35" spans="1:57" s="2" customFormat="1" ht="25.9" customHeight="1">
      <c r="A35" s="39"/>
      <c r="B35" s="40"/>
      <c r="C35" s="53"/>
      <c r="D35" s="54" t="s">
        <v>50</v>
      </c>
      <c r="E35" s="55"/>
      <c r="F35" s="55"/>
      <c r="G35" s="55"/>
      <c r="H35" s="55"/>
      <c r="I35" s="55"/>
      <c r="J35" s="55"/>
      <c r="K35" s="55"/>
      <c r="L35" s="55"/>
      <c r="M35" s="55"/>
      <c r="N35" s="55"/>
      <c r="O35" s="55"/>
      <c r="P35" s="55"/>
      <c r="Q35" s="55"/>
      <c r="R35" s="55"/>
      <c r="S35" s="55"/>
      <c r="T35" s="56" t="s">
        <v>51</v>
      </c>
      <c r="U35" s="55"/>
      <c r="V35" s="55"/>
      <c r="W35" s="55"/>
      <c r="X35" s="57" t="s">
        <v>52</v>
      </c>
      <c r="Y35" s="55"/>
      <c r="Z35" s="55"/>
      <c r="AA35" s="55"/>
      <c r="AB35" s="55"/>
      <c r="AC35" s="55"/>
      <c r="AD35" s="55"/>
      <c r="AE35" s="55"/>
      <c r="AF35" s="55"/>
      <c r="AG35" s="55"/>
      <c r="AH35" s="55"/>
      <c r="AI35" s="55"/>
      <c r="AJ35" s="55"/>
      <c r="AK35" s="58">
        <f>SUM(AK26:AK33)</f>
        <v>0</v>
      </c>
      <c r="AL35" s="55"/>
      <c r="AM35" s="55"/>
      <c r="AN35" s="55"/>
      <c r="AO35" s="59"/>
      <c r="AP35" s="53"/>
      <c r="AQ35" s="53"/>
      <c r="AR35" s="45"/>
      <c r="BE35" s="39"/>
    </row>
    <row r="36" spans="1:57" s="2" customFormat="1" ht="6.95" customHeight="1">
      <c r="A36" s="39"/>
      <c r="B36" s="40"/>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5"/>
      <c r="BE36" s="39"/>
    </row>
    <row r="37" spans="1:57" s="2" customFormat="1" ht="6.95" customHeight="1">
      <c r="A37" s="39"/>
      <c r="B37" s="60"/>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45"/>
      <c r="BE37" s="39"/>
    </row>
    <row r="41" spans="1:57" s="2" customFormat="1" ht="6.95" customHeight="1">
      <c r="A41" s="39"/>
      <c r="B41" s="62"/>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45"/>
      <c r="BE41" s="39"/>
    </row>
    <row r="42" spans="1:57" s="2" customFormat="1" ht="24.95" customHeight="1">
      <c r="A42" s="39"/>
      <c r="B42" s="40"/>
      <c r="C42" s="24" t="s">
        <v>53</v>
      </c>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5"/>
      <c r="BE42" s="39"/>
    </row>
    <row r="43" spans="1:57" s="2" customFormat="1" ht="6.95" customHeight="1">
      <c r="A43" s="39"/>
      <c r="B43" s="40"/>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5"/>
      <c r="BE43" s="39"/>
    </row>
    <row r="44" spans="1:57" s="4" customFormat="1" ht="12" customHeight="1">
      <c r="A44" s="4"/>
      <c r="B44" s="64"/>
      <c r="C44" s="33" t="s">
        <v>13</v>
      </c>
      <c r="D44" s="65"/>
      <c r="E44" s="65"/>
      <c r="F44" s="65"/>
      <c r="G44" s="65"/>
      <c r="H44" s="65"/>
      <c r="I44" s="65"/>
      <c r="J44" s="65"/>
      <c r="K44" s="65"/>
      <c r="L44" s="65" t="str">
        <f>K5</f>
        <v>KT0121A</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6"/>
      <c r="BE44" s="4"/>
    </row>
    <row r="45" spans="1:57" s="5" customFormat="1" ht="36.95" customHeight="1">
      <c r="A45" s="5"/>
      <c r="B45" s="67"/>
      <c r="C45" s="68" t="s">
        <v>16</v>
      </c>
      <c r="D45" s="69"/>
      <c r="E45" s="69"/>
      <c r="F45" s="69"/>
      <c r="G45" s="69"/>
      <c r="H45" s="69"/>
      <c r="I45" s="69"/>
      <c r="J45" s="69"/>
      <c r="K45" s="69"/>
      <c r="L45" s="70" t="str">
        <f>K6</f>
        <v>Roubená chalupa s chlévy, původem z Třebýciny čp.7</v>
      </c>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71"/>
      <c r="BE45" s="5"/>
    </row>
    <row r="46" spans="1:57" s="2" customFormat="1" ht="6.95" customHeight="1">
      <c r="A46" s="39"/>
      <c r="B46" s="40"/>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5"/>
      <c r="BE46" s="39"/>
    </row>
    <row r="47" spans="1:57" s="2" customFormat="1" ht="12" customHeight="1">
      <c r="A47" s="39"/>
      <c r="B47" s="40"/>
      <c r="C47" s="33" t="s">
        <v>21</v>
      </c>
      <c r="D47" s="41"/>
      <c r="E47" s="41"/>
      <c r="F47" s="41"/>
      <c r="G47" s="41"/>
      <c r="H47" s="41"/>
      <c r="I47" s="41"/>
      <c r="J47" s="41"/>
      <c r="K47" s="41"/>
      <c r="L47" s="72" t="str">
        <f>IF(K8="","",K8)</f>
        <v>Chanovice p.č. 67/10</v>
      </c>
      <c r="M47" s="41"/>
      <c r="N47" s="41"/>
      <c r="O47" s="41"/>
      <c r="P47" s="41"/>
      <c r="Q47" s="41"/>
      <c r="R47" s="41"/>
      <c r="S47" s="41"/>
      <c r="T47" s="41"/>
      <c r="U47" s="41"/>
      <c r="V47" s="41"/>
      <c r="W47" s="41"/>
      <c r="X47" s="41"/>
      <c r="Y47" s="41"/>
      <c r="Z47" s="41"/>
      <c r="AA47" s="41"/>
      <c r="AB47" s="41"/>
      <c r="AC47" s="41"/>
      <c r="AD47" s="41"/>
      <c r="AE47" s="41"/>
      <c r="AF47" s="41"/>
      <c r="AG47" s="41"/>
      <c r="AH47" s="41"/>
      <c r="AI47" s="33" t="s">
        <v>23</v>
      </c>
      <c r="AJ47" s="41"/>
      <c r="AK47" s="41"/>
      <c r="AL47" s="41"/>
      <c r="AM47" s="73" t="str">
        <f>IF(AN8="","",AN8)</f>
        <v>24. 3. 2021</v>
      </c>
      <c r="AN47" s="73"/>
      <c r="AO47" s="41"/>
      <c r="AP47" s="41"/>
      <c r="AQ47" s="41"/>
      <c r="AR47" s="45"/>
      <c r="BE47" s="39"/>
    </row>
    <row r="48" spans="1:57" s="2" customFormat="1" ht="6.95" customHeight="1">
      <c r="A48" s="39"/>
      <c r="B48" s="40"/>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5"/>
      <c r="BE48" s="39"/>
    </row>
    <row r="49" spans="1:57" s="2" customFormat="1" ht="15.15" customHeight="1">
      <c r="A49" s="39"/>
      <c r="B49" s="40"/>
      <c r="C49" s="33" t="s">
        <v>25</v>
      </c>
      <c r="D49" s="41"/>
      <c r="E49" s="41"/>
      <c r="F49" s="41"/>
      <c r="G49" s="41"/>
      <c r="H49" s="41"/>
      <c r="I49" s="41"/>
      <c r="J49" s="41"/>
      <c r="K49" s="41"/>
      <c r="L49" s="65" t="str">
        <f>IF(E11="","",E11)</f>
        <v>Vlastivědné muzeum Dr.Hostaše v Klatovech</v>
      </c>
      <c r="M49" s="41"/>
      <c r="N49" s="41"/>
      <c r="O49" s="41"/>
      <c r="P49" s="41"/>
      <c r="Q49" s="41"/>
      <c r="R49" s="41"/>
      <c r="S49" s="41"/>
      <c r="T49" s="41"/>
      <c r="U49" s="41"/>
      <c r="V49" s="41"/>
      <c r="W49" s="41"/>
      <c r="X49" s="41"/>
      <c r="Y49" s="41"/>
      <c r="Z49" s="41"/>
      <c r="AA49" s="41"/>
      <c r="AB49" s="41"/>
      <c r="AC49" s="41"/>
      <c r="AD49" s="41"/>
      <c r="AE49" s="41"/>
      <c r="AF49" s="41"/>
      <c r="AG49" s="41"/>
      <c r="AH49" s="41"/>
      <c r="AI49" s="33" t="s">
        <v>31</v>
      </c>
      <c r="AJ49" s="41"/>
      <c r="AK49" s="41"/>
      <c r="AL49" s="41"/>
      <c r="AM49" s="74" t="str">
        <f>IF(E17="","",E17)</f>
        <v>ing. arch. Petr Dostál</v>
      </c>
      <c r="AN49" s="65"/>
      <c r="AO49" s="65"/>
      <c r="AP49" s="65"/>
      <c r="AQ49" s="41"/>
      <c r="AR49" s="45"/>
      <c r="AS49" s="75" t="s">
        <v>54</v>
      </c>
      <c r="AT49" s="76"/>
      <c r="AU49" s="77"/>
      <c r="AV49" s="77"/>
      <c r="AW49" s="77"/>
      <c r="AX49" s="77"/>
      <c r="AY49" s="77"/>
      <c r="AZ49" s="77"/>
      <c r="BA49" s="77"/>
      <c r="BB49" s="77"/>
      <c r="BC49" s="77"/>
      <c r="BD49" s="78"/>
      <c r="BE49" s="39"/>
    </row>
    <row r="50" spans="1:57" s="2" customFormat="1" ht="15.15" customHeight="1">
      <c r="A50" s="39"/>
      <c r="B50" s="40"/>
      <c r="C50" s="33" t="s">
        <v>29</v>
      </c>
      <c r="D50" s="41"/>
      <c r="E50" s="41"/>
      <c r="F50" s="41"/>
      <c r="G50" s="41"/>
      <c r="H50" s="41"/>
      <c r="I50" s="41"/>
      <c r="J50" s="41"/>
      <c r="K50" s="41"/>
      <c r="L50" s="65" t="str">
        <f>IF(E14="Vyplň údaj","",E14)</f>
        <v/>
      </c>
      <c r="M50" s="41"/>
      <c r="N50" s="41"/>
      <c r="O50" s="41"/>
      <c r="P50" s="41"/>
      <c r="Q50" s="41"/>
      <c r="R50" s="41"/>
      <c r="S50" s="41"/>
      <c r="T50" s="41"/>
      <c r="U50" s="41"/>
      <c r="V50" s="41"/>
      <c r="W50" s="41"/>
      <c r="X50" s="41"/>
      <c r="Y50" s="41"/>
      <c r="Z50" s="41"/>
      <c r="AA50" s="41"/>
      <c r="AB50" s="41"/>
      <c r="AC50" s="41"/>
      <c r="AD50" s="41"/>
      <c r="AE50" s="41"/>
      <c r="AF50" s="41"/>
      <c r="AG50" s="41"/>
      <c r="AH50" s="41"/>
      <c r="AI50" s="33" t="s">
        <v>34</v>
      </c>
      <c r="AJ50" s="41"/>
      <c r="AK50" s="41"/>
      <c r="AL50" s="41"/>
      <c r="AM50" s="74" t="str">
        <f>IF(E20="","",E20)</f>
        <v>Zdeněk Basl</v>
      </c>
      <c r="AN50" s="65"/>
      <c r="AO50" s="65"/>
      <c r="AP50" s="65"/>
      <c r="AQ50" s="41"/>
      <c r="AR50" s="45"/>
      <c r="AS50" s="79"/>
      <c r="AT50" s="80"/>
      <c r="AU50" s="81"/>
      <c r="AV50" s="81"/>
      <c r="AW50" s="81"/>
      <c r="AX50" s="81"/>
      <c r="AY50" s="81"/>
      <c r="AZ50" s="81"/>
      <c r="BA50" s="81"/>
      <c r="BB50" s="81"/>
      <c r="BC50" s="81"/>
      <c r="BD50" s="82"/>
      <c r="BE50" s="39"/>
    </row>
    <row r="51" spans="1:57" s="2" customFormat="1" ht="10.8" customHeight="1">
      <c r="A51" s="39"/>
      <c r="B51" s="40"/>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5"/>
      <c r="AS51" s="83"/>
      <c r="AT51" s="84"/>
      <c r="AU51" s="85"/>
      <c r="AV51" s="85"/>
      <c r="AW51" s="85"/>
      <c r="AX51" s="85"/>
      <c r="AY51" s="85"/>
      <c r="AZ51" s="85"/>
      <c r="BA51" s="85"/>
      <c r="BB51" s="85"/>
      <c r="BC51" s="85"/>
      <c r="BD51" s="86"/>
      <c r="BE51" s="39"/>
    </row>
    <row r="52" spans="1:57" s="2" customFormat="1" ht="29.25" customHeight="1">
      <c r="A52" s="39"/>
      <c r="B52" s="40"/>
      <c r="C52" s="87" t="s">
        <v>55</v>
      </c>
      <c r="D52" s="88"/>
      <c r="E52" s="88"/>
      <c r="F52" s="88"/>
      <c r="G52" s="88"/>
      <c r="H52" s="89"/>
      <c r="I52" s="90" t="s">
        <v>56</v>
      </c>
      <c r="J52" s="88"/>
      <c r="K52" s="88"/>
      <c r="L52" s="88"/>
      <c r="M52" s="88"/>
      <c r="N52" s="88"/>
      <c r="O52" s="88"/>
      <c r="P52" s="88"/>
      <c r="Q52" s="88"/>
      <c r="R52" s="88"/>
      <c r="S52" s="88"/>
      <c r="T52" s="88"/>
      <c r="U52" s="88"/>
      <c r="V52" s="88"/>
      <c r="W52" s="88"/>
      <c r="X52" s="88"/>
      <c r="Y52" s="88"/>
      <c r="Z52" s="88"/>
      <c r="AA52" s="88"/>
      <c r="AB52" s="88"/>
      <c r="AC52" s="88"/>
      <c r="AD52" s="88"/>
      <c r="AE52" s="88"/>
      <c r="AF52" s="88"/>
      <c r="AG52" s="91" t="s">
        <v>57</v>
      </c>
      <c r="AH52" s="88"/>
      <c r="AI52" s="88"/>
      <c r="AJ52" s="88"/>
      <c r="AK52" s="88"/>
      <c r="AL52" s="88"/>
      <c r="AM52" s="88"/>
      <c r="AN52" s="90" t="s">
        <v>58</v>
      </c>
      <c r="AO52" s="88"/>
      <c r="AP52" s="88"/>
      <c r="AQ52" s="92" t="s">
        <v>59</v>
      </c>
      <c r="AR52" s="45"/>
      <c r="AS52" s="93" t="s">
        <v>60</v>
      </c>
      <c r="AT52" s="94" t="s">
        <v>61</v>
      </c>
      <c r="AU52" s="94" t="s">
        <v>62</v>
      </c>
      <c r="AV52" s="94" t="s">
        <v>63</v>
      </c>
      <c r="AW52" s="94" t="s">
        <v>64</v>
      </c>
      <c r="AX52" s="94" t="s">
        <v>65</v>
      </c>
      <c r="AY52" s="94" t="s">
        <v>66</v>
      </c>
      <c r="AZ52" s="94" t="s">
        <v>67</v>
      </c>
      <c r="BA52" s="94" t="s">
        <v>68</v>
      </c>
      <c r="BB52" s="94" t="s">
        <v>69</v>
      </c>
      <c r="BC52" s="94" t="s">
        <v>70</v>
      </c>
      <c r="BD52" s="95" t="s">
        <v>71</v>
      </c>
      <c r="BE52" s="39"/>
    </row>
    <row r="53" spans="1:57" s="2" customFormat="1" ht="10.8" customHeight="1">
      <c r="A53" s="39"/>
      <c r="B53" s="40"/>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5"/>
      <c r="AS53" s="96"/>
      <c r="AT53" s="97"/>
      <c r="AU53" s="97"/>
      <c r="AV53" s="97"/>
      <c r="AW53" s="97"/>
      <c r="AX53" s="97"/>
      <c r="AY53" s="97"/>
      <c r="AZ53" s="97"/>
      <c r="BA53" s="97"/>
      <c r="BB53" s="97"/>
      <c r="BC53" s="97"/>
      <c r="BD53" s="98"/>
      <c r="BE53" s="39"/>
    </row>
    <row r="54" spans="1:90" s="6" customFormat="1" ht="32.4" customHeight="1">
      <c r="A54" s="6"/>
      <c r="B54" s="99"/>
      <c r="C54" s="100" t="s">
        <v>72</v>
      </c>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2">
        <f>ROUND(AG55+AG57+AG59+AG61+AG63,2)</f>
        <v>0</v>
      </c>
      <c r="AH54" s="102"/>
      <c r="AI54" s="102"/>
      <c r="AJ54" s="102"/>
      <c r="AK54" s="102"/>
      <c r="AL54" s="102"/>
      <c r="AM54" s="102"/>
      <c r="AN54" s="103">
        <f>SUM(AG54,AT54)</f>
        <v>0</v>
      </c>
      <c r="AO54" s="103"/>
      <c r="AP54" s="103"/>
      <c r="AQ54" s="104" t="s">
        <v>19</v>
      </c>
      <c r="AR54" s="105"/>
      <c r="AS54" s="106">
        <f>ROUND(AS55+AS57+AS59+AS61+AS63,2)</f>
        <v>0</v>
      </c>
      <c r="AT54" s="107">
        <f>ROUND(SUM(AV54:AW54),2)</f>
        <v>0</v>
      </c>
      <c r="AU54" s="108">
        <f>ROUND(AU55+AU57+AU59+AU61+AU63,5)</f>
        <v>0</v>
      </c>
      <c r="AV54" s="107">
        <f>ROUND(AZ54*L29,2)</f>
        <v>0</v>
      </c>
      <c r="AW54" s="107">
        <f>ROUND(BA54*L30,2)</f>
        <v>0</v>
      </c>
      <c r="AX54" s="107">
        <f>ROUND(BB54*L29,2)</f>
        <v>0</v>
      </c>
      <c r="AY54" s="107">
        <f>ROUND(BC54*L30,2)</f>
        <v>0</v>
      </c>
      <c r="AZ54" s="107">
        <f>ROUND(AZ55+AZ57+AZ59+AZ61+AZ63,2)</f>
        <v>0</v>
      </c>
      <c r="BA54" s="107">
        <f>ROUND(BA55+BA57+BA59+BA61+BA63,2)</f>
        <v>0</v>
      </c>
      <c r="BB54" s="107">
        <f>ROUND(BB55+BB57+BB59+BB61+BB63,2)</f>
        <v>0</v>
      </c>
      <c r="BC54" s="107">
        <f>ROUND(BC55+BC57+BC59+BC61+BC63,2)</f>
        <v>0</v>
      </c>
      <c r="BD54" s="109">
        <f>ROUND(BD55+BD57+BD59+BD61+BD63,2)</f>
        <v>0</v>
      </c>
      <c r="BE54" s="6"/>
      <c r="BS54" s="110" t="s">
        <v>73</v>
      </c>
      <c r="BT54" s="110" t="s">
        <v>74</v>
      </c>
      <c r="BU54" s="111" t="s">
        <v>75</v>
      </c>
      <c r="BV54" s="110" t="s">
        <v>76</v>
      </c>
      <c r="BW54" s="110" t="s">
        <v>5</v>
      </c>
      <c r="BX54" s="110" t="s">
        <v>77</v>
      </c>
      <c r="CL54" s="110" t="s">
        <v>19</v>
      </c>
    </row>
    <row r="55" spans="1:91" s="7" customFormat="1" ht="24.75" customHeight="1">
      <c r="A55" s="7"/>
      <c r="B55" s="112"/>
      <c r="C55" s="113"/>
      <c r="D55" s="114" t="s">
        <v>78</v>
      </c>
      <c r="E55" s="114"/>
      <c r="F55" s="114"/>
      <c r="G55" s="114"/>
      <c r="H55" s="114"/>
      <c r="I55" s="115"/>
      <c r="J55" s="114" t="s">
        <v>79</v>
      </c>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6">
        <f>ROUND(AG56,2)</f>
        <v>0</v>
      </c>
      <c r="AH55" s="115"/>
      <c r="AI55" s="115"/>
      <c r="AJ55" s="115"/>
      <c r="AK55" s="115"/>
      <c r="AL55" s="115"/>
      <c r="AM55" s="115"/>
      <c r="AN55" s="117">
        <f>SUM(AG55,AT55)</f>
        <v>0</v>
      </c>
      <c r="AO55" s="115"/>
      <c r="AP55" s="115"/>
      <c r="AQ55" s="118" t="s">
        <v>80</v>
      </c>
      <c r="AR55" s="119"/>
      <c r="AS55" s="120">
        <f>ROUND(AS56,2)</f>
        <v>0</v>
      </c>
      <c r="AT55" s="121">
        <f>ROUND(SUM(AV55:AW55),2)</f>
        <v>0</v>
      </c>
      <c r="AU55" s="122">
        <f>ROUND(AU56,5)</f>
        <v>0</v>
      </c>
      <c r="AV55" s="121">
        <f>ROUND(AZ55*L29,2)</f>
        <v>0</v>
      </c>
      <c r="AW55" s="121">
        <f>ROUND(BA55*L30,2)</f>
        <v>0</v>
      </c>
      <c r="AX55" s="121">
        <f>ROUND(BB55*L29,2)</f>
        <v>0</v>
      </c>
      <c r="AY55" s="121">
        <f>ROUND(BC55*L30,2)</f>
        <v>0</v>
      </c>
      <c r="AZ55" s="121">
        <f>ROUND(AZ56,2)</f>
        <v>0</v>
      </c>
      <c r="BA55" s="121">
        <f>ROUND(BA56,2)</f>
        <v>0</v>
      </c>
      <c r="BB55" s="121">
        <f>ROUND(BB56,2)</f>
        <v>0</v>
      </c>
      <c r="BC55" s="121">
        <f>ROUND(BC56,2)</f>
        <v>0</v>
      </c>
      <c r="BD55" s="123">
        <f>ROUND(BD56,2)</f>
        <v>0</v>
      </c>
      <c r="BE55" s="7"/>
      <c r="BS55" s="124" t="s">
        <v>73</v>
      </c>
      <c r="BT55" s="124" t="s">
        <v>81</v>
      </c>
      <c r="BU55" s="124" t="s">
        <v>75</v>
      </c>
      <c r="BV55" s="124" t="s">
        <v>76</v>
      </c>
      <c r="BW55" s="124" t="s">
        <v>82</v>
      </c>
      <c r="BX55" s="124" t="s">
        <v>5</v>
      </c>
      <c r="CL55" s="124" t="s">
        <v>19</v>
      </c>
      <c r="CM55" s="124" t="s">
        <v>83</v>
      </c>
    </row>
    <row r="56" spans="1:90" s="4" customFormat="1" ht="23.25" customHeight="1">
      <c r="A56" s="125" t="s">
        <v>84</v>
      </c>
      <c r="B56" s="64"/>
      <c r="C56" s="126"/>
      <c r="D56" s="126"/>
      <c r="E56" s="127" t="s">
        <v>85</v>
      </c>
      <c r="F56" s="127"/>
      <c r="G56" s="127"/>
      <c r="H56" s="127"/>
      <c r="I56" s="127"/>
      <c r="J56" s="126"/>
      <c r="K56" s="127" t="s">
        <v>86</v>
      </c>
      <c r="L56" s="127"/>
      <c r="M56" s="127"/>
      <c r="N56" s="127"/>
      <c r="O56" s="127"/>
      <c r="P56" s="127"/>
      <c r="Q56" s="127"/>
      <c r="R56" s="127"/>
      <c r="S56" s="127"/>
      <c r="T56" s="127"/>
      <c r="U56" s="127"/>
      <c r="V56" s="127"/>
      <c r="W56" s="127"/>
      <c r="X56" s="127"/>
      <c r="Y56" s="127"/>
      <c r="Z56" s="127"/>
      <c r="AA56" s="127"/>
      <c r="AB56" s="127"/>
      <c r="AC56" s="127"/>
      <c r="AD56" s="127"/>
      <c r="AE56" s="127"/>
      <c r="AF56" s="127"/>
      <c r="AG56" s="128">
        <f>'KT012111A - SO 1 - Dům - ...'!J32</f>
        <v>0</v>
      </c>
      <c r="AH56" s="126"/>
      <c r="AI56" s="126"/>
      <c r="AJ56" s="126"/>
      <c r="AK56" s="126"/>
      <c r="AL56" s="126"/>
      <c r="AM56" s="126"/>
      <c r="AN56" s="128">
        <f>SUM(AG56,AT56)</f>
        <v>0</v>
      </c>
      <c r="AO56" s="126"/>
      <c r="AP56" s="126"/>
      <c r="AQ56" s="129" t="s">
        <v>87</v>
      </c>
      <c r="AR56" s="66"/>
      <c r="AS56" s="130">
        <v>0</v>
      </c>
      <c r="AT56" s="131">
        <f>ROUND(SUM(AV56:AW56),2)</f>
        <v>0</v>
      </c>
      <c r="AU56" s="132">
        <f>'KT012111A - SO 1 - Dům - ...'!P99</f>
        <v>0</v>
      </c>
      <c r="AV56" s="131">
        <f>'KT012111A - SO 1 - Dům - ...'!J35</f>
        <v>0</v>
      </c>
      <c r="AW56" s="131">
        <f>'KT012111A - SO 1 - Dům - ...'!J36</f>
        <v>0</v>
      </c>
      <c r="AX56" s="131">
        <f>'KT012111A - SO 1 - Dům - ...'!J37</f>
        <v>0</v>
      </c>
      <c r="AY56" s="131">
        <f>'KT012111A - SO 1 - Dům - ...'!J38</f>
        <v>0</v>
      </c>
      <c r="AZ56" s="131">
        <f>'KT012111A - SO 1 - Dům - ...'!F35</f>
        <v>0</v>
      </c>
      <c r="BA56" s="131">
        <f>'KT012111A - SO 1 - Dům - ...'!F36</f>
        <v>0</v>
      </c>
      <c r="BB56" s="131">
        <f>'KT012111A - SO 1 - Dům - ...'!F37</f>
        <v>0</v>
      </c>
      <c r="BC56" s="131">
        <f>'KT012111A - SO 1 - Dům - ...'!F38</f>
        <v>0</v>
      </c>
      <c r="BD56" s="133">
        <f>'KT012111A - SO 1 - Dům - ...'!F39</f>
        <v>0</v>
      </c>
      <c r="BE56" s="4"/>
      <c r="BT56" s="134" t="s">
        <v>83</v>
      </c>
      <c r="BV56" s="134" t="s">
        <v>76</v>
      </c>
      <c r="BW56" s="134" t="s">
        <v>88</v>
      </c>
      <c r="BX56" s="134" t="s">
        <v>82</v>
      </c>
      <c r="CL56" s="134" t="s">
        <v>19</v>
      </c>
    </row>
    <row r="57" spans="1:91" s="7" customFormat="1" ht="24.75" customHeight="1">
      <c r="A57" s="7"/>
      <c r="B57" s="112"/>
      <c r="C57" s="113"/>
      <c r="D57" s="114" t="s">
        <v>89</v>
      </c>
      <c r="E57" s="114"/>
      <c r="F57" s="114"/>
      <c r="G57" s="114"/>
      <c r="H57" s="114"/>
      <c r="I57" s="115"/>
      <c r="J57" s="114" t="s">
        <v>90</v>
      </c>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6">
        <f>ROUND(AG58,2)</f>
        <v>0</v>
      </c>
      <c r="AH57" s="115"/>
      <c r="AI57" s="115"/>
      <c r="AJ57" s="115"/>
      <c r="AK57" s="115"/>
      <c r="AL57" s="115"/>
      <c r="AM57" s="115"/>
      <c r="AN57" s="117">
        <f>SUM(AG57,AT57)</f>
        <v>0</v>
      </c>
      <c r="AO57" s="115"/>
      <c r="AP57" s="115"/>
      <c r="AQ57" s="118" t="s">
        <v>80</v>
      </c>
      <c r="AR57" s="119"/>
      <c r="AS57" s="120">
        <f>ROUND(AS58,2)</f>
        <v>0</v>
      </c>
      <c r="AT57" s="121">
        <f>ROUND(SUM(AV57:AW57),2)</f>
        <v>0</v>
      </c>
      <c r="AU57" s="122">
        <f>ROUND(AU58,5)</f>
        <v>0</v>
      </c>
      <c r="AV57" s="121">
        <f>ROUND(AZ57*L29,2)</f>
        <v>0</v>
      </c>
      <c r="AW57" s="121">
        <f>ROUND(BA57*L30,2)</f>
        <v>0</v>
      </c>
      <c r="AX57" s="121">
        <f>ROUND(BB57*L29,2)</f>
        <v>0</v>
      </c>
      <c r="AY57" s="121">
        <f>ROUND(BC57*L30,2)</f>
        <v>0</v>
      </c>
      <c r="AZ57" s="121">
        <f>ROUND(AZ58,2)</f>
        <v>0</v>
      </c>
      <c r="BA57" s="121">
        <f>ROUND(BA58,2)</f>
        <v>0</v>
      </c>
      <c r="BB57" s="121">
        <f>ROUND(BB58,2)</f>
        <v>0</v>
      </c>
      <c r="BC57" s="121">
        <f>ROUND(BC58,2)</f>
        <v>0</v>
      </c>
      <c r="BD57" s="123">
        <f>ROUND(BD58,2)</f>
        <v>0</v>
      </c>
      <c r="BE57" s="7"/>
      <c r="BS57" s="124" t="s">
        <v>73</v>
      </c>
      <c r="BT57" s="124" t="s">
        <v>81</v>
      </c>
      <c r="BU57" s="124" t="s">
        <v>75</v>
      </c>
      <c r="BV57" s="124" t="s">
        <v>76</v>
      </c>
      <c r="BW57" s="124" t="s">
        <v>91</v>
      </c>
      <c r="BX57" s="124" t="s">
        <v>5</v>
      </c>
      <c r="CL57" s="124" t="s">
        <v>19</v>
      </c>
      <c r="CM57" s="124" t="s">
        <v>83</v>
      </c>
    </row>
    <row r="58" spans="1:90" s="4" customFormat="1" ht="16.5" customHeight="1">
      <c r="A58" s="125" t="s">
        <v>84</v>
      </c>
      <c r="B58" s="64"/>
      <c r="C58" s="126"/>
      <c r="D58" s="126"/>
      <c r="E58" s="127" t="s">
        <v>92</v>
      </c>
      <c r="F58" s="127"/>
      <c r="G58" s="127"/>
      <c r="H58" s="127"/>
      <c r="I58" s="127"/>
      <c r="J58" s="126"/>
      <c r="K58" s="127" t="s">
        <v>93</v>
      </c>
      <c r="L58" s="127"/>
      <c r="M58" s="127"/>
      <c r="N58" s="127"/>
      <c r="O58" s="127"/>
      <c r="P58" s="127"/>
      <c r="Q58" s="127"/>
      <c r="R58" s="127"/>
      <c r="S58" s="127"/>
      <c r="T58" s="127"/>
      <c r="U58" s="127"/>
      <c r="V58" s="127"/>
      <c r="W58" s="127"/>
      <c r="X58" s="127"/>
      <c r="Y58" s="127"/>
      <c r="Z58" s="127"/>
      <c r="AA58" s="127"/>
      <c r="AB58" s="127"/>
      <c r="AC58" s="127"/>
      <c r="AD58" s="127"/>
      <c r="AE58" s="127"/>
      <c r="AF58" s="127"/>
      <c r="AG58" s="128">
        <f>'KT012121 - SO 2 - Chlév -...'!J32</f>
        <v>0</v>
      </c>
      <c r="AH58" s="126"/>
      <c r="AI58" s="126"/>
      <c r="AJ58" s="126"/>
      <c r="AK58" s="126"/>
      <c r="AL58" s="126"/>
      <c r="AM58" s="126"/>
      <c r="AN58" s="128">
        <f>SUM(AG58,AT58)</f>
        <v>0</v>
      </c>
      <c r="AO58" s="126"/>
      <c r="AP58" s="126"/>
      <c r="AQ58" s="129" t="s">
        <v>87</v>
      </c>
      <c r="AR58" s="66"/>
      <c r="AS58" s="130">
        <v>0</v>
      </c>
      <c r="AT58" s="131">
        <f>ROUND(SUM(AV58:AW58),2)</f>
        <v>0</v>
      </c>
      <c r="AU58" s="132">
        <f>'KT012121 - SO 2 - Chlév -...'!P100</f>
        <v>0</v>
      </c>
      <c r="AV58" s="131">
        <f>'KT012121 - SO 2 - Chlév -...'!J35</f>
        <v>0</v>
      </c>
      <c r="AW58" s="131">
        <f>'KT012121 - SO 2 - Chlév -...'!J36</f>
        <v>0</v>
      </c>
      <c r="AX58" s="131">
        <f>'KT012121 - SO 2 - Chlév -...'!J37</f>
        <v>0</v>
      </c>
      <c r="AY58" s="131">
        <f>'KT012121 - SO 2 - Chlév -...'!J38</f>
        <v>0</v>
      </c>
      <c r="AZ58" s="131">
        <f>'KT012121 - SO 2 - Chlév -...'!F35</f>
        <v>0</v>
      </c>
      <c r="BA58" s="131">
        <f>'KT012121 - SO 2 - Chlév -...'!F36</f>
        <v>0</v>
      </c>
      <c r="BB58" s="131">
        <f>'KT012121 - SO 2 - Chlév -...'!F37</f>
        <v>0</v>
      </c>
      <c r="BC58" s="131">
        <f>'KT012121 - SO 2 - Chlév -...'!F38</f>
        <v>0</v>
      </c>
      <c r="BD58" s="133">
        <f>'KT012121 - SO 2 - Chlév -...'!F39</f>
        <v>0</v>
      </c>
      <c r="BE58" s="4"/>
      <c r="BT58" s="134" t="s">
        <v>83</v>
      </c>
      <c r="BV58" s="134" t="s">
        <v>76</v>
      </c>
      <c r="BW58" s="134" t="s">
        <v>94</v>
      </c>
      <c r="BX58" s="134" t="s">
        <v>91</v>
      </c>
      <c r="CL58" s="134" t="s">
        <v>19</v>
      </c>
    </row>
    <row r="59" spans="1:91" s="7" customFormat="1" ht="24.75" customHeight="1">
      <c r="A59" s="7"/>
      <c r="B59" s="112"/>
      <c r="C59" s="113"/>
      <c r="D59" s="114" t="s">
        <v>95</v>
      </c>
      <c r="E59" s="114"/>
      <c r="F59" s="114"/>
      <c r="G59" s="114"/>
      <c r="H59" s="114"/>
      <c r="I59" s="115"/>
      <c r="J59" s="114" t="s">
        <v>96</v>
      </c>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6">
        <f>ROUND(AG60,2)</f>
        <v>0</v>
      </c>
      <c r="AH59" s="115"/>
      <c r="AI59" s="115"/>
      <c r="AJ59" s="115"/>
      <c r="AK59" s="115"/>
      <c r="AL59" s="115"/>
      <c r="AM59" s="115"/>
      <c r="AN59" s="117">
        <f>SUM(AG59,AT59)</f>
        <v>0</v>
      </c>
      <c r="AO59" s="115"/>
      <c r="AP59" s="115"/>
      <c r="AQ59" s="118" t="s">
        <v>80</v>
      </c>
      <c r="AR59" s="119"/>
      <c r="AS59" s="120">
        <f>ROUND(AS60,2)</f>
        <v>0</v>
      </c>
      <c r="AT59" s="121">
        <f>ROUND(SUM(AV59:AW59),2)</f>
        <v>0</v>
      </c>
      <c r="AU59" s="122">
        <f>ROUND(AU60,5)</f>
        <v>0</v>
      </c>
      <c r="AV59" s="121">
        <f>ROUND(AZ59*L29,2)</f>
        <v>0</v>
      </c>
      <c r="AW59" s="121">
        <f>ROUND(BA59*L30,2)</f>
        <v>0</v>
      </c>
      <c r="AX59" s="121">
        <f>ROUND(BB59*L29,2)</f>
        <v>0</v>
      </c>
      <c r="AY59" s="121">
        <f>ROUND(BC59*L30,2)</f>
        <v>0</v>
      </c>
      <c r="AZ59" s="121">
        <f>ROUND(AZ60,2)</f>
        <v>0</v>
      </c>
      <c r="BA59" s="121">
        <f>ROUND(BA60,2)</f>
        <v>0</v>
      </c>
      <c r="BB59" s="121">
        <f>ROUND(BB60,2)</f>
        <v>0</v>
      </c>
      <c r="BC59" s="121">
        <f>ROUND(BC60,2)</f>
        <v>0</v>
      </c>
      <c r="BD59" s="123">
        <f>ROUND(BD60,2)</f>
        <v>0</v>
      </c>
      <c r="BE59" s="7"/>
      <c r="BS59" s="124" t="s">
        <v>73</v>
      </c>
      <c r="BT59" s="124" t="s">
        <v>81</v>
      </c>
      <c r="BU59" s="124" t="s">
        <v>75</v>
      </c>
      <c r="BV59" s="124" t="s">
        <v>76</v>
      </c>
      <c r="BW59" s="124" t="s">
        <v>97</v>
      </c>
      <c r="BX59" s="124" t="s">
        <v>5</v>
      </c>
      <c r="CL59" s="124" t="s">
        <v>19</v>
      </c>
      <c r="CM59" s="124" t="s">
        <v>83</v>
      </c>
    </row>
    <row r="60" spans="1:90" s="4" customFormat="1" ht="35.25" customHeight="1">
      <c r="A60" s="125" t="s">
        <v>84</v>
      </c>
      <c r="B60" s="64"/>
      <c r="C60" s="126"/>
      <c r="D60" s="126"/>
      <c r="E60" s="127" t="s">
        <v>98</v>
      </c>
      <c r="F60" s="127"/>
      <c r="G60" s="127"/>
      <c r="H60" s="127"/>
      <c r="I60" s="127"/>
      <c r="J60" s="126"/>
      <c r="K60" s="127" t="s">
        <v>99</v>
      </c>
      <c r="L60" s="127"/>
      <c r="M60" s="127"/>
      <c r="N60" s="127"/>
      <c r="O60" s="127"/>
      <c r="P60" s="127"/>
      <c r="Q60" s="127"/>
      <c r="R60" s="127"/>
      <c r="S60" s="127"/>
      <c r="T60" s="127"/>
      <c r="U60" s="127"/>
      <c r="V60" s="127"/>
      <c r="W60" s="127"/>
      <c r="X60" s="127"/>
      <c r="Y60" s="127"/>
      <c r="Z60" s="127"/>
      <c r="AA60" s="127"/>
      <c r="AB60" s="127"/>
      <c r="AC60" s="127"/>
      <c r="AD60" s="127"/>
      <c r="AE60" s="127"/>
      <c r="AF60" s="127"/>
      <c r="AG60" s="128">
        <f>'KT012131 - SO 3 - Brána s...'!J32</f>
        <v>0</v>
      </c>
      <c r="AH60" s="126"/>
      <c r="AI60" s="126"/>
      <c r="AJ60" s="126"/>
      <c r="AK60" s="126"/>
      <c r="AL60" s="126"/>
      <c r="AM60" s="126"/>
      <c r="AN60" s="128">
        <f>SUM(AG60,AT60)</f>
        <v>0</v>
      </c>
      <c r="AO60" s="126"/>
      <c r="AP60" s="126"/>
      <c r="AQ60" s="129" t="s">
        <v>87</v>
      </c>
      <c r="AR60" s="66"/>
      <c r="AS60" s="130">
        <v>0</v>
      </c>
      <c r="AT60" s="131">
        <f>ROUND(SUM(AV60:AW60),2)</f>
        <v>0</v>
      </c>
      <c r="AU60" s="132">
        <f>'KT012131 - SO 3 - Brána s...'!P98</f>
        <v>0</v>
      </c>
      <c r="AV60" s="131">
        <f>'KT012131 - SO 3 - Brána s...'!J35</f>
        <v>0</v>
      </c>
      <c r="AW60" s="131">
        <f>'KT012131 - SO 3 - Brána s...'!J36</f>
        <v>0</v>
      </c>
      <c r="AX60" s="131">
        <f>'KT012131 - SO 3 - Brána s...'!J37</f>
        <v>0</v>
      </c>
      <c r="AY60" s="131">
        <f>'KT012131 - SO 3 - Brána s...'!J38</f>
        <v>0</v>
      </c>
      <c r="AZ60" s="131">
        <f>'KT012131 - SO 3 - Brána s...'!F35</f>
        <v>0</v>
      </c>
      <c r="BA60" s="131">
        <f>'KT012131 - SO 3 - Brána s...'!F36</f>
        <v>0</v>
      </c>
      <c r="BB60" s="131">
        <f>'KT012131 - SO 3 - Brána s...'!F37</f>
        <v>0</v>
      </c>
      <c r="BC60" s="131">
        <f>'KT012131 - SO 3 - Brána s...'!F38</f>
        <v>0</v>
      </c>
      <c r="BD60" s="133">
        <f>'KT012131 - SO 3 - Brána s...'!F39</f>
        <v>0</v>
      </c>
      <c r="BE60" s="4"/>
      <c r="BT60" s="134" t="s">
        <v>83</v>
      </c>
      <c r="BV60" s="134" t="s">
        <v>76</v>
      </c>
      <c r="BW60" s="134" t="s">
        <v>100</v>
      </c>
      <c r="BX60" s="134" t="s">
        <v>97</v>
      </c>
      <c r="CL60" s="134" t="s">
        <v>19</v>
      </c>
    </row>
    <row r="61" spans="1:91" s="7" customFormat="1" ht="24.75" customHeight="1">
      <c r="A61" s="7"/>
      <c r="B61" s="112"/>
      <c r="C61" s="113"/>
      <c r="D61" s="114" t="s">
        <v>101</v>
      </c>
      <c r="E61" s="114"/>
      <c r="F61" s="114"/>
      <c r="G61" s="114"/>
      <c r="H61" s="114"/>
      <c r="I61" s="115"/>
      <c r="J61" s="114" t="s">
        <v>102</v>
      </c>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6">
        <f>ROUND(AG62,2)</f>
        <v>0</v>
      </c>
      <c r="AH61" s="115"/>
      <c r="AI61" s="115"/>
      <c r="AJ61" s="115"/>
      <c r="AK61" s="115"/>
      <c r="AL61" s="115"/>
      <c r="AM61" s="115"/>
      <c r="AN61" s="117">
        <f>SUM(AG61,AT61)</f>
        <v>0</v>
      </c>
      <c r="AO61" s="115"/>
      <c r="AP61" s="115"/>
      <c r="AQ61" s="118" t="s">
        <v>80</v>
      </c>
      <c r="AR61" s="119"/>
      <c r="AS61" s="120">
        <f>ROUND(AS62,2)</f>
        <v>0</v>
      </c>
      <c r="AT61" s="121">
        <f>ROUND(SUM(AV61:AW61),2)</f>
        <v>0</v>
      </c>
      <c r="AU61" s="122">
        <f>ROUND(AU62,5)</f>
        <v>0</v>
      </c>
      <c r="AV61" s="121">
        <f>ROUND(AZ61*L29,2)</f>
        <v>0</v>
      </c>
      <c r="AW61" s="121">
        <f>ROUND(BA61*L30,2)</f>
        <v>0</v>
      </c>
      <c r="AX61" s="121">
        <f>ROUND(BB61*L29,2)</f>
        <v>0</v>
      </c>
      <c r="AY61" s="121">
        <f>ROUND(BC61*L30,2)</f>
        <v>0</v>
      </c>
      <c r="AZ61" s="121">
        <f>ROUND(AZ62,2)</f>
        <v>0</v>
      </c>
      <c r="BA61" s="121">
        <f>ROUND(BA62,2)</f>
        <v>0</v>
      </c>
      <c r="BB61" s="121">
        <f>ROUND(BB62,2)</f>
        <v>0</v>
      </c>
      <c r="BC61" s="121">
        <f>ROUND(BC62,2)</f>
        <v>0</v>
      </c>
      <c r="BD61" s="123">
        <f>ROUND(BD62,2)</f>
        <v>0</v>
      </c>
      <c r="BE61" s="7"/>
      <c r="BS61" s="124" t="s">
        <v>73</v>
      </c>
      <c r="BT61" s="124" t="s">
        <v>81</v>
      </c>
      <c r="BU61" s="124" t="s">
        <v>75</v>
      </c>
      <c r="BV61" s="124" t="s">
        <v>76</v>
      </c>
      <c r="BW61" s="124" t="s">
        <v>103</v>
      </c>
      <c r="BX61" s="124" t="s">
        <v>5</v>
      </c>
      <c r="CL61" s="124" t="s">
        <v>19</v>
      </c>
      <c r="CM61" s="124" t="s">
        <v>83</v>
      </c>
    </row>
    <row r="62" spans="1:90" s="4" customFormat="1" ht="23.25" customHeight="1">
      <c r="A62" s="125" t="s">
        <v>84</v>
      </c>
      <c r="B62" s="64"/>
      <c r="C62" s="126"/>
      <c r="D62" s="126"/>
      <c r="E62" s="127" t="s">
        <v>104</v>
      </c>
      <c r="F62" s="127"/>
      <c r="G62" s="127"/>
      <c r="H62" s="127"/>
      <c r="I62" s="127"/>
      <c r="J62" s="126"/>
      <c r="K62" s="127" t="s">
        <v>105</v>
      </c>
      <c r="L62" s="127"/>
      <c r="M62" s="127"/>
      <c r="N62" s="127"/>
      <c r="O62" s="127"/>
      <c r="P62" s="127"/>
      <c r="Q62" s="127"/>
      <c r="R62" s="127"/>
      <c r="S62" s="127"/>
      <c r="T62" s="127"/>
      <c r="U62" s="127"/>
      <c r="V62" s="127"/>
      <c r="W62" s="127"/>
      <c r="X62" s="127"/>
      <c r="Y62" s="127"/>
      <c r="Z62" s="127"/>
      <c r="AA62" s="127"/>
      <c r="AB62" s="127"/>
      <c r="AC62" s="127"/>
      <c r="AD62" s="127"/>
      <c r="AE62" s="127"/>
      <c r="AF62" s="127"/>
      <c r="AG62" s="128">
        <f>'KT012141 - SO 4 - Přípojk...'!J32</f>
        <v>0</v>
      </c>
      <c r="AH62" s="126"/>
      <c r="AI62" s="126"/>
      <c r="AJ62" s="126"/>
      <c r="AK62" s="126"/>
      <c r="AL62" s="126"/>
      <c r="AM62" s="126"/>
      <c r="AN62" s="128">
        <f>SUM(AG62,AT62)</f>
        <v>0</v>
      </c>
      <c r="AO62" s="126"/>
      <c r="AP62" s="126"/>
      <c r="AQ62" s="129" t="s">
        <v>87</v>
      </c>
      <c r="AR62" s="66"/>
      <c r="AS62" s="130">
        <v>0</v>
      </c>
      <c r="AT62" s="131">
        <f>ROUND(SUM(AV62:AW62),2)</f>
        <v>0</v>
      </c>
      <c r="AU62" s="132">
        <f>'KT012141 - SO 4 - Přípojk...'!P92</f>
        <v>0</v>
      </c>
      <c r="AV62" s="131">
        <f>'KT012141 - SO 4 - Přípojk...'!J35</f>
        <v>0</v>
      </c>
      <c r="AW62" s="131">
        <f>'KT012141 - SO 4 - Přípojk...'!J36</f>
        <v>0</v>
      </c>
      <c r="AX62" s="131">
        <f>'KT012141 - SO 4 - Přípojk...'!J37</f>
        <v>0</v>
      </c>
      <c r="AY62" s="131">
        <f>'KT012141 - SO 4 - Přípojk...'!J38</f>
        <v>0</v>
      </c>
      <c r="AZ62" s="131">
        <f>'KT012141 - SO 4 - Přípojk...'!F35</f>
        <v>0</v>
      </c>
      <c r="BA62" s="131">
        <f>'KT012141 - SO 4 - Přípojk...'!F36</f>
        <v>0</v>
      </c>
      <c r="BB62" s="131">
        <f>'KT012141 - SO 4 - Přípojk...'!F37</f>
        <v>0</v>
      </c>
      <c r="BC62" s="131">
        <f>'KT012141 - SO 4 - Přípojk...'!F38</f>
        <v>0</v>
      </c>
      <c r="BD62" s="133">
        <f>'KT012141 - SO 4 - Přípojk...'!F39</f>
        <v>0</v>
      </c>
      <c r="BE62" s="4"/>
      <c r="BT62" s="134" t="s">
        <v>83</v>
      </c>
      <c r="BV62" s="134" t="s">
        <v>76</v>
      </c>
      <c r="BW62" s="134" t="s">
        <v>106</v>
      </c>
      <c r="BX62" s="134" t="s">
        <v>103</v>
      </c>
      <c r="CL62" s="134" t="s">
        <v>19</v>
      </c>
    </row>
    <row r="63" spans="1:91" s="7" customFormat="1" ht="24.75" customHeight="1">
      <c r="A63" s="7"/>
      <c r="B63" s="112"/>
      <c r="C63" s="113"/>
      <c r="D63" s="114" t="s">
        <v>107</v>
      </c>
      <c r="E63" s="114"/>
      <c r="F63" s="114"/>
      <c r="G63" s="114"/>
      <c r="H63" s="114"/>
      <c r="I63" s="115"/>
      <c r="J63" s="114" t="s">
        <v>108</v>
      </c>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6">
        <f>ROUND(AG64,2)</f>
        <v>0</v>
      </c>
      <c r="AH63" s="115"/>
      <c r="AI63" s="115"/>
      <c r="AJ63" s="115"/>
      <c r="AK63" s="115"/>
      <c r="AL63" s="115"/>
      <c r="AM63" s="115"/>
      <c r="AN63" s="117">
        <f>SUM(AG63,AT63)</f>
        <v>0</v>
      </c>
      <c r="AO63" s="115"/>
      <c r="AP63" s="115"/>
      <c r="AQ63" s="118" t="s">
        <v>109</v>
      </c>
      <c r="AR63" s="119"/>
      <c r="AS63" s="120">
        <f>ROUND(AS64,2)</f>
        <v>0</v>
      </c>
      <c r="AT63" s="121">
        <f>ROUND(SUM(AV63:AW63),2)</f>
        <v>0</v>
      </c>
      <c r="AU63" s="122">
        <f>ROUND(AU64,5)</f>
        <v>0</v>
      </c>
      <c r="AV63" s="121">
        <f>ROUND(AZ63*L29,2)</f>
        <v>0</v>
      </c>
      <c r="AW63" s="121">
        <f>ROUND(BA63*L30,2)</f>
        <v>0</v>
      </c>
      <c r="AX63" s="121">
        <f>ROUND(BB63*L29,2)</f>
        <v>0</v>
      </c>
      <c r="AY63" s="121">
        <f>ROUND(BC63*L30,2)</f>
        <v>0</v>
      </c>
      <c r="AZ63" s="121">
        <f>ROUND(AZ64,2)</f>
        <v>0</v>
      </c>
      <c r="BA63" s="121">
        <f>ROUND(BA64,2)</f>
        <v>0</v>
      </c>
      <c r="BB63" s="121">
        <f>ROUND(BB64,2)</f>
        <v>0</v>
      </c>
      <c r="BC63" s="121">
        <f>ROUND(BC64,2)</f>
        <v>0</v>
      </c>
      <c r="BD63" s="123">
        <f>ROUND(BD64,2)</f>
        <v>0</v>
      </c>
      <c r="BE63" s="7"/>
      <c r="BS63" s="124" t="s">
        <v>73</v>
      </c>
      <c r="BT63" s="124" t="s">
        <v>81</v>
      </c>
      <c r="BU63" s="124" t="s">
        <v>75</v>
      </c>
      <c r="BV63" s="124" t="s">
        <v>76</v>
      </c>
      <c r="BW63" s="124" t="s">
        <v>110</v>
      </c>
      <c r="BX63" s="124" t="s">
        <v>5</v>
      </c>
      <c r="CL63" s="124" t="s">
        <v>19</v>
      </c>
      <c r="CM63" s="124" t="s">
        <v>83</v>
      </c>
    </row>
    <row r="64" spans="1:90" s="4" customFormat="1" ht="23.25" customHeight="1">
      <c r="A64" s="125" t="s">
        <v>84</v>
      </c>
      <c r="B64" s="64"/>
      <c r="C64" s="126"/>
      <c r="D64" s="126"/>
      <c r="E64" s="127" t="s">
        <v>111</v>
      </c>
      <c r="F64" s="127"/>
      <c r="G64" s="127"/>
      <c r="H64" s="127"/>
      <c r="I64" s="127"/>
      <c r="J64" s="126"/>
      <c r="K64" s="127" t="s">
        <v>112</v>
      </c>
      <c r="L64" s="127"/>
      <c r="M64" s="127"/>
      <c r="N64" s="127"/>
      <c r="O64" s="127"/>
      <c r="P64" s="127"/>
      <c r="Q64" s="127"/>
      <c r="R64" s="127"/>
      <c r="S64" s="127"/>
      <c r="T64" s="127"/>
      <c r="U64" s="127"/>
      <c r="V64" s="127"/>
      <c r="W64" s="127"/>
      <c r="X64" s="127"/>
      <c r="Y64" s="127"/>
      <c r="Z64" s="127"/>
      <c r="AA64" s="127"/>
      <c r="AB64" s="127"/>
      <c r="AC64" s="127"/>
      <c r="AD64" s="127"/>
      <c r="AE64" s="127"/>
      <c r="AF64" s="127"/>
      <c r="AG64" s="128">
        <f>'KT0121VON1 - Vedlejší a o...'!J32</f>
        <v>0</v>
      </c>
      <c r="AH64" s="126"/>
      <c r="AI64" s="126"/>
      <c r="AJ64" s="126"/>
      <c r="AK64" s="126"/>
      <c r="AL64" s="126"/>
      <c r="AM64" s="126"/>
      <c r="AN64" s="128">
        <f>SUM(AG64,AT64)</f>
        <v>0</v>
      </c>
      <c r="AO64" s="126"/>
      <c r="AP64" s="126"/>
      <c r="AQ64" s="129" t="s">
        <v>87</v>
      </c>
      <c r="AR64" s="66"/>
      <c r="AS64" s="135">
        <v>0</v>
      </c>
      <c r="AT64" s="136">
        <f>ROUND(SUM(AV64:AW64),2)</f>
        <v>0</v>
      </c>
      <c r="AU64" s="137">
        <f>'KT0121VON1 - Vedlejší a o...'!P89</f>
        <v>0</v>
      </c>
      <c r="AV64" s="136">
        <f>'KT0121VON1 - Vedlejší a o...'!J35</f>
        <v>0</v>
      </c>
      <c r="AW64" s="136">
        <f>'KT0121VON1 - Vedlejší a o...'!J36</f>
        <v>0</v>
      </c>
      <c r="AX64" s="136">
        <f>'KT0121VON1 - Vedlejší a o...'!J37</f>
        <v>0</v>
      </c>
      <c r="AY64" s="136">
        <f>'KT0121VON1 - Vedlejší a o...'!J38</f>
        <v>0</v>
      </c>
      <c r="AZ64" s="136">
        <f>'KT0121VON1 - Vedlejší a o...'!F35</f>
        <v>0</v>
      </c>
      <c r="BA64" s="136">
        <f>'KT0121VON1 - Vedlejší a o...'!F36</f>
        <v>0</v>
      </c>
      <c r="BB64" s="136">
        <f>'KT0121VON1 - Vedlejší a o...'!F37</f>
        <v>0</v>
      </c>
      <c r="BC64" s="136">
        <f>'KT0121VON1 - Vedlejší a o...'!F38</f>
        <v>0</v>
      </c>
      <c r="BD64" s="138">
        <f>'KT0121VON1 - Vedlejší a o...'!F39</f>
        <v>0</v>
      </c>
      <c r="BE64" s="4"/>
      <c r="BT64" s="134" t="s">
        <v>83</v>
      </c>
      <c r="BV64" s="134" t="s">
        <v>76</v>
      </c>
      <c r="BW64" s="134" t="s">
        <v>113</v>
      </c>
      <c r="BX64" s="134" t="s">
        <v>110</v>
      </c>
      <c r="CL64" s="134" t="s">
        <v>19</v>
      </c>
    </row>
    <row r="65" spans="1:57" s="2" customFormat="1" ht="30" customHeight="1">
      <c r="A65" s="39"/>
      <c r="B65" s="40"/>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5"/>
      <c r="AS65" s="39"/>
      <c r="AT65" s="39"/>
      <c r="AU65" s="39"/>
      <c r="AV65" s="39"/>
      <c r="AW65" s="39"/>
      <c r="AX65" s="39"/>
      <c r="AY65" s="39"/>
      <c r="AZ65" s="39"/>
      <c r="BA65" s="39"/>
      <c r="BB65" s="39"/>
      <c r="BC65" s="39"/>
      <c r="BD65" s="39"/>
      <c r="BE65" s="39"/>
    </row>
    <row r="66" spans="1:57" s="2" customFormat="1" ht="6.95" customHeight="1">
      <c r="A66" s="39"/>
      <c r="B66" s="60"/>
      <c r="C66" s="61"/>
      <c r="D66" s="61"/>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45"/>
      <c r="AS66" s="39"/>
      <c r="AT66" s="39"/>
      <c r="AU66" s="39"/>
      <c r="AV66" s="39"/>
      <c r="AW66" s="39"/>
      <c r="AX66" s="39"/>
      <c r="AY66" s="39"/>
      <c r="AZ66" s="39"/>
      <c r="BA66" s="39"/>
      <c r="BB66" s="39"/>
      <c r="BC66" s="39"/>
      <c r="BD66" s="39"/>
      <c r="BE66" s="39"/>
    </row>
  </sheetData>
  <sheetProtection password="CC35" sheet="1" objects="1" scenarios="1" formatColumns="0" formatRows="0"/>
  <mergeCells count="78">
    <mergeCell ref="C52:G52"/>
    <mergeCell ref="D57:H57"/>
    <mergeCell ref="D63:H63"/>
    <mergeCell ref="D59:H59"/>
    <mergeCell ref="D55:H55"/>
    <mergeCell ref="D61:H61"/>
    <mergeCell ref="E58:I58"/>
    <mergeCell ref="E56:I56"/>
    <mergeCell ref="E60:I60"/>
    <mergeCell ref="E64:I64"/>
    <mergeCell ref="E62:I62"/>
    <mergeCell ref="I52:AF52"/>
    <mergeCell ref="J57:AF57"/>
    <mergeCell ref="J61:AF61"/>
    <mergeCell ref="J55:AF55"/>
    <mergeCell ref="J59:AF59"/>
    <mergeCell ref="J63:AF63"/>
    <mergeCell ref="K62:AF62"/>
    <mergeCell ref="K56:AF56"/>
    <mergeCell ref="K58:AF58"/>
    <mergeCell ref="K64:AF64"/>
    <mergeCell ref="K60:AF60"/>
    <mergeCell ref="L45:AO45"/>
    <mergeCell ref="AG54:AM54"/>
    <mergeCell ref="BE5:BE32"/>
    <mergeCell ref="K5:AO5"/>
    <mergeCell ref="K6:AO6"/>
    <mergeCell ref="E14:AJ14"/>
    <mergeCell ref="E23:AN23"/>
    <mergeCell ref="AK26:AO26"/>
    <mergeCell ref="L28:P28"/>
    <mergeCell ref="W28:AE28"/>
    <mergeCell ref="AK28:AO28"/>
    <mergeCell ref="AK29:AO29"/>
    <mergeCell ref="W29:AE29"/>
    <mergeCell ref="L29:P29"/>
    <mergeCell ref="AK30:AO30"/>
    <mergeCell ref="W30:AE30"/>
    <mergeCell ref="L30:P30"/>
    <mergeCell ref="W31:AE31"/>
    <mergeCell ref="L31:P31"/>
    <mergeCell ref="AK31:AO31"/>
    <mergeCell ref="L32:P32"/>
    <mergeCell ref="W32:AE32"/>
    <mergeCell ref="AK32:AO32"/>
    <mergeCell ref="L33:P33"/>
    <mergeCell ref="W33:AE33"/>
    <mergeCell ref="AK33:AO33"/>
    <mergeCell ref="AK35:AO35"/>
    <mergeCell ref="X35:AB35"/>
    <mergeCell ref="AR2:BE2"/>
    <mergeCell ref="AG52:AM52"/>
    <mergeCell ref="AG61:AM61"/>
    <mergeCell ref="AG63:AM63"/>
    <mergeCell ref="AG62:AM62"/>
    <mergeCell ref="AG55:AM55"/>
    <mergeCell ref="AG60:AM60"/>
    <mergeCell ref="AG64:AM64"/>
    <mergeCell ref="AG59:AM59"/>
    <mergeCell ref="AG56:AM56"/>
    <mergeCell ref="AG57:AM57"/>
    <mergeCell ref="AG58:AM58"/>
    <mergeCell ref="AM49:AP49"/>
    <mergeCell ref="AM50:AP50"/>
    <mergeCell ref="AM47:AN47"/>
    <mergeCell ref="AN63:AP63"/>
    <mergeCell ref="AN52:AP52"/>
    <mergeCell ref="AN58:AP58"/>
    <mergeCell ref="AN61:AP61"/>
    <mergeCell ref="AN57:AP57"/>
    <mergeCell ref="AN60:AP60"/>
    <mergeCell ref="AN55:AP55"/>
    <mergeCell ref="AN56:AP56"/>
    <mergeCell ref="AN59:AP59"/>
    <mergeCell ref="AN62:AP62"/>
    <mergeCell ref="AN64:AP64"/>
    <mergeCell ref="AS49:AT51"/>
    <mergeCell ref="AN54:AP54"/>
  </mergeCells>
  <hyperlinks>
    <hyperlink ref="A56" location="'KT012111A - SO 1 - Dům - ...'!C2" display="/"/>
    <hyperlink ref="A58" location="'KT012121 - SO 2 - Chlév -...'!C2" display="/"/>
    <hyperlink ref="A60" location="'KT012131 - SO 3 - Brána s...'!C2" display="/"/>
    <hyperlink ref="A62" location="'KT012141 - SO 4 - Přípojk...'!C2" display="/"/>
    <hyperlink ref="A64" location="'KT0121VON1 - Vedlejší a o...'!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80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88</v>
      </c>
    </row>
    <row r="3" spans="2:46" s="1" customFormat="1" ht="6.95" customHeight="1">
      <c r="B3" s="139"/>
      <c r="C3" s="140"/>
      <c r="D3" s="140"/>
      <c r="E3" s="140"/>
      <c r="F3" s="140"/>
      <c r="G3" s="140"/>
      <c r="H3" s="140"/>
      <c r="I3" s="140"/>
      <c r="J3" s="140"/>
      <c r="K3" s="140"/>
      <c r="L3" s="21"/>
      <c r="AT3" s="18" t="s">
        <v>83</v>
      </c>
    </row>
    <row r="4" spans="2:46" s="1" customFormat="1" ht="24.95" customHeight="1">
      <c r="B4" s="21"/>
      <c r="D4" s="141" t="s">
        <v>114</v>
      </c>
      <c r="L4" s="21"/>
      <c r="M4" s="142" t="s">
        <v>10</v>
      </c>
      <c r="AT4" s="18" t="s">
        <v>4</v>
      </c>
    </row>
    <row r="5" spans="2:12" s="1" customFormat="1" ht="6.95" customHeight="1">
      <c r="B5" s="21"/>
      <c r="L5" s="21"/>
    </row>
    <row r="6" spans="2:12" s="1" customFormat="1" ht="12" customHeight="1">
      <c r="B6" s="21"/>
      <c r="D6" s="143" t="s">
        <v>16</v>
      </c>
      <c r="L6" s="21"/>
    </row>
    <row r="7" spans="2:12" s="1" customFormat="1" ht="16.5" customHeight="1">
      <c r="B7" s="21"/>
      <c r="E7" s="144" t="str">
        <f>'Rekapitulace stavby'!K6</f>
        <v>Roubená chalupa s chlévy, původem z Třebýciny čp.7</v>
      </c>
      <c r="F7" s="143"/>
      <c r="G7" s="143"/>
      <c r="H7" s="143"/>
      <c r="L7" s="21"/>
    </row>
    <row r="8" spans="2:12" s="1" customFormat="1" ht="12" customHeight="1">
      <c r="B8" s="21"/>
      <c r="D8" s="143" t="s">
        <v>115</v>
      </c>
      <c r="L8" s="21"/>
    </row>
    <row r="9" spans="1:31" s="2" customFormat="1" ht="16.5" customHeight="1">
      <c r="A9" s="39"/>
      <c r="B9" s="45"/>
      <c r="C9" s="39"/>
      <c r="D9" s="39"/>
      <c r="E9" s="144" t="s">
        <v>116</v>
      </c>
      <c r="F9" s="39"/>
      <c r="G9" s="39"/>
      <c r="H9" s="39"/>
      <c r="I9" s="39"/>
      <c r="J9" s="39"/>
      <c r="K9" s="39"/>
      <c r="L9" s="145"/>
      <c r="S9" s="39"/>
      <c r="T9" s="39"/>
      <c r="U9" s="39"/>
      <c r="V9" s="39"/>
      <c r="W9" s="39"/>
      <c r="X9" s="39"/>
      <c r="Y9" s="39"/>
      <c r="Z9" s="39"/>
      <c r="AA9" s="39"/>
      <c r="AB9" s="39"/>
      <c r="AC9" s="39"/>
      <c r="AD9" s="39"/>
      <c r="AE9" s="39"/>
    </row>
    <row r="10" spans="1:31" s="2" customFormat="1" ht="12" customHeight="1">
      <c r="A10" s="39"/>
      <c r="B10" s="45"/>
      <c r="C10" s="39"/>
      <c r="D10" s="143" t="s">
        <v>117</v>
      </c>
      <c r="E10" s="39"/>
      <c r="F10" s="39"/>
      <c r="G10" s="39"/>
      <c r="H10" s="39"/>
      <c r="I10" s="39"/>
      <c r="J10" s="39"/>
      <c r="K10" s="39"/>
      <c r="L10" s="145"/>
      <c r="S10" s="39"/>
      <c r="T10" s="39"/>
      <c r="U10" s="39"/>
      <c r="V10" s="39"/>
      <c r="W10" s="39"/>
      <c r="X10" s="39"/>
      <c r="Y10" s="39"/>
      <c r="Z10" s="39"/>
      <c r="AA10" s="39"/>
      <c r="AB10" s="39"/>
      <c r="AC10" s="39"/>
      <c r="AD10" s="39"/>
      <c r="AE10" s="39"/>
    </row>
    <row r="11" spans="1:31" s="2" customFormat="1" ht="16.5" customHeight="1">
      <c r="A11" s="39"/>
      <c r="B11" s="45"/>
      <c r="C11" s="39"/>
      <c r="D11" s="39"/>
      <c r="E11" s="146" t="s">
        <v>118</v>
      </c>
      <c r="F11" s="39"/>
      <c r="G11" s="39"/>
      <c r="H11" s="39"/>
      <c r="I11" s="39"/>
      <c r="J11" s="39"/>
      <c r="K11" s="39"/>
      <c r="L11" s="145"/>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145"/>
      <c r="S12" s="39"/>
      <c r="T12" s="39"/>
      <c r="U12" s="39"/>
      <c r="V12" s="39"/>
      <c r="W12" s="39"/>
      <c r="X12" s="39"/>
      <c r="Y12" s="39"/>
      <c r="Z12" s="39"/>
      <c r="AA12" s="39"/>
      <c r="AB12" s="39"/>
      <c r="AC12" s="39"/>
      <c r="AD12" s="39"/>
      <c r="AE12" s="39"/>
    </row>
    <row r="13" spans="1:31" s="2" customFormat="1" ht="12" customHeight="1">
      <c r="A13" s="39"/>
      <c r="B13" s="45"/>
      <c r="C13" s="39"/>
      <c r="D13" s="143" t="s">
        <v>18</v>
      </c>
      <c r="E13" s="39"/>
      <c r="F13" s="134" t="s">
        <v>19</v>
      </c>
      <c r="G13" s="39"/>
      <c r="H13" s="39"/>
      <c r="I13" s="143" t="s">
        <v>20</v>
      </c>
      <c r="J13" s="134" t="s">
        <v>19</v>
      </c>
      <c r="K13" s="39"/>
      <c r="L13" s="145"/>
      <c r="S13" s="39"/>
      <c r="T13" s="39"/>
      <c r="U13" s="39"/>
      <c r="V13" s="39"/>
      <c r="W13" s="39"/>
      <c r="X13" s="39"/>
      <c r="Y13" s="39"/>
      <c r="Z13" s="39"/>
      <c r="AA13" s="39"/>
      <c r="AB13" s="39"/>
      <c r="AC13" s="39"/>
      <c r="AD13" s="39"/>
      <c r="AE13" s="39"/>
    </row>
    <row r="14" spans="1:31" s="2" customFormat="1" ht="12" customHeight="1">
      <c r="A14" s="39"/>
      <c r="B14" s="45"/>
      <c r="C14" s="39"/>
      <c r="D14" s="143" t="s">
        <v>21</v>
      </c>
      <c r="E14" s="39"/>
      <c r="F14" s="134" t="s">
        <v>22</v>
      </c>
      <c r="G14" s="39"/>
      <c r="H14" s="39"/>
      <c r="I14" s="143" t="s">
        <v>23</v>
      </c>
      <c r="J14" s="147" t="str">
        <f>'Rekapitulace stavby'!AN8</f>
        <v>24. 3. 2021</v>
      </c>
      <c r="K14" s="39"/>
      <c r="L14" s="145"/>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145"/>
      <c r="S15" s="39"/>
      <c r="T15" s="39"/>
      <c r="U15" s="39"/>
      <c r="V15" s="39"/>
      <c r="W15" s="39"/>
      <c r="X15" s="39"/>
      <c r="Y15" s="39"/>
      <c r="Z15" s="39"/>
      <c r="AA15" s="39"/>
      <c r="AB15" s="39"/>
      <c r="AC15" s="39"/>
      <c r="AD15" s="39"/>
      <c r="AE15" s="39"/>
    </row>
    <row r="16" spans="1:31" s="2" customFormat="1" ht="12" customHeight="1">
      <c r="A16" s="39"/>
      <c r="B16" s="45"/>
      <c r="C16" s="39"/>
      <c r="D16" s="143" t="s">
        <v>25</v>
      </c>
      <c r="E16" s="39"/>
      <c r="F16" s="39"/>
      <c r="G16" s="39"/>
      <c r="H16" s="39"/>
      <c r="I16" s="143" t="s">
        <v>26</v>
      </c>
      <c r="J16" s="134" t="s">
        <v>19</v>
      </c>
      <c r="K16" s="39"/>
      <c r="L16" s="145"/>
      <c r="S16" s="39"/>
      <c r="T16" s="39"/>
      <c r="U16" s="39"/>
      <c r="V16" s="39"/>
      <c r="W16" s="39"/>
      <c r="X16" s="39"/>
      <c r="Y16" s="39"/>
      <c r="Z16" s="39"/>
      <c r="AA16" s="39"/>
      <c r="AB16" s="39"/>
      <c r="AC16" s="39"/>
      <c r="AD16" s="39"/>
      <c r="AE16" s="39"/>
    </row>
    <row r="17" spans="1:31" s="2" customFormat="1" ht="18" customHeight="1">
      <c r="A17" s="39"/>
      <c r="B17" s="45"/>
      <c r="C17" s="39"/>
      <c r="D17" s="39"/>
      <c r="E17" s="134" t="s">
        <v>27</v>
      </c>
      <c r="F17" s="39"/>
      <c r="G17" s="39"/>
      <c r="H17" s="39"/>
      <c r="I17" s="143" t="s">
        <v>28</v>
      </c>
      <c r="J17" s="134" t="s">
        <v>19</v>
      </c>
      <c r="K17" s="39"/>
      <c r="L17" s="145"/>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145"/>
      <c r="S18" s="39"/>
      <c r="T18" s="39"/>
      <c r="U18" s="39"/>
      <c r="V18" s="39"/>
      <c r="W18" s="39"/>
      <c r="X18" s="39"/>
      <c r="Y18" s="39"/>
      <c r="Z18" s="39"/>
      <c r="AA18" s="39"/>
      <c r="AB18" s="39"/>
      <c r="AC18" s="39"/>
      <c r="AD18" s="39"/>
      <c r="AE18" s="39"/>
    </row>
    <row r="19" spans="1:31" s="2" customFormat="1" ht="12" customHeight="1">
      <c r="A19" s="39"/>
      <c r="B19" s="45"/>
      <c r="C19" s="39"/>
      <c r="D19" s="143" t="s">
        <v>29</v>
      </c>
      <c r="E19" s="39"/>
      <c r="F19" s="39"/>
      <c r="G19" s="39"/>
      <c r="H19" s="39"/>
      <c r="I19" s="143" t="s">
        <v>26</v>
      </c>
      <c r="J19" s="34" t="str">
        <f>'Rekapitulace stavby'!AN13</f>
        <v>Vyplň údaj</v>
      </c>
      <c r="K19" s="39"/>
      <c r="L19" s="145"/>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stavby'!E14</f>
        <v>Vyplň údaj</v>
      </c>
      <c r="F20" s="134"/>
      <c r="G20" s="134"/>
      <c r="H20" s="134"/>
      <c r="I20" s="143" t="s">
        <v>28</v>
      </c>
      <c r="J20" s="34" t="str">
        <f>'Rekapitulace stavby'!AN14</f>
        <v>Vyplň údaj</v>
      </c>
      <c r="K20" s="39"/>
      <c r="L20" s="145"/>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145"/>
      <c r="S21" s="39"/>
      <c r="T21" s="39"/>
      <c r="U21" s="39"/>
      <c r="V21" s="39"/>
      <c r="W21" s="39"/>
      <c r="X21" s="39"/>
      <c r="Y21" s="39"/>
      <c r="Z21" s="39"/>
      <c r="AA21" s="39"/>
      <c r="AB21" s="39"/>
      <c r="AC21" s="39"/>
      <c r="AD21" s="39"/>
      <c r="AE21" s="39"/>
    </row>
    <row r="22" spans="1:31" s="2" customFormat="1" ht="12" customHeight="1">
      <c r="A22" s="39"/>
      <c r="B22" s="45"/>
      <c r="C22" s="39"/>
      <c r="D22" s="143" t="s">
        <v>31</v>
      </c>
      <c r="E22" s="39"/>
      <c r="F22" s="39"/>
      <c r="G22" s="39"/>
      <c r="H22" s="39"/>
      <c r="I22" s="143" t="s">
        <v>26</v>
      </c>
      <c r="J22" s="134" t="s">
        <v>19</v>
      </c>
      <c r="K22" s="39"/>
      <c r="L22" s="145"/>
      <c r="S22" s="39"/>
      <c r="T22" s="39"/>
      <c r="U22" s="39"/>
      <c r="V22" s="39"/>
      <c r="W22" s="39"/>
      <c r="X22" s="39"/>
      <c r="Y22" s="39"/>
      <c r="Z22" s="39"/>
      <c r="AA22" s="39"/>
      <c r="AB22" s="39"/>
      <c r="AC22" s="39"/>
      <c r="AD22" s="39"/>
      <c r="AE22" s="39"/>
    </row>
    <row r="23" spans="1:31" s="2" customFormat="1" ht="18" customHeight="1">
      <c r="A23" s="39"/>
      <c r="B23" s="45"/>
      <c r="C23" s="39"/>
      <c r="D23" s="39"/>
      <c r="E23" s="134" t="s">
        <v>32</v>
      </c>
      <c r="F23" s="39"/>
      <c r="G23" s="39"/>
      <c r="H23" s="39"/>
      <c r="I23" s="143" t="s">
        <v>28</v>
      </c>
      <c r="J23" s="134" t="s">
        <v>19</v>
      </c>
      <c r="K23" s="39"/>
      <c r="L23" s="145"/>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145"/>
      <c r="S24" s="39"/>
      <c r="T24" s="39"/>
      <c r="U24" s="39"/>
      <c r="V24" s="39"/>
      <c r="W24" s="39"/>
      <c r="X24" s="39"/>
      <c r="Y24" s="39"/>
      <c r="Z24" s="39"/>
      <c r="AA24" s="39"/>
      <c r="AB24" s="39"/>
      <c r="AC24" s="39"/>
      <c r="AD24" s="39"/>
      <c r="AE24" s="39"/>
    </row>
    <row r="25" spans="1:31" s="2" customFormat="1" ht="12" customHeight="1">
      <c r="A25" s="39"/>
      <c r="B25" s="45"/>
      <c r="C25" s="39"/>
      <c r="D25" s="143" t="s">
        <v>34</v>
      </c>
      <c r="E25" s="39"/>
      <c r="F25" s="39"/>
      <c r="G25" s="39"/>
      <c r="H25" s="39"/>
      <c r="I25" s="143" t="s">
        <v>26</v>
      </c>
      <c r="J25" s="134" t="s">
        <v>35</v>
      </c>
      <c r="K25" s="39"/>
      <c r="L25" s="145"/>
      <c r="S25" s="39"/>
      <c r="T25" s="39"/>
      <c r="U25" s="39"/>
      <c r="V25" s="39"/>
      <c r="W25" s="39"/>
      <c r="X25" s="39"/>
      <c r="Y25" s="39"/>
      <c r="Z25" s="39"/>
      <c r="AA25" s="39"/>
      <c r="AB25" s="39"/>
      <c r="AC25" s="39"/>
      <c r="AD25" s="39"/>
      <c r="AE25" s="39"/>
    </row>
    <row r="26" spans="1:31" s="2" customFormat="1" ht="18" customHeight="1">
      <c r="A26" s="39"/>
      <c r="B26" s="45"/>
      <c r="C26" s="39"/>
      <c r="D26" s="39"/>
      <c r="E26" s="134" t="s">
        <v>36</v>
      </c>
      <c r="F26" s="39"/>
      <c r="G26" s="39"/>
      <c r="H26" s="39"/>
      <c r="I26" s="143" t="s">
        <v>28</v>
      </c>
      <c r="J26" s="134" t="s">
        <v>37</v>
      </c>
      <c r="K26" s="39"/>
      <c r="L26" s="145"/>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145"/>
      <c r="S27" s="39"/>
      <c r="T27" s="39"/>
      <c r="U27" s="39"/>
      <c r="V27" s="39"/>
      <c r="W27" s="39"/>
      <c r="X27" s="39"/>
      <c r="Y27" s="39"/>
      <c r="Z27" s="39"/>
      <c r="AA27" s="39"/>
      <c r="AB27" s="39"/>
      <c r="AC27" s="39"/>
      <c r="AD27" s="39"/>
      <c r="AE27" s="39"/>
    </row>
    <row r="28" spans="1:31" s="2" customFormat="1" ht="12" customHeight="1">
      <c r="A28" s="39"/>
      <c r="B28" s="45"/>
      <c r="C28" s="39"/>
      <c r="D28" s="143" t="s">
        <v>38</v>
      </c>
      <c r="E28" s="39"/>
      <c r="F28" s="39"/>
      <c r="G28" s="39"/>
      <c r="H28" s="39"/>
      <c r="I28" s="39"/>
      <c r="J28" s="39"/>
      <c r="K28" s="39"/>
      <c r="L28" s="145"/>
      <c r="S28" s="39"/>
      <c r="T28" s="39"/>
      <c r="U28" s="39"/>
      <c r="V28" s="39"/>
      <c r="W28" s="39"/>
      <c r="X28" s="39"/>
      <c r="Y28" s="39"/>
      <c r="Z28" s="39"/>
      <c r="AA28" s="39"/>
      <c r="AB28" s="39"/>
      <c r="AC28" s="39"/>
      <c r="AD28" s="39"/>
      <c r="AE28" s="39"/>
    </row>
    <row r="29" spans="1:31" s="8" customFormat="1" ht="16.5" customHeight="1">
      <c r="A29" s="148"/>
      <c r="B29" s="149"/>
      <c r="C29" s="148"/>
      <c r="D29" s="148"/>
      <c r="E29" s="150" t="s">
        <v>19</v>
      </c>
      <c r="F29" s="150"/>
      <c r="G29" s="150"/>
      <c r="H29" s="150"/>
      <c r="I29" s="148"/>
      <c r="J29" s="148"/>
      <c r="K29" s="148"/>
      <c r="L29" s="151"/>
      <c r="S29" s="148"/>
      <c r="T29" s="148"/>
      <c r="U29" s="148"/>
      <c r="V29" s="148"/>
      <c r="W29" s="148"/>
      <c r="X29" s="148"/>
      <c r="Y29" s="148"/>
      <c r="Z29" s="148"/>
      <c r="AA29" s="148"/>
      <c r="AB29" s="148"/>
      <c r="AC29" s="148"/>
      <c r="AD29" s="148"/>
      <c r="AE29" s="148"/>
    </row>
    <row r="30" spans="1:31" s="2" customFormat="1" ht="6.95" customHeight="1">
      <c r="A30" s="39"/>
      <c r="B30" s="45"/>
      <c r="C30" s="39"/>
      <c r="D30" s="39"/>
      <c r="E30" s="39"/>
      <c r="F30" s="39"/>
      <c r="G30" s="39"/>
      <c r="H30" s="39"/>
      <c r="I30" s="39"/>
      <c r="J30" s="39"/>
      <c r="K30" s="39"/>
      <c r="L30" s="145"/>
      <c r="S30" s="39"/>
      <c r="T30" s="39"/>
      <c r="U30" s="39"/>
      <c r="V30" s="39"/>
      <c r="W30" s="39"/>
      <c r="X30" s="39"/>
      <c r="Y30" s="39"/>
      <c r="Z30" s="39"/>
      <c r="AA30" s="39"/>
      <c r="AB30" s="39"/>
      <c r="AC30" s="39"/>
      <c r="AD30" s="39"/>
      <c r="AE30" s="39"/>
    </row>
    <row r="31" spans="1:31" s="2" customFormat="1" ht="6.95" customHeight="1">
      <c r="A31" s="39"/>
      <c r="B31" s="45"/>
      <c r="C31" s="39"/>
      <c r="D31" s="152"/>
      <c r="E31" s="152"/>
      <c r="F31" s="152"/>
      <c r="G31" s="152"/>
      <c r="H31" s="152"/>
      <c r="I31" s="152"/>
      <c r="J31" s="152"/>
      <c r="K31" s="152"/>
      <c r="L31" s="145"/>
      <c r="S31" s="39"/>
      <c r="T31" s="39"/>
      <c r="U31" s="39"/>
      <c r="V31" s="39"/>
      <c r="W31" s="39"/>
      <c r="X31" s="39"/>
      <c r="Y31" s="39"/>
      <c r="Z31" s="39"/>
      <c r="AA31" s="39"/>
      <c r="AB31" s="39"/>
      <c r="AC31" s="39"/>
      <c r="AD31" s="39"/>
      <c r="AE31" s="39"/>
    </row>
    <row r="32" spans="1:31" s="2" customFormat="1" ht="25.4" customHeight="1">
      <c r="A32" s="39"/>
      <c r="B32" s="45"/>
      <c r="C32" s="39"/>
      <c r="D32" s="153" t="s">
        <v>40</v>
      </c>
      <c r="E32" s="39"/>
      <c r="F32" s="39"/>
      <c r="G32" s="39"/>
      <c r="H32" s="39"/>
      <c r="I32" s="39"/>
      <c r="J32" s="154">
        <f>ROUND(J99,2)</f>
        <v>0</v>
      </c>
      <c r="K32" s="39"/>
      <c r="L32" s="145"/>
      <c r="S32" s="39"/>
      <c r="T32" s="39"/>
      <c r="U32" s="39"/>
      <c r="V32" s="39"/>
      <c r="W32" s="39"/>
      <c r="X32" s="39"/>
      <c r="Y32" s="39"/>
      <c r="Z32" s="39"/>
      <c r="AA32" s="39"/>
      <c r="AB32" s="39"/>
      <c r="AC32" s="39"/>
      <c r="AD32" s="39"/>
      <c r="AE32" s="39"/>
    </row>
    <row r="33" spans="1:31" s="2" customFormat="1" ht="6.95" customHeight="1">
      <c r="A33" s="39"/>
      <c r="B33" s="45"/>
      <c r="C33" s="39"/>
      <c r="D33" s="152"/>
      <c r="E33" s="152"/>
      <c r="F33" s="152"/>
      <c r="G33" s="152"/>
      <c r="H33" s="152"/>
      <c r="I33" s="152"/>
      <c r="J33" s="152"/>
      <c r="K33" s="152"/>
      <c r="L33" s="145"/>
      <c r="S33" s="39"/>
      <c r="T33" s="39"/>
      <c r="U33" s="39"/>
      <c r="V33" s="39"/>
      <c r="W33" s="39"/>
      <c r="X33" s="39"/>
      <c r="Y33" s="39"/>
      <c r="Z33" s="39"/>
      <c r="AA33" s="39"/>
      <c r="AB33" s="39"/>
      <c r="AC33" s="39"/>
      <c r="AD33" s="39"/>
      <c r="AE33" s="39"/>
    </row>
    <row r="34" spans="1:31" s="2" customFormat="1" ht="14.4" customHeight="1">
      <c r="A34" s="39"/>
      <c r="B34" s="45"/>
      <c r="C34" s="39"/>
      <c r="D34" s="39"/>
      <c r="E34" s="39"/>
      <c r="F34" s="155" t="s">
        <v>42</v>
      </c>
      <c r="G34" s="39"/>
      <c r="H34" s="39"/>
      <c r="I34" s="155" t="s">
        <v>41</v>
      </c>
      <c r="J34" s="155" t="s">
        <v>43</v>
      </c>
      <c r="K34" s="39"/>
      <c r="L34" s="145"/>
      <c r="S34" s="39"/>
      <c r="T34" s="39"/>
      <c r="U34" s="39"/>
      <c r="V34" s="39"/>
      <c r="W34" s="39"/>
      <c r="X34" s="39"/>
      <c r="Y34" s="39"/>
      <c r="Z34" s="39"/>
      <c r="AA34" s="39"/>
      <c r="AB34" s="39"/>
      <c r="AC34" s="39"/>
      <c r="AD34" s="39"/>
      <c r="AE34" s="39"/>
    </row>
    <row r="35" spans="1:31" s="2" customFormat="1" ht="14.4" customHeight="1">
      <c r="A35" s="39"/>
      <c r="B35" s="45"/>
      <c r="C35" s="39"/>
      <c r="D35" s="156" t="s">
        <v>44</v>
      </c>
      <c r="E35" s="143" t="s">
        <v>45</v>
      </c>
      <c r="F35" s="157">
        <f>ROUND((SUM(BE99:BE808)),2)</f>
        <v>0</v>
      </c>
      <c r="G35" s="39"/>
      <c r="H35" s="39"/>
      <c r="I35" s="158">
        <v>0.21</v>
      </c>
      <c r="J35" s="157">
        <f>ROUND(((SUM(BE99:BE808))*I35),2)</f>
        <v>0</v>
      </c>
      <c r="K35" s="39"/>
      <c r="L35" s="145"/>
      <c r="S35" s="39"/>
      <c r="T35" s="39"/>
      <c r="U35" s="39"/>
      <c r="V35" s="39"/>
      <c r="W35" s="39"/>
      <c r="X35" s="39"/>
      <c r="Y35" s="39"/>
      <c r="Z35" s="39"/>
      <c r="AA35" s="39"/>
      <c r="AB35" s="39"/>
      <c r="AC35" s="39"/>
      <c r="AD35" s="39"/>
      <c r="AE35" s="39"/>
    </row>
    <row r="36" spans="1:31" s="2" customFormat="1" ht="14.4" customHeight="1">
      <c r="A36" s="39"/>
      <c r="B36" s="45"/>
      <c r="C36" s="39"/>
      <c r="D36" s="39"/>
      <c r="E36" s="143" t="s">
        <v>46</v>
      </c>
      <c r="F36" s="157">
        <f>ROUND((SUM(BF99:BF808)),2)</f>
        <v>0</v>
      </c>
      <c r="G36" s="39"/>
      <c r="H36" s="39"/>
      <c r="I36" s="158">
        <v>0.15</v>
      </c>
      <c r="J36" s="157">
        <f>ROUND(((SUM(BF99:BF808))*I36),2)</f>
        <v>0</v>
      </c>
      <c r="K36" s="39"/>
      <c r="L36" s="145"/>
      <c r="S36" s="39"/>
      <c r="T36" s="39"/>
      <c r="U36" s="39"/>
      <c r="V36" s="39"/>
      <c r="W36" s="39"/>
      <c r="X36" s="39"/>
      <c r="Y36" s="39"/>
      <c r="Z36" s="39"/>
      <c r="AA36" s="39"/>
      <c r="AB36" s="39"/>
      <c r="AC36" s="39"/>
      <c r="AD36" s="39"/>
      <c r="AE36" s="39"/>
    </row>
    <row r="37" spans="1:31" s="2" customFormat="1" ht="14.4" customHeight="1" hidden="1">
      <c r="A37" s="39"/>
      <c r="B37" s="45"/>
      <c r="C37" s="39"/>
      <c r="D37" s="39"/>
      <c r="E37" s="143" t="s">
        <v>47</v>
      </c>
      <c r="F37" s="157">
        <f>ROUND((SUM(BG99:BG808)),2)</f>
        <v>0</v>
      </c>
      <c r="G37" s="39"/>
      <c r="H37" s="39"/>
      <c r="I37" s="158">
        <v>0.21</v>
      </c>
      <c r="J37" s="157">
        <f>0</f>
        <v>0</v>
      </c>
      <c r="K37" s="39"/>
      <c r="L37" s="145"/>
      <c r="S37" s="39"/>
      <c r="T37" s="39"/>
      <c r="U37" s="39"/>
      <c r="V37" s="39"/>
      <c r="W37" s="39"/>
      <c r="X37" s="39"/>
      <c r="Y37" s="39"/>
      <c r="Z37" s="39"/>
      <c r="AA37" s="39"/>
      <c r="AB37" s="39"/>
      <c r="AC37" s="39"/>
      <c r="AD37" s="39"/>
      <c r="AE37" s="39"/>
    </row>
    <row r="38" spans="1:31" s="2" customFormat="1" ht="14.4" customHeight="1" hidden="1">
      <c r="A38" s="39"/>
      <c r="B38" s="45"/>
      <c r="C38" s="39"/>
      <c r="D38" s="39"/>
      <c r="E38" s="143" t="s">
        <v>48</v>
      </c>
      <c r="F38" s="157">
        <f>ROUND((SUM(BH99:BH808)),2)</f>
        <v>0</v>
      </c>
      <c r="G38" s="39"/>
      <c r="H38" s="39"/>
      <c r="I38" s="158">
        <v>0.15</v>
      </c>
      <c r="J38" s="157">
        <f>0</f>
        <v>0</v>
      </c>
      <c r="K38" s="39"/>
      <c r="L38" s="145"/>
      <c r="S38" s="39"/>
      <c r="T38" s="39"/>
      <c r="U38" s="39"/>
      <c r="V38" s="39"/>
      <c r="W38" s="39"/>
      <c r="X38" s="39"/>
      <c r="Y38" s="39"/>
      <c r="Z38" s="39"/>
      <c r="AA38" s="39"/>
      <c r="AB38" s="39"/>
      <c r="AC38" s="39"/>
      <c r="AD38" s="39"/>
      <c r="AE38" s="39"/>
    </row>
    <row r="39" spans="1:31" s="2" customFormat="1" ht="14.4" customHeight="1" hidden="1">
      <c r="A39" s="39"/>
      <c r="B39" s="45"/>
      <c r="C39" s="39"/>
      <c r="D39" s="39"/>
      <c r="E39" s="143" t="s">
        <v>49</v>
      </c>
      <c r="F39" s="157">
        <f>ROUND((SUM(BI99:BI808)),2)</f>
        <v>0</v>
      </c>
      <c r="G39" s="39"/>
      <c r="H39" s="39"/>
      <c r="I39" s="158">
        <v>0</v>
      </c>
      <c r="J39" s="157">
        <f>0</f>
        <v>0</v>
      </c>
      <c r="K39" s="39"/>
      <c r="L39" s="145"/>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145"/>
      <c r="S40" s="39"/>
      <c r="T40" s="39"/>
      <c r="U40" s="39"/>
      <c r="V40" s="39"/>
      <c r="W40" s="39"/>
      <c r="X40" s="39"/>
      <c r="Y40" s="39"/>
      <c r="Z40" s="39"/>
      <c r="AA40" s="39"/>
      <c r="AB40" s="39"/>
      <c r="AC40" s="39"/>
      <c r="AD40" s="39"/>
      <c r="AE40" s="39"/>
    </row>
    <row r="41" spans="1:31" s="2" customFormat="1" ht="25.4" customHeight="1">
      <c r="A41" s="39"/>
      <c r="B41" s="45"/>
      <c r="C41" s="159"/>
      <c r="D41" s="160" t="s">
        <v>50</v>
      </c>
      <c r="E41" s="161"/>
      <c r="F41" s="161"/>
      <c r="G41" s="162" t="s">
        <v>51</v>
      </c>
      <c r="H41" s="163" t="s">
        <v>52</v>
      </c>
      <c r="I41" s="161"/>
      <c r="J41" s="164">
        <f>SUM(J32:J39)</f>
        <v>0</v>
      </c>
      <c r="K41" s="165"/>
      <c r="L41" s="145"/>
      <c r="S41" s="39"/>
      <c r="T41" s="39"/>
      <c r="U41" s="39"/>
      <c r="V41" s="39"/>
      <c r="W41" s="39"/>
      <c r="X41" s="39"/>
      <c r="Y41" s="39"/>
      <c r="Z41" s="39"/>
      <c r="AA41" s="39"/>
      <c r="AB41" s="39"/>
      <c r="AC41" s="39"/>
      <c r="AD41" s="39"/>
      <c r="AE41" s="39"/>
    </row>
    <row r="42" spans="1:31" s="2" customFormat="1" ht="14.4" customHeight="1">
      <c r="A42" s="39"/>
      <c r="B42" s="166"/>
      <c r="C42" s="167"/>
      <c r="D42" s="167"/>
      <c r="E42" s="167"/>
      <c r="F42" s="167"/>
      <c r="G42" s="167"/>
      <c r="H42" s="167"/>
      <c r="I42" s="167"/>
      <c r="J42" s="167"/>
      <c r="K42" s="167"/>
      <c r="L42" s="145"/>
      <c r="S42" s="39"/>
      <c r="T42" s="39"/>
      <c r="U42" s="39"/>
      <c r="V42" s="39"/>
      <c r="W42" s="39"/>
      <c r="X42" s="39"/>
      <c r="Y42" s="39"/>
      <c r="Z42" s="39"/>
      <c r="AA42" s="39"/>
      <c r="AB42" s="39"/>
      <c r="AC42" s="39"/>
      <c r="AD42" s="39"/>
      <c r="AE42" s="39"/>
    </row>
    <row r="46" spans="1:31" s="2" customFormat="1" ht="6.95" customHeight="1">
      <c r="A46" s="39"/>
      <c r="B46" s="168"/>
      <c r="C46" s="169"/>
      <c r="D46" s="169"/>
      <c r="E46" s="169"/>
      <c r="F46" s="169"/>
      <c r="G46" s="169"/>
      <c r="H46" s="169"/>
      <c r="I46" s="169"/>
      <c r="J46" s="169"/>
      <c r="K46" s="169"/>
      <c r="L46" s="145"/>
      <c r="S46" s="39"/>
      <c r="T46" s="39"/>
      <c r="U46" s="39"/>
      <c r="V46" s="39"/>
      <c r="W46" s="39"/>
      <c r="X46" s="39"/>
      <c r="Y46" s="39"/>
      <c r="Z46" s="39"/>
      <c r="AA46" s="39"/>
      <c r="AB46" s="39"/>
      <c r="AC46" s="39"/>
      <c r="AD46" s="39"/>
      <c r="AE46" s="39"/>
    </row>
    <row r="47" spans="1:31" s="2" customFormat="1" ht="24.95" customHeight="1">
      <c r="A47" s="39"/>
      <c r="B47" s="40"/>
      <c r="C47" s="24" t="s">
        <v>119</v>
      </c>
      <c r="D47" s="41"/>
      <c r="E47" s="41"/>
      <c r="F47" s="41"/>
      <c r="G47" s="41"/>
      <c r="H47" s="41"/>
      <c r="I47" s="41"/>
      <c r="J47" s="41"/>
      <c r="K47" s="41"/>
      <c r="L47" s="145"/>
      <c r="S47" s="39"/>
      <c r="T47" s="39"/>
      <c r="U47" s="39"/>
      <c r="V47" s="39"/>
      <c r="W47" s="39"/>
      <c r="X47" s="39"/>
      <c r="Y47" s="39"/>
      <c r="Z47" s="39"/>
      <c r="AA47" s="39"/>
      <c r="AB47" s="39"/>
      <c r="AC47" s="39"/>
      <c r="AD47" s="39"/>
      <c r="AE47" s="39"/>
    </row>
    <row r="48" spans="1:31" s="2" customFormat="1" ht="6.95" customHeight="1">
      <c r="A48" s="39"/>
      <c r="B48" s="40"/>
      <c r="C48" s="41"/>
      <c r="D48" s="41"/>
      <c r="E48" s="41"/>
      <c r="F48" s="41"/>
      <c r="G48" s="41"/>
      <c r="H48" s="41"/>
      <c r="I48" s="41"/>
      <c r="J48" s="41"/>
      <c r="K48" s="41"/>
      <c r="L48" s="145"/>
      <c r="S48" s="39"/>
      <c r="T48" s="39"/>
      <c r="U48" s="39"/>
      <c r="V48" s="39"/>
      <c r="W48" s="39"/>
      <c r="X48" s="39"/>
      <c r="Y48" s="39"/>
      <c r="Z48" s="39"/>
      <c r="AA48" s="39"/>
      <c r="AB48" s="39"/>
      <c r="AC48" s="39"/>
      <c r="AD48" s="39"/>
      <c r="AE48" s="39"/>
    </row>
    <row r="49" spans="1:31" s="2" customFormat="1" ht="12" customHeight="1">
      <c r="A49" s="39"/>
      <c r="B49" s="40"/>
      <c r="C49" s="33" t="s">
        <v>16</v>
      </c>
      <c r="D49" s="41"/>
      <c r="E49" s="41"/>
      <c r="F49" s="41"/>
      <c r="G49" s="41"/>
      <c r="H49" s="41"/>
      <c r="I49" s="41"/>
      <c r="J49" s="41"/>
      <c r="K49" s="41"/>
      <c r="L49" s="145"/>
      <c r="S49" s="39"/>
      <c r="T49" s="39"/>
      <c r="U49" s="39"/>
      <c r="V49" s="39"/>
      <c r="W49" s="39"/>
      <c r="X49" s="39"/>
      <c r="Y49" s="39"/>
      <c r="Z49" s="39"/>
      <c r="AA49" s="39"/>
      <c r="AB49" s="39"/>
      <c r="AC49" s="39"/>
      <c r="AD49" s="39"/>
      <c r="AE49" s="39"/>
    </row>
    <row r="50" spans="1:31" s="2" customFormat="1" ht="16.5" customHeight="1">
      <c r="A50" s="39"/>
      <c r="B50" s="40"/>
      <c r="C50" s="41"/>
      <c r="D50" s="41"/>
      <c r="E50" s="170" t="str">
        <f>E7</f>
        <v>Roubená chalupa s chlévy, původem z Třebýciny čp.7</v>
      </c>
      <c r="F50" s="33"/>
      <c r="G50" s="33"/>
      <c r="H50" s="33"/>
      <c r="I50" s="41"/>
      <c r="J50" s="41"/>
      <c r="K50" s="41"/>
      <c r="L50" s="145"/>
      <c r="S50" s="39"/>
      <c r="T50" s="39"/>
      <c r="U50" s="39"/>
      <c r="V50" s="39"/>
      <c r="W50" s="39"/>
      <c r="X50" s="39"/>
      <c r="Y50" s="39"/>
      <c r="Z50" s="39"/>
      <c r="AA50" s="39"/>
      <c r="AB50" s="39"/>
      <c r="AC50" s="39"/>
      <c r="AD50" s="39"/>
      <c r="AE50" s="39"/>
    </row>
    <row r="51" spans="2:12" s="1" customFormat="1" ht="12" customHeight="1">
      <c r="B51" s="22"/>
      <c r="C51" s="33" t="s">
        <v>115</v>
      </c>
      <c r="D51" s="23"/>
      <c r="E51" s="23"/>
      <c r="F51" s="23"/>
      <c r="G51" s="23"/>
      <c r="H51" s="23"/>
      <c r="I51" s="23"/>
      <c r="J51" s="23"/>
      <c r="K51" s="23"/>
      <c r="L51" s="21"/>
    </row>
    <row r="52" spans="1:31" s="2" customFormat="1" ht="16.5" customHeight="1">
      <c r="A52" s="39"/>
      <c r="B52" s="40"/>
      <c r="C52" s="41"/>
      <c r="D52" s="41"/>
      <c r="E52" s="170" t="s">
        <v>116</v>
      </c>
      <c r="F52" s="41"/>
      <c r="G52" s="41"/>
      <c r="H52" s="41"/>
      <c r="I52" s="41"/>
      <c r="J52" s="41"/>
      <c r="K52" s="41"/>
      <c r="L52" s="145"/>
      <c r="S52" s="39"/>
      <c r="T52" s="39"/>
      <c r="U52" s="39"/>
      <c r="V52" s="39"/>
      <c r="W52" s="39"/>
      <c r="X52" s="39"/>
      <c r="Y52" s="39"/>
      <c r="Z52" s="39"/>
      <c r="AA52" s="39"/>
      <c r="AB52" s="39"/>
      <c r="AC52" s="39"/>
      <c r="AD52" s="39"/>
      <c r="AE52" s="39"/>
    </row>
    <row r="53" spans="1:31" s="2" customFormat="1" ht="12" customHeight="1">
      <c r="A53" s="39"/>
      <c r="B53" s="40"/>
      <c r="C53" s="33" t="s">
        <v>117</v>
      </c>
      <c r="D53" s="41"/>
      <c r="E53" s="41"/>
      <c r="F53" s="41"/>
      <c r="G53" s="41"/>
      <c r="H53" s="41"/>
      <c r="I53" s="41"/>
      <c r="J53" s="41"/>
      <c r="K53" s="41"/>
      <c r="L53" s="145"/>
      <c r="S53" s="39"/>
      <c r="T53" s="39"/>
      <c r="U53" s="39"/>
      <c r="V53" s="39"/>
      <c r="W53" s="39"/>
      <c r="X53" s="39"/>
      <c r="Y53" s="39"/>
      <c r="Z53" s="39"/>
      <c r="AA53" s="39"/>
      <c r="AB53" s="39"/>
      <c r="AC53" s="39"/>
      <c r="AD53" s="39"/>
      <c r="AE53" s="39"/>
    </row>
    <row r="54" spans="1:31" s="2" customFormat="1" ht="16.5" customHeight="1">
      <c r="A54" s="39"/>
      <c r="B54" s="40"/>
      <c r="C54" s="41"/>
      <c r="D54" s="41"/>
      <c r="E54" s="70" t="str">
        <f>E11</f>
        <v>KT012111A - SO 1 - Dům - bez krytiny - soupis prací</v>
      </c>
      <c r="F54" s="41"/>
      <c r="G54" s="41"/>
      <c r="H54" s="41"/>
      <c r="I54" s="41"/>
      <c r="J54" s="41"/>
      <c r="K54" s="41"/>
      <c r="L54" s="145"/>
      <c r="S54" s="39"/>
      <c r="T54" s="39"/>
      <c r="U54" s="39"/>
      <c r="V54" s="39"/>
      <c r="W54" s="39"/>
      <c r="X54" s="39"/>
      <c r="Y54" s="39"/>
      <c r="Z54" s="39"/>
      <c r="AA54" s="39"/>
      <c r="AB54" s="39"/>
      <c r="AC54" s="39"/>
      <c r="AD54" s="39"/>
      <c r="AE54" s="39"/>
    </row>
    <row r="55" spans="1:31" s="2" customFormat="1" ht="6.95" customHeight="1">
      <c r="A55" s="39"/>
      <c r="B55" s="40"/>
      <c r="C55" s="41"/>
      <c r="D55" s="41"/>
      <c r="E55" s="41"/>
      <c r="F55" s="41"/>
      <c r="G55" s="41"/>
      <c r="H55" s="41"/>
      <c r="I55" s="41"/>
      <c r="J55" s="41"/>
      <c r="K55" s="41"/>
      <c r="L55" s="145"/>
      <c r="S55" s="39"/>
      <c r="T55" s="39"/>
      <c r="U55" s="39"/>
      <c r="V55" s="39"/>
      <c r="W55" s="39"/>
      <c r="X55" s="39"/>
      <c r="Y55" s="39"/>
      <c r="Z55" s="39"/>
      <c r="AA55" s="39"/>
      <c r="AB55" s="39"/>
      <c r="AC55" s="39"/>
      <c r="AD55" s="39"/>
      <c r="AE55" s="39"/>
    </row>
    <row r="56" spans="1:31" s="2" customFormat="1" ht="12" customHeight="1">
      <c r="A56" s="39"/>
      <c r="B56" s="40"/>
      <c r="C56" s="33" t="s">
        <v>21</v>
      </c>
      <c r="D56" s="41"/>
      <c r="E56" s="41"/>
      <c r="F56" s="28" t="str">
        <f>F14</f>
        <v>Chanovice p.č. 67/10</v>
      </c>
      <c r="G56" s="41"/>
      <c r="H56" s="41"/>
      <c r="I56" s="33" t="s">
        <v>23</v>
      </c>
      <c r="J56" s="73" t="str">
        <f>IF(J14="","",J14)</f>
        <v>24. 3. 2021</v>
      </c>
      <c r="K56" s="41"/>
      <c r="L56" s="145"/>
      <c r="S56" s="39"/>
      <c r="T56" s="39"/>
      <c r="U56" s="39"/>
      <c r="V56" s="39"/>
      <c r="W56" s="39"/>
      <c r="X56" s="39"/>
      <c r="Y56" s="39"/>
      <c r="Z56" s="39"/>
      <c r="AA56" s="39"/>
      <c r="AB56" s="39"/>
      <c r="AC56" s="39"/>
      <c r="AD56" s="39"/>
      <c r="AE56" s="39"/>
    </row>
    <row r="57" spans="1:31" s="2" customFormat="1" ht="6.95" customHeight="1">
      <c r="A57" s="39"/>
      <c r="B57" s="40"/>
      <c r="C57" s="41"/>
      <c r="D57" s="41"/>
      <c r="E57" s="41"/>
      <c r="F57" s="41"/>
      <c r="G57" s="41"/>
      <c r="H57" s="41"/>
      <c r="I57" s="41"/>
      <c r="J57" s="41"/>
      <c r="K57" s="41"/>
      <c r="L57" s="145"/>
      <c r="S57" s="39"/>
      <c r="T57" s="39"/>
      <c r="U57" s="39"/>
      <c r="V57" s="39"/>
      <c r="W57" s="39"/>
      <c r="X57" s="39"/>
      <c r="Y57" s="39"/>
      <c r="Z57" s="39"/>
      <c r="AA57" s="39"/>
      <c r="AB57" s="39"/>
      <c r="AC57" s="39"/>
      <c r="AD57" s="39"/>
      <c r="AE57" s="39"/>
    </row>
    <row r="58" spans="1:31" s="2" customFormat="1" ht="15.15" customHeight="1">
      <c r="A58" s="39"/>
      <c r="B58" s="40"/>
      <c r="C58" s="33" t="s">
        <v>25</v>
      </c>
      <c r="D58" s="41"/>
      <c r="E58" s="41"/>
      <c r="F58" s="28" t="str">
        <f>E17</f>
        <v>Vlastivědné muzeum Dr.Hostaše v Klatovech</v>
      </c>
      <c r="G58" s="41"/>
      <c r="H58" s="41"/>
      <c r="I58" s="33" t="s">
        <v>31</v>
      </c>
      <c r="J58" s="37" t="str">
        <f>E23</f>
        <v>ing. arch. Petr Dostál</v>
      </c>
      <c r="K58" s="41"/>
      <c r="L58" s="145"/>
      <c r="S58" s="39"/>
      <c r="T58" s="39"/>
      <c r="U58" s="39"/>
      <c r="V58" s="39"/>
      <c r="W58" s="39"/>
      <c r="X58" s="39"/>
      <c r="Y58" s="39"/>
      <c r="Z58" s="39"/>
      <c r="AA58" s="39"/>
      <c r="AB58" s="39"/>
      <c r="AC58" s="39"/>
      <c r="AD58" s="39"/>
      <c r="AE58" s="39"/>
    </row>
    <row r="59" spans="1:31" s="2" customFormat="1" ht="15.15" customHeight="1">
      <c r="A59" s="39"/>
      <c r="B59" s="40"/>
      <c r="C59" s="33" t="s">
        <v>29</v>
      </c>
      <c r="D59" s="41"/>
      <c r="E59" s="41"/>
      <c r="F59" s="28" t="str">
        <f>IF(E20="","",E20)</f>
        <v>Vyplň údaj</v>
      </c>
      <c r="G59" s="41"/>
      <c r="H59" s="41"/>
      <c r="I59" s="33" t="s">
        <v>34</v>
      </c>
      <c r="J59" s="37" t="str">
        <f>E26</f>
        <v>Zdeněk Basl</v>
      </c>
      <c r="K59" s="41"/>
      <c r="L59" s="145"/>
      <c r="S59" s="39"/>
      <c r="T59" s="39"/>
      <c r="U59" s="39"/>
      <c r="V59" s="39"/>
      <c r="W59" s="39"/>
      <c r="X59" s="39"/>
      <c r="Y59" s="39"/>
      <c r="Z59" s="39"/>
      <c r="AA59" s="39"/>
      <c r="AB59" s="39"/>
      <c r="AC59" s="39"/>
      <c r="AD59" s="39"/>
      <c r="AE59" s="39"/>
    </row>
    <row r="60" spans="1:31" s="2" customFormat="1" ht="10.3" customHeight="1">
      <c r="A60" s="39"/>
      <c r="B60" s="40"/>
      <c r="C60" s="41"/>
      <c r="D60" s="41"/>
      <c r="E60" s="41"/>
      <c r="F60" s="41"/>
      <c r="G60" s="41"/>
      <c r="H60" s="41"/>
      <c r="I60" s="41"/>
      <c r="J60" s="41"/>
      <c r="K60" s="41"/>
      <c r="L60" s="145"/>
      <c r="S60" s="39"/>
      <c r="T60" s="39"/>
      <c r="U60" s="39"/>
      <c r="V60" s="39"/>
      <c r="W60" s="39"/>
      <c r="X60" s="39"/>
      <c r="Y60" s="39"/>
      <c r="Z60" s="39"/>
      <c r="AA60" s="39"/>
      <c r="AB60" s="39"/>
      <c r="AC60" s="39"/>
      <c r="AD60" s="39"/>
      <c r="AE60" s="39"/>
    </row>
    <row r="61" spans="1:31" s="2" customFormat="1" ht="29.25" customHeight="1">
      <c r="A61" s="39"/>
      <c r="B61" s="40"/>
      <c r="C61" s="171" t="s">
        <v>120</v>
      </c>
      <c r="D61" s="172"/>
      <c r="E61" s="172"/>
      <c r="F61" s="172"/>
      <c r="G61" s="172"/>
      <c r="H61" s="172"/>
      <c r="I61" s="172"/>
      <c r="J61" s="173" t="s">
        <v>121</v>
      </c>
      <c r="K61" s="172"/>
      <c r="L61" s="145"/>
      <c r="S61" s="39"/>
      <c r="T61" s="39"/>
      <c r="U61" s="39"/>
      <c r="V61" s="39"/>
      <c r="W61" s="39"/>
      <c r="X61" s="39"/>
      <c r="Y61" s="39"/>
      <c r="Z61" s="39"/>
      <c r="AA61" s="39"/>
      <c r="AB61" s="39"/>
      <c r="AC61" s="39"/>
      <c r="AD61" s="39"/>
      <c r="AE61" s="39"/>
    </row>
    <row r="62" spans="1:31" s="2" customFormat="1" ht="10.3" customHeight="1">
      <c r="A62" s="39"/>
      <c r="B62" s="40"/>
      <c r="C62" s="41"/>
      <c r="D62" s="41"/>
      <c r="E62" s="41"/>
      <c r="F62" s="41"/>
      <c r="G62" s="41"/>
      <c r="H62" s="41"/>
      <c r="I62" s="41"/>
      <c r="J62" s="41"/>
      <c r="K62" s="41"/>
      <c r="L62" s="145"/>
      <c r="S62" s="39"/>
      <c r="T62" s="39"/>
      <c r="U62" s="39"/>
      <c r="V62" s="39"/>
      <c r="W62" s="39"/>
      <c r="X62" s="39"/>
      <c r="Y62" s="39"/>
      <c r="Z62" s="39"/>
      <c r="AA62" s="39"/>
      <c r="AB62" s="39"/>
      <c r="AC62" s="39"/>
      <c r="AD62" s="39"/>
      <c r="AE62" s="39"/>
    </row>
    <row r="63" spans="1:47" s="2" customFormat="1" ht="22.8" customHeight="1">
      <c r="A63" s="39"/>
      <c r="B63" s="40"/>
      <c r="C63" s="174" t="s">
        <v>72</v>
      </c>
      <c r="D63" s="41"/>
      <c r="E63" s="41"/>
      <c r="F63" s="41"/>
      <c r="G63" s="41"/>
      <c r="H63" s="41"/>
      <c r="I63" s="41"/>
      <c r="J63" s="103">
        <f>J99</f>
        <v>0</v>
      </c>
      <c r="K63" s="41"/>
      <c r="L63" s="145"/>
      <c r="S63" s="39"/>
      <c r="T63" s="39"/>
      <c r="U63" s="39"/>
      <c r="V63" s="39"/>
      <c r="W63" s="39"/>
      <c r="X63" s="39"/>
      <c r="Y63" s="39"/>
      <c r="Z63" s="39"/>
      <c r="AA63" s="39"/>
      <c r="AB63" s="39"/>
      <c r="AC63" s="39"/>
      <c r="AD63" s="39"/>
      <c r="AE63" s="39"/>
      <c r="AU63" s="18" t="s">
        <v>122</v>
      </c>
    </row>
    <row r="64" spans="1:31" s="9" customFormat="1" ht="24.95" customHeight="1">
      <c r="A64" s="9"/>
      <c r="B64" s="175"/>
      <c r="C64" s="176"/>
      <c r="D64" s="177" t="s">
        <v>123</v>
      </c>
      <c r="E64" s="178"/>
      <c r="F64" s="178"/>
      <c r="G64" s="178"/>
      <c r="H64" s="178"/>
      <c r="I64" s="178"/>
      <c r="J64" s="179">
        <f>J100</f>
        <v>0</v>
      </c>
      <c r="K64" s="176"/>
      <c r="L64" s="180"/>
      <c r="S64" s="9"/>
      <c r="T64" s="9"/>
      <c r="U64" s="9"/>
      <c r="V64" s="9"/>
      <c r="W64" s="9"/>
      <c r="X64" s="9"/>
      <c r="Y64" s="9"/>
      <c r="Z64" s="9"/>
      <c r="AA64" s="9"/>
      <c r="AB64" s="9"/>
      <c r="AC64" s="9"/>
      <c r="AD64" s="9"/>
      <c r="AE64" s="9"/>
    </row>
    <row r="65" spans="1:31" s="10" customFormat="1" ht="19.9" customHeight="1">
      <c r="A65" s="10"/>
      <c r="B65" s="181"/>
      <c r="C65" s="126"/>
      <c r="D65" s="182" t="s">
        <v>124</v>
      </c>
      <c r="E65" s="183"/>
      <c r="F65" s="183"/>
      <c r="G65" s="183"/>
      <c r="H65" s="183"/>
      <c r="I65" s="183"/>
      <c r="J65" s="184">
        <f>J101</f>
        <v>0</v>
      </c>
      <c r="K65" s="126"/>
      <c r="L65" s="185"/>
      <c r="S65" s="10"/>
      <c r="T65" s="10"/>
      <c r="U65" s="10"/>
      <c r="V65" s="10"/>
      <c r="W65" s="10"/>
      <c r="X65" s="10"/>
      <c r="Y65" s="10"/>
      <c r="Z65" s="10"/>
      <c r="AA65" s="10"/>
      <c r="AB65" s="10"/>
      <c r="AC65" s="10"/>
      <c r="AD65" s="10"/>
      <c r="AE65" s="10"/>
    </row>
    <row r="66" spans="1:31" s="10" customFormat="1" ht="19.9" customHeight="1">
      <c r="A66" s="10"/>
      <c r="B66" s="181"/>
      <c r="C66" s="126"/>
      <c r="D66" s="182" t="s">
        <v>125</v>
      </c>
      <c r="E66" s="183"/>
      <c r="F66" s="183"/>
      <c r="G66" s="183"/>
      <c r="H66" s="183"/>
      <c r="I66" s="183"/>
      <c r="J66" s="184">
        <f>J157</f>
        <v>0</v>
      </c>
      <c r="K66" s="126"/>
      <c r="L66" s="185"/>
      <c r="S66" s="10"/>
      <c r="T66" s="10"/>
      <c r="U66" s="10"/>
      <c r="V66" s="10"/>
      <c r="W66" s="10"/>
      <c r="X66" s="10"/>
      <c r="Y66" s="10"/>
      <c r="Z66" s="10"/>
      <c r="AA66" s="10"/>
      <c r="AB66" s="10"/>
      <c r="AC66" s="10"/>
      <c r="AD66" s="10"/>
      <c r="AE66" s="10"/>
    </row>
    <row r="67" spans="1:31" s="10" customFormat="1" ht="19.9" customHeight="1">
      <c r="A67" s="10"/>
      <c r="B67" s="181"/>
      <c r="C67" s="126"/>
      <c r="D67" s="182" t="s">
        <v>126</v>
      </c>
      <c r="E67" s="183"/>
      <c r="F67" s="183"/>
      <c r="G67" s="183"/>
      <c r="H67" s="183"/>
      <c r="I67" s="183"/>
      <c r="J67" s="184">
        <f>J204</f>
        <v>0</v>
      </c>
      <c r="K67" s="126"/>
      <c r="L67" s="185"/>
      <c r="S67" s="10"/>
      <c r="T67" s="10"/>
      <c r="U67" s="10"/>
      <c r="V67" s="10"/>
      <c r="W67" s="10"/>
      <c r="X67" s="10"/>
      <c r="Y67" s="10"/>
      <c r="Z67" s="10"/>
      <c r="AA67" s="10"/>
      <c r="AB67" s="10"/>
      <c r="AC67" s="10"/>
      <c r="AD67" s="10"/>
      <c r="AE67" s="10"/>
    </row>
    <row r="68" spans="1:31" s="10" customFormat="1" ht="19.9" customHeight="1">
      <c r="A68" s="10"/>
      <c r="B68" s="181"/>
      <c r="C68" s="126"/>
      <c r="D68" s="182" t="s">
        <v>127</v>
      </c>
      <c r="E68" s="183"/>
      <c r="F68" s="183"/>
      <c r="G68" s="183"/>
      <c r="H68" s="183"/>
      <c r="I68" s="183"/>
      <c r="J68" s="184">
        <f>J242</f>
        <v>0</v>
      </c>
      <c r="K68" s="126"/>
      <c r="L68" s="185"/>
      <c r="S68" s="10"/>
      <c r="T68" s="10"/>
      <c r="U68" s="10"/>
      <c r="V68" s="10"/>
      <c r="W68" s="10"/>
      <c r="X68" s="10"/>
      <c r="Y68" s="10"/>
      <c r="Z68" s="10"/>
      <c r="AA68" s="10"/>
      <c r="AB68" s="10"/>
      <c r="AC68" s="10"/>
      <c r="AD68" s="10"/>
      <c r="AE68" s="10"/>
    </row>
    <row r="69" spans="1:31" s="10" customFormat="1" ht="19.9" customHeight="1">
      <c r="A69" s="10"/>
      <c r="B69" s="181"/>
      <c r="C69" s="126"/>
      <c r="D69" s="182" t="s">
        <v>128</v>
      </c>
      <c r="E69" s="183"/>
      <c r="F69" s="183"/>
      <c r="G69" s="183"/>
      <c r="H69" s="183"/>
      <c r="I69" s="183"/>
      <c r="J69" s="184">
        <f>J268</f>
        <v>0</v>
      </c>
      <c r="K69" s="126"/>
      <c r="L69" s="185"/>
      <c r="S69" s="10"/>
      <c r="T69" s="10"/>
      <c r="U69" s="10"/>
      <c r="V69" s="10"/>
      <c r="W69" s="10"/>
      <c r="X69" s="10"/>
      <c r="Y69" s="10"/>
      <c r="Z69" s="10"/>
      <c r="AA69" s="10"/>
      <c r="AB69" s="10"/>
      <c r="AC69" s="10"/>
      <c r="AD69" s="10"/>
      <c r="AE69" s="10"/>
    </row>
    <row r="70" spans="1:31" s="10" customFormat="1" ht="19.9" customHeight="1">
      <c r="A70" s="10"/>
      <c r="B70" s="181"/>
      <c r="C70" s="126"/>
      <c r="D70" s="182" t="s">
        <v>129</v>
      </c>
      <c r="E70" s="183"/>
      <c r="F70" s="183"/>
      <c r="G70" s="183"/>
      <c r="H70" s="183"/>
      <c r="I70" s="183"/>
      <c r="J70" s="184">
        <f>J274</f>
        <v>0</v>
      </c>
      <c r="K70" s="126"/>
      <c r="L70" s="185"/>
      <c r="S70" s="10"/>
      <c r="T70" s="10"/>
      <c r="U70" s="10"/>
      <c r="V70" s="10"/>
      <c r="W70" s="10"/>
      <c r="X70" s="10"/>
      <c r="Y70" s="10"/>
      <c r="Z70" s="10"/>
      <c r="AA70" s="10"/>
      <c r="AB70" s="10"/>
      <c r="AC70" s="10"/>
      <c r="AD70" s="10"/>
      <c r="AE70" s="10"/>
    </row>
    <row r="71" spans="1:31" s="10" customFormat="1" ht="19.9" customHeight="1">
      <c r="A71" s="10"/>
      <c r="B71" s="181"/>
      <c r="C71" s="126"/>
      <c r="D71" s="182" t="s">
        <v>130</v>
      </c>
      <c r="E71" s="183"/>
      <c r="F71" s="183"/>
      <c r="G71" s="183"/>
      <c r="H71" s="183"/>
      <c r="I71" s="183"/>
      <c r="J71" s="184">
        <f>J374</f>
        <v>0</v>
      </c>
      <c r="K71" s="126"/>
      <c r="L71" s="185"/>
      <c r="S71" s="10"/>
      <c r="T71" s="10"/>
      <c r="U71" s="10"/>
      <c r="V71" s="10"/>
      <c r="W71" s="10"/>
      <c r="X71" s="10"/>
      <c r="Y71" s="10"/>
      <c r="Z71" s="10"/>
      <c r="AA71" s="10"/>
      <c r="AB71" s="10"/>
      <c r="AC71" s="10"/>
      <c r="AD71" s="10"/>
      <c r="AE71" s="10"/>
    </row>
    <row r="72" spans="1:31" s="10" customFormat="1" ht="19.9" customHeight="1">
      <c r="A72" s="10"/>
      <c r="B72" s="181"/>
      <c r="C72" s="126"/>
      <c r="D72" s="182" t="s">
        <v>131</v>
      </c>
      <c r="E72" s="183"/>
      <c r="F72" s="183"/>
      <c r="G72" s="183"/>
      <c r="H72" s="183"/>
      <c r="I72" s="183"/>
      <c r="J72" s="184">
        <f>J412</f>
        <v>0</v>
      </c>
      <c r="K72" s="126"/>
      <c r="L72" s="185"/>
      <c r="S72" s="10"/>
      <c r="T72" s="10"/>
      <c r="U72" s="10"/>
      <c r="V72" s="10"/>
      <c r="W72" s="10"/>
      <c r="X72" s="10"/>
      <c r="Y72" s="10"/>
      <c r="Z72" s="10"/>
      <c r="AA72" s="10"/>
      <c r="AB72" s="10"/>
      <c r="AC72" s="10"/>
      <c r="AD72" s="10"/>
      <c r="AE72" s="10"/>
    </row>
    <row r="73" spans="1:31" s="9" customFormat="1" ht="24.95" customHeight="1">
      <c r="A73" s="9"/>
      <c r="B73" s="175"/>
      <c r="C73" s="176"/>
      <c r="D73" s="177" t="s">
        <v>132</v>
      </c>
      <c r="E73" s="178"/>
      <c r="F73" s="178"/>
      <c r="G73" s="178"/>
      <c r="H73" s="178"/>
      <c r="I73" s="178"/>
      <c r="J73" s="179">
        <f>J415</f>
        <v>0</v>
      </c>
      <c r="K73" s="176"/>
      <c r="L73" s="180"/>
      <c r="S73" s="9"/>
      <c r="T73" s="9"/>
      <c r="U73" s="9"/>
      <c r="V73" s="9"/>
      <c r="W73" s="9"/>
      <c r="X73" s="9"/>
      <c r="Y73" s="9"/>
      <c r="Z73" s="9"/>
      <c r="AA73" s="9"/>
      <c r="AB73" s="9"/>
      <c r="AC73" s="9"/>
      <c r="AD73" s="9"/>
      <c r="AE73" s="9"/>
    </row>
    <row r="74" spans="1:31" s="10" customFormat="1" ht="19.9" customHeight="1">
      <c r="A74" s="10"/>
      <c r="B74" s="181"/>
      <c r="C74" s="126"/>
      <c r="D74" s="182" t="s">
        <v>133</v>
      </c>
      <c r="E74" s="183"/>
      <c r="F74" s="183"/>
      <c r="G74" s="183"/>
      <c r="H74" s="183"/>
      <c r="I74" s="183"/>
      <c r="J74" s="184">
        <f>J416</f>
        <v>0</v>
      </c>
      <c r="K74" s="126"/>
      <c r="L74" s="185"/>
      <c r="S74" s="10"/>
      <c r="T74" s="10"/>
      <c r="U74" s="10"/>
      <c r="V74" s="10"/>
      <c r="W74" s="10"/>
      <c r="X74" s="10"/>
      <c r="Y74" s="10"/>
      <c r="Z74" s="10"/>
      <c r="AA74" s="10"/>
      <c r="AB74" s="10"/>
      <c r="AC74" s="10"/>
      <c r="AD74" s="10"/>
      <c r="AE74" s="10"/>
    </row>
    <row r="75" spans="1:31" s="10" customFormat="1" ht="19.9" customHeight="1">
      <c r="A75" s="10"/>
      <c r="B75" s="181"/>
      <c r="C75" s="126"/>
      <c r="D75" s="182" t="s">
        <v>134</v>
      </c>
      <c r="E75" s="183"/>
      <c r="F75" s="183"/>
      <c r="G75" s="183"/>
      <c r="H75" s="183"/>
      <c r="I75" s="183"/>
      <c r="J75" s="184">
        <f>J694</f>
        <v>0</v>
      </c>
      <c r="K75" s="126"/>
      <c r="L75" s="185"/>
      <c r="S75" s="10"/>
      <c r="T75" s="10"/>
      <c r="U75" s="10"/>
      <c r="V75" s="10"/>
      <c r="W75" s="10"/>
      <c r="X75" s="10"/>
      <c r="Y75" s="10"/>
      <c r="Z75" s="10"/>
      <c r="AA75" s="10"/>
      <c r="AB75" s="10"/>
      <c r="AC75" s="10"/>
      <c r="AD75" s="10"/>
      <c r="AE75" s="10"/>
    </row>
    <row r="76" spans="1:31" s="10" customFormat="1" ht="19.9" customHeight="1">
      <c r="A76" s="10"/>
      <c r="B76" s="181"/>
      <c r="C76" s="126"/>
      <c r="D76" s="182" t="s">
        <v>135</v>
      </c>
      <c r="E76" s="183"/>
      <c r="F76" s="183"/>
      <c r="G76" s="183"/>
      <c r="H76" s="183"/>
      <c r="I76" s="183"/>
      <c r="J76" s="184">
        <f>J717</f>
        <v>0</v>
      </c>
      <c r="K76" s="126"/>
      <c r="L76" s="185"/>
      <c r="S76" s="10"/>
      <c r="T76" s="10"/>
      <c r="U76" s="10"/>
      <c r="V76" s="10"/>
      <c r="W76" s="10"/>
      <c r="X76" s="10"/>
      <c r="Y76" s="10"/>
      <c r="Z76" s="10"/>
      <c r="AA76" s="10"/>
      <c r="AB76" s="10"/>
      <c r="AC76" s="10"/>
      <c r="AD76" s="10"/>
      <c r="AE76" s="10"/>
    </row>
    <row r="77" spans="1:31" s="10" customFormat="1" ht="19.9" customHeight="1">
      <c r="A77" s="10"/>
      <c r="B77" s="181"/>
      <c r="C77" s="126"/>
      <c r="D77" s="182" t="s">
        <v>136</v>
      </c>
      <c r="E77" s="183"/>
      <c r="F77" s="183"/>
      <c r="G77" s="183"/>
      <c r="H77" s="183"/>
      <c r="I77" s="183"/>
      <c r="J77" s="184">
        <f>J778</f>
        <v>0</v>
      </c>
      <c r="K77" s="126"/>
      <c r="L77" s="185"/>
      <c r="S77" s="10"/>
      <c r="T77" s="10"/>
      <c r="U77" s="10"/>
      <c r="V77" s="10"/>
      <c r="W77" s="10"/>
      <c r="X77" s="10"/>
      <c r="Y77" s="10"/>
      <c r="Z77" s="10"/>
      <c r="AA77" s="10"/>
      <c r="AB77" s="10"/>
      <c r="AC77" s="10"/>
      <c r="AD77" s="10"/>
      <c r="AE77" s="10"/>
    </row>
    <row r="78" spans="1:31" s="2" customFormat="1" ht="21.8" customHeight="1">
      <c r="A78" s="39"/>
      <c r="B78" s="40"/>
      <c r="C78" s="41"/>
      <c r="D78" s="41"/>
      <c r="E78" s="41"/>
      <c r="F78" s="41"/>
      <c r="G78" s="41"/>
      <c r="H78" s="41"/>
      <c r="I78" s="41"/>
      <c r="J78" s="41"/>
      <c r="K78" s="41"/>
      <c r="L78" s="145"/>
      <c r="S78" s="39"/>
      <c r="T78" s="39"/>
      <c r="U78" s="39"/>
      <c r="V78" s="39"/>
      <c r="W78" s="39"/>
      <c r="X78" s="39"/>
      <c r="Y78" s="39"/>
      <c r="Z78" s="39"/>
      <c r="AA78" s="39"/>
      <c r="AB78" s="39"/>
      <c r="AC78" s="39"/>
      <c r="AD78" s="39"/>
      <c r="AE78" s="39"/>
    </row>
    <row r="79" spans="1:31" s="2" customFormat="1" ht="6.95" customHeight="1">
      <c r="A79" s="39"/>
      <c r="B79" s="60"/>
      <c r="C79" s="61"/>
      <c r="D79" s="61"/>
      <c r="E79" s="61"/>
      <c r="F79" s="61"/>
      <c r="G79" s="61"/>
      <c r="H79" s="61"/>
      <c r="I79" s="61"/>
      <c r="J79" s="61"/>
      <c r="K79" s="61"/>
      <c r="L79" s="145"/>
      <c r="S79" s="39"/>
      <c r="T79" s="39"/>
      <c r="U79" s="39"/>
      <c r="V79" s="39"/>
      <c r="W79" s="39"/>
      <c r="X79" s="39"/>
      <c r="Y79" s="39"/>
      <c r="Z79" s="39"/>
      <c r="AA79" s="39"/>
      <c r="AB79" s="39"/>
      <c r="AC79" s="39"/>
      <c r="AD79" s="39"/>
      <c r="AE79" s="39"/>
    </row>
    <row r="83" spans="1:31" s="2" customFormat="1" ht="6.95" customHeight="1">
      <c r="A83" s="39"/>
      <c r="B83" s="62"/>
      <c r="C83" s="63"/>
      <c r="D83" s="63"/>
      <c r="E83" s="63"/>
      <c r="F83" s="63"/>
      <c r="G83" s="63"/>
      <c r="H83" s="63"/>
      <c r="I83" s="63"/>
      <c r="J83" s="63"/>
      <c r="K83" s="63"/>
      <c r="L83" s="145"/>
      <c r="S83" s="39"/>
      <c r="T83" s="39"/>
      <c r="U83" s="39"/>
      <c r="V83" s="39"/>
      <c r="W83" s="39"/>
      <c r="X83" s="39"/>
      <c r="Y83" s="39"/>
      <c r="Z83" s="39"/>
      <c r="AA83" s="39"/>
      <c r="AB83" s="39"/>
      <c r="AC83" s="39"/>
      <c r="AD83" s="39"/>
      <c r="AE83" s="39"/>
    </row>
    <row r="84" spans="1:31" s="2" customFormat="1" ht="24.95" customHeight="1">
      <c r="A84" s="39"/>
      <c r="B84" s="40"/>
      <c r="C84" s="24" t="s">
        <v>137</v>
      </c>
      <c r="D84" s="41"/>
      <c r="E84" s="41"/>
      <c r="F84" s="41"/>
      <c r="G84" s="41"/>
      <c r="H84" s="41"/>
      <c r="I84" s="41"/>
      <c r="J84" s="41"/>
      <c r="K84" s="41"/>
      <c r="L84" s="145"/>
      <c r="S84" s="39"/>
      <c r="T84" s="39"/>
      <c r="U84" s="39"/>
      <c r="V84" s="39"/>
      <c r="W84" s="39"/>
      <c r="X84" s="39"/>
      <c r="Y84" s="39"/>
      <c r="Z84" s="39"/>
      <c r="AA84" s="39"/>
      <c r="AB84" s="39"/>
      <c r="AC84" s="39"/>
      <c r="AD84" s="39"/>
      <c r="AE84" s="39"/>
    </row>
    <row r="85" spans="1:31" s="2" customFormat="1" ht="6.95" customHeight="1">
      <c r="A85" s="39"/>
      <c r="B85" s="40"/>
      <c r="C85" s="41"/>
      <c r="D85" s="41"/>
      <c r="E85" s="41"/>
      <c r="F85" s="41"/>
      <c r="G85" s="41"/>
      <c r="H85" s="41"/>
      <c r="I85" s="41"/>
      <c r="J85" s="41"/>
      <c r="K85" s="41"/>
      <c r="L85" s="145"/>
      <c r="S85" s="39"/>
      <c r="T85" s="39"/>
      <c r="U85" s="39"/>
      <c r="V85" s="39"/>
      <c r="W85" s="39"/>
      <c r="X85" s="39"/>
      <c r="Y85" s="39"/>
      <c r="Z85" s="39"/>
      <c r="AA85" s="39"/>
      <c r="AB85" s="39"/>
      <c r="AC85" s="39"/>
      <c r="AD85" s="39"/>
      <c r="AE85" s="39"/>
    </row>
    <row r="86" spans="1:31" s="2" customFormat="1" ht="12" customHeight="1">
      <c r="A86" s="39"/>
      <c r="B86" s="40"/>
      <c r="C86" s="33" t="s">
        <v>16</v>
      </c>
      <c r="D86" s="41"/>
      <c r="E86" s="41"/>
      <c r="F86" s="41"/>
      <c r="G86" s="41"/>
      <c r="H86" s="41"/>
      <c r="I86" s="41"/>
      <c r="J86" s="41"/>
      <c r="K86" s="41"/>
      <c r="L86" s="145"/>
      <c r="S86" s="39"/>
      <c r="T86" s="39"/>
      <c r="U86" s="39"/>
      <c r="V86" s="39"/>
      <c r="W86" s="39"/>
      <c r="X86" s="39"/>
      <c r="Y86" s="39"/>
      <c r="Z86" s="39"/>
      <c r="AA86" s="39"/>
      <c r="AB86" s="39"/>
      <c r="AC86" s="39"/>
      <c r="AD86" s="39"/>
      <c r="AE86" s="39"/>
    </row>
    <row r="87" spans="1:31" s="2" customFormat="1" ht="16.5" customHeight="1">
      <c r="A87" s="39"/>
      <c r="B87" s="40"/>
      <c r="C87" s="41"/>
      <c r="D87" s="41"/>
      <c r="E87" s="170" t="str">
        <f>E7</f>
        <v>Roubená chalupa s chlévy, původem z Třebýciny čp.7</v>
      </c>
      <c r="F87" s="33"/>
      <c r="G87" s="33"/>
      <c r="H87" s="33"/>
      <c r="I87" s="41"/>
      <c r="J87" s="41"/>
      <c r="K87" s="41"/>
      <c r="L87" s="145"/>
      <c r="S87" s="39"/>
      <c r="T87" s="39"/>
      <c r="U87" s="39"/>
      <c r="V87" s="39"/>
      <c r="W87" s="39"/>
      <c r="X87" s="39"/>
      <c r="Y87" s="39"/>
      <c r="Z87" s="39"/>
      <c r="AA87" s="39"/>
      <c r="AB87" s="39"/>
      <c r="AC87" s="39"/>
      <c r="AD87" s="39"/>
      <c r="AE87" s="39"/>
    </row>
    <row r="88" spans="2:12" s="1" customFormat="1" ht="12" customHeight="1">
      <c r="B88" s="22"/>
      <c r="C88" s="33" t="s">
        <v>115</v>
      </c>
      <c r="D88" s="23"/>
      <c r="E88" s="23"/>
      <c r="F88" s="23"/>
      <c r="G88" s="23"/>
      <c r="H88" s="23"/>
      <c r="I88" s="23"/>
      <c r="J88" s="23"/>
      <c r="K88" s="23"/>
      <c r="L88" s="21"/>
    </row>
    <row r="89" spans="1:31" s="2" customFormat="1" ht="16.5" customHeight="1">
      <c r="A89" s="39"/>
      <c r="B89" s="40"/>
      <c r="C89" s="41"/>
      <c r="D89" s="41"/>
      <c r="E89" s="170" t="s">
        <v>116</v>
      </c>
      <c r="F89" s="41"/>
      <c r="G89" s="41"/>
      <c r="H89" s="41"/>
      <c r="I89" s="41"/>
      <c r="J89" s="41"/>
      <c r="K89" s="41"/>
      <c r="L89" s="145"/>
      <c r="S89" s="39"/>
      <c r="T89" s="39"/>
      <c r="U89" s="39"/>
      <c r="V89" s="39"/>
      <c r="W89" s="39"/>
      <c r="X89" s="39"/>
      <c r="Y89" s="39"/>
      <c r="Z89" s="39"/>
      <c r="AA89" s="39"/>
      <c r="AB89" s="39"/>
      <c r="AC89" s="39"/>
      <c r="AD89" s="39"/>
      <c r="AE89" s="39"/>
    </row>
    <row r="90" spans="1:31" s="2" customFormat="1" ht="12" customHeight="1">
      <c r="A90" s="39"/>
      <c r="B90" s="40"/>
      <c r="C90" s="33" t="s">
        <v>117</v>
      </c>
      <c r="D90" s="41"/>
      <c r="E90" s="41"/>
      <c r="F90" s="41"/>
      <c r="G90" s="41"/>
      <c r="H90" s="41"/>
      <c r="I90" s="41"/>
      <c r="J90" s="41"/>
      <c r="K90" s="41"/>
      <c r="L90" s="145"/>
      <c r="S90" s="39"/>
      <c r="T90" s="39"/>
      <c r="U90" s="39"/>
      <c r="V90" s="39"/>
      <c r="W90" s="39"/>
      <c r="X90" s="39"/>
      <c r="Y90" s="39"/>
      <c r="Z90" s="39"/>
      <c r="AA90" s="39"/>
      <c r="AB90" s="39"/>
      <c r="AC90" s="39"/>
      <c r="AD90" s="39"/>
      <c r="AE90" s="39"/>
    </row>
    <row r="91" spans="1:31" s="2" customFormat="1" ht="16.5" customHeight="1">
      <c r="A91" s="39"/>
      <c r="B91" s="40"/>
      <c r="C91" s="41"/>
      <c r="D91" s="41"/>
      <c r="E91" s="70" t="str">
        <f>E11</f>
        <v>KT012111A - SO 1 - Dům - bez krytiny - soupis prací</v>
      </c>
      <c r="F91" s="41"/>
      <c r="G91" s="41"/>
      <c r="H91" s="41"/>
      <c r="I91" s="41"/>
      <c r="J91" s="41"/>
      <c r="K91" s="41"/>
      <c r="L91" s="145"/>
      <c r="S91" s="39"/>
      <c r="T91" s="39"/>
      <c r="U91" s="39"/>
      <c r="V91" s="39"/>
      <c r="W91" s="39"/>
      <c r="X91" s="39"/>
      <c r="Y91" s="39"/>
      <c r="Z91" s="39"/>
      <c r="AA91" s="39"/>
      <c r="AB91" s="39"/>
      <c r="AC91" s="39"/>
      <c r="AD91" s="39"/>
      <c r="AE91" s="39"/>
    </row>
    <row r="92" spans="1:31" s="2" customFormat="1" ht="6.95" customHeight="1">
      <c r="A92" s="39"/>
      <c r="B92" s="40"/>
      <c r="C92" s="41"/>
      <c r="D92" s="41"/>
      <c r="E92" s="41"/>
      <c r="F92" s="41"/>
      <c r="G92" s="41"/>
      <c r="H92" s="41"/>
      <c r="I92" s="41"/>
      <c r="J92" s="41"/>
      <c r="K92" s="41"/>
      <c r="L92" s="145"/>
      <c r="S92" s="39"/>
      <c r="T92" s="39"/>
      <c r="U92" s="39"/>
      <c r="V92" s="39"/>
      <c r="W92" s="39"/>
      <c r="X92" s="39"/>
      <c r="Y92" s="39"/>
      <c r="Z92" s="39"/>
      <c r="AA92" s="39"/>
      <c r="AB92" s="39"/>
      <c r="AC92" s="39"/>
      <c r="AD92" s="39"/>
      <c r="AE92" s="39"/>
    </row>
    <row r="93" spans="1:31" s="2" customFormat="1" ht="12" customHeight="1">
      <c r="A93" s="39"/>
      <c r="B93" s="40"/>
      <c r="C93" s="33" t="s">
        <v>21</v>
      </c>
      <c r="D93" s="41"/>
      <c r="E93" s="41"/>
      <c r="F93" s="28" t="str">
        <f>F14</f>
        <v>Chanovice p.č. 67/10</v>
      </c>
      <c r="G93" s="41"/>
      <c r="H93" s="41"/>
      <c r="I93" s="33" t="s">
        <v>23</v>
      </c>
      <c r="J93" s="73" t="str">
        <f>IF(J14="","",J14)</f>
        <v>24. 3. 2021</v>
      </c>
      <c r="K93" s="41"/>
      <c r="L93" s="145"/>
      <c r="S93" s="39"/>
      <c r="T93" s="39"/>
      <c r="U93" s="39"/>
      <c r="V93" s="39"/>
      <c r="W93" s="39"/>
      <c r="X93" s="39"/>
      <c r="Y93" s="39"/>
      <c r="Z93" s="39"/>
      <c r="AA93" s="39"/>
      <c r="AB93" s="39"/>
      <c r="AC93" s="39"/>
      <c r="AD93" s="39"/>
      <c r="AE93" s="39"/>
    </row>
    <row r="94" spans="1:31" s="2" customFormat="1" ht="6.95" customHeight="1">
      <c r="A94" s="39"/>
      <c r="B94" s="40"/>
      <c r="C94" s="41"/>
      <c r="D94" s="41"/>
      <c r="E94" s="41"/>
      <c r="F94" s="41"/>
      <c r="G94" s="41"/>
      <c r="H94" s="41"/>
      <c r="I94" s="41"/>
      <c r="J94" s="41"/>
      <c r="K94" s="41"/>
      <c r="L94" s="145"/>
      <c r="S94" s="39"/>
      <c r="T94" s="39"/>
      <c r="U94" s="39"/>
      <c r="V94" s="39"/>
      <c r="W94" s="39"/>
      <c r="X94" s="39"/>
      <c r="Y94" s="39"/>
      <c r="Z94" s="39"/>
      <c r="AA94" s="39"/>
      <c r="AB94" s="39"/>
      <c r="AC94" s="39"/>
      <c r="AD94" s="39"/>
      <c r="AE94" s="39"/>
    </row>
    <row r="95" spans="1:31" s="2" customFormat="1" ht="15.15" customHeight="1">
      <c r="A95" s="39"/>
      <c r="B95" s="40"/>
      <c r="C95" s="33" t="s">
        <v>25</v>
      </c>
      <c r="D95" s="41"/>
      <c r="E95" s="41"/>
      <c r="F95" s="28" t="str">
        <f>E17</f>
        <v>Vlastivědné muzeum Dr.Hostaše v Klatovech</v>
      </c>
      <c r="G95" s="41"/>
      <c r="H95" s="41"/>
      <c r="I95" s="33" t="s">
        <v>31</v>
      </c>
      <c r="J95" s="37" t="str">
        <f>E23</f>
        <v>ing. arch. Petr Dostál</v>
      </c>
      <c r="K95" s="41"/>
      <c r="L95" s="145"/>
      <c r="S95" s="39"/>
      <c r="T95" s="39"/>
      <c r="U95" s="39"/>
      <c r="V95" s="39"/>
      <c r="W95" s="39"/>
      <c r="X95" s="39"/>
      <c r="Y95" s="39"/>
      <c r="Z95" s="39"/>
      <c r="AA95" s="39"/>
      <c r="AB95" s="39"/>
      <c r="AC95" s="39"/>
      <c r="AD95" s="39"/>
      <c r="AE95" s="39"/>
    </row>
    <row r="96" spans="1:31" s="2" customFormat="1" ht="15.15" customHeight="1">
      <c r="A96" s="39"/>
      <c r="B96" s="40"/>
      <c r="C96" s="33" t="s">
        <v>29</v>
      </c>
      <c r="D96" s="41"/>
      <c r="E96" s="41"/>
      <c r="F96" s="28" t="str">
        <f>IF(E20="","",E20)</f>
        <v>Vyplň údaj</v>
      </c>
      <c r="G96" s="41"/>
      <c r="H96" s="41"/>
      <c r="I96" s="33" t="s">
        <v>34</v>
      </c>
      <c r="J96" s="37" t="str">
        <f>E26</f>
        <v>Zdeněk Basl</v>
      </c>
      <c r="K96" s="41"/>
      <c r="L96" s="145"/>
      <c r="S96" s="39"/>
      <c r="T96" s="39"/>
      <c r="U96" s="39"/>
      <c r="V96" s="39"/>
      <c r="W96" s="39"/>
      <c r="X96" s="39"/>
      <c r="Y96" s="39"/>
      <c r="Z96" s="39"/>
      <c r="AA96" s="39"/>
      <c r="AB96" s="39"/>
      <c r="AC96" s="39"/>
      <c r="AD96" s="39"/>
      <c r="AE96" s="39"/>
    </row>
    <row r="97" spans="1:31" s="2" customFormat="1" ht="10.3" customHeight="1">
      <c r="A97" s="39"/>
      <c r="B97" s="40"/>
      <c r="C97" s="41"/>
      <c r="D97" s="41"/>
      <c r="E97" s="41"/>
      <c r="F97" s="41"/>
      <c r="G97" s="41"/>
      <c r="H97" s="41"/>
      <c r="I97" s="41"/>
      <c r="J97" s="41"/>
      <c r="K97" s="41"/>
      <c r="L97" s="145"/>
      <c r="S97" s="39"/>
      <c r="T97" s="39"/>
      <c r="U97" s="39"/>
      <c r="V97" s="39"/>
      <c r="W97" s="39"/>
      <c r="X97" s="39"/>
      <c r="Y97" s="39"/>
      <c r="Z97" s="39"/>
      <c r="AA97" s="39"/>
      <c r="AB97" s="39"/>
      <c r="AC97" s="39"/>
      <c r="AD97" s="39"/>
      <c r="AE97" s="39"/>
    </row>
    <row r="98" spans="1:31" s="11" customFormat="1" ht="29.25" customHeight="1">
      <c r="A98" s="186"/>
      <c r="B98" s="187"/>
      <c r="C98" s="188" t="s">
        <v>138</v>
      </c>
      <c r="D98" s="189" t="s">
        <v>59</v>
      </c>
      <c r="E98" s="189" t="s">
        <v>55</v>
      </c>
      <c r="F98" s="189" t="s">
        <v>56</v>
      </c>
      <c r="G98" s="189" t="s">
        <v>139</v>
      </c>
      <c r="H98" s="189" t="s">
        <v>140</v>
      </c>
      <c r="I98" s="189" t="s">
        <v>141</v>
      </c>
      <c r="J98" s="189" t="s">
        <v>121</v>
      </c>
      <c r="K98" s="190" t="s">
        <v>142</v>
      </c>
      <c r="L98" s="191"/>
      <c r="M98" s="93" t="s">
        <v>19</v>
      </c>
      <c r="N98" s="94" t="s">
        <v>44</v>
      </c>
      <c r="O98" s="94" t="s">
        <v>143</v>
      </c>
      <c r="P98" s="94" t="s">
        <v>144</v>
      </c>
      <c r="Q98" s="94" t="s">
        <v>145</v>
      </c>
      <c r="R98" s="94" t="s">
        <v>146</v>
      </c>
      <c r="S98" s="94" t="s">
        <v>147</v>
      </c>
      <c r="T98" s="95" t="s">
        <v>148</v>
      </c>
      <c r="U98" s="186"/>
      <c r="V98" s="186"/>
      <c r="W98" s="186"/>
      <c r="X98" s="186"/>
      <c r="Y98" s="186"/>
      <c r="Z98" s="186"/>
      <c r="AA98" s="186"/>
      <c r="AB98" s="186"/>
      <c r="AC98" s="186"/>
      <c r="AD98" s="186"/>
      <c r="AE98" s="186"/>
    </row>
    <row r="99" spans="1:63" s="2" customFormat="1" ht="22.8" customHeight="1">
      <c r="A99" s="39"/>
      <c r="B99" s="40"/>
      <c r="C99" s="100" t="s">
        <v>149</v>
      </c>
      <c r="D99" s="41"/>
      <c r="E99" s="41"/>
      <c r="F99" s="41"/>
      <c r="G99" s="41"/>
      <c r="H99" s="41"/>
      <c r="I99" s="41"/>
      <c r="J99" s="192">
        <f>BK99</f>
        <v>0</v>
      </c>
      <c r="K99" s="41"/>
      <c r="L99" s="45"/>
      <c r="M99" s="96"/>
      <c r="N99" s="193"/>
      <c r="O99" s="97"/>
      <c r="P99" s="194">
        <f>P100+P415</f>
        <v>0</v>
      </c>
      <c r="Q99" s="97"/>
      <c r="R99" s="194">
        <f>R100+R415</f>
        <v>352.81603980000006</v>
      </c>
      <c r="S99" s="97"/>
      <c r="T99" s="195">
        <f>T100+T415</f>
        <v>0</v>
      </c>
      <c r="U99" s="39"/>
      <c r="V99" s="39"/>
      <c r="W99" s="39"/>
      <c r="X99" s="39"/>
      <c r="Y99" s="39"/>
      <c r="Z99" s="39"/>
      <c r="AA99" s="39"/>
      <c r="AB99" s="39"/>
      <c r="AC99" s="39"/>
      <c r="AD99" s="39"/>
      <c r="AE99" s="39"/>
      <c r="AT99" s="18" t="s">
        <v>73</v>
      </c>
      <c r="AU99" s="18" t="s">
        <v>122</v>
      </c>
      <c r="BK99" s="196">
        <f>BK100+BK415</f>
        <v>0</v>
      </c>
    </row>
    <row r="100" spans="1:63" s="12" customFormat="1" ht="25.9" customHeight="1">
      <c r="A100" s="12"/>
      <c r="B100" s="197"/>
      <c r="C100" s="198"/>
      <c r="D100" s="199" t="s">
        <v>73</v>
      </c>
      <c r="E100" s="200" t="s">
        <v>150</v>
      </c>
      <c r="F100" s="200" t="s">
        <v>151</v>
      </c>
      <c r="G100" s="198"/>
      <c r="H100" s="198"/>
      <c r="I100" s="201"/>
      <c r="J100" s="202">
        <f>BK100</f>
        <v>0</v>
      </c>
      <c r="K100" s="198"/>
      <c r="L100" s="203"/>
      <c r="M100" s="204"/>
      <c r="N100" s="205"/>
      <c r="O100" s="205"/>
      <c r="P100" s="206">
        <f>P101+P157+P204+P242+P268+P274+P374+P412</f>
        <v>0</v>
      </c>
      <c r="Q100" s="205"/>
      <c r="R100" s="206">
        <f>R101+R157+R204+R242+R268+R274+R374+R412</f>
        <v>319.80973679000004</v>
      </c>
      <c r="S100" s="205"/>
      <c r="T100" s="207">
        <f>T101+T157+T204+T242+T268+T274+T374+T412</f>
        <v>0</v>
      </c>
      <c r="U100" s="12"/>
      <c r="V100" s="12"/>
      <c r="W100" s="12"/>
      <c r="X100" s="12"/>
      <c r="Y100" s="12"/>
      <c r="Z100" s="12"/>
      <c r="AA100" s="12"/>
      <c r="AB100" s="12"/>
      <c r="AC100" s="12"/>
      <c r="AD100" s="12"/>
      <c r="AE100" s="12"/>
      <c r="AR100" s="208" t="s">
        <v>81</v>
      </c>
      <c r="AT100" s="209" t="s">
        <v>73</v>
      </c>
      <c r="AU100" s="209" t="s">
        <v>74</v>
      </c>
      <c r="AY100" s="208" t="s">
        <v>152</v>
      </c>
      <c r="BK100" s="210">
        <f>BK101+BK157+BK204+BK242+BK268+BK274+BK374+BK412</f>
        <v>0</v>
      </c>
    </row>
    <row r="101" spans="1:63" s="12" customFormat="1" ht="22.8" customHeight="1">
      <c r="A101" s="12"/>
      <c r="B101" s="197"/>
      <c r="C101" s="198"/>
      <c r="D101" s="199" t="s">
        <v>73</v>
      </c>
      <c r="E101" s="211" t="s">
        <v>81</v>
      </c>
      <c r="F101" s="211" t="s">
        <v>153</v>
      </c>
      <c r="G101" s="198"/>
      <c r="H101" s="198"/>
      <c r="I101" s="201"/>
      <c r="J101" s="212">
        <f>BK101</f>
        <v>0</v>
      </c>
      <c r="K101" s="198"/>
      <c r="L101" s="203"/>
      <c r="M101" s="204"/>
      <c r="N101" s="205"/>
      <c r="O101" s="205"/>
      <c r="P101" s="206">
        <f>SUM(P102:P156)</f>
        <v>0</v>
      </c>
      <c r="Q101" s="205"/>
      <c r="R101" s="206">
        <f>SUM(R102:R156)</f>
        <v>0</v>
      </c>
      <c r="S101" s="205"/>
      <c r="T101" s="207">
        <f>SUM(T102:T156)</f>
        <v>0</v>
      </c>
      <c r="U101" s="12"/>
      <c r="V101" s="12"/>
      <c r="W101" s="12"/>
      <c r="X101" s="12"/>
      <c r="Y101" s="12"/>
      <c r="Z101" s="12"/>
      <c r="AA101" s="12"/>
      <c r="AB101" s="12"/>
      <c r="AC101" s="12"/>
      <c r="AD101" s="12"/>
      <c r="AE101" s="12"/>
      <c r="AR101" s="208" t="s">
        <v>81</v>
      </c>
      <c r="AT101" s="209" t="s">
        <v>73</v>
      </c>
      <c r="AU101" s="209" t="s">
        <v>81</v>
      </c>
      <c r="AY101" s="208" t="s">
        <v>152</v>
      </c>
      <c r="BK101" s="210">
        <f>SUM(BK102:BK156)</f>
        <v>0</v>
      </c>
    </row>
    <row r="102" spans="1:65" s="2" customFormat="1" ht="24.15" customHeight="1">
      <c r="A102" s="39"/>
      <c r="B102" s="40"/>
      <c r="C102" s="213" t="s">
        <v>81</v>
      </c>
      <c r="D102" s="213" t="s">
        <v>154</v>
      </c>
      <c r="E102" s="214" t="s">
        <v>155</v>
      </c>
      <c r="F102" s="215" t="s">
        <v>156</v>
      </c>
      <c r="G102" s="216" t="s">
        <v>157</v>
      </c>
      <c r="H102" s="217">
        <v>48.348</v>
      </c>
      <c r="I102" s="218"/>
      <c r="J102" s="219">
        <f>ROUND(I102*H102,2)</f>
        <v>0</v>
      </c>
      <c r="K102" s="215" t="s">
        <v>158</v>
      </c>
      <c r="L102" s="45"/>
      <c r="M102" s="220" t="s">
        <v>19</v>
      </c>
      <c r="N102" s="221" t="s">
        <v>45</v>
      </c>
      <c r="O102" s="85"/>
      <c r="P102" s="222">
        <f>O102*H102</f>
        <v>0</v>
      </c>
      <c r="Q102" s="222">
        <v>0</v>
      </c>
      <c r="R102" s="222">
        <f>Q102*H102</f>
        <v>0</v>
      </c>
      <c r="S102" s="222">
        <v>0</v>
      </c>
      <c r="T102" s="223">
        <f>S102*H102</f>
        <v>0</v>
      </c>
      <c r="U102" s="39"/>
      <c r="V102" s="39"/>
      <c r="W102" s="39"/>
      <c r="X102" s="39"/>
      <c r="Y102" s="39"/>
      <c r="Z102" s="39"/>
      <c r="AA102" s="39"/>
      <c r="AB102" s="39"/>
      <c r="AC102" s="39"/>
      <c r="AD102" s="39"/>
      <c r="AE102" s="39"/>
      <c r="AR102" s="224" t="s">
        <v>159</v>
      </c>
      <c r="AT102" s="224" t="s">
        <v>154</v>
      </c>
      <c r="AU102" s="224" t="s">
        <v>83</v>
      </c>
      <c r="AY102" s="18" t="s">
        <v>152</v>
      </c>
      <c r="BE102" s="225">
        <f>IF(N102="základní",J102,0)</f>
        <v>0</v>
      </c>
      <c r="BF102" s="225">
        <f>IF(N102="snížená",J102,0)</f>
        <v>0</v>
      </c>
      <c r="BG102" s="225">
        <f>IF(N102="zákl. přenesená",J102,0)</f>
        <v>0</v>
      </c>
      <c r="BH102" s="225">
        <f>IF(N102="sníž. přenesená",J102,0)</f>
        <v>0</v>
      </c>
      <c r="BI102" s="225">
        <f>IF(N102="nulová",J102,0)</f>
        <v>0</v>
      </c>
      <c r="BJ102" s="18" t="s">
        <v>81</v>
      </c>
      <c r="BK102" s="225">
        <f>ROUND(I102*H102,2)</f>
        <v>0</v>
      </c>
      <c r="BL102" s="18" t="s">
        <v>159</v>
      </c>
      <c r="BM102" s="224" t="s">
        <v>160</v>
      </c>
    </row>
    <row r="103" spans="1:47" s="2" customFormat="1" ht="12">
      <c r="A103" s="39"/>
      <c r="B103" s="40"/>
      <c r="C103" s="41"/>
      <c r="D103" s="226" t="s">
        <v>161</v>
      </c>
      <c r="E103" s="41"/>
      <c r="F103" s="227" t="s">
        <v>162</v>
      </c>
      <c r="G103" s="41"/>
      <c r="H103" s="41"/>
      <c r="I103" s="228"/>
      <c r="J103" s="41"/>
      <c r="K103" s="41"/>
      <c r="L103" s="45"/>
      <c r="M103" s="229"/>
      <c r="N103" s="230"/>
      <c r="O103" s="85"/>
      <c r="P103" s="85"/>
      <c r="Q103" s="85"/>
      <c r="R103" s="85"/>
      <c r="S103" s="85"/>
      <c r="T103" s="86"/>
      <c r="U103" s="39"/>
      <c r="V103" s="39"/>
      <c r="W103" s="39"/>
      <c r="X103" s="39"/>
      <c r="Y103" s="39"/>
      <c r="Z103" s="39"/>
      <c r="AA103" s="39"/>
      <c r="AB103" s="39"/>
      <c r="AC103" s="39"/>
      <c r="AD103" s="39"/>
      <c r="AE103" s="39"/>
      <c r="AT103" s="18" t="s">
        <v>161</v>
      </c>
      <c r="AU103" s="18" t="s">
        <v>83</v>
      </c>
    </row>
    <row r="104" spans="1:51" s="13" customFormat="1" ht="12">
      <c r="A104" s="13"/>
      <c r="B104" s="231"/>
      <c r="C104" s="232"/>
      <c r="D104" s="226" t="s">
        <v>163</v>
      </c>
      <c r="E104" s="233" t="s">
        <v>19</v>
      </c>
      <c r="F104" s="234" t="s">
        <v>164</v>
      </c>
      <c r="G104" s="232"/>
      <c r="H104" s="233" t="s">
        <v>19</v>
      </c>
      <c r="I104" s="235"/>
      <c r="J104" s="232"/>
      <c r="K104" s="232"/>
      <c r="L104" s="236"/>
      <c r="M104" s="237"/>
      <c r="N104" s="238"/>
      <c r="O104" s="238"/>
      <c r="P104" s="238"/>
      <c r="Q104" s="238"/>
      <c r="R104" s="238"/>
      <c r="S104" s="238"/>
      <c r="T104" s="239"/>
      <c r="U104" s="13"/>
      <c r="V104" s="13"/>
      <c r="W104" s="13"/>
      <c r="X104" s="13"/>
      <c r="Y104" s="13"/>
      <c r="Z104" s="13"/>
      <c r="AA104" s="13"/>
      <c r="AB104" s="13"/>
      <c r="AC104" s="13"/>
      <c r="AD104" s="13"/>
      <c r="AE104" s="13"/>
      <c r="AT104" s="240" t="s">
        <v>163</v>
      </c>
      <c r="AU104" s="240" t="s">
        <v>83</v>
      </c>
      <c r="AV104" s="13" t="s">
        <v>81</v>
      </c>
      <c r="AW104" s="13" t="s">
        <v>33</v>
      </c>
      <c r="AX104" s="13" t="s">
        <v>74</v>
      </c>
      <c r="AY104" s="240" t="s">
        <v>152</v>
      </c>
    </row>
    <row r="105" spans="1:51" s="14" customFormat="1" ht="12">
      <c r="A105" s="14"/>
      <c r="B105" s="241"/>
      <c r="C105" s="242"/>
      <c r="D105" s="226" t="s">
        <v>163</v>
      </c>
      <c r="E105" s="243" t="s">
        <v>19</v>
      </c>
      <c r="F105" s="244" t="s">
        <v>165</v>
      </c>
      <c r="G105" s="242"/>
      <c r="H105" s="245">
        <v>27.648</v>
      </c>
      <c r="I105" s="246"/>
      <c r="J105" s="242"/>
      <c r="K105" s="242"/>
      <c r="L105" s="247"/>
      <c r="M105" s="248"/>
      <c r="N105" s="249"/>
      <c r="O105" s="249"/>
      <c r="P105" s="249"/>
      <c r="Q105" s="249"/>
      <c r="R105" s="249"/>
      <c r="S105" s="249"/>
      <c r="T105" s="250"/>
      <c r="U105" s="14"/>
      <c r="V105" s="14"/>
      <c r="W105" s="14"/>
      <c r="X105" s="14"/>
      <c r="Y105" s="14"/>
      <c r="Z105" s="14"/>
      <c r="AA105" s="14"/>
      <c r="AB105" s="14"/>
      <c r="AC105" s="14"/>
      <c r="AD105" s="14"/>
      <c r="AE105" s="14"/>
      <c r="AT105" s="251" t="s">
        <v>163</v>
      </c>
      <c r="AU105" s="251" t="s">
        <v>83</v>
      </c>
      <c r="AV105" s="14" t="s">
        <v>83</v>
      </c>
      <c r="AW105" s="14" t="s">
        <v>33</v>
      </c>
      <c r="AX105" s="14" t="s">
        <v>74</v>
      </c>
      <c r="AY105" s="251" t="s">
        <v>152</v>
      </c>
    </row>
    <row r="106" spans="1:51" s="13" customFormat="1" ht="12">
      <c r="A106" s="13"/>
      <c r="B106" s="231"/>
      <c r="C106" s="232"/>
      <c r="D106" s="226" t="s">
        <v>163</v>
      </c>
      <c r="E106" s="233" t="s">
        <v>19</v>
      </c>
      <c r="F106" s="234" t="s">
        <v>166</v>
      </c>
      <c r="G106" s="232"/>
      <c r="H106" s="233" t="s">
        <v>19</v>
      </c>
      <c r="I106" s="235"/>
      <c r="J106" s="232"/>
      <c r="K106" s="232"/>
      <c r="L106" s="236"/>
      <c r="M106" s="237"/>
      <c r="N106" s="238"/>
      <c r="O106" s="238"/>
      <c r="P106" s="238"/>
      <c r="Q106" s="238"/>
      <c r="R106" s="238"/>
      <c r="S106" s="238"/>
      <c r="T106" s="239"/>
      <c r="U106" s="13"/>
      <c r="V106" s="13"/>
      <c r="W106" s="13"/>
      <c r="X106" s="13"/>
      <c r="Y106" s="13"/>
      <c r="Z106" s="13"/>
      <c r="AA106" s="13"/>
      <c r="AB106" s="13"/>
      <c r="AC106" s="13"/>
      <c r="AD106" s="13"/>
      <c r="AE106" s="13"/>
      <c r="AT106" s="240" t="s">
        <v>163</v>
      </c>
      <c r="AU106" s="240" t="s">
        <v>83</v>
      </c>
      <c r="AV106" s="13" t="s">
        <v>81</v>
      </c>
      <c r="AW106" s="13" t="s">
        <v>33</v>
      </c>
      <c r="AX106" s="13" t="s">
        <v>74</v>
      </c>
      <c r="AY106" s="240" t="s">
        <v>152</v>
      </c>
    </row>
    <row r="107" spans="1:51" s="14" customFormat="1" ht="12">
      <c r="A107" s="14"/>
      <c r="B107" s="241"/>
      <c r="C107" s="242"/>
      <c r="D107" s="226" t="s">
        <v>163</v>
      </c>
      <c r="E107" s="243" t="s">
        <v>19</v>
      </c>
      <c r="F107" s="244" t="s">
        <v>167</v>
      </c>
      <c r="G107" s="242"/>
      <c r="H107" s="245">
        <v>9.9</v>
      </c>
      <c r="I107" s="246"/>
      <c r="J107" s="242"/>
      <c r="K107" s="242"/>
      <c r="L107" s="247"/>
      <c r="M107" s="248"/>
      <c r="N107" s="249"/>
      <c r="O107" s="249"/>
      <c r="P107" s="249"/>
      <c r="Q107" s="249"/>
      <c r="R107" s="249"/>
      <c r="S107" s="249"/>
      <c r="T107" s="250"/>
      <c r="U107" s="14"/>
      <c r="V107" s="14"/>
      <c r="W107" s="14"/>
      <c r="X107" s="14"/>
      <c r="Y107" s="14"/>
      <c r="Z107" s="14"/>
      <c r="AA107" s="14"/>
      <c r="AB107" s="14"/>
      <c r="AC107" s="14"/>
      <c r="AD107" s="14"/>
      <c r="AE107" s="14"/>
      <c r="AT107" s="251" t="s">
        <v>163</v>
      </c>
      <c r="AU107" s="251" t="s">
        <v>83</v>
      </c>
      <c r="AV107" s="14" t="s">
        <v>83</v>
      </c>
      <c r="AW107" s="14" t="s">
        <v>33</v>
      </c>
      <c r="AX107" s="14" t="s">
        <v>74</v>
      </c>
      <c r="AY107" s="251" t="s">
        <v>152</v>
      </c>
    </row>
    <row r="108" spans="1:51" s="13" customFormat="1" ht="12">
      <c r="A108" s="13"/>
      <c r="B108" s="231"/>
      <c r="C108" s="232"/>
      <c r="D108" s="226" t="s">
        <v>163</v>
      </c>
      <c r="E108" s="233" t="s">
        <v>19</v>
      </c>
      <c r="F108" s="234" t="s">
        <v>168</v>
      </c>
      <c r="G108" s="232"/>
      <c r="H108" s="233" t="s">
        <v>19</v>
      </c>
      <c r="I108" s="235"/>
      <c r="J108" s="232"/>
      <c r="K108" s="232"/>
      <c r="L108" s="236"/>
      <c r="M108" s="237"/>
      <c r="N108" s="238"/>
      <c r="O108" s="238"/>
      <c r="P108" s="238"/>
      <c r="Q108" s="238"/>
      <c r="R108" s="238"/>
      <c r="S108" s="238"/>
      <c r="T108" s="239"/>
      <c r="U108" s="13"/>
      <c r="V108" s="13"/>
      <c r="W108" s="13"/>
      <c r="X108" s="13"/>
      <c r="Y108" s="13"/>
      <c r="Z108" s="13"/>
      <c r="AA108" s="13"/>
      <c r="AB108" s="13"/>
      <c r="AC108" s="13"/>
      <c r="AD108" s="13"/>
      <c r="AE108" s="13"/>
      <c r="AT108" s="240" t="s">
        <v>163</v>
      </c>
      <c r="AU108" s="240" t="s">
        <v>83</v>
      </c>
      <c r="AV108" s="13" t="s">
        <v>81</v>
      </c>
      <c r="AW108" s="13" t="s">
        <v>33</v>
      </c>
      <c r="AX108" s="13" t="s">
        <v>74</v>
      </c>
      <c r="AY108" s="240" t="s">
        <v>152</v>
      </c>
    </row>
    <row r="109" spans="1:51" s="14" customFormat="1" ht="12">
      <c r="A109" s="14"/>
      <c r="B109" s="241"/>
      <c r="C109" s="242"/>
      <c r="D109" s="226" t="s">
        <v>163</v>
      </c>
      <c r="E109" s="243" t="s">
        <v>19</v>
      </c>
      <c r="F109" s="244" t="s">
        <v>169</v>
      </c>
      <c r="G109" s="242"/>
      <c r="H109" s="245">
        <v>10.8</v>
      </c>
      <c r="I109" s="246"/>
      <c r="J109" s="242"/>
      <c r="K109" s="242"/>
      <c r="L109" s="247"/>
      <c r="M109" s="248"/>
      <c r="N109" s="249"/>
      <c r="O109" s="249"/>
      <c r="P109" s="249"/>
      <c r="Q109" s="249"/>
      <c r="R109" s="249"/>
      <c r="S109" s="249"/>
      <c r="T109" s="250"/>
      <c r="U109" s="14"/>
      <c r="V109" s="14"/>
      <c r="W109" s="14"/>
      <c r="X109" s="14"/>
      <c r="Y109" s="14"/>
      <c r="Z109" s="14"/>
      <c r="AA109" s="14"/>
      <c r="AB109" s="14"/>
      <c r="AC109" s="14"/>
      <c r="AD109" s="14"/>
      <c r="AE109" s="14"/>
      <c r="AT109" s="251" t="s">
        <v>163</v>
      </c>
      <c r="AU109" s="251" t="s">
        <v>83</v>
      </c>
      <c r="AV109" s="14" t="s">
        <v>83</v>
      </c>
      <c r="AW109" s="14" t="s">
        <v>33</v>
      </c>
      <c r="AX109" s="14" t="s">
        <v>74</v>
      </c>
      <c r="AY109" s="251" t="s">
        <v>152</v>
      </c>
    </row>
    <row r="110" spans="1:51" s="15" customFormat="1" ht="12">
      <c r="A110" s="15"/>
      <c r="B110" s="252"/>
      <c r="C110" s="253"/>
      <c r="D110" s="226" t="s">
        <v>163</v>
      </c>
      <c r="E110" s="254" t="s">
        <v>19</v>
      </c>
      <c r="F110" s="255" t="s">
        <v>170</v>
      </c>
      <c r="G110" s="253"/>
      <c r="H110" s="256">
        <v>48.348</v>
      </c>
      <c r="I110" s="257"/>
      <c r="J110" s="253"/>
      <c r="K110" s="253"/>
      <c r="L110" s="258"/>
      <c r="M110" s="259"/>
      <c r="N110" s="260"/>
      <c r="O110" s="260"/>
      <c r="P110" s="260"/>
      <c r="Q110" s="260"/>
      <c r="R110" s="260"/>
      <c r="S110" s="260"/>
      <c r="T110" s="261"/>
      <c r="U110" s="15"/>
      <c r="V110" s="15"/>
      <c r="W110" s="15"/>
      <c r="X110" s="15"/>
      <c r="Y110" s="15"/>
      <c r="Z110" s="15"/>
      <c r="AA110" s="15"/>
      <c r="AB110" s="15"/>
      <c r="AC110" s="15"/>
      <c r="AD110" s="15"/>
      <c r="AE110" s="15"/>
      <c r="AT110" s="262" t="s">
        <v>163</v>
      </c>
      <c r="AU110" s="262" t="s">
        <v>83</v>
      </c>
      <c r="AV110" s="15" t="s">
        <v>159</v>
      </c>
      <c r="AW110" s="15" t="s">
        <v>33</v>
      </c>
      <c r="AX110" s="15" t="s">
        <v>81</v>
      </c>
      <c r="AY110" s="262" t="s">
        <v>152</v>
      </c>
    </row>
    <row r="111" spans="1:65" s="2" customFormat="1" ht="24.15" customHeight="1">
      <c r="A111" s="39"/>
      <c r="B111" s="40"/>
      <c r="C111" s="213" t="s">
        <v>83</v>
      </c>
      <c r="D111" s="213" t="s">
        <v>154</v>
      </c>
      <c r="E111" s="214" t="s">
        <v>171</v>
      </c>
      <c r="F111" s="215" t="s">
        <v>172</v>
      </c>
      <c r="G111" s="216" t="s">
        <v>157</v>
      </c>
      <c r="H111" s="217">
        <v>9.912</v>
      </c>
      <c r="I111" s="218"/>
      <c r="J111" s="219">
        <f>ROUND(I111*H111,2)</f>
        <v>0</v>
      </c>
      <c r="K111" s="215" t="s">
        <v>158</v>
      </c>
      <c r="L111" s="45"/>
      <c r="M111" s="220" t="s">
        <v>19</v>
      </c>
      <c r="N111" s="221" t="s">
        <v>45</v>
      </c>
      <c r="O111" s="85"/>
      <c r="P111" s="222">
        <f>O111*H111</f>
        <v>0</v>
      </c>
      <c r="Q111" s="222">
        <v>0</v>
      </c>
      <c r="R111" s="222">
        <f>Q111*H111</f>
        <v>0</v>
      </c>
      <c r="S111" s="222">
        <v>0</v>
      </c>
      <c r="T111" s="223">
        <f>S111*H111</f>
        <v>0</v>
      </c>
      <c r="U111" s="39"/>
      <c r="V111" s="39"/>
      <c r="W111" s="39"/>
      <c r="X111" s="39"/>
      <c r="Y111" s="39"/>
      <c r="Z111" s="39"/>
      <c r="AA111" s="39"/>
      <c r="AB111" s="39"/>
      <c r="AC111" s="39"/>
      <c r="AD111" s="39"/>
      <c r="AE111" s="39"/>
      <c r="AR111" s="224" t="s">
        <v>159</v>
      </c>
      <c r="AT111" s="224" t="s">
        <v>154</v>
      </c>
      <c r="AU111" s="224" t="s">
        <v>83</v>
      </c>
      <c r="AY111" s="18" t="s">
        <v>152</v>
      </c>
      <c r="BE111" s="225">
        <f>IF(N111="základní",J111,0)</f>
        <v>0</v>
      </c>
      <c r="BF111" s="225">
        <f>IF(N111="snížená",J111,0)</f>
        <v>0</v>
      </c>
      <c r="BG111" s="225">
        <f>IF(N111="zákl. přenesená",J111,0)</f>
        <v>0</v>
      </c>
      <c r="BH111" s="225">
        <f>IF(N111="sníž. přenesená",J111,0)</f>
        <v>0</v>
      </c>
      <c r="BI111" s="225">
        <f>IF(N111="nulová",J111,0)</f>
        <v>0</v>
      </c>
      <c r="BJ111" s="18" t="s">
        <v>81</v>
      </c>
      <c r="BK111" s="225">
        <f>ROUND(I111*H111,2)</f>
        <v>0</v>
      </c>
      <c r="BL111" s="18" t="s">
        <v>159</v>
      </c>
      <c r="BM111" s="224" t="s">
        <v>173</v>
      </c>
    </row>
    <row r="112" spans="1:47" s="2" customFormat="1" ht="12">
      <c r="A112" s="39"/>
      <c r="B112" s="40"/>
      <c r="C112" s="41"/>
      <c r="D112" s="226" t="s">
        <v>161</v>
      </c>
      <c r="E112" s="41"/>
      <c r="F112" s="227" t="s">
        <v>174</v>
      </c>
      <c r="G112" s="41"/>
      <c r="H112" s="41"/>
      <c r="I112" s="228"/>
      <c r="J112" s="41"/>
      <c r="K112" s="41"/>
      <c r="L112" s="45"/>
      <c r="M112" s="229"/>
      <c r="N112" s="230"/>
      <c r="O112" s="85"/>
      <c r="P112" s="85"/>
      <c r="Q112" s="85"/>
      <c r="R112" s="85"/>
      <c r="S112" s="85"/>
      <c r="T112" s="86"/>
      <c r="U112" s="39"/>
      <c r="V112" s="39"/>
      <c r="W112" s="39"/>
      <c r="X112" s="39"/>
      <c r="Y112" s="39"/>
      <c r="Z112" s="39"/>
      <c r="AA112" s="39"/>
      <c r="AB112" s="39"/>
      <c r="AC112" s="39"/>
      <c r="AD112" s="39"/>
      <c r="AE112" s="39"/>
      <c r="AT112" s="18" t="s">
        <v>161</v>
      </c>
      <c r="AU112" s="18" t="s">
        <v>83</v>
      </c>
    </row>
    <row r="113" spans="1:51" s="13" customFormat="1" ht="12">
      <c r="A113" s="13"/>
      <c r="B113" s="231"/>
      <c r="C113" s="232"/>
      <c r="D113" s="226" t="s">
        <v>163</v>
      </c>
      <c r="E113" s="233" t="s">
        <v>19</v>
      </c>
      <c r="F113" s="234" t="s">
        <v>175</v>
      </c>
      <c r="G113" s="232"/>
      <c r="H113" s="233" t="s">
        <v>19</v>
      </c>
      <c r="I113" s="235"/>
      <c r="J113" s="232"/>
      <c r="K113" s="232"/>
      <c r="L113" s="236"/>
      <c r="M113" s="237"/>
      <c r="N113" s="238"/>
      <c r="O113" s="238"/>
      <c r="P113" s="238"/>
      <c r="Q113" s="238"/>
      <c r="R113" s="238"/>
      <c r="S113" s="238"/>
      <c r="T113" s="239"/>
      <c r="U113" s="13"/>
      <c r="V113" s="13"/>
      <c r="W113" s="13"/>
      <c r="X113" s="13"/>
      <c r="Y113" s="13"/>
      <c r="Z113" s="13"/>
      <c r="AA113" s="13"/>
      <c r="AB113" s="13"/>
      <c r="AC113" s="13"/>
      <c r="AD113" s="13"/>
      <c r="AE113" s="13"/>
      <c r="AT113" s="240" t="s">
        <v>163</v>
      </c>
      <c r="AU113" s="240" t="s">
        <v>83</v>
      </c>
      <c r="AV113" s="13" t="s">
        <v>81</v>
      </c>
      <c r="AW113" s="13" t="s">
        <v>33</v>
      </c>
      <c r="AX113" s="13" t="s">
        <v>74</v>
      </c>
      <c r="AY113" s="240" t="s">
        <v>152</v>
      </c>
    </row>
    <row r="114" spans="1:51" s="14" customFormat="1" ht="12">
      <c r="A114" s="14"/>
      <c r="B114" s="241"/>
      <c r="C114" s="242"/>
      <c r="D114" s="226" t="s">
        <v>163</v>
      </c>
      <c r="E114" s="243" t="s">
        <v>19</v>
      </c>
      <c r="F114" s="244" t="s">
        <v>176</v>
      </c>
      <c r="G114" s="242"/>
      <c r="H114" s="245">
        <v>9.912</v>
      </c>
      <c r="I114" s="246"/>
      <c r="J114" s="242"/>
      <c r="K114" s="242"/>
      <c r="L114" s="247"/>
      <c r="M114" s="248"/>
      <c r="N114" s="249"/>
      <c r="O114" s="249"/>
      <c r="P114" s="249"/>
      <c r="Q114" s="249"/>
      <c r="R114" s="249"/>
      <c r="S114" s="249"/>
      <c r="T114" s="250"/>
      <c r="U114" s="14"/>
      <c r="V114" s="14"/>
      <c r="W114" s="14"/>
      <c r="X114" s="14"/>
      <c r="Y114" s="14"/>
      <c r="Z114" s="14"/>
      <c r="AA114" s="14"/>
      <c r="AB114" s="14"/>
      <c r="AC114" s="14"/>
      <c r="AD114" s="14"/>
      <c r="AE114" s="14"/>
      <c r="AT114" s="251" t="s">
        <v>163</v>
      </c>
      <c r="AU114" s="251" t="s">
        <v>83</v>
      </c>
      <c r="AV114" s="14" t="s">
        <v>83</v>
      </c>
      <c r="AW114" s="14" t="s">
        <v>33</v>
      </c>
      <c r="AX114" s="14" t="s">
        <v>74</v>
      </c>
      <c r="AY114" s="251" t="s">
        <v>152</v>
      </c>
    </row>
    <row r="115" spans="1:51" s="15" customFormat="1" ht="12">
      <c r="A115" s="15"/>
      <c r="B115" s="252"/>
      <c r="C115" s="253"/>
      <c r="D115" s="226" t="s">
        <v>163</v>
      </c>
      <c r="E115" s="254" t="s">
        <v>19</v>
      </c>
      <c r="F115" s="255" t="s">
        <v>170</v>
      </c>
      <c r="G115" s="253"/>
      <c r="H115" s="256">
        <v>9.912</v>
      </c>
      <c r="I115" s="257"/>
      <c r="J115" s="253"/>
      <c r="K115" s="253"/>
      <c r="L115" s="258"/>
      <c r="M115" s="259"/>
      <c r="N115" s="260"/>
      <c r="O115" s="260"/>
      <c r="P115" s="260"/>
      <c r="Q115" s="260"/>
      <c r="R115" s="260"/>
      <c r="S115" s="260"/>
      <c r="T115" s="261"/>
      <c r="U115" s="15"/>
      <c r="V115" s="15"/>
      <c r="W115" s="15"/>
      <c r="X115" s="15"/>
      <c r="Y115" s="15"/>
      <c r="Z115" s="15"/>
      <c r="AA115" s="15"/>
      <c r="AB115" s="15"/>
      <c r="AC115" s="15"/>
      <c r="AD115" s="15"/>
      <c r="AE115" s="15"/>
      <c r="AT115" s="262" t="s">
        <v>163</v>
      </c>
      <c r="AU115" s="262" t="s">
        <v>83</v>
      </c>
      <c r="AV115" s="15" t="s">
        <v>159</v>
      </c>
      <c r="AW115" s="15" t="s">
        <v>33</v>
      </c>
      <c r="AX115" s="15" t="s">
        <v>81</v>
      </c>
      <c r="AY115" s="262" t="s">
        <v>152</v>
      </c>
    </row>
    <row r="116" spans="1:65" s="2" customFormat="1" ht="37.8" customHeight="1">
      <c r="A116" s="39"/>
      <c r="B116" s="40"/>
      <c r="C116" s="213" t="s">
        <v>177</v>
      </c>
      <c r="D116" s="213" t="s">
        <v>154</v>
      </c>
      <c r="E116" s="214" t="s">
        <v>178</v>
      </c>
      <c r="F116" s="215" t="s">
        <v>179</v>
      </c>
      <c r="G116" s="216" t="s">
        <v>157</v>
      </c>
      <c r="H116" s="217">
        <v>21.24</v>
      </c>
      <c r="I116" s="218"/>
      <c r="J116" s="219">
        <f>ROUND(I116*H116,2)</f>
        <v>0</v>
      </c>
      <c r="K116" s="215" t="s">
        <v>158</v>
      </c>
      <c r="L116" s="45"/>
      <c r="M116" s="220" t="s">
        <v>19</v>
      </c>
      <c r="N116" s="221" t="s">
        <v>45</v>
      </c>
      <c r="O116" s="85"/>
      <c r="P116" s="222">
        <f>O116*H116</f>
        <v>0</v>
      </c>
      <c r="Q116" s="222">
        <v>0</v>
      </c>
      <c r="R116" s="222">
        <f>Q116*H116</f>
        <v>0</v>
      </c>
      <c r="S116" s="222">
        <v>0</v>
      </c>
      <c r="T116" s="223">
        <f>S116*H116</f>
        <v>0</v>
      </c>
      <c r="U116" s="39"/>
      <c r="V116" s="39"/>
      <c r="W116" s="39"/>
      <c r="X116" s="39"/>
      <c r="Y116" s="39"/>
      <c r="Z116" s="39"/>
      <c r="AA116" s="39"/>
      <c r="AB116" s="39"/>
      <c r="AC116" s="39"/>
      <c r="AD116" s="39"/>
      <c r="AE116" s="39"/>
      <c r="AR116" s="224" t="s">
        <v>159</v>
      </c>
      <c r="AT116" s="224" t="s">
        <v>154</v>
      </c>
      <c r="AU116" s="224" t="s">
        <v>83</v>
      </c>
      <c r="AY116" s="18" t="s">
        <v>152</v>
      </c>
      <c r="BE116" s="225">
        <f>IF(N116="základní",J116,0)</f>
        <v>0</v>
      </c>
      <c r="BF116" s="225">
        <f>IF(N116="snížená",J116,0)</f>
        <v>0</v>
      </c>
      <c r="BG116" s="225">
        <f>IF(N116="zákl. přenesená",J116,0)</f>
        <v>0</v>
      </c>
      <c r="BH116" s="225">
        <f>IF(N116="sníž. přenesená",J116,0)</f>
        <v>0</v>
      </c>
      <c r="BI116" s="225">
        <f>IF(N116="nulová",J116,0)</f>
        <v>0</v>
      </c>
      <c r="BJ116" s="18" t="s">
        <v>81</v>
      </c>
      <c r="BK116" s="225">
        <f>ROUND(I116*H116,2)</f>
        <v>0</v>
      </c>
      <c r="BL116" s="18" t="s">
        <v>159</v>
      </c>
      <c r="BM116" s="224" t="s">
        <v>180</v>
      </c>
    </row>
    <row r="117" spans="1:47" s="2" customFormat="1" ht="12">
      <c r="A117" s="39"/>
      <c r="B117" s="40"/>
      <c r="C117" s="41"/>
      <c r="D117" s="226" t="s">
        <v>161</v>
      </c>
      <c r="E117" s="41"/>
      <c r="F117" s="227" t="s">
        <v>181</v>
      </c>
      <c r="G117" s="41"/>
      <c r="H117" s="41"/>
      <c r="I117" s="228"/>
      <c r="J117" s="41"/>
      <c r="K117" s="41"/>
      <c r="L117" s="45"/>
      <c r="M117" s="229"/>
      <c r="N117" s="230"/>
      <c r="O117" s="85"/>
      <c r="P117" s="85"/>
      <c r="Q117" s="85"/>
      <c r="R117" s="85"/>
      <c r="S117" s="85"/>
      <c r="T117" s="86"/>
      <c r="U117" s="39"/>
      <c r="V117" s="39"/>
      <c r="W117" s="39"/>
      <c r="X117" s="39"/>
      <c r="Y117" s="39"/>
      <c r="Z117" s="39"/>
      <c r="AA117" s="39"/>
      <c r="AB117" s="39"/>
      <c r="AC117" s="39"/>
      <c r="AD117" s="39"/>
      <c r="AE117" s="39"/>
      <c r="AT117" s="18" t="s">
        <v>161</v>
      </c>
      <c r="AU117" s="18" t="s">
        <v>83</v>
      </c>
    </row>
    <row r="118" spans="1:51" s="13" customFormat="1" ht="12">
      <c r="A118" s="13"/>
      <c r="B118" s="231"/>
      <c r="C118" s="232"/>
      <c r="D118" s="226" t="s">
        <v>163</v>
      </c>
      <c r="E118" s="233" t="s">
        <v>19</v>
      </c>
      <c r="F118" s="234" t="s">
        <v>182</v>
      </c>
      <c r="G118" s="232"/>
      <c r="H118" s="233" t="s">
        <v>19</v>
      </c>
      <c r="I118" s="235"/>
      <c r="J118" s="232"/>
      <c r="K118" s="232"/>
      <c r="L118" s="236"/>
      <c r="M118" s="237"/>
      <c r="N118" s="238"/>
      <c r="O118" s="238"/>
      <c r="P118" s="238"/>
      <c r="Q118" s="238"/>
      <c r="R118" s="238"/>
      <c r="S118" s="238"/>
      <c r="T118" s="239"/>
      <c r="U118" s="13"/>
      <c r="V118" s="13"/>
      <c r="W118" s="13"/>
      <c r="X118" s="13"/>
      <c r="Y118" s="13"/>
      <c r="Z118" s="13"/>
      <c r="AA118" s="13"/>
      <c r="AB118" s="13"/>
      <c r="AC118" s="13"/>
      <c r="AD118" s="13"/>
      <c r="AE118" s="13"/>
      <c r="AT118" s="240" t="s">
        <v>163</v>
      </c>
      <c r="AU118" s="240" t="s">
        <v>83</v>
      </c>
      <c r="AV118" s="13" t="s">
        <v>81</v>
      </c>
      <c r="AW118" s="13" t="s">
        <v>33</v>
      </c>
      <c r="AX118" s="13" t="s">
        <v>74</v>
      </c>
      <c r="AY118" s="240" t="s">
        <v>152</v>
      </c>
    </row>
    <row r="119" spans="1:51" s="14" customFormat="1" ht="12">
      <c r="A119" s="14"/>
      <c r="B119" s="241"/>
      <c r="C119" s="242"/>
      <c r="D119" s="226" t="s">
        <v>163</v>
      </c>
      <c r="E119" s="243" t="s">
        <v>19</v>
      </c>
      <c r="F119" s="244" t="s">
        <v>183</v>
      </c>
      <c r="G119" s="242"/>
      <c r="H119" s="245">
        <v>21.24</v>
      </c>
      <c r="I119" s="246"/>
      <c r="J119" s="242"/>
      <c r="K119" s="242"/>
      <c r="L119" s="247"/>
      <c r="M119" s="248"/>
      <c r="N119" s="249"/>
      <c r="O119" s="249"/>
      <c r="P119" s="249"/>
      <c r="Q119" s="249"/>
      <c r="R119" s="249"/>
      <c r="S119" s="249"/>
      <c r="T119" s="250"/>
      <c r="U119" s="14"/>
      <c r="V119" s="14"/>
      <c r="W119" s="14"/>
      <c r="X119" s="14"/>
      <c r="Y119" s="14"/>
      <c r="Z119" s="14"/>
      <c r="AA119" s="14"/>
      <c r="AB119" s="14"/>
      <c r="AC119" s="14"/>
      <c r="AD119" s="14"/>
      <c r="AE119" s="14"/>
      <c r="AT119" s="251" t="s">
        <v>163</v>
      </c>
      <c r="AU119" s="251" t="s">
        <v>83</v>
      </c>
      <c r="AV119" s="14" t="s">
        <v>83</v>
      </c>
      <c r="AW119" s="14" t="s">
        <v>33</v>
      </c>
      <c r="AX119" s="14" t="s">
        <v>74</v>
      </c>
      <c r="AY119" s="251" t="s">
        <v>152</v>
      </c>
    </row>
    <row r="120" spans="1:51" s="15" customFormat="1" ht="12">
      <c r="A120" s="15"/>
      <c r="B120" s="252"/>
      <c r="C120" s="253"/>
      <c r="D120" s="226" t="s">
        <v>163</v>
      </c>
      <c r="E120" s="254" t="s">
        <v>19</v>
      </c>
      <c r="F120" s="255" t="s">
        <v>170</v>
      </c>
      <c r="G120" s="253"/>
      <c r="H120" s="256">
        <v>21.24</v>
      </c>
      <c r="I120" s="257"/>
      <c r="J120" s="253"/>
      <c r="K120" s="253"/>
      <c r="L120" s="258"/>
      <c r="M120" s="259"/>
      <c r="N120" s="260"/>
      <c r="O120" s="260"/>
      <c r="P120" s="260"/>
      <c r="Q120" s="260"/>
      <c r="R120" s="260"/>
      <c r="S120" s="260"/>
      <c r="T120" s="261"/>
      <c r="U120" s="15"/>
      <c r="V120" s="15"/>
      <c r="W120" s="15"/>
      <c r="X120" s="15"/>
      <c r="Y120" s="15"/>
      <c r="Z120" s="15"/>
      <c r="AA120" s="15"/>
      <c r="AB120" s="15"/>
      <c r="AC120" s="15"/>
      <c r="AD120" s="15"/>
      <c r="AE120" s="15"/>
      <c r="AT120" s="262" t="s">
        <v>163</v>
      </c>
      <c r="AU120" s="262" t="s">
        <v>83</v>
      </c>
      <c r="AV120" s="15" t="s">
        <v>159</v>
      </c>
      <c r="AW120" s="15" t="s">
        <v>33</v>
      </c>
      <c r="AX120" s="15" t="s">
        <v>81</v>
      </c>
      <c r="AY120" s="262" t="s">
        <v>152</v>
      </c>
    </row>
    <row r="121" spans="1:65" s="2" customFormat="1" ht="37.8" customHeight="1">
      <c r="A121" s="39"/>
      <c r="B121" s="40"/>
      <c r="C121" s="213" t="s">
        <v>159</v>
      </c>
      <c r="D121" s="213" t="s">
        <v>154</v>
      </c>
      <c r="E121" s="214" t="s">
        <v>184</v>
      </c>
      <c r="F121" s="215" t="s">
        <v>185</v>
      </c>
      <c r="G121" s="216" t="s">
        <v>157</v>
      </c>
      <c r="H121" s="217">
        <v>47.64</v>
      </c>
      <c r="I121" s="218"/>
      <c r="J121" s="219">
        <f>ROUND(I121*H121,2)</f>
        <v>0</v>
      </c>
      <c r="K121" s="215" t="s">
        <v>158</v>
      </c>
      <c r="L121" s="45"/>
      <c r="M121" s="220" t="s">
        <v>19</v>
      </c>
      <c r="N121" s="221" t="s">
        <v>45</v>
      </c>
      <c r="O121" s="85"/>
      <c r="P121" s="222">
        <f>O121*H121</f>
        <v>0</v>
      </c>
      <c r="Q121" s="222">
        <v>0</v>
      </c>
      <c r="R121" s="222">
        <f>Q121*H121</f>
        <v>0</v>
      </c>
      <c r="S121" s="222">
        <v>0</v>
      </c>
      <c r="T121" s="223">
        <f>S121*H121</f>
        <v>0</v>
      </c>
      <c r="U121" s="39"/>
      <c r="V121" s="39"/>
      <c r="W121" s="39"/>
      <c r="X121" s="39"/>
      <c r="Y121" s="39"/>
      <c r="Z121" s="39"/>
      <c r="AA121" s="39"/>
      <c r="AB121" s="39"/>
      <c r="AC121" s="39"/>
      <c r="AD121" s="39"/>
      <c r="AE121" s="39"/>
      <c r="AR121" s="224" t="s">
        <v>159</v>
      </c>
      <c r="AT121" s="224" t="s">
        <v>154</v>
      </c>
      <c r="AU121" s="224" t="s">
        <v>83</v>
      </c>
      <c r="AY121" s="18" t="s">
        <v>152</v>
      </c>
      <c r="BE121" s="225">
        <f>IF(N121="základní",J121,0)</f>
        <v>0</v>
      </c>
      <c r="BF121" s="225">
        <f>IF(N121="snížená",J121,0)</f>
        <v>0</v>
      </c>
      <c r="BG121" s="225">
        <f>IF(N121="zákl. přenesená",J121,0)</f>
        <v>0</v>
      </c>
      <c r="BH121" s="225">
        <f>IF(N121="sníž. přenesená",J121,0)</f>
        <v>0</v>
      </c>
      <c r="BI121" s="225">
        <f>IF(N121="nulová",J121,0)</f>
        <v>0</v>
      </c>
      <c r="BJ121" s="18" t="s">
        <v>81</v>
      </c>
      <c r="BK121" s="225">
        <f>ROUND(I121*H121,2)</f>
        <v>0</v>
      </c>
      <c r="BL121" s="18" t="s">
        <v>159</v>
      </c>
      <c r="BM121" s="224" t="s">
        <v>186</v>
      </c>
    </row>
    <row r="122" spans="1:47" s="2" customFormat="1" ht="12">
      <c r="A122" s="39"/>
      <c r="B122" s="40"/>
      <c r="C122" s="41"/>
      <c r="D122" s="226" t="s">
        <v>161</v>
      </c>
      <c r="E122" s="41"/>
      <c r="F122" s="227" t="s">
        <v>181</v>
      </c>
      <c r="G122" s="41"/>
      <c r="H122" s="41"/>
      <c r="I122" s="228"/>
      <c r="J122" s="41"/>
      <c r="K122" s="41"/>
      <c r="L122" s="45"/>
      <c r="M122" s="229"/>
      <c r="N122" s="230"/>
      <c r="O122" s="85"/>
      <c r="P122" s="85"/>
      <c r="Q122" s="85"/>
      <c r="R122" s="85"/>
      <c r="S122" s="85"/>
      <c r="T122" s="86"/>
      <c r="U122" s="39"/>
      <c r="V122" s="39"/>
      <c r="W122" s="39"/>
      <c r="X122" s="39"/>
      <c r="Y122" s="39"/>
      <c r="Z122" s="39"/>
      <c r="AA122" s="39"/>
      <c r="AB122" s="39"/>
      <c r="AC122" s="39"/>
      <c r="AD122" s="39"/>
      <c r="AE122" s="39"/>
      <c r="AT122" s="18" t="s">
        <v>161</v>
      </c>
      <c r="AU122" s="18" t="s">
        <v>83</v>
      </c>
    </row>
    <row r="123" spans="1:51" s="13" customFormat="1" ht="12">
      <c r="A123" s="13"/>
      <c r="B123" s="231"/>
      <c r="C123" s="232"/>
      <c r="D123" s="226" t="s">
        <v>163</v>
      </c>
      <c r="E123" s="233" t="s">
        <v>19</v>
      </c>
      <c r="F123" s="234" t="s">
        <v>164</v>
      </c>
      <c r="G123" s="232"/>
      <c r="H123" s="233" t="s">
        <v>19</v>
      </c>
      <c r="I123" s="235"/>
      <c r="J123" s="232"/>
      <c r="K123" s="232"/>
      <c r="L123" s="236"/>
      <c r="M123" s="237"/>
      <c r="N123" s="238"/>
      <c r="O123" s="238"/>
      <c r="P123" s="238"/>
      <c r="Q123" s="238"/>
      <c r="R123" s="238"/>
      <c r="S123" s="238"/>
      <c r="T123" s="239"/>
      <c r="U123" s="13"/>
      <c r="V123" s="13"/>
      <c r="W123" s="13"/>
      <c r="X123" s="13"/>
      <c r="Y123" s="13"/>
      <c r="Z123" s="13"/>
      <c r="AA123" s="13"/>
      <c r="AB123" s="13"/>
      <c r="AC123" s="13"/>
      <c r="AD123" s="13"/>
      <c r="AE123" s="13"/>
      <c r="AT123" s="240" t="s">
        <v>163</v>
      </c>
      <c r="AU123" s="240" t="s">
        <v>83</v>
      </c>
      <c r="AV123" s="13" t="s">
        <v>81</v>
      </c>
      <c r="AW123" s="13" t="s">
        <v>33</v>
      </c>
      <c r="AX123" s="13" t="s">
        <v>74</v>
      </c>
      <c r="AY123" s="240" t="s">
        <v>152</v>
      </c>
    </row>
    <row r="124" spans="1:51" s="14" customFormat="1" ht="12">
      <c r="A124" s="14"/>
      <c r="B124" s="241"/>
      <c r="C124" s="242"/>
      <c r="D124" s="226" t="s">
        <v>163</v>
      </c>
      <c r="E124" s="243" t="s">
        <v>19</v>
      </c>
      <c r="F124" s="244" t="s">
        <v>165</v>
      </c>
      <c r="G124" s="242"/>
      <c r="H124" s="245">
        <v>27.648</v>
      </c>
      <c r="I124" s="246"/>
      <c r="J124" s="242"/>
      <c r="K124" s="242"/>
      <c r="L124" s="247"/>
      <c r="M124" s="248"/>
      <c r="N124" s="249"/>
      <c r="O124" s="249"/>
      <c r="P124" s="249"/>
      <c r="Q124" s="249"/>
      <c r="R124" s="249"/>
      <c r="S124" s="249"/>
      <c r="T124" s="250"/>
      <c r="U124" s="14"/>
      <c r="V124" s="14"/>
      <c r="W124" s="14"/>
      <c r="X124" s="14"/>
      <c r="Y124" s="14"/>
      <c r="Z124" s="14"/>
      <c r="AA124" s="14"/>
      <c r="AB124" s="14"/>
      <c r="AC124" s="14"/>
      <c r="AD124" s="14"/>
      <c r="AE124" s="14"/>
      <c r="AT124" s="251" t="s">
        <v>163</v>
      </c>
      <c r="AU124" s="251" t="s">
        <v>83</v>
      </c>
      <c r="AV124" s="14" t="s">
        <v>83</v>
      </c>
      <c r="AW124" s="14" t="s">
        <v>33</v>
      </c>
      <c r="AX124" s="14" t="s">
        <v>74</v>
      </c>
      <c r="AY124" s="251" t="s">
        <v>152</v>
      </c>
    </row>
    <row r="125" spans="1:51" s="13" customFormat="1" ht="12">
      <c r="A125" s="13"/>
      <c r="B125" s="231"/>
      <c r="C125" s="232"/>
      <c r="D125" s="226" t="s">
        <v>163</v>
      </c>
      <c r="E125" s="233" t="s">
        <v>19</v>
      </c>
      <c r="F125" s="234" t="s">
        <v>166</v>
      </c>
      <c r="G125" s="232"/>
      <c r="H125" s="233" t="s">
        <v>19</v>
      </c>
      <c r="I125" s="235"/>
      <c r="J125" s="232"/>
      <c r="K125" s="232"/>
      <c r="L125" s="236"/>
      <c r="M125" s="237"/>
      <c r="N125" s="238"/>
      <c r="O125" s="238"/>
      <c r="P125" s="238"/>
      <c r="Q125" s="238"/>
      <c r="R125" s="238"/>
      <c r="S125" s="238"/>
      <c r="T125" s="239"/>
      <c r="U125" s="13"/>
      <c r="V125" s="13"/>
      <c r="W125" s="13"/>
      <c r="X125" s="13"/>
      <c r="Y125" s="13"/>
      <c r="Z125" s="13"/>
      <c r="AA125" s="13"/>
      <c r="AB125" s="13"/>
      <c r="AC125" s="13"/>
      <c r="AD125" s="13"/>
      <c r="AE125" s="13"/>
      <c r="AT125" s="240" t="s">
        <v>163</v>
      </c>
      <c r="AU125" s="240" t="s">
        <v>83</v>
      </c>
      <c r="AV125" s="13" t="s">
        <v>81</v>
      </c>
      <c r="AW125" s="13" t="s">
        <v>33</v>
      </c>
      <c r="AX125" s="13" t="s">
        <v>74</v>
      </c>
      <c r="AY125" s="240" t="s">
        <v>152</v>
      </c>
    </row>
    <row r="126" spans="1:51" s="14" customFormat="1" ht="12">
      <c r="A126" s="14"/>
      <c r="B126" s="241"/>
      <c r="C126" s="242"/>
      <c r="D126" s="226" t="s">
        <v>163</v>
      </c>
      <c r="E126" s="243" t="s">
        <v>19</v>
      </c>
      <c r="F126" s="244" t="s">
        <v>167</v>
      </c>
      <c r="G126" s="242"/>
      <c r="H126" s="245">
        <v>9.9</v>
      </c>
      <c r="I126" s="246"/>
      <c r="J126" s="242"/>
      <c r="K126" s="242"/>
      <c r="L126" s="247"/>
      <c r="M126" s="248"/>
      <c r="N126" s="249"/>
      <c r="O126" s="249"/>
      <c r="P126" s="249"/>
      <c r="Q126" s="249"/>
      <c r="R126" s="249"/>
      <c r="S126" s="249"/>
      <c r="T126" s="250"/>
      <c r="U126" s="14"/>
      <c r="V126" s="14"/>
      <c r="W126" s="14"/>
      <c r="X126" s="14"/>
      <c r="Y126" s="14"/>
      <c r="Z126" s="14"/>
      <c r="AA126" s="14"/>
      <c r="AB126" s="14"/>
      <c r="AC126" s="14"/>
      <c r="AD126" s="14"/>
      <c r="AE126" s="14"/>
      <c r="AT126" s="251" t="s">
        <v>163</v>
      </c>
      <c r="AU126" s="251" t="s">
        <v>83</v>
      </c>
      <c r="AV126" s="14" t="s">
        <v>83</v>
      </c>
      <c r="AW126" s="14" t="s">
        <v>33</v>
      </c>
      <c r="AX126" s="14" t="s">
        <v>74</v>
      </c>
      <c r="AY126" s="251" t="s">
        <v>152</v>
      </c>
    </row>
    <row r="127" spans="1:51" s="13" customFormat="1" ht="12">
      <c r="A127" s="13"/>
      <c r="B127" s="231"/>
      <c r="C127" s="232"/>
      <c r="D127" s="226" t="s">
        <v>163</v>
      </c>
      <c r="E127" s="233" t="s">
        <v>19</v>
      </c>
      <c r="F127" s="234" t="s">
        <v>175</v>
      </c>
      <c r="G127" s="232"/>
      <c r="H127" s="233" t="s">
        <v>19</v>
      </c>
      <c r="I127" s="235"/>
      <c r="J127" s="232"/>
      <c r="K127" s="232"/>
      <c r="L127" s="236"/>
      <c r="M127" s="237"/>
      <c r="N127" s="238"/>
      <c r="O127" s="238"/>
      <c r="P127" s="238"/>
      <c r="Q127" s="238"/>
      <c r="R127" s="238"/>
      <c r="S127" s="238"/>
      <c r="T127" s="239"/>
      <c r="U127" s="13"/>
      <c r="V127" s="13"/>
      <c r="W127" s="13"/>
      <c r="X127" s="13"/>
      <c r="Y127" s="13"/>
      <c r="Z127" s="13"/>
      <c r="AA127" s="13"/>
      <c r="AB127" s="13"/>
      <c r="AC127" s="13"/>
      <c r="AD127" s="13"/>
      <c r="AE127" s="13"/>
      <c r="AT127" s="240" t="s">
        <v>163</v>
      </c>
      <c r="AU127" s="240" t="s">
        <v>83</v>
      </c>
      <c r="AV127" s="13" t="s">
        <v>81</v>
      </c>
      <c r="AW127" s="13" t="s">
        <v>33</v>
      </c>
      <c r="AX127" s="13" t="s">
        <v>74</v>
      </c>
      <c r="AY127" s="240" t="s">
        <v>152</v>
      </c>
    </row>
    <row r="128" spans="1:51" s="14" customFormat="1" ht="12">
      <c r="A128" s="14"/>
      <c r="B128" s="241"/>
      <c r="C128" s="242"/>
      <c r="D128" s="226" t="s">
        <v>163</v>
      </c>
      <c r="E128" s="243" t="s">
        <v>19</v>
      </c>
      <c r="F128" s="244" t="s">
        <v>176</v>
      </c>
      <c r="G128" s="242"/>
      <c r="H128" s="245">
        <v>9.912</v>
      </c>
      <c r="I128" s="246"/>
      <c r="J128" s="242"/>
      <c r="K128" s="242"/>
      <c r="L128" s="247"/>
      <c r="M128" s="248"/>
      <c r="N128" s="249"/>
      <c r="O128" s="249"/>
      <c r="P128" s="249"/>
      <c r="Q128" s="249"/>
      <c r="R128" s="249"/>
      <c r="S128" s="249"/>
      <c r="T128" s="250"/>
      <c r="U128" s="14"/>
      <c r="V128" s="14"/>
      <c r="W128" s="14"/>
      <c r="X128" s="14"/>
      <c r="Y128" s="14"/>
      <c r="Z128" s="14"/>
      <c r="AA128" s="14"/>
      <c r="AB128" s="14"/>
      <c r="AC128" s="14"/>
      <c r="AD128" s="14"/>
      <c r="AE128" s="14"/>
      <c r="AT128" s="251" t="s">
        <v>163</v>
      </c>
      <c r="AU128" s="251" t="s">
        <v>83</v>
      </c>
      <c r="AV128" s="14" t="s">
        <v>83</v>
      </c>
      <c r="AW128" s="14" t="s">
        <v>33</v>
      </c>
      <c r="AX128" s="14" t="s">
        <v>74</v>
      </c>
      <c r="AY128" s="251" t="s">
        <v>152</v>
      </c>
    </row>
    <row r="129" spans="1:51" s="13" customFormat="1" ht="12">
      <c r="A129" s="13"/>
      <c r="B129" s="231"/>
      <c r="C129" s="232"/>
      <c r="D129" s="226" t="s">
        <v>163</v>
      </c>
      <c r="E129" s="233" t="s">
        <v>19</v>
      </c>
      <c r="F129" s="234" t="s">
        <v>168</v>
      </c>
      <c r="G129" s="232"/>
      <c r="H129" s="233" t="s">
        <v>19</v>
      </c>
      <c r="I129" s="235"/>
      <c r="J129" s="232"/>
      <c r="K129" s="232"/>
      <c r="L129" s="236"/>
      <c r="M129" s="237"/>
      <c r="N129" s="238"/>
      <c r="O129" s="238"/>
      <c r="P129" s="238"/>
      <c r="Q129" s="238"/>
      <c r="R129" s="238"/>
      <c r="S129" s="238"/>
      <c r="T129" s="239"/>
      <c r="U129" s="13"/>
      <c r="V129" s="13"/>
      <c r="W129" s="13"/>
      <c r="X129" s="13"/>
      <c r="Y129" s="13"/>
      <c r="Z129" s="13"/>
      <c r="AA129" s="13"/>
      <c r="AB129" s="13"/>
      <c r="AC129" s="13"/>
      <c r="AD129" s="13"/>
      <c r="AE129" s="13"/>
      <c r="AT129" s="240" t="s">
        <v>163</v>
      </c>
      <c r="AU129" s="240" t="s">
        <v>83</v>
      </c>
      <c r="AV129" s="13" t="s">
        <v>81</v>
      </c>
      <c r="AW129" s="13" t="s">
        <v>33</v>
      </c>
      <c r="AX129" s="13" t="s">
        <v>74</v>
      </c>
      <c r="AY129" s="240" t="s">
        <v>152</v>
      </c>
    </row>
    <row r="130" spans="1:51" s="14" customFormat="1" ht="12">
      <c r="A130" s="14"/>
      <c r="B130" s="241"/>
      <c r="C130" s="242"/>
      <c r="D130" s="226" t="s">
        <v>163</v>
      </c>
      <c r="E130" s="243" t="s">
        <v>19</v>
      </c>
      <c r="F130" s="244" t="s">
        <v>169</v>
      </c>
      <c r="G130" s="242"/>
      <c r="H130" s="245">
        <v>10.8</v>
      </c>
      <c r="I130" s="246"/>
      <c r="J130" s="242"/>
      <c r="K130" s="242"/>
      <c r="L130" s="247"/>
      <c r="M130" s="248"/>
      <c r="N130" s="249"/>
      <c r="O130" s="249"/>
      <c r="P130" s="249"/>
      <c r="Q130" s="249"/>
      <c r="R130" s="249"/>
      <c r="S130" s="249"/>
      <c r="T130" s="250"/>
      <c r="U130" s="14"/>
      <c r="V130" s="14"/>
      <c r="W130" s="14"/>
      <c r="X130" s="14"/>
      <c r="Y130" s="14"/>
      <c r="Z130" s="14"/>
      <c r="AA130" s="14"/>
      <c r="AB130" s="14"/>
      <c r="AC130" s="14"/>
      <c r="AD130" s="14"/>
      <c r="AE130" s="14"/>
      <c r="AT130" s="251" t="s">
        <v>163</v>
      </c>
      <c r="AU130" s="251" t="s">
        <v>83</v>
      </c>
      <c r="AV130" s="14" t="s">
        <v>83</v>
      </c>
      <c r="AW130" s="14" t="s">
        <v>33</v>
      </c>
      <c r="AX130" s="14" t="s">
        <v>74</v>
      </c>
      <c r="AY130" s="251" t="s">
        <v>152</v>
      </c>
    </row>
    <row r="131" spans="1:51" s="13" customFormat="1" ht="12">
      <c r="A131" s="13"/>
      <c r="B131" s="231"/>
      <c r="C131" s="232"/>
      <c r="D131" s="226" t="s">
        <v>163</v>
      </c>
      <c r="E131" s="233" t="s">
        <v>19</v>
      </c>
      <c r="F131" s="234" t="s">
        <v>187</v>
      </c>
      <c r="G131" s="232"/>
      <c r="H131" s="233" t="s">
        <v>19</v>
      </c>
      <c r="I131" s="235"/>
      <c r="J131" s="232"/>
      <c r="K131" s="232"/>
      <c r="L131" s="236"/>
      <c r="M131" s="237"/>
      <c r="N131" s="238"/>
      <c r="O131" s="238"/>
      <c r="P131" s="238"/>
      <c r="Q131" s="238"/>
      <c r="R131" s="238"/>
      <c r="S131" s="238"/>
      <c r="T131" s="239"/>
      <c r="U131" s="13"/>
      <c r="V131" s="13"/>
      <c r="W131" s="13"/>
      <c r="X131" s="13"/>
      <c r="Y131" s="13"/>
      <c r="Z131" s="13"/>
      <c r="AA131" s="13"/>
      <c r="AB131" s="13"/>
      <c r="AC131" s="13"/>
      <c r="AD131" s="13"/>
      <c r="AE131" s="13"/>
      <c r="AT131" s="240" t="s">
        <v>163</v>
      </c>
      <c r="AU131" s="240" t="s">
        <v>83</v>
      </c>
      <c r="AV131" s="13" t="s">
        <v>81</v>
      </c>
      <c r="AW131" s="13" t="s">
        <v>33</v>
      </c>
      <c r="AX131" s="13" t="s">
        <v>74</v>
      </c>
      <c r="AY131" s="240" t="s">
        <v>152</v>
      </c>
    </row>
    <row r="132" spans="1:51" s="14" customFormat="1" ht="12">
      <c r="A132" s="14"/>
      <c r="B132" s="241"/>
      <c r="C132" s="242"/>
      <c r="D132" s="226" t="s">
        <v>163</v>
      </c>
      <c r="E132" s="243" t="s">
        <v>19</v>
      </c>
      <c r="F132" s="244" t="s">
        <v>188</v>
      </c>
      <c r="G132" s="242"/>
      <c r="H132" s="245">
        <v>-10.62</v>
      </c>
      <c r="I132" s="246"/>
      <c r="J132" s="242"/>
      <c r="K132" s="242"/>
      <c r="L132" s="247"/>
      <c r="M132" s="248"/>
      <c r="N132" s="249"/>
      <c r="O132" s="249"/>
      <c r="P132" s="249"/>
      <c r="Q132" s="249"/>
      <c r="R132" s="249"/>
      <c r="S132" s="249"/>
      <c r="T132" s="250"/>
      <c r="U132" s="14"/>
      <c r="V132" s="14"/>
      <c r="W132" s="14"/>
      <c r="X132" s="14"/>
      <c r="Y132" s="14"/>
      <c r="Z132" s="14"/>
      <c r="AA132" s="14"/>
      <c r="AB132" s="14"/>
      <c r="AC132" s="14"/>
      <c r="AD132" s="14"/>
      <c r="AE132" s="14"/>
      <c r="AT132" s="251" t="s">
        <v>163</v>
      </c>
      <c r="AU132" s="251" t="s">
        <v>83</v>
      </c>
      <c r="AV132" s="14" t="s">
        <v>83</v>
      </c>
      <c r="AW132" s="14" t="s">
        <v>33</v>
      </c>
      <c r="AX132" s="14" t="s">
        <v>74</v>
      </c>
      <c r="AY132" s="251" t="s">
        <v>152</v>
      </c>
    </row>
    <row r="133" spans="1:51" s="15" customFormat="1" ht="12">
      <c r="A133" s="15"/>
      <c r="B133" s="252"/>
      <c r="C133" s="253"/>
      <c r="D133" s="226" t="s">
        <v>163</v>
      </c>
      <c r="E133" s="254" t="s">
        <v>19</v>
      </c>
      <c r="F133" s="255" t="s">
        <v>170</v>
      </c>
      <c r="G133" s="253"/>
      <c r="H133" s="256">
        <v>47.64</v>
      </c>
      <c r="I133" s="257"/>
      <c r="J133" s="253"/>
      <c r="K133" s="253"/>
      <c r="L133" s="258"/>
      <c r="M133" s="259"/>
      <c r="N133" s="260"/>
      <c r="O133" s="260"/>
      <c r="P133" s="260"/>
      <c r="Q133" s="260"/>
      <c r="R133" s="260"/>
      <c r="S133" s="260"/>
      <c r="T133" s="261"/>
      <c r="U133" s="15"/>
      <c r="V133" s="15"/>
      <c r="W133" s="15"/>
      <c r="X133" s="15"/>
      <c r="Y133" s="15"/>
      <c r="Z133" s="15"/>
      <c r="AA133" s="15"/>
      <c r="AB133" s="15"/>
      <c r="AC133" s="15"/>
      <c r="AD133" s="15"/>
      <c r="AE133" s="15"/>
      <c r="AT133" s="262" t="s">
        <v>163</v>
      </c>
      <c r="AU133" s="262" t="s">
        <v>83</v>
      </c>
      <c r="AV133" s="15" t="s">
        <v>159</v>
      </c>
      <c r="AW133" s="15" t="s">
        <v>33</v>
      </c>
      <c r="AX133" s="15" t="s">
        <v>81</v>
      </c>
      <c r="AY133" s="262" t="s">
        <v>152</v>
      </c>
    </row>
    <row r="134" spans="1:65" s="2" customFormat="1" ht="24.15" customHeight="1">
      <c r="A134" s="39"/>
      <c r="B134" s="40"/>
      <c r="C134" s="213" t="s">
        <v>189</v>
      </c>
      <c r="D134" s="213" t="s">
        <v>154</v>
      </c>
      <c r="E134" s="214" t="s">
        <v>190</v>
      </c>
      <c r="F134" s="215" t="s">
        <v>191</v>
      </c>
      <c r="G134" s="216" t="s">
        <v>157</v>
      </c>
      <c r="H134" s="217">
        <v>10.62</v>
      </c>
      <c r="I134" s="218"/>
      <c r="J134" s="219">
        <f>ROUND(I134*H134,2)</f>
        <v>0</v>
      </c>
      <c r="K134" s="215" t="s">
        <v>158</v>
      </c>
      <c r="L134" s="45"/>
      <c r="M134" s="220" t="s">
        <v>19</v>
      </c>
      <c r="N134" s="221" t="s">
        <v>45</v>
      </c>
      <c r="O134" s="85"/>
      <c r="P134" s="222">
        <f>O134*H134</f>
        <v>0</v>
      </c>
      <c r="Q134" s="222">
        <v>0</v>
      </c>
      <c r="R134" s="222">
        <f>Q134*H134</f>
        <v>0</v>
      </c>
      <c r="S134" s="222">
        <v>0</v>
      </c>
      <c r="T134" s="223">
        <f>S134*H134</f>
        <v>0</v>
      </c>
      <c r="U134" s="39"/>
      <c r="V134" s="39"/>
      <c r="W134" s="39"/>
      <c r="X134" s="39"/>
      <c r="Y134" s="39"/>
      <c r="Z134" s="39"/>
      <c r="AA134" s="39"/>
      <c r="AB134" s="39"/>
      <c r="AC134" s="39"/>
      <c r="AD134" s="39"/>
      <c r="AE134" s="39"/>
      <c r="AR134" s="224" t="s">
        <v>159</v>
      </c>
      <c r="AT134" s="224" t="s">
        <v>154</v>
      </c>
      <c r="AU134" s="224" t="s">
        <v>83</v>
      </c>
      <c r="AY134" s="18" t="s">
        <v>152</v>
      </c>
      <c r="BE134" s="225">
        <f>IF(N134="základní",J134,0)</f>
        <v>0</v>
      </c>
      <c r="BF134" s="225">
        <f>IF(N134="snížená",J134,0)</f>
        <v>0</v>
      </c>
      <c r="BG134" s="225">
        <f>IF(N134="zákl. přenesená",J134,0)</f>
        <v>0</v>
      </c>
      <c r="BH134" s="225">
        <f>IF(N134="sníž. přenesená",J134,0)</f>
        <v>0</v>
      </c>
      <c r="BI134" s="225">
        <f>IF(N134="nulová",J134,0)</f>
        <v>0</v>
      </c>
      <c r="BJ134" s="18" t="s">
        <v>81</v>
      </c>
      <c r="BK134" s="225">
        <f>ROUND(I134*H134,2)</f>
        <v>0</v>
      </c>
      <c r="BL134" s="18" t="s">
        <v>159</v>
      </c>
      <c r="BM134" s="224" t="s">
        <v>192</v>
      </c>
    </row>
    <row r="135" spans="1:47" s="2" customFormat="1" ht="12">
      <c r="A135" s="39"/>
      <c r="B135" s="40"/>
      <c r="C135" s="41"/>
      <c r="D135" s="226" t="s">
        <v>161</v>
      </c>
      <c r="E135" s="41"/>
      <c r="F135" s="227" t="s">
        <v>193</v>
      </c>
      <c r="G135" s="41"/>
      <c r="H135" s="41"/>
      <c r="I135" s="228"/>
      <c r="J135" s="41"/>
      <c r="K135" s="41"/>
      <c r="L135" s="45"/>
      <c r="M135" s="229"/>
      <c r="N135" s="230"/>
      <c r="O135" s="85"/>
      <c r="P135" s="85"/>
      <c r="Q135" s="85"/>
      <c r="R135" s="85"/>
      <c r="S135" s="85"/>
      <c r="T135" s="86"/>
      <c r="U135" s="39"/>
      <c r="V135" s="39"/>
      <c r="W135" s="39"/>
      <c r="X135" s="39"/>
      <c r="Y135" s="39"/>
      <c r="Z135" s="39"/>
      <c r="AA135" s="39"/>
      <c r="AB135" s="39"/>
      <c r="AC135" s="39"/>
      <c r="AD135" s="39"/>
      <c r="AE135" s="39"/>
      <c r="AT135" s="18" t="s">
        <v>161</v>
      </c>
      <c r="AU135" s="18" t="s">
        <v>83</v>
      </c>
    </row>
    <row r="136" spans="1:51" s="13" customFormat="1" ht="12">
      <c r="A136" s="13"/>
      <c r="B136" s="231"/>
      <c r="C136" s="232"/>
      <c r="D136" s="226" t="s">
        <v>163</v>
      </c>
      <c r="E136" s="233" t="s">
        <v>19</v>
      </c>
      <c r="F136" s="234" t="s">
        <v>194</v>
      </c>
      <c r="G136" s="232"/>
      <c r="H136" s="233" t="s">
        <v>19</v>
      </c>
      <c r="I136" s="235"/>
      <c r="J136" s="232"/>
      <c r="K136" s="232"/>
      <c r="L136" s="236"/>
      <c r="M136" s="237"/>
      <c r="N136" s="238"/>
      <c r="O136" s="238"/>
      <c r="P136" s="238"/>
      <c r="Q136" s="238"/>
      <c r="R136" s="238"/>
      <c r="S136" s="238"/>
      <c r="T136" s="239"/>
      <c r="U136" s="13"/>
      <c r="V136" s="13"/>
      <c r="W136" s="13"/>
      <c r="X136" s="13"/>
      <c r="Y136" s="13"/>
      <c r="Z136" s="13"/>
      <c r="AA136" s="13"/>
      <c r="AB136" s="13"/>
      <c r="AC136" s="13"/>
      <c r="AD136" s="13"/>
      <c r="AE136" s="13"/>
      <c r="AT136" s="240" t="s">
        <v>163</v>
      </c>
      <c r="AU136" s="240" t="s">
        <v>83</v>
      </c>
      <c r="AV136" s="13" t="s">
        <v>81</v>
      </c>
      <c r="AW136" s="13" t="s">
        <v>33</v>
      </c>
      <c r="AX136" s="13" t="s">
        <v>74</v>
      </c>
      <c r="AY136" s="240" t="s">
        <v>152</v>
      </c>
    </row>
    <row r="137" spans="1:51" s="14" customFormat="1" ht="12">
      <c r="A137" s="14"/>
      <c r="B137" s="241"/>
      <c r="C137" s="242"/>
      <c r="D137" s="226" t="s">
        <v>163</v>
      </c>
      <c r="E137" s="243" t="s">
        <v>19</v>
      </c>
      <c r="F137" s="244" t="s">
        <v>195</v>
      </c>
      <c r="G137" s="242"/>
      <c r="H137" s="245">
        <v>10.62</v>
      </c>
      <c r="I137" s="246"/>
      <c r="J137" s="242"/>
      <c r="K137" s="242"/>
      <c r="L137" s="247"/>
      <c r="M137" s="248"/>
      <c r="N137" s="249"/>
      <c r="O137" s="249"/>
      <c r="P137" s="249"/>
      <c r="Q137" s="249"/>
      <c r="R137" s="249"/>
      <c r="S137" s="249"/>
      <c r="T137" s="250"/>
      <c r="U137" s="14"/>
      <c r="V137" s="14"/>
      <c r="W137" s="14"/>
      <c r="X137" s="14"/>
      <c r="Y137" s="14"/>
      <c r="Z137" s="14"/>
      <c r="AA137" s="14"/>
      <c r="AB137" s="14"/>
      <c r="AC137" s="14"/>
      <c r="AD137" s="14"/>
      <c r="AE137" s="14"/>
      <c r="AT137" s="251" t="s">
        <v>163</v>
      </c>
      <c r="AU137" s="251" t="s">
        <v>83</v>
      </c>
      <c r="AV137" s="14" t="s">
        <v>83</v>
      </c>
      <c r="AW137" s="14" t="s">
        <v>33</v>
      </c>
      <c r="AX137" s="14" t="s">
        <v>74</v>
      </c>
      <c r="AY137" s="251" t="s">
        <v>152</v>
      </c>
    </row>
    <row r="138" spans="1:51" s="15" customFormat="1" ht="12">
      <c r="A138" s="15"/>
      <c r="B138" s="252"/>
      <c r="C138" s="253"/>
      <c r="D138" s="226" t="s">
        <v>163</v>
      </c>
      <c r="E138" s="254" t="s">
        <v>19</v>
      </c>
      <c r="F138" s="255" t="s">
        <v>170</v>
      </c>
      <c r="G138" s="253"/>
      <c r="H138" s="256">
        <v>10.62</v>
      </c>
      <c r="I138" s="257"/>
      <c r="J138" s="253"/>
      <c r="K138" s="253"/>
      <c r="L138" s="258"/>
      <c r="M138" s="259"/>
      <c r="N138" s="260"/>
      <c r="O138" s="260"/>
      <c r="P138" s="260"/>
      <c r="Q138" s="260"/>
      <c r="R138" s="260"/>
      <c r="S138" s="260"/>
      <c r="T138" s="261"/>
      <c r="U138" s="15"/>
      <c r="V138" s="15"/>
      <c r="W138" s="15"/>
      <c r="X138" s="15"/>
      <c r="Y138" s="15"/>
      <c r="Z138" s="15"/>
      <c r="AA138" s="15"/>
      <c r="AB138" s="15"/>
      <c r="AC138" s="15"/>
      <c r="AD138" s="15"/>
      <c r="AE138" s="15"/>
      <c r="AT138" s="262" t="s">
        <v>163</v>
      </c>
      <c r="AU138" s="262" t="s">
        <v>83</v>
      </c>
      <c r="AV138" s="15" t="s">
        <v>159</v>
      </c>
      <c r="AW138" s="15" t="s">
        <v>33</v>
      </c>
      <c r="AX138" s="15" t="s">
        <v>81</v>
      </c>
      <c r="AY138" s="262" t="s">
        <v>152</v>
      </c>
    </row>
    <row r="139" spans="1:65" s="2" customFormat="1" ht="24.15" customHeight="1">
      <c r="A139" s="39"/>
      <c r="B139" s="40"/>
      <c r="C139" s="213" t="s">
        <v>196</v>
      </c>
      <c r="D139" s="213" t="s">
        <v>154</v>
      </c>
      <c r="E139" s="214" t="s">
        <v>197</v>
      </c>
      <c r="F139" s="215" t="s">
        <v>198</v>
      </c>
      <c r="G139" s="216" t="s">
        <v>157</v>
      </c>
      <c r="H139" s="217">
        <v>10.62</v>
      </c>
      <c r="I139" s="218"/>
      <c r="J139" s="219">
        <f>ROUND(I139*H139,2)</f>
        <v>0</v>
      </c>
      <c r="K139" s="215" t="s">
        <v>158</v>
      </c>
      <c r="L139" s="45"/>
      <c r="M139" s="220" t="s">
        <v>19</v>
      </c>
      <c r="N139" s="221" t="s">
        <v>45</v>
      </c>
      <c r="O139" s="85"/>
      <c r="P139" s="222">
        <f>O139*H139</f>
        <v>0</v>
      </c>
      <c r="Q139" s="222">
        <v>0</v>
      </c>
      <c r="R139" s="222">
        <f>Q139*H139</f>
        <v>0</v>
      </c>
      <c r="S139" s="222">
        <v>0</v>
      </c>
      <c r="T139" s="223">
        <f>S139*H139</f>
        <v>0</v>
      </c>
      <c r="U139" s="39"/>
      <c r="V139" s="39"/>
      <c r="W139" s="39"/>
      <c r="X139" s="39"/>
      <c r="Y139" s="39"/>
      <c r="Z139" s="39"/>
      <c r="AA139" s="39"/>
      <c r="AB139" s="39"/>
      <c r="AC139" s="39"/>
      <c r="AD139" s="39"/>
      <c r="AE139" s="39"/>
      <c r="AR139" s="224" t="s">
        <v>159</v>
      </c>
      <c r="AT139" s="224" t="s">
        <v>154</v>
      </c>
      <c r="AU139" s="224" t="s">
        <v>83</v>
      </c>
      <c r="AY139" s="18" t="s">
        <v>152</v>
      </c>
      <c r="BE139" s="225">
        <f>IF(N139="základní",J139,0)</f>
        <v>0</v>
      </c>
      <c r="BF139" s="225">
        <f>IF(N139="snížená",J139,0)</f>
        <v>0</v>
      </c>
      <c r="BG139" s="225">
        <f>IF(N139="zákl. přenesená",J139,0)</f>
        <v>0</v>
      </c>
      <c r="BH139" s="225">
        <f>IF(N139="sníž. přenesená",J139,0)</f>
        <v>0</v>
      </c>
      <c r="BI139" s="225">
        <f>IF(N139="nulová",J139,0)</f>
        <v>0</v>
      </c>
      <c r="BJ139" s="18" t="s">
        <v>81</v>
      </c>
      <c r="BK139" s="225">
        <f>ROUND(I139*H139,2)</f>
        <v>0</v>
      </c>
      <c r="BL139" s="18" t="s">
        <v>159</v>
      </c>
      <c r="BM139" s="224" t="s">
        <v>199</v>
      </c>
    </row>
    <row r="140" spans="1:47" s="2" customFormat="1" ht="12">
      <c r="A140" s="39"/>
      <c r="B140" s="40"/>
      <c r="C140" s="41"/>
      <c r="D140" s="226" t="s">
        <v>161</v>
      </c>
      <c r="E140" s="41"/>
      <c r="F140" s="227" t="s">
        <v>200</v>
      </c>
      <c r="G140" s="41"/>
      <c r="H140" s="41"/>
      <c r="I140" s="228"/>
      <c r="J140" s="41"/>
      <c r="K140" s="41"/>
      <c r="L140" s="45"/>
      <c r="M140" s="229"/>
      <c r="N140" s="230"/>
      <c r="O140" s="85"/>
      <c r="P140" s="85"/>
      <c r="Q140" s="85"/>
      <c r="R140" s="85"/>
      <c r="S140" s="85"/>
      <c r="T140" s="86"/>
      <c r="U140" s="39"/>
      <c r="V140" s="39"/>
      <c r="W140" s="39"/>
      <c r="X140" s="39"/>
      <c r="Y140" s="39"/>
      <c r="Z140" s="39"/>
      <c r="AA140" s="39"/>
      <c r="AB140" s="39"/>
      <c r="AC140" s="39"/>
      <c r="AD140" s="39"/>
      <c r="AE140" s="39"/>
      <c r="AT140" s="18" t="s">
        <v>161</v>
      </c>
      <c r="AU140" s="18" t="s">
        <v>83</v>
      </c>
    </row>
    <row r="141" spans="1:51" s="13" customFormat="1" ht="12">
      <c r="A141" s="13"/>
      <c r="B141" s="231"/>
      <c r="C141" s="232"/>
      <c r="D141" s="226" t="s">
        <v>163</v>
      </c>
      <c r="E141" s="233" t="s">
        <v>19</v>
      </c>
      <c r="F141" s="234" t="s">
        <v>201</v>
      </c>
      <c r="G141" s="232"/>
      <c r="H141" s="233" t="s">
        <v>19</v>
      </c>
      <c r="I141" s="235"/>
      <c r="J141" s="232"/>
      <c r="K141" s="232"/>
      <c r="L141" s="236"/>
      <c r="M141" s="237"/>
      <c r="N141" s="238"/>
      <c r="O141" s="238"/>
      <c r="P141" s="238"/>
      <c r="Q141" s="238"/>
      <c r="R141" s="238"/>
      <c r="S141" s="238"/>
      <c r="T141" s="239"/>
      <c r="U141" s="13"/>
      <c r="V141" s="13"/>
      <c r="W141" s="13"/>
      <c r="X141" s="13"/>
      <c r="Y141" s="13"/>
      <c r="Z141" s="13"/>
      <c r="AA141" s="13"/>
      <c r="AB141" s="13"/>
      <c r="AC141" s="13"/>
      <c r="AD141" s="13"/>
      <c r="AE141" s="13"/>
      <c r="AT141" s="240" t="s">
        <v>163</v>
      </c>
      <c r="AU141" s="240" t="s">
        <v>83</v>
      </c>
      <c r="AV141" s="13" t="s">
        <v>81</v>
      </c>
      <c r="AW141" s="13" t="s">
        <v>33</v>
      </c>
      <c r="AX141" s="13" t="s">
        <v>74</v>
      </c>
      <c r="AY141" s="240" t="s">
        <v>152</v>
      </c>
    </row>
    <row r="142" spans="1:51" s="14" customFormat="1" ht="12">
      <c r="A142" s="14"/>
      <c r="B142" s="241"/>
      <c r="C142" s="242"/>
      <c r="D142" s="226" t="s">
        <v>163</v>
      </c>
      <c r="E142" s="243" t="s">
        <v>19</v>
      </c>
      <c r="F142" s="244" t="s">
        <v>195</v>
      </c>
      <c r="G142" s="242"/>
      <c r="H142" s="245">
        <v>10.62</v>
      </c>
      <c r="I142" s="246"/>
      <c r="J142" s="242"/>
      <c r="K142" s="242"/>
      <c r="L142" s="247"/>
      <c r="M142" s="248"/>
      <c r="N142" s="249"/>
      <c r="O142" s="249"/>
      <c r="P142" s="249"/>
      <c r="Q142" s="249"/>
      <c r="R142" s="249"/>
      <c r="S142" s="249"/>
      <c r="T142" s="250"/>
      <c r="U142" s="14"/>
      <c r="V142" s="14"/>
      <c r="W142" s="14"/>
      <c r="X142" s="14"/>
      <c r="Y142" s="14"/>
      <c r="Z142" s="14"/>
      <c r="AA142" s="14"/>
      <c r="AB142" s="14"/>
      <c r="AC142" s="14"/>
      <c r="AD142" s="14"/>
      <c r="AE142" s="14"/>
      <c r="AT142" s="251" t="s">
        <v>163</v>
      </c>
      <c r="AU142" s="251" t="s">
        <v>83</v>
      </c>
      <c r="AV142" s="14" t="s">
        <v>83</v>
      </c>
      <c r="AW142" s="14" t="s">
        <v>33</v>
      </c>
      <c r="AX142" s="14" t="s">
        <v>74</v>
      </c>
      <c r="AY142" s="251" t="s">
        <v>152</v>
      </c>
    </row>
    <row r="143" spans="1:51" s="15" customFormat="1" ht="12">
      <c r="A143" s="15"/>
      <c r="B143" s="252"/>
      <c r="C143" s="253"/>
      <c r="D143" s="226" t="s">
        <v>163</v>
      </c>
      <c r="E143" s="254" t="s">
        <v>19</v>
      </c>
      <c r="F143" s="255" t="s">
        <v>170</v>
      </c>
      <c r="G143" s="253"/>
      <c r="H143" s="256">
        <v>10.62</v>
      </c>
      <c r="I143" s="257"/>
      <c r="J143" s="253"/>
      <c r="K143" s="253"/>
      <c r="L143" s="258"/>
      <c r="M143" s="259"/>
      <c r="N143" s="260"/>
      <c r="O143" s="260"/>
      <c r="P143" s="260"/>
      <c r="Q143" s="260"/>
      <c r="R143" s="260"/>
      <c r="S143" s="260"/>
      <c r="T143" s="261"/>
      <c r="U143" s="15"/>
      <c r="V143" s="15"/>
      <c r="W143" s="15"/>
      <c r="X143" s="15"/>
      <c r="Y143" s="15"/>
      <c r="Z143" s="15"/>
      <c r="AA143" s="15"/>
      <c r="AB143" s="15"/>
      <c r="AC143" s="15"/>
      <c r="AD143" s="15"/>
      <c r="AE143" s="15"/>
      <c r="AT143" s="262" t="s">
        <v>163</v>
      </c>
      <c r="AU143" s="262" t="s">
        <v>83</v>
      </c>
      <c r="AV143" s="15" t="s">
        <v>159</v>
      </c>
      <c r="AW143" s="15" t="s">
        <v>33</v>
      </c>
      <c r="AX143" s="15" t="s">
        <v>81</v>
      </c>
      <c r="AY143" s="262" t="s">
        <v>152</v>
      </c>
    </row>
    <row r="144" spans="1:65" s="2" customFormat="1" ht="24.15" customHeight="1">
      <c r="A144" s="39"/>
      <c r="B144" s="40"/>
      <c r="C144" s="213" t="s">
        <v>202</v>
      </c>
      <c r="D144" s="213" t="s">
        <v>154</v>
      </c>
      <c r="E144" s="214" t="s">
        <v>203</v>
      </c>
      <c r="F144" s="215" t="s">
        <v>204</v>
      </c>
      <c r="G144" s="216" t="s">
        <v>157</v>
      </c>
      <c r="H144" s="217">
        <v>47.64</v>
      </c>
      <c r="I144" s="218"/>
      <c r="J144" s="219">
        <f>ROUND(I144*H144,2)</f>
        <v>0</v>
      </c>
      <c r="K144" s="215" t="s">
        <v>158</v>
      </c>
      <c r="L144" s="45"/>
      <c r="M144" s="220" t="s">
        <v>19</v>
      </c>
      <c r="N144" s="221" t="s">
        <v>45</v>
      </c>
      <c r="O144" s="85"/>
      <c r="P144" s="222">
        <f>O144*H144</f>
        <v>0</v>
      </c>
      <c r="Q144" s="222">
        <v>0</v>
      </c>
      <c r="R144" s="222">
        <f>Q144*H144</f>
        <v>0</v>
      </c>
      <c r="S144" s="222">
        <v>0</v>
      </c>
      <c r="T144" s="223">
        <f>S144*H144</f>
        <v>0</v>
      </c>
      <c r="U144" s="39"/>
      <c r="V144" s="39"/>
      <c r="W144" s="39"/>
      <c r="X144" s="39"/>
      <c r="Y144" s="39"/>
      <c r="Z144" s="39"/>
      <c r="AA144" s="39"/>
      <c r="AB144" s="39"/>
      <c r="AC144" s="39"/>
      <c r="AD144" s="39"/>
      <c r="AE144" s="39"/>
      <c r="AR144" s="224" t="s">
        <v>159</v>
      </c>
      <c r="AT144" s="224" t="s">
        <v>154</v>
      </c>
      <c r="AU144" s="224" t="s">
        <v>83</v>
      </c>
      <c r="AY144" s="18" t="s">
        <v>152</v>
      </c>
      <c r="BE144" s="225">
        <f>IF(N144="základní",J144,0)</f>
        <v>0</v>
      </c>
      <c r="BF144" s="225">
        <f>IF(N144="snížená",J144,0)</f>
        <v>0</v>
      </c>
      <c r="BG144" s="225">
        <f>IF(N144="zákl. přenesená",J144,0)</f>
        <v>0</v>
      </c>
      <c r="BH144" s="225">
        <f>IF(N144="sníž. přenesená",J144,0)</f>
        <v>0</v>
      </c>
      <c r="BI144" s="225">
        <f>IF(N144="nulová",J144,0)</f>
        <v>0</v>
      </c>
      <c r="BJ144" s="18" t="s">
        <v>81</v>
      </c>
      <c r="BK144" s="225">
        <f>ROUND(I144*H144,2)</f>
        <v>0</v>
      </c>
      <c r="BL144" s="18" t="s">
        <v>159</v>
      </c>
      <c r="BM144" s="224" t="s">
        <v>205</v>
      </c>
    </row>
    <row r="145" spans="1:47" s="2" customFormat="1" ht="12">
      <c r="A145" s="39"/>
      <c r="B145" s="40"/>
      <c r="C145" s="41"/>
      <c r="D145" s="226" t="s">
        <v>161</v>
      </c>
      <c r="E145" s="41"/>
      <c r="F145" s="227" t="s">
        <v>200</v>
      </c>
      <c r="G145" s="41"/>
      <c r="H145" s="41"/>
      <c r="I145" s="228"/>
      <c r="J145" s="41"/>
      <c r="K145" s="41"/>
      <c r="L145" s="45"/>
      <c r="M145" s="229"/>
      <c r="N145" s="230"/>
      <c r="O145" s="85"/>
      <c r="P145" s="85"/>
      <c r="Q145" s="85"/>
      <c r="R145" s="85"/>
      <c r="S145" s="85"/>
      <c r="T145" s="86"/>
      <c r="U145" s="39"/>
      <c r="V145" s="39"/>
      <c r="W145" s="39"/>
      <c r="X145" s="39"/>
      <c r="Y145" s="39"/>
      <c r="Z145" s="39"/>
      <c r="AA145" s="39"/>
      <c r="AB145" s="39"/>
      <c r="AC145" s="39"/>
      <c r="AD145" s="39"/>
      <c r="AE145" s="39"/>
      <c r="AT145" s="18" t="s">
        <v>161</v>
      </c>
      <c r="AU145" s="18" t="s">
        <v>83</v>
      </c>
    </row>
    <row r="146" spans="1:51" s="13" customFormat="1" ht="12">
      <c r="A146" s="13"/>
      <c r="B146" s="231"/>
      <c r="C146" s="232"/>
      <c r="D146" s="226" t="s">
        <v>163</v>
      </c>
      <c r="E146" s="233" t="s">
        <v>19</v>
      </c>
      <c r="F146" s="234" t="s">
        <v>164</v>
      </c>
      <c r="G146" s="232"/>
      <c r="H146" s="233" t="s">
        <v>19</v>
      </c>
      <c r="I146" s="235"/>
      <c r="J146" s="232"/>
      <c r="K146" s="232"/>
      <c r="L146" s="236"/>
      <c r="M146" s="237"/>
      <c r="N146" s="238"/>
      <c r="O146" s="238"/>
      <c r="P146" s="238"/>
      <c r="Q146" s="238"/>
      <c r="R146" s="238"/>
      <c r="S146" s="238"/>
      <c r="T146" s="239"/>
      <c r="U146" s="13"/>
      <c r="V146" s="13"/>
      <c r="W146" s="13"/>
      <c r="X146" s="13"/>
      <c r="Y146" s="13"/>
      <c r="Z146" s="13"/>
      <c r="AA146" s="13"/>
      <c r="AB146" s="13"/>
      <c r="AC146" s="13"/>
      <c r="AD146" s="13"/>
      <c r="AE146" s="13"/>
      <c r="AT146" s="240" t="s">
        <v>163</v>
      </c>
      <c r="AU146" s="240" t="s">
        <v>83</v>
      </c>
      <c r="AV146" s="13" t="s">
        <v>81</v>
      </c>
      <c r="AW146" s="13" t="s">
        <v>33</v>
      </c>
      <c r="AX146" s="13" t="s">
        <v>74</v>
      </c>
      <c r="AY146" s="240" t="s">
        <v>152</v>
      </c>
    </row>
    <row r="147" spans="1:51" s="14" customFormat="1" ht="12">
      <c r="A147" s="14"/>
      <c r="B147" s="241"/>
      <c r="C147" s="242"/>
      <c r="D147" s="226" t="s">
        <v>163</v>
      </c>
      <c r="E147" s="243" t="s">
        <v>19</v>
      </c>
      <c r="F147" s="244" t="s">
        <v>165</v>
      </c>
      <c r="G147" s="242"/>
      <c r="H147" s="245">
        <v>27.648</v>
      </c>
      <c r="I147" s="246"/>
      <c r="J147" s="242"/>
      <c r="K147" s="242"/>
      <c r="L147" s="247"/>
      <c r="M147" s="248"/>
      <c r="N147" s="249"/>
      <c r="O147" s="249"/>
      <c r="P147" s="249"/>
      <c r="Q147" s="249"/>
      <c r="R147" s="249"/>
      <c r="S147" s="249"/>
      <c r="T147" s="250"/>
      <c r="U147" s="14"/>
      <c r="V147" s="14"/>
      <c r="W147" s="14"/>
      <c r="X147" s="14"/>
      <c r="Y147" s="14"/>
      <c r="Z147" s="14"/>
      <c r="AA147" s="14"/>
      <c r="AB147" s="14"/>
      <c r="AC147" s="14"/>
      <c r="AD147" s="14"/>
      <c r="AE147" s="14"/>
      <c r="AT147" s="251" t="s">
        <v>163</v>
      </c>
      <c r="AU147" s="251" t="s">
        <v>83</v>
      </c>
      <c r="AV147" s="14" t="s">
        <v>83</v>
      </c>
      <c r="AW147" s="14" t="s">
        <v>33</v>
      </c>
      <c r="AX147" s="14" t="s">
        <v>74</v>
      </c>
      <c r="AY147" s="251" t="s">
        <v>152</v>
      </c>
    </row>
    <row r="148" spans="1:51" s="13" customFormat="1" ht="12">
      <c r="A148" s="13"/>
      <c r="B148" s="231"/>
      <c r="C148" s="232"/>
      <c r="D148" s="226" t="s">
        <v>163</v>
      </c>
      <c r="E148" s="233" t="s">
        <v>19</v>
      </c>
      <c r="F148" s="234" t="s">
        <v>166</v>
      </c>
      <c r="G148" s="232"/>
      <c r="H148" s="233" t="s">
        <v>19</v>
      </c>
      <c r="I148" s="235"/>
      <c r="J148" s="232"/>
      <c r="K148" s="232"/>
      <c r="L148" s="236"/>
      <c r="M148" s="237"/>
      <c r="N148" s="238"/>
      <c r="O148" s="238"/>
      <c r="P148" s="238"/>
      <c r="Q148" s="238"/>
      <c r="R148" s="238"/>
      <c r="S148" s="238"/>
      <c r="T148" s="239"/>
      <c r="U148" s="13"/>
      <c r="V148" s="13"/>
      <c r="W148" s="13"/>
      <c r="X148" s="13"/>
      <c r="Y148" s="13"/>
      <c r="Z148" s="13"/>
      <c r="AA148" s="13"/>
      <c r="AB148" s="13"/>
      <c r="AC148" s="13"/>
      <c r="AD148" s="13"/>
      <c r="AE148" s="13"/>
      <c r="AT148" s="240" t="s">
        <v>163</v>
      </c>
      <c r="AU148" s="240" t="s">
        <v>83</v>
      </c>
      <c r="AV148" s="13" t="s">
        <v>81</v>
      </c>
      <c r="AW148" s="13" t="s">
        <v>33</v>
      </c>
      <c r="AX148" s="13" t="s">
        <v>74</v>
      </c>
      <c r="AY148" s="240" t="s">
        <v>152</v>
      </c>
    </row>
    <row r="149" spans="1:51" s="14" customFormat="1" ht="12">
      <c r="A149" s="14"/>
      <c r="B149" s="241"/>
      <c r="C149" s="242"/>
      <c r="D149" s="226" t="s">
        <v>163</v>
      </c>
      <c r="E149" s="243" t="s">
        <v>19</v>
      </c>
      <c r="F149" s="244" t="s">
        <v>167</v>
      </c>
      <c r="G149" s="242"/>
      <c r="H149" s="245">
        <v>9.9</v>
      </c>
      <c r="I149" s="246"/>
      <c r="J149" s="242"/>
      <c r="K149" s="242"/>
      <c r="L149" s="247"/>
      <c r="M149" s="248"/>
      <c r="N149" s="249"/>
      <c r="O149" s="249"/>
      <c r="P149" s="249"/>
      <c r="Q149" s="249"/>
      <c r="R149" s="249"/>
      <c r="S149" s="249"/>
      <c r="T149" s="250"/>
      <c r="U149" s="14"/>
      <c r="V149" s="14"/>
      <c r="W149" s="14"/>
      <c r="X149" s="14"/>
      <c r="Y149" s="14"/>
      <c r="Z149" s="14"/>
      <c r="AA149" s="14"/>
      <c r="AB149" s="14"/>
      <c r="AC149" s="14"/>
      <c r="AD149" s="14"/>
      <c r="AE149" s="14"/>
      <c r="AT149" s="251" t="s">
        <v>163</v>
      </c>
      <c r="AU149" s="251" t="s">
        <v>83</v>
      </c>
      <c r="AV149" s="14" t="s">
        <v>83</v>
      </c>
      <c r="AW149" s="14" t="s">
        <v>33</v>
      </c>
      <c r="AX149" s="14" t="s">
        <v>74</v>
      </c>
      <c r="AY149" s="251" t="s">
        <v>152</v>
      </c>
    </row>
    <row r="150" spans="1:51" s="13" customFormat="1" ht="12">
      <c r="A150" s="13"/>
      <c r="B150" s="231"/>
      <c r="C150" s="232"/>
      <c r="D150" s="226" t="s">
        <v>163</v>
      </c>
      <c r="E150" s="233" t="s">
        <v>19</v>
      </c>
      <c r="F150" s="234" t="s">
        <v>175</v>
      </c>
      <c r="G150" s="232"/>
      <c r="H150" s="233" t="s">
        <v>19</v>
      </c>
      <c r="I150" s="235"/>
      <c r="J150" s="232"/>
      <c r="K150" s="232"/>
      <c r="L150" s="236"/>
      <c r="M150" s="237"/>
      <c r="N150" s="238"/>
      <c r="O150" s="238"/>
      <c r="P150" s="238"/>
      <c r="Q150" s="238"/>
      <c r="R150" s="238"/>
      <c r="S150" s="238"/>
      <c r="T150" s="239"/>
      <c r="U150" s="13"/>
      <c r="V150" s="13"/>
      <c r="W150" s="13"/>
      <c r="X150" s="13"/>
      <c r="Y150" s="13"/>
      <c r="Z150" s="13"/>
      <c r="AA150" s="13"/>
      <c r="AB150" s="13"/>
      <c r="AC150" s="13"/>
      <c r="AD150" s="13"/>
      <c r="AE150" s="13"/>
      <c r="AT150" s="240" t="s">
        <v>163</v>
      </c>
      <c r="AU150" s="240" t="s">
        <v>83</v>
      </c>
      <c r="AV150" s="13" t="s">
        <v>81</v>
      </c>
      <c r="AW150" s="13" t="s">
        <v>33</v>
      </c>
      <c r="AX150" s="13" t="s">
        <v>74</v>
      </c>
      <c r="AY150" s="240" t="s">
        <v>152</v>
      </c>
    </row>
    <row r="151" spans="1:51" s="14" customFormat="1" ht="12">
      <c r="A151" s="14"/>
      <c r="B151" s="241"/>
      <c r="C151" s="242"/>
      <c r="D151" s="226" t="s">
        <v>163</v>
      </c>
      <c r="E151" s="243" t="s">
        <v>19</v>
      </c>
      <c r="F151" s="244" t="s">
        <v>176</v>
      </c>
      <c r="G151" s="242"/>
      <c r="H151" s="245">
        <v>9.912</v>
      </c>
      <c r="I151" s="246"/>
      <c r="J151" s="242"/>
      <c r="K151" s="242"/>
      <c r="L151" s="247"/>
      <c r="M151" s="248"/>
      <c r="N151" s="249"/>
      <c r="O151" s="249"/>
      <c r="P151" s="249"/>
      <c r="Q151" s="249"/>
      <c r="R151" s="249"/>
      <c r="S151" s="249"/>
      <c r="T151" s="250"/>
      <c r="U151" s="14"/>
      <c r="V151" s="14"/>
      <c r="W151" s="14"/>
      <c r="X151" s="14"/>
      <c r="Y151" s="14"/>
      <c r="Z151" s="14"/>
      <c r="AA151" s="14"/>
      <c r="AB151" s="14"/>
      <c r="AC151" s="14"/>
      <c r="AD151" s="14"/>
      <c r="AE151" s="14"/>
      <c r="AT151" s="251" t="s">
        <v>163</v>
      </c>
      <c r="AU151" s="251" t="s">
        <v>83</v>
      </c>
      <c r="AV151" s="14" t="s">
        <v>83</v>
      </c>
      <c r="AW151" s="14" t="s">
        <v>33</v>
      </c>
      <c r="AX151" s="14" t="s">
        <v>74</v>
      </c>
      <c r="AY151" s="251" t="s">
        <v>152</v>
      </c>
    </row>
    <row r="152" spans="1:51" s="13" customFormat="1" ht="12">
      <c r="A152" s="13"/>
      <c r="B152" s="231"/>
      <c r="C152" s="232"/>
      <c r="D152" s="226" t="s">
        <v>163</v>
      </c>
      <c r="E152" s="233" t="s">
        <v>19</v>
      </c>
      <c r="F152" s="234" t="s">
        <v>168</v>
      </c>
      <c r="G152" s="232"/>
      <c r="H152" s="233" t="s">
        <v>19</v>
      </c>
      <c r="I152" s="235"/>
      <c r="J152" s="232"/>
      <c r="K152" s="232"/>
      <c r="L152" s="236"/>
      <c r="M152" s="237"/>
      <c r="N152" s="238"/>
      <c r="O152" s="238"/>
      <c r="P152" s="238"/>
      <c r="Q152" s="238"/>
      <c r="R152" s="238"/>
      <c r="S152" s="238"/>
      <c r="T152" s="239"/>
      <c r="U152" s="13"/>
      <c r="V152" s="13"/>
      <c r="W152" s="13"/>
      <c r="X152" s="13"/>
      <c r="Y152" s="13"/>
      <c r="Z152" s="13"/>
      <c r="AA152" s="13"/>
      <c r="AB152" s="13"/>
      <c r="AC152" s="13"/>
      <c r="AD152" s="13"/>
      <c r="AE152" s="13"/>
      <c r="AT152" s="240" t="s">
        <v>163</v>
      </c>
      <c r="AU152" s="240" t="s">
        <v>83</v>
      </c>
      <c r="AV152" s="13" t="s">
        <v>81</v>
      </c>
      <c r="AW152" s="13" t="s">
        <v>33</v>
      </c>
      <c r="AX152" s="13" t="s">
        <v>74</v>
      </c>
      <c r="AY152" s="240" t="s">
        <v>152</v>
      </c>
    </row>
    <row r="153" spans="1:51" s="14" customFormat="1" ht="12">
      <c r="A153" s="14"/>
      <c r="B153" s="241"/>
      <c r="C153" s="242"/>
      <c r="D153" s="226" t="s">
        <v>163</v>
      </c>
      <c r="E153" s="243" t="s">
        <v>19</v>
      </c>
      <c r="F153" s="244" t="s">
        <v>169</v>
      </c>
      <c r="G153" s="242"/>
      <c r="H153" s="245">
        <v>10.8</v>
      </c>
      <c r="I153" s="246"/>
      <c r="J153" s="242"/>
      <c r="K153" s="242"/>
      <c r="L153" s="247"/>
      <c r="M153" s="248"/>
      <c r="N153" s="249"/>
      <c r="O153" s="249"/>
      <c r="P153" s="249"/>
      <c r="Q153" s="249"/>
      <c r="R153" s="249"/>
      <c r="S153" s="249"/>
      <c r="T153" s="250"/>
      <c r="U153" s="14"/>
      <c r="V153" s="14"/>
      <c r="W153" s="14"/>
      <c r="X153" s="14"/>
      <c r="Y153" s="14"/>
      <c r="Z153" s="14"/>
      <c r="AA153" s="14"/>
      <c r="AB153" s="14"/>
      <c r="AC153" s="14"/>
      <c r="AD153" s="14"/>
      <c r="AE153" s="14"/>
      <c r="AT153" s="251" t="s">
        <v>163</v>
      </c>
      <c r="AU153" s="251" t="s">
        <v>83</v>
      </c>
      <c r="AV153" s="14" t="s">
        <v>83</v>
      </c>
      <c r="AW153" s="14" t="s">
        <v>33</v>
      </c>
      <c r="AX153" s="14" t="s">
        <v>74</v>
      </c>
      <c r="AY153" s="251" t="s">
        <v>152</v>
      </c>
    </row>
    <row r="154" spans="1:51" s="13" customFormat="1" ht="12">
      <c r="A154" s="13"/>
      <c r="B154" s="231"/>
      <c r="C154" s="232"/>
      <c r="D154" s="226" t="s">
        <v>163</v>
      </c>
      <c r="E154" s="233" t="s">
        <v>19</v>
      </c>
      <c r="F154" s="234" t="s">
        <v>187</v>
      </c>
      <c r="G154" s="232"/>
      <c r="H154" s="233" t="s">
        <v>19</v>
      </c>
      <c r="I154" s="235"/>
      <c r="J154" s="232"/>
      <c r="K154" s="232"/>
      <c r="L154" s="236"/>
      <c r="M154" s="237"/>
      <c r="N154" s="238"/>
      <c r="O154" s="238"/>
      <c r="P154" s="238"/>
      <c r="Q154" s="238"/>
      <c r="R154" s="238"/>
      <c r="S154" s="238"/>
      <c r="T154" s="239"/>
      <c r="U154" s="13"/>
      <c r="V154" s="13"/>
      <c r="W154" s="13"/>
      <c r="X154" s="13"/>
      <c r="Y154" s="13"/>
      <c r="Z154" s="13"/>
      <c r="AA154" s="13"/>
      <c r="AB154" s="13"/>
      <c r="AC154" s="13"/>
      <c r="AD154" s="13"/>
      <c r="AE154" s="13"/>
      <c r="AT154" s="240" t="s">
        <v>163</v>
      </c>
      <c r="AU154" s="240" t="s">
        <v>83</v>
      </c>
      <c r="AV154" s="13" t="s">
        <v>81</v>
      </c>
      <c r="AW154" s="13" t="s">
        <v>33</v>
      </c>
      <c r="AX154" s="13" t="s">
        <v>74</v>
      </c>
      <c r="AY154" s="240" t="s">
        <v>152</v>
      </c>
    </row>
    <row r="155" spans="1:51" s="14" customFormat="1" ht="12">
      <c r="A155" s="14"/>
      <c r="B155" s="241"/>
      <c r="C155" s="242"/>
      <c r="D155" s="226" t="s">
        <v>163</v>
      </c>
      <c r="E155" s="243" t="s">
        <v>19</v>
      </c>
      <c r="F155" s="244" t="s">
        <v>188</v>
      </c>
      <c r="G155" s="242"/>
      <c r="H155" s="245">
        <v>-10.62</v>
      </c>
      <c r="I155" s="246"/>
      <c r="J155" s="242"/>
      <c r="K155" s="242"/>
      <c r="L155" s="247"/>
      <c r="M155" s="248"/>
      <c r="N155" s="249"/>
      <c r="O155" s="249"/>
      <c r="P155" s="249"/>
      <c r="Q155" s="249"/>
      <c r="R155" s="249"/>
      <c r="S155" s="249"/>
      <c r="T155" s="250"/>
      <c r="U155" s="14"/>
      <c r="V155" s="14"/>
      <c r="W155" s="14"/>
      <c r="X155" s="14"/>
      <c r="Y155" s="14"/>
      <c r="Z155" s="14"/>
      <c r="AA155" s="14"/>
      <c r="AB155" s="14"/>
      <c r="AC155" s="14"/>
      <c r="AD155" s="14"/>
      <c r="AE155" s="14"/>
      <c r="AT155" s="251" t="s">
        <v>163</v>
      </c>
      <c r="AU155" s="251" t="s">
        <v>83</v>
      </c>
      <c r="AV155" s="14" t="s">
        <v>83</v>
      </c>
      <c r="AW155" s="14" t="s">
        <v>33</v>
      </c>
      <c r="AX155" s="14" t="s">
        <v>74</v>
      </c>
      <c r="AY155" s="251" t="s">
        <v>152</v>
      </c>
    </row>
    <row r="156" spans="1:51" s="15" customFormat="1" ht="12">
      <c r="A156" s="15"/>
      <c r="B156" s="252"/>
      <c r="C156" s="253"/>
      <c r="D156" s="226" t="s">
        <v>163</v>
      </c>
      <c r="E156" s="254" t="s">
        <v>19</v>
      </c>
      <c r="F156" s="255" t="s">
        <v>170</v>
      </c>
      <c r="G156" s="253"/>
      <c r="H156" s="256">
        <v>47.64</v>
      </c>
      <c r="I156" s="257"/>
      <c r="J156" s="253"/>
      <c r="K156" s="253"/>
      <c r="L156" s="258"/>
      <c r="M156" s="259"/>
      <c r="N156" s="260"/>
      <c r="O156" s="260"/>
      <c r="P156" s="260"/>
      <c r="Q156" s="260"/>
      <c r="R156" s="260"/>
      <c r="S156" s="260"/>
      <c r="T156" s="261"/>
      <c r="U156" s="15"/>
      <c r="V156" s="15"/>
      <c r="W156" s="15"/>
      <c r="X156" s="15"/>
      <c r="Y156" s="15"/>
      <c r="Z156" s="15"/>
      <c r="AA156" s="15"/>
      <c r="AB156" s="15"/>
      <c r="AC156" s="15"/>
      <c r="AD156" s="15"/>
      <c r="AE156" s="15"/>
      <c r="AT156" s="262" t="s">
        <v>163</v>
      </c>
      <c r="AU156" s="262" t="s">
        <v>83</v>
      </c>
      <c r="AV156" s="15" t="s">
        <v>159</v>
      </c>
      <c r="AW156" s="15" t="s">
        <v>33</v>
      </c>
      <c r="AX156" s="15" t="s">
        <v>81</v>
      </c>
      <c r="AY156" s="262" t="s">
        <v>152</v>
      </c>
    </row>
    <row r="157" spans="1:63" s="12" customFormat="1" ht="22.8" customHeight="1">
      <c r="A157" s="12"/>
      <c r="B157" s="197"/>
      <c r="C157" s="198"/>
      <c r="D157" s="199" t="s">
        <v>73</v>
      </c>
      <c r="E157" s="211" t="s">
        <v>83</v>
      </c>
      <c r="F157" s="211" t="s">
        <v>206</v>
      </c>
      <c r="G157" s="198"/>
      <c r="H157" s="198"/>
      <c r="I157" s="201"/>
      <c r="J157" s="212">
        <f>BK157</f>
        <v>0</v>
      </c>
      <c r="K157" s="198"/>
      <c r="L157" s="203"/>
      <c r="M157" s="204"/>
      <c r="N157" s="205"/>
      <c r="O157" s="205"/>
      <c r="P157" s="206">
        <f>SUM(P158:P203)</f>
        <v>0</v>
      </c>
      <c r="Q157" s="205"/>
      <c r="R157" s="206">
        <f>SUM(R158:R203)</f>
        <v>181.03036075999998</v>
      </c>
      <c r="S157" s="205"/>
      <c r="T157" s="207">
        <f>SUM(T158:T203)</f>
        <v>0</v>
      </c>
      <c r="U157" s="12"/>
      <c r="V157" s="12"/>
      <c r="W157" s="12"/>
      <c r="X157" s="12"/>
      <c r="Y157" s="12"/>
      <c r="Z157" s="12"/>
      <c r="AA157" s="12"/>
      <c r="AB157" s="12"/>
      <c r="AC157" s="12"/>
      <c r="AD157" s="12"/>
      <c r="AE157" s="12"/>
      <c r="AR157" s="208" t="s">
        <v>81</v>
      </c>
      <c r="AT157" s="209" t="s">
        <v>73</v>
      </c>
      <c r="AU157" s="209" t="s">
        <v>81</v>
      </c>
      <c r="AY157" s="208" t="s">
        <v>152</v>
      </c>
      <c r="BK157" s="210">
        <f>SUM(BK158:BK203)</f>
        <v>0</v>
      </c>
    </row>
    <row r="158" spans="1:65" s="2" customFormat="1" ht="14.4" customHeight="1">
      <c r="A158" s="39"/>
      <c r="B158" s="40"/>
      <c r="C158" s="213" t="s">
        <v>207</v>
      </c>
      <c r="D158" s="213" t="s">
        <v>154</v>
      </c>
      <c r="E158" s="214" t="s">
        <v>208</v>
      </c>
      <c r="F158" s="215" t="s">
        <v>209</v>
      </c>
      <c r="G158" s="216" t="s">
        <v>157</v>
      </c>
      <c r="H158" s="217">
        <v>17.7</v>
      </c>
      <c r="I158" s="218"/>
      <c r="J158" s="219">
        <f>ROUND(I158*H158,2)</f>
        <v>0</v>
      </c>
      <c r="K158" s="215" t="s">
        <v>158</v>
      </c>
      <c r="L158" s="45"/>
      <c r="M158" s="220" t="s">
        <v>19</v>
      </c>
      <c r="N158" s="221" t="s">
        <v>45</v>
      </c>
      <c r="O158" s="85"/>
      <c r="P158" s="222">
        <f>O158*H158</f>
        <v>0</v>
      </c>
      <c r="Q158" s="222">
        <v>1.98</v>
      </c>
      <c r="R158" s="222">
        <f>Q158*H158</f>
        <v>35.046</v>
      </c>
      <c r="S158" s="222">
        <v>0</v>
      </c>
      <c r="T158" s="223">
        <f>S158*H158</f>
        <v>0</v>
      </c>
      <c r="U158" s="39"/>
      <c r="V158" s="39"/>
      <c r="W158" s="39"/>
      <c r="X158" s="39"/>
      <c r="Y158" s="39"/>
      <c r="Z158" s="39"/>
      <c r="AA158" s="39"/>
      <c r="AB158" s="39"/>
      <c r="AC158" s="39"/>
      <c r="AD158" s="39"/>
      <c r="AE158" s="39"/>
      <c r="AR158" s="224" t="s">
        <v>159</v>
      </c>
      <c r="AT158" s="224" t="s">
        <v>154</v>
      </c>
      <c r="AU158" s="224" t="s">
        <v>83</v>
      </c>
      <c r="AY158" s="18" t="s">
        <v>152</v>
      </c>
      <c r="BE158" s="225">
        <f>IF(N158="základní",J158,0)</f>
        <v>0</v>
      </c>
      <c r="BF158" s="225">
        <f>IF(N158="snížená",J158,0)</f>
        <v>0</v>
      </c>
      <c r="BG158" s="225">
        <f>IF(N158="zákl. přenesená",J158,0)</f>
        <v>0</v>
      </c>
      <c r="BH158" s="225">
        <f>IF(N158="sníž. přenesená",J158,0)</f>
        <v>0</v>
      </c>
      <c r="BI158" s="225">
        <f>IF(N158="nulová",J158,0)</f>
        <v>0</v>
      </c>
      <c r="BJ158" s="18" t="s">
        <v>81</v>
      </c>
      <c r="BK158" s="225">
        <f>ROUND(I158*H158,2)</f>
        <v>0</v>
      </c>
      <c r="BL158" s="18" t="s">
        <v>159</v>
      </c>
      <c r="BM158" s="224" t="s">
        <v>210</v>
      </c>
    </row>
    <row r="159" spans="1:47" s="2" customFormat="1" ht="12">
      <c r="A159" s="39"/>
      <c r="B159" s="40"/>
      <c r="C159" s="41"/>
      <c r="D159" s="226" t="s">
        <v>161</v>
      </c>
      <c r="E159" s="41"/>
      <c r="F159" s="227" t="s">
        <v>211</v>
      </c>
      <c r="G159" s="41"/>
      <c r="H159" s="41"/>
      <c r="I159" s="228"/>
      <c r="J159" s="41"/>
      <c r="K159" s="41"/>
      <c r="L159" s="45"/>
      <c r="M159" s="229"/>
      <c r="N159" s="230"/>
      <c r="O159" s="85"/>
      <c r="P159" s="85"/>
      <c r="Q159" s="85"/>
      <c r="R159" s="85"/>
      <c r="S159" s="85"/>
      <c r="T159" s="86"/>
      <c r="U159" s="39"/>
      <c r="V159" s="39"/>
      <c r="W159" s="39"/>
      <c r="X159" s="39"/>
      <c r="Y159" s="39"/>
      <c r="Z159" s="39"/>
      <c r="AA159" s="39"/>
      <c r="AB159" s="39"/>
      <c r="AC159" s="39"/>
      <c r="AD159" s="39"/>
      <c r="AE159" s="39"/>
      <c r="AT159" s="18" t="s">
        <v>161</v>
      </c>
      <c r="AU159" s="18" t="s">
        <v>83</v>
      </c>
    </row>
    <row r="160" spans="1:51" s="13" customFormat="1" ht="12">
      <c r="A160" s="13"/>
      <c r="B160" s="231"/>
      <c r="C160" s="232"/>
      <c r="D160" s="226" t="s">
        <v>163</v>
      </c>
      <c r="E160" s="233" t="s">
        <v>19</v>
      </c>
      <c r="F160" s="234" t="s">
        <v>212</v>
      </c>
      <c r="G160" s="232"/>
      <c r="H160" s="233" t="s">
        <v>19</v>
      </c>
      <c r="I160" s="235"/>
      <c r="J160" s="232"/>
      <c r="K160" s="232"/>
      <c r="L160" s="236"/>
      <c r="M160" s="237"/>
      <c r="N160" s="238"/>
      <c r="O160" s="238"/>
      <c r="P160" s="238"/>
      <c r="Q160" s="238"/>
      <c r="R160" s="238"/>
      <c r="S160" s="238"/>
      <c r="T160" s="239"/>
      <c r="U160" s="13"/>
      <c r="V160" s="13"/>
      <c r="W160" s="13"/>
      <c r="X160" s="13"/>
      <c r="Y160" s="13"/>
      <c r="Z160" s="13"/>
      <c r="AA160" s="13"/>
      <c r="AB160" s="13"/>
      <c r="AC160" s="13"/>
      <c r="AD160" s="13"/>
      <c r="AE160" s="13"/>
      <c r="AT160" s="240" t="s">
        <v>163</v>
      </c>
      <c r="AU160" s="240" t="s">
        <v>83</v>
      </c>
      <c r="AV160" s="13" t="s">
        <v>81</v>
      </c>
      <c r="AW160" s="13" t="s">
        <v>33</v>
      </c>
      <c r="AX160" s="13" t="s">
        <v>74</v>
      </c>
      <c r="AY160" s="240" t="s">
        <v>152</v>
      </c>
    </row>
    <row r="161" spans="1:51" s="14" customFormat="1" ht="12">
      <c r="A161" s="14"/>
      <c r="B161" s="241"/>
      <c r="C161" s="242"/>
      <c r="D161" s="226" t="s">
        <v>163</v>
      </c>
      <c r="E161" s="243" t="s">
        <v>19</v>
      </c>
      <c r="F161" s="244" t="s">
        <v>213</v>
      </c>
      <c r="G161" s="242"/>
      <c r="H161" s="245">
        <v>17.7</v>
      </c>
      <c r="I161" s="246"/>
      <c r="J161" s="242"/>
      <c r="K161" s="242"/>
      <c r="L161" s="247"/>
      <c r="M161" s="248"/>
      <c r="N161" s="249"/>
      <c r="O161" s="249"/>
      <c r="P161" s="249"/>
      <c r="Q161" s="249"/>
      <c r="R161" s="249"/>
      <c r="S161" s="249"/>
      <c r="T161" s="250"/>
      <c r="U161" s="14"/>
      <c r="V161" s="14"/>
      <c r="W161" s="14"/>
      <c r="X161" s="14"/>
      <c r="Y161" s="14"/>
      <c r="Z161" s="14"/>
      <c r="AA161" s="14"/>
      <c r="AB161" s="14"/>
      <c r="AC161" s="14"/>
      <c r="AD161" s="14"/>
      <c r="AE161" s="14"/>
      <c r="AT161" s="251" t="s">
        <v>163</v>
      </c>
      <c r="AU161" s="251" t="s">
        <v>83</v>
      </c>
      <c r="AV161" s="14" t="s">
        <v>83</v>
      </c>
      <c r="AW161" s="14" t="s">
        <v>33</v>
      </c>
      <c r="AX161" s="14" t="s">
        <v>74</v>
      </c>
      <c r="AY161" s="251" t="s">
        <v>152</v>
      </c>
    </row>
    <row r="162" spans="1:51" s="15" customFormat="1" ht="12">
      <c r="A162" s="15"/>
      <c r="B162" s="252"/>
      <c r="C162" s="253"/>
      <c r="D162" s="226" t="s">
        <v>163</v>
      </c>
      <c r="E162" s="254" t="s">
        <v>19</v>
      </c>
      <c r="F162" s="255" t="s">
        <v>170</v>
      </c>
      <c r="G162" s="253"/>
      <c r="H162" s="256">
        <v>17.7</v>
      </c>
      <c r="I162" s="257"/>
      <c r="J162" s="253"/>
      <c r="K162" s="253"/>
      <c r="L162" s="258"/>
      <c r="M162" s="259"/>
      <c r="N162" s="260"/>
      <c r="O162" s="260"/>
      <c r="P162" s="260"/>
      <c r="Q162" s="260"/>
      <c r="R162" s="260"/>
      <c r="S162" s="260"/>
      <c r="T162" s="261"/>
      <c r="U162" s="15"/>
      <c r="V162" s="15"/>
      <c r="W162" s="15"/>
      <c r="X162" s="15"/>
      <c r="Y162" s="15"/>
      <c r="Z162" s="15"/>
      <c r="AA162" s="15"/>
      <c r="AB162" s="15"/>
      <c r="AC162" s="15"/>
      <c r="AD162" s="15"/>
      <c r="AE162" s="15"/>
      <c r="AT162" s="262" t="s">
        <v>163</v>
      </c>
      <c r="AU162" s="262" t="s">
        <v>83</v>
      </c>
      <c r="AV162" s="15" t="s">
        <v>159</v>
      </c>
      <c r="AW162" s="15" t="s">
        <v>33</v>
      </c>
      <c r="AX162" s="15" t="s">
        <v>81</v>
      </c>
      <c r="AY162" s="262" t="s">
        <v>152</v>
      </c>
    </row>
    <row r="163" spans="1:65" s="2" customFormat="1" ht="14.4" customHeight="1">
      <c r="A163" s="39"/>
      <c r="B163" s="40"/>
      <c r="C163" s="213" t="s">
        <v>214</v>
      </c>
      <c r="D163" s="213" t="s">
        <v>154</v>
      </c>
      <c r="E163" s="214" t="s">
        <v>215</v>
      </c>
      <c r="F163" s="215" t="s">
        <v>216</v>
      </c>
      <c r="G163" s="216" t="s">
        <v>157</v>
      </c>
      <c r="H163" s="217">
        <v>5.083</v>
      </c>
      <c r="I163" s="218"/>
      <c r="J163" s="219">
        <f>ROUND(I163*H163,2)</f>
        <v>0</v>
      </c>
      <c r="K163" s="215" t="s">
        <v>158</v>
      </c>
      <c r="L163" s="45"/>
      <c r="M163" s="220" t="s">
        <v>19</v>
      </c>
      <c r="N163" s="221" t="s">
        <v>45</v>
      </c>
      <c r="O163" s="85"/>
      <c r="P163" s="222">
        <f>O163*H163</f>
        <v>0</v>
      </c>
      <c r="Q163" s="222">
        <v>2.662</v>
      </c>
      <c r="R163" s="222">
        <f>Q163*H163</f>
        <v>13.530946</v>
      </c>
      <c r="S163" s="222">
        <v>0</v>
      </c>
      <c r="T163" s="223">
        <f>S163*H163</f>
        <v>0</v>
      </c>
      <c r="U163" s="39"/>
      <c r="V163" s="39"/>
      <c r="W163" s="39"/>
      <c r="X163" s="39"/>
      <c r="Y163" s="39"/>
      <c r="Z163" s="39"/>
      <c r="AA163" s="39"/>
      <c r="AB163" s="39"/>
      <c r="AC163" s="39"/>
      <c r="AD163" s="39"/>
      <c r="AE163" s="39"/>
      <c r="AR163" s="224" t="s">
        <v>159</v>
      </c>
      <c r="AT163" s="224" t="s">
        <v>154</v>
      </c>
      <c r="AU163" s="224" t="s">
        <v>83</v>
      </c>
      <c r="AY163" s="18" t="s">
        <v>152</v>
      </c>
      <c r="BE163" s="225">
        <f>IF(N163="základní",J163,0)</f>
        <v>0</v>
      </c>
      <c r="BF163" s="225">
        <f>IF(N163="snížená",J163,0)</f>
        <v>0</v>
      </c>
      <c r="BG163" s="225">
        <f>IF(N163="zákl. přenesená",J163,0)</f>
        <v>0</v>
      </c>
      <c r="BH163" s="225">
        <f>IF(N163="sníž. přenesená",J163,0)</f>
        <v>0</v>
      </c>
      <c r="BI163" s="225">
        <f>IF(N163="nulová",J163,0)</f>
        <v>0</v>
      </c>
      <c r="BJ163" s="18" t="s">
        <v>81</v>
      </c>
      <c r="BK163" s="225">
        <f>ROUND(I163*H163,2)</f>
        <v>0</v>
      </c>
      <c r="BL163" s="18" t="s">
        <v>159</v>
      </c>
      <c r="BM163" s="224" t="s">
        <v>217</v>
      </c>
    </row>
    <row r="164" spans="1:51" s="13" customFormat="1" ht="12">
      <c r="A164" s="13"/>
      <c r="B164" s="231"/>
      <c r="C164" s="232"/>
      <c r="D164" s="226" t="s">
        <v>163</v>
      </c>
      <c r="E164" s="233" t="s">
        <v>19</v>
      </c>
      <c r="F164" s="234" t="s">
        <v>218</v>
      </c>
      <c r="G164" s="232"/>
      <c r="H164" s="233" t="s">
        <v>19</v>
      </c>
      <c r="I164" s="235"/>
      <c r="J164" s="232"/>
      <c r="K164" s="232"/>
      <c r="L164" s="236"/>
      <c r="M164" s="237"/>
      <c r="N164" s="238"/>
      <c r="O164" s="238"/>
      <c r="P164" s="238"/>
      <c r="Q164" s="238"/>
      <c r="R164" s="238"/>
      <c r="S164" s="238"/>
      <c r="T164" s="239"/>
      <c r="U164" s="13"/>
      <c r="V164" s="13"/>
      <c r="W164" s="13"/>
      <c r="X164" s="13"/>
      <c r="Y164" s="13"/>
      <c r="Z164" s="13"/>
      <c r="AA164" s="13"/>
      <c r="AB164" s="13"/>
      <c r="AC164" s="13"/>
      <c r="AD164" s="13"/>
      <c r="AE164" s="13"/>
      <c r="AT164" s="240" t="s">
        <v>163</v>
      </c>
      <c r="AU164" s="240" t="s">
        <v>83</v>
      </c>
      <c r="AV164" s="13" t="s">
        <v>81</v>
      </c>
      <c r="AW164" s="13" t="s">
        <v>33</v>
      </c>
      <c r="AX164" s="13" t="s">
        <v>74</v>
      </c>
      <c r="AY164" s="240" t="s">
        <v>152</v>
      </c>
    </row>
    <row r="165" spans="1:51" s="14" customFormat="1" ht="12">
      <c r="A165" s="14"/>
      <c r="B165" s="241"/>
      <c r="C165" s="242"/>
      <c r="D165" s="226" t="s">
        <v>163</v>
      </c>
      <c r="E165" s="243" t="s">
        <v>19</v>
      </c>
      <c r="F165" s="244" t="s">
        <v>219</v>
      </c>
      <c r="G165" s="242"/>
      <c r="H165" s="245">
        <v>0.893</v>
      </c>
      <c r="I165" s="246"/>
      <c r="J165" s="242"/>
      <c r="K165" s="242"/>
      <c r="L165" s="247"/>
      <c r="M165" s="248"/>
      <c r="N165" s="249"/>
      <c r="O165" s="249"/>
      <c r="P165" s="249"/>
      <c r="Q165" s="249"/>
      <c r="R165" s="249"/>
      <c r="S165" s="249"/>
      <c r="T165" s="250"/>
      <c r="U165" s="14"/>
      <c r="V165" s="14"/>
      <c r="W165" s="14"/>
      <c r="X165" s="14"/>
      <c r="Y165" s="14"/>
      <c r="Z165" s="14"/>
      <c r="AA165" s="14"/>
      <c r="AB165" s="14"/>
      <c r="AC165" s="14"/>
      <c r="AD165" s="14"/>
      <c r="AE165" s="14"/>
      <c r="AT165" s="251" t="s">
        <v>163</v>
      </c>
      <c r="AU165" s="251" t="s">
        <v>83</v>
      </c>
      <c r="AV165" s="14" t="s">
        <v>83</v>
      </c>
      <c r="AW165" s="14" t="s">
        <v>33</v>
      </c>
      <c r="AX165" s="14" t="s">
        <v>74</v>
      </c>
      <c r="AY165" s="251" t="s">
        <v>152</v>
      </c>
    </row>
    <row r="166" spans="1:51" s="13" customFormat="1" ht="12">
      <c r="A166" s="13"/>
      <c r="B166" s="231"/>
      <c r="C166" s="232"/>
      <c r="D166" s="226" t="s">
        <v>163</v>
      </c>
      <c r="E166" s="233" t="s">
        <v>19</v>
      </c>
      <c r="F166" s="234" t="s">
        <v>220</v>
      </c>
      <c r="G166" s="232"/>
      <c r="H166" s="233" t="s">
        <v>19</v>
      </c>
      <c r="I166" s="235"/>
      <c r="J166" s="232"/>
      <c r="K166" s="232"/>
      <c r="L166" s="236"/>
      <c r="M166" s="237"/>
      <c r="N166" s="238"/>
      <c r="O166" s="238"/>
      <c r="P166" s="238"/>
      <c r="Q166" s="238"/>
      <c r="R166" s="238"/>
      <c r="S166" s="238"/>
      <c r="T166" s="239"/>
      <c r="U166" s="13"/>
      <c r="V166" s="13"/>
      <c r="W166" s="13"/>
      <c r="X166" s="13"/>
      <c r="Y166" s="13"/>
      <c r="Z166" s="13"/>
      <c r="AA166" s="13"/>
      <c r="AB166" s="13"/>
      <c r="AC166" s="13"/>
      <c r="AD166" s="13"/>
      <c r="AE166" s="13"/>
      <c r="AT166" s="240" t="s">
        <v>163</v>
      </c>
      <c r="AU166" s="240" t="s">
        <v>83</v>
      </c>
      <c r="AV166" s="13" t="s">
        <v>81</v>
      </c>
      <c r="AW166" s="13" t="s">
        <v>33</v>
      </c>
      <c r="AX166" s="13" t="s">
        <v>74</v>
      </c>
      <c r="AY166" s="240" t="s">
        <v>152</v>
      </c>
    </row>
    <row r="167" spans="1:51" s="13" customFormat="1" ht="12">
      <c r="A167" s="13"/>
      <c r="B167" s="231"/>
      <c r="C167" s="232"/>
      <c r="D167" s="226" t="s">
        <v>163</v>
      </c>
      <c r="E167" s="233" t="s">
        <v>19</v>
      </c>
      <c r="F167" s="234" t="s">
        <v>221</v>
      </c>
      <c r="G167" s="232"/>
      <c r="H167" s="233" t="s">
        <v>19</v>
      </c>
      <c r="I167" s="235"/>
      <c r="J167" s="232"/>
      <c r="K167" s="232"/>
      <c r="L167" s="236"/>
      <c r="M167" s="237"/>
      <c r="N167" s="238"/>
      <c r="O167" s="238"/>
      <c r="P167" s="238"/>
      <c r="Q167" s="238"/>
      <c r="R167" s="238"/>
      <c r="S167" s="238"/>
      <c r="T167" s="239"/>
      <c r="U167" s="13"/>
      <c r="V167" s="13"/>
      <c r="W167" s="13"/>
      <c r="X167" s="13"/>
      <c r="Y167" s="13"/>
      <c r="Z167" s="13"/>
      <c r="AA167" s="13"/>
      <c r="AB167" s="13"/>
      <c r="AC167" s="13"/>
      <c r="AD167" s="13"/>
      <c r="AE167" s="13"/>
      <c r="AT167" s="240" t="s">
        <v>163</v>
      </c>
      <c r="AU167" s="240" t="s">
        <v>83</v>
      </c>
      <c r="AV167" s="13" t="s">
        <v>81</v>
      </c>
      <c r="AW167" s="13" t="s">
        <v>33</v>
      </c>
      <c r="AX167" s="13" t="s">
        <v>74</v>
      </c>
      <c r="AY167" s="240" t="s">
        <v>152</v>
      </c>
    </row>
    <row r="168" spans="1:51" s="14" customFormat="1" ht="12">
      <c r="A168" s="14"/>
      <c r="B168" s="241"/>
      <c r="C168" s="242"/>
      <c r="D168" s="226" t="s">
        <v>163</v>
      </c>
      <c r="E168" s="243" t="s">
        <v>19</v>
      </c>
      <c r="F168" s="244" t="s">
        <v>222</v>
      </c>
      <c r="G168" s="242"/>
      <c r="H168" s="245">
        <v>4.19</v>
      </c>
      <c r="I168" s="246"/>
      <c r="J168" s="242"/>
      <c r="K168" s="242"/>
      <c r="L168" s="247"/>
      <c r="M168" s="248"/>
      <c r="N168" s="249"/>
      <c r="O168" s="249"/>
      <c r="P168" s="249"/>
      <c r="Q168" s="249"/>
      <c r="R168" s="249"/>
      <c r="S168" s="249"/>
      <c r="T168" s="250"/>
      <c r="U168" s="14"/>
      <c r="V168" s="14"/>
      <c r="W168" s="14"/>
      <c r="X168" s="14"/>
      <c r="Y168" s="14"/>
      <c r="Z168" s="14"/>
      <c r="AA168" s="14"/>
      <c r="AB168" s="14"/>
      <c r="AC168" s="14"/>
      <c r="AD168" s="14"/>
      <c r="AE168" s="14"/>
      <c r="AT168" s="251" t="s">
        <v>163</v>
      </c>
      <c r="AU168" s="251" t="s">
        <v>83</v>
      </c>
      <c r="AV168" s="14" t="s">
        <v>83</v>
      </c>
      <c r="AW168" s="14" t="s">
        <v>33</v>
      </c>
      <c r="AX168" s="14" t="s">
        <v>74</v>
      </c>
      <c r="AY168" s="251" t="s">
        <v>152</v>
      </c>
    </row>
    <row r="169" spans="1:51" s="15" customFormat="1" ht="12">
      <c r="A169" s="15"/>
      <c r="B169" s="252"/>
      <c r="C169" s="253"/>
      <c r="D169" s="226" t="s">
        <v>163</v>
      </c>
      <c r="E169" s="254" t="s">
        <v>19</v>
      </c>
      <c r="F169" s="255" t="s">
        <v>170</v>
      </c>
      <c r="G169" s="253"/>
      <c r="H169" s="256">
        <v>5.083</v>
      </c>
      <c r="I169" s="257"/>
      <c r="J169" s="253"/>
      <c r="K169" s="253"/>
      <c r="L169" s="258"/>
      <c r="M169" s="259"/>
      <c r="N169" s="260"/>
      <c r="O169" s="260"/>
      <c r="P169" s="260"/>
      <c r="Q169" s="260"/>
      <c r="R169" s="260"/>
      <c r="S169" s="260"/>
      <c r="T169" s="261"/>
      <c r="U169" s="15"/>
      <c r="V169" s="15"/>
      <c r="W169" s="15"/>
      <c r="X169" s="15"/>
      <c r="Y169" s="15"/>
      <c r="Z169" s="15"/>
      <c r="AA169" s="15"/>
      <c r="AB169" s="15"/>
      <c r="AC169" s="15"/>
      <c r="AD169" s="15"/>
      <c r="AE169" s="15"/>
      <c r="AT169" s="262" t="s">
        <v>163</v>
      </c>
      <c r="AU169" s="262" t="s">
        <v>83</v>
      </c>
      <c r="AV169" s="15" t="s">
        <v>159</v>
      </c>
      <c r="AW169" s="15" t="s">
        <v>33</v>
      </c>
      <c r="AX169" s="15" t="s">
        <v>81</v>
      </c>
      <c r="AY169" s="262" t="s">
        <v>152</v>
      </c>
    </row>
    <row r="170" spans="1:65" s="2" customFormat="1" ht="14.4" customHeight="1">
      <c r="A170" s="39"/>
      <c r="B170" s="40"/>
      <c r="C170" s="213" t="s">
        <v>223</v>
      </c>
      <c r="D170" s="213" t="s">
        <v>154</v>
      </c>
      <c r="E170" s="214" t="s">
        <v>224</v>
      </c>
      <c r="F170" s="215" t="s">
        <v>225</v>
      </c>
      <c r="G170" s="216" t="s">
        <v>157</v>
      </c>
      <c r="H170" s="217">
        <v>5.083</v>
      </c>
      <c r="I170" s="218"/>
      <c r="J170" s="219">
        <f>ROUND(I170*H170,2)</f>
        <v>0</v>
      </c>
      <c r="K170" s="215" t="s">
        <v>158</v>
      </c>
      <c r="L170" s="45"/>
      <c r="M170" s="220" t="s">
        <v>19</v>
      </c>
      <c r="N170" s="221" t="s">
        <v>45</v>
      </c>
      <c r="O170" s="85"/>
      <c r="P170" s="222">
        <f>O170*H170</f>
        <v>0</v>
      </c>
      <c r="Q170" s="222">
        <v>0</v>
      </c>
      <c r="R170" s="222">
        <f>Q170*H170</f>
        <v>0</v>
      </c>
      <c r="S170" s="222">
        <v>0</v>
      </c>
      <c r="T170" s="223">
        <f>S170*H170</f>
        <v>0</v>
      </c>
      <c r="U170" s="39"/>
      <c r="V170" s="39"/>
      <c r="W170" s="39"/>
      <c r="X170" s="39"/>
      <c r="Y170" s="39"/>
      <c r="Z170" s="39"/>
      <c r="AA170" s="39"/>
      <c r="AB170" s="39"/>
      <c r="AC170" s="39"/>
      <c r="AD170" s="39"/>
      <c r="AE170" s="39"/>
      <c r="AR170" s="224" t="s">
        <v>159</v>
      </c>
      <c r="AT170" s="224" t="s">
        <v>154</v>
      </c>
      <c r="AU170" s="224" t="s">
        <v>83</v>
      </c>
      <c r="AY170" s="18" t="s">
        <v>152</v>
      </c>
      <c r="BE170" s="225">
        <f>IF(N170="základní",J170,0)</f>
        <v>0</v>
      </c>
      <c r="BF170" s="225">
        <f>IF(N170="snížená",J170,0)</f>
        <v>0</v>
      </c>
      <c r="BG170" s="225">
        <f>IF(N170="zákl. přenesená",J170,0)</f>
        <v>0</v>
      </c>
      <c r="BH170" s="225">
        <f>IF(N170="sníž. přenesená",J170,0)</f>
        <v>0</v>
      </c>
      <c r="BI170" s="225">
        <f>IF(N170="nulová",J170,0)</f>
        <v>0</v>
      </c>
      <c r="BJ170" s="18" t="s">
        <v>81</v>
      </c>
      <c r="BK170" s="225">
        <f>ROUND(I170*H170,2)</f>
        <v>0</v>
      </c>
      <c r="BL170" s="18" t="s">
        <v>159</v>
      </c>
      <c r="BM170" s="224" t="s">
        <v>226</v>
      </c>
    </row>
    <row r="171" spans="1:51" s="13" customFormat="1" ht="12">
      <c r="A171" s="13"/>
      <c r="B171" s="231"/>
      <c r="C171" s="232"/>
      <c r="D171" s="226" t="s">
        <v>163</v>
      </c>
      <c r="E171" s="233" t="s">
        <v>19</v>
      </c>
      <c r="F171" s="234" t="s">
        <v>218</v>
      </c>
      <c r="G171" s="232"/>
      <c r="H171" s="233" t="s">
        <v>19</v>
      </c>
      <c r="I171" s="235"/>
      <c r="J171" s="232"/>
      <c r="K171" s="232"/>
      <c r="L171" s="236"/>
      <c r="M171" s="237"/>
      <c r="N171" s="238"/>
      <c r="O171" s="238"/>
      <c r="P171" s="238"/>
      <c r="Q171" s="238"/>
      <c r="R171" s="238"/>
      <c r="S171" s="238"/>
      <c r="T171" s="239"/>
      <c r="U171" s="13"/>
      <c r="V171" s="13"/>
      <c r="W171" s="13"/>
      <c r="X171" s="13"/>
      <c r="Y171" s="13"/>
      <c r="Z171" s="13"/>
      <c r="AA171" s="13"/>
      <c r="AB171" s="13"/>
      <c r="AC171" s="13"/>
      <c r="AD171" s="13"/>
      <c r="AE171" s="13"/>
      <c r="AT171" s="240" t="s">
        <v>163</v>
      </c>
      <c r="AU171" s="240" t="s">
        <v>83</v>
      </c>
      <c r="AV171" s="13" t="s">
        <v>81</v>
      </c>
      <c r="AW171" s="13" t="s">
        <v>33</v>
      </c>
      <c r="AX171" s="13" t="s">
        <v>74</v>
      </c>
      <c r="AY171" s="240" t="s">
        <v>152</v>
      </c>
    </row>
    <row r="172" spans="1:51" s="14" customFormat="1" ht="12">
      <c r="A172" s="14"/>
      <c r="B172" s="241"/>
      <c r="C172" s="242"/>
      <c r="D172" s="226" t="s">
        <v>163</v>
      </c>
      <c r="E172" s="243" t="s">
        <v>19</v>
      </c>
      <c r="F172" s="244" t="s">
        <v>219</v>
      </c>
      <c r="G172" s="242"/>
      <c r="H172" s="245">
        <v>0.893</v>
      </c>
      <c r="I172" s="246"/>
      <c r="J172" s="242"/>
      <c r="K172" s="242"/>
      <c r="L172" s="247"/>
      <c r="M172" s="248"/>
      <c r="N172" s="249"/>
      <c r="O172" s="249"/>
      <c r="P172" s="249"/>
      <c r="Q172" s="249"/>
      <c r="R172" s="249"/>
      <c r="S172" s="249"/>
      <c r="T172" s="250"/>
      <c r="U172" s="14"/>
      <c r="V172" s="14"/>
      <c r="W172" s="14"/>
      <c r="X172" s="14"/>
      <c r="Y172" s="14"/>
      <c r="Z172" s="14"/>
      <c r="AA172" s="14"/>
      <c r="AB172" s="14"/>
      <c r="AC172" s="14"/>
      <c r="AD172" s="14"/>
      <c r="AE172" s="14"/>
      <c r="AT172" s="251" t="s">
        <v>163</v>
      </c>
      <c r="AU172" s="251" t="s">
        <v>83</v>
      </c>
      <c r="AV172" s="14" t="s">
        <v>83</v>
      </c>
      <c r="AW172" s="14" t="s">
        <v>33</v>
      </c>
      <c r="AX172" s="14" t="s">
        <v>74</v>
      </c>
      <c r="AY172" s="251" t="s">
        <v>152</v>
      </c>
    </row>
    <row r="173" spans="1:51" s="13" customFormat="1" ht="12">
      <c r="A173" s="13"/>
      <c r="B173" s="231"/>
      <c r="C173" s="232"/>
      <c r="D173" s="226" t="s">
        <v>163</v>
      </c>
      <c r="E173" s="233" t="s">
        <v>19</v>
      </c>
      <c r="F173" s="234" t="s">
        <v>220</v>
      </c>
      <c r="G173" s="232"/>
      <c r="H173" s="233" t="s">
        <v>19</v>
      </c>
      <c r="I173" s="235"/>
      <c r="J173" s="232"/>
      <c r="K173" s="232"/>
      <c r="L173" s="236"/>
      <c r="M173" s="237"/>
      <c r="N173" s="238"/>
      <c r="O173" s="238"/>
      <c r="P173" s="238"/>
      <c r="Q173" s="238"/>
      <c r="R173" s="238"/>
      <c r="S173" s="238"/>
      <c r="T173" s="239"/>
      <c r="U173" s="13"/>
      <c r="V173" s="13"/>
      <c r="W173" s="13"/>
      <c r="X173" s="13"/>
      <c r="Y173" s="13"/>
      <c r="Z173" s="13"/>
      <c r="AA173" s="13"/>
      <c r="AB173" s="13"/>
      <c r="AC173" s="13"/>
      <c r="AD173" s="13"/>
      <c r="AE173" s="13"/>
      <c r="AT173" s="240" t="s">
        <v>163</v>
      </c>
      <c r="AU173" s="240" t="s">
        <v>83</v>
      </c>
      <c r="AV173" s="13" t="s">
        <v>81</v>
      </c>
      <c r="AW173" s="13" t="s">
        <v>33</v>
      </c>
      <c r="AX173" s="13" t="s">
        <v>74</v>
      </c>
      <c r="AY173" s="240" t="s">
        <v>152</v>
      </c>
    </row>
    <row r="174" spans="1:51" s="13" customFormat="1" ht="12">
      <c r="A174" s="13"/>
      <c r="B174" s="231"/>
      <c r="C174" s="232"/>
      <c r="D174" s="226" t="s">
        <v>163</v>
      </c>
      <c r="E174" s="233" t="s">
        <v>19</v>
      </c>
      <c r="F174" s="234" t="s">
        <v>221</v>
      </c>
      <c r="G174" s="232"/>
      <c r="H174" s="233" t="s">
        <v>19</v>
      </c>
      <c r="I174" s="235"/>
      <c r="J174" s="232"/>
      <c r="K174" s="232"/>
      <c r="L174" s="236"/>
      <c r="M174" s="237"/>
      <c r="N174" s="238"/>
      <c r="O174" s="238"/>
      <c r="P174" s="238"/>
      <c r="Q174" s="238"/>
      <c r="R174" s="238"/>
      <c r="S174" s="238"/>
      <c r="T174" s="239"/>
      <c r="U174" s="13"/>
      <c r="V174" s="13"/>
      <c r="W174" s="13"/>
      <c r="X174" s="13"/>
      <c r="Y174" s="13"/>
      <c r="Z174" s="13"/>
      <c r="AA174" s="13"/>
      <c r="AB174" s="13"/>
      <c r="AC174" s="13"/>
      <c r="AD174" s="13"/>
      <c r="AE174" s="13"/>
      <c r="AT174" s="240" t="s">
        <v>163</v>
      </c>
      <c r="AU174" s="240" t="s">
        <v>83</v>
      </c>
      <c r="AV174" s="13" t="s">
        <v>81</v>
      </c>
      <c r="AW174" s="13" t="s">
        <v>33</v>
      </c>
      <c r="AX174" s="13" t="s">
        <v>74</v>
      </c>
      <c r="AY174" s="240" t="s">
        <v>152</v>
      </c>
    </row>
    <row r="175" spans="1:51" s="14" customFormat="1" ht="12">
      <c r="A175" s="14"/>
      <c r="B175" s="241"/>
      <c r="C175" s="242"/>
      <c r="D175" s="226" t="s">
        <v>163</v>
      </c>
      <c r="E175" s="243" t="s">
        <v>19</v>
      </c>
      <c r="F175" s="244" t="s">
        <v>222</v>
      </c>
      <c r="G175" s="242"/>
      <c r="H175" s="245">
        <v>4.19</v>
      </c>
      <c r="I175" s="246"/>
      <c r="J175" s="242"/>
      <c r="K175" s="242"/>
      <c r="L175" s="247"/>
      <c r="M175" s="248"/>
      <c r="N175" s="249"/>
      <c r="O175" s="249"/>
      <c r="P175" s="249"/>
      <c r="Q175" s="249"/>
      <c r="R175" s="249"/>
      <c r="S175" s="249"/>
      <c r="T175" s="250"/>
      <c r="U175" s="14"/>
      <c r="V175" s="14"/>
      <c r="W175" s="14"/>
      <c r="X175" s="14"/>
      <c r="Y175" s="14"/>
      <c r="Z175" s="14"/>
      <c r="AA175" s="14"/>
      <c r="AB175" s="14"/>
      <c r="AC175" s="14"/>
      <c r="AD175" s="14"/>
      <c r="AE175" s="14"/>
      <c r="AT175" s="251" t="s">
        <v>163</v>
      </c>
      <c r="AU175" s="251" t="s">
        <v>83</v>
      </c>
      <c r="AV175" s="14" t="s">
        <v>83</v>
      </c>
      <c r="AW175" s="14" t="s">
        <v>33</v>
      </c>
      <c r="AX175" s="14" t="s">
        <v>74</v>
      </c>
      <c r="AY175" s="251" t="s">
        <v>152</v>
      </c>
    </row>
    <row r="176" spans="1:51" s="15" customFormat="1" ht="12">
      <c r="A176" s="15"/>
      <c r="B176" s="252"/>
      <c r="C176" s="253"/>
      <c r="D176" s="226" t="s">
        <v>163</v>
      </c>
      <c r="E176" s="254" t="s">
        <v>19</v>
      </c>
      <c r="F176" s="255" t="s">
        <v>170</v>
      </c>
      <c r="G176" s="253"/>
      <c r="H176" s="256">
        <v>5.083</v>
      </c>
      <c r="I176" s="257"/>
      <c r="J176" s="253"/>
      <c r="K176" s="253"/>
      <c r="L176" s="258"/>
      <c r="M176" s="259"/>
      <c r="N176" s="260"/>
      <c r="O176" s="260"/>
      <c r="P176" s="260"/>
      <c r="Q176" s="260"/>
      <c r="R176" s="260"/>
      <c r="S176" s="260"/>
      <c r="T176" s="261"/>
      <c r="U176" s="15"/>
      <c r="V176" s="15"/>
      <c r="W176" s="15"/>
      <c r="X176" s="15"/>
      <c r="Y176" s="15"/>
      <c r="Z176" s="15"/>
      <c r="AA176" s="15"/>
      <c r="AB176" s="15"/>
      <c r="AC176" s="15"/>
      <c r="AD176" s="15"/>
      <c r="AE176" s="15"/>
      <c r="AT176" s="262" t="s">
        <v>163</v>
      </c>
      <c r="AU176" s="262" t="s">
        <v>83</v>
      </c>
      <c r="AV176" s="15" t="s">
        <v>159</v>
      </c>
      <c r="AW176" s="15" t="s">
        <v>33</v>
      </c>
      <c r="AX176" s="15" t="s">
        <v>81</v>
      </c>
      <c r="AY176" s="262" t="s">
        <v>152</v>
      </c>
    </row>
    <row r="177" spans="1:65" s="2" customFormat="1" ht="14.4" customHeight="1">
      <c r="A177" s="39"/>
      <c r="B177" s="40"/>
      <c r="C177" s="213" t="s">
        <v>227</v>
      </c>
      <c r="D177" s="213" t="s">
        <v>154</v>
      </c>
      <c r="E177" s="214" t="s">
        <v>228</v>
      </c>
      <c r="F177" s="215" t="s">
        <v>229</v>
      </c>
      <c r="G177" s="216" t="s">
        <v>157</v>
      </c>
      <c r="H177" s="217">
        <v>58.672</v>
      </c>
      <c r="I177" s="218"/>
      <c r="J177" s="219">
        <f>ROUND(I177*H177,2)</f>
        <v>0</v>
      </c>
      <c r="K177" s="215" t="s">
        <v>158</v>
      </c>
      <c r="L177" s="45"/>
      <c r="M177" s="220" t="s">
        <v>19</v>
      </c>
      <c r="N177" s="221" t="s">
        <v>45</v>
      </c>
      <c r="O177" s="85"/>
      <c r="P177" s="222">
        <f>O177*H177</f>
        <v>0</v>
      </c>
      <c r="Q177" s="222">
        <v>2.25634</v>
      </c>
      <c r="R177" s="222">
        <f>Q177*H177</f>
        <v>132.38398048</v>
      </c>
      <c r="S177" s="222">
        <v>0</v>
      </c>
      <c r="T177" s="223">
        <f>S177*H177</f>
        <v>0</v>
      </c>
      <c r="U177" s="39"/>
      <c r="V177" s="39"/>
      <c r="W177" s="39"/>
      <c r="X177" s="39"/>
      <c r="Y177" s="39"/>
      <c r="Z177" s="39"/>
      <c r="AA177" s="39"/>
      <c r="AB177" s="39"/>
      <c r="AC177" s="39"/>
      <c r="AD177" s="39"/>
      <c r="AE177" s="39"/>
      <c r="AR177" s="224" t="s">
        <v>159</v>
      </c>
      <c r="AT177" s="224" t="s">
        <v>154</v>
      </c>
      <c r="AU177" s="224" t="s">
        <v>83</v>
      </c>
      <c r="AY177" s="18" t="s">
        <v>152</v>
      </c>
      <c r="BE177" s="225">
        <f>IF(N177="základní",J177,0)</f>
        <v>0</v>
      </c>
      <c r="BF177" s="225">
        <f>IF(N177="snížená",J177,0)</f>
        <v>0</v>
      </c>
      <c r="BG177" s="225">
        <f>IF(N177="zákl. přenesená",J177,0)</f>
        <v>0</v>
      </c>
      <c r="BH177" s="225">
        <f>IF(N177="sníž. přenesená",J177,0)</f>
        <v>0</v>
      </c>
      <c r="BI177" s="225">
        <f>IF(N177="nulová",J177,0)</f>
        <v>0</v>
      </c>
      <c r="BJ177" s="18" t="s">
        <v>81</v>
      </c>
      <c r="BK177" s="225">
        <f>ROUND(I177*H177,2)</f>
        <v>0</v>
      </c>
      <c r="BL177" s="18" t="s">
        <v>159</v>
      </c>
      <c r="BM177" s="224" t="s">
        <v>230</v>
      </c>
    </row>
    <row r="178" spans="1:47" s="2" customFormat="1" ht="12">
      <c r="A178" s="39"/>
      <c r="B178" s="40"/>
      <c r="C178" s="41"/>
      <c r="D178" s="226" t="s">
        <v>161</v>
      </c>
      <c r="E178" s="41"/>
      <c r="F178" s="227" t="s">
        <v>231</v>
      </c>
      <c r="G178" s="41"/>
      <c r="H178" s="41"/>
      <c r="I178" s="228"/>
      <c r="J178" s="41"/>
      <c r="K178" s="41"/>
      <c r="L178" s="45"/>
      <c r="M178" s="229"/>
      <c r="N178" s="230"/>
      <c r="O178" s="85"/>
      <c r="P178" s="85"/>
      <c r="Q178" s="85"/>
      <c r="R178" s="85"/>
      <c r="S178" s="85"/>
      <c r="T178" s="86"/>
      <c r="U178" s="39"/>
      <c r="V178" s="39"/>
      <c r="W178" s="39"/>
      <c r="X178" s="39"/>
      <c r="Y178" s="39"/>
      <c r="Z178" s="39"/>
      <c r="AA178" s="39"/>
      <c r="AB178" s="39"/>
      <c r="AC178" s="39"/>
      <c r="AD178" s="39"/>
      <c r="AE178" s="39"/>
      <c r="AT178" s="18" t="s">
        <v>161</v>
      </c>
      <c r="AU178" s="18" t="s">
        <v>83</v>
      </c>
    </row>
    <row r="179" spans="1:51" s="13" customFormat="1" ht="12">
      <c r="A179" s="13"/>
      <c r="B179" s="231"/>
      <c r="C179" s="232"/>
      <c r="D179" s="226" t="s">
        <v>163</v>
      </c>
      <c r="E179" s="233" t="s">
        <v>19</v>
      </c>
      <c r="F179" s="234" t="s">
        <v>221</v>
      </c>
      <c r="G179" s="232"/>
      <c r="H179" s="233" t="s">
        <v>19</v>
      </c>
      <c r="I179" s="235"/>
      <c r="J179" s="232"/>
      <c r="K179" s="232"/>
      <c r="L179" s="236"/>
      <c r="M179" s="237"/>
      <c r="N179" s="238"/>
      <c r="O179" s="238"/>
      <c r="P179" s="238"/>
      <c r="Q179" s="238"/>
      <c r="R179" s="238"/>
      <c r="S179" s="238"/>
      <c r="T179" s="239"/>
      <c r="U179" s="13"/>
      <c r="V179" s="13"/>
      <c r="W179" s="13"/>
      <c r="X179" s="13"/>
      <c r="Y179" s="13"/>
      <c r="Z179" s="13"/>
      <c r="AA179" s="13"/>
      <c r="AB179" s="13"/>
      <c r="AC179" s="13"/>
      <c r="AD179" s="13"/>
      <c r="AE179" s="13"/>
      <c r="AT179" s="240" t="s">
        <v>163</v>
      </c>
      <c r="AU179" s="240" t="s">
        <v>83</v>
      </c>
      <c r="AV179" s="13" t="s">
        <v>81</v>
      </c>
      <c r="AW179" s="13" t="s">
        <v>33</v>
      </c>
      <c r="AX179" s="13" t="s">
        <v>74</v>
      </c>
      <c r="AY179" s="240" t="s">
        <v>152</v>
      </c>
    </row>
    <row r="180" spans="1:51" s="14" customFormat="1" ht="12">
      <c r="A180" s="14"/>
      <c r="B180" s="241"/>
      <c r="C180" s="242"/>
      <c r="D180" s="226" t="s">
        <v>163</v>
      </c>
      <c r="E180" s="243" t="s">
        <v>19</v>
      </c>
      <c r="F180" s="244" t="s">
        <v>232</v>
      </c>
      <c r="G180" s="242"/>
      <c r="H180" s="245">
        <v>32.256</v>
      </c>
      <c r="I180" s="246"/>
      <c r="J180" s="242"/>
      <c r="K180" s="242"/>
      <c r="L180" s="247"/>
      <c r="M180" s="248"/>
      <c r="N180" s="249"/>
      <c r="O180" s="249"/>
      <c r="P180" s="249"/>
      <c r="Q180" s="249"/>
      <c r="R180" s="249"/>
      <c r="S180" s="249"/>
      <c r="T180" s="250"/>
      <c r="U180" s="14"/>
      <c r="V180" s="14"/>
      <c r="W180" s="14"/>
      <c r="X180" s="14"/>
      <c r="Y180" s="14"/>
      <c r="Z180" s="14"/>
      <c r="AA180" s="14"/>
      <c r="AB180" s="14"/>
      <c r="AC180" s="14"/>
      <c r="AD180" s="14"/>
      <c r="AE180" s="14"/>
      <c r="AT180" s="251" t="s">
        <v>163</v>
      </c>
      <c r="AU180" s="251" t="s">
        <v>83</v>
      </c>
      <c r="AV180" s="14" t="s">
        <v>83</v>
      </c>
      <c r="AW180" s="14" t="s">
        <v>33</v>
      </c>
      <c r="AX180" s="14" t="s">
        <v>74</v>
      </c>
      <c r="AY180" s="251" t="s">
        <v>152</v>
      </c>
    </row>
    <row r="181" spans="1:51" s="13" customFormat="1" ht="12">
      <c r="A181" s="13"/>
      <c r="B181" s="231"/>
      <c r="C181" s="232"/>
      <c r="D181" s="226" t="s">
        <v>163</v>
      </c>
      <c r="E181" s="233" t="s">
        <v>19</v>
      </c>
      <c r="F181" s="234" t="s">
        <v>233</v>
      </c>
      <c r="G181" s="232"/>
      <c r="H181" s="233" t="s">
        <v>19</v>
      </c>
      <c r="I181" s="235"/>
      <c r="J181" s="232"/>
      <c r="K181" s="232"/>
      <c r="L181" s="236"/>
      <c r="M181" s="237"/>
      <c r="N181" s="238"/>
      <c r="O181" s="238"/>
      <c r="P181" s="238"/>
      <c r="Q181" s="238"/>
      <c r="R181" s="238"/>
      <c r="S181" s="238"/>
      <c r="T181" s="239"/>
      <c r="U181" s="13"/>
      <c r="V181" s="13"/>
      <c r="W181" s="13"/>
      <c r="X181" s="13"/>
      <c r="Y181" s="13"/>
      <c r="Z181" s="13"/>
      <c r="AA181" s="13"/>
      <c r="AB181" s="13"/>
      <c r="AC181" s="13"/>
      <c r="AD181" s="13"/>
      <c r="AE181" s="13"/>
      <c r="AT181" s="240" t="s">
        <v>163</v>
      </c>
      <c r="AU181" s="240" t="s">
        <v>83</v>
      </c>
      <c r="AV181" s="13" t="s">
        <v>81</v>
      </c>
      <c r="AW181" s="13" t="s">
        <v>33</v>
      </c>
      <c r="AX181" s="13" t="s">
        <v>74</v>
      </c>
      <c r="AY181" s="240" t="s">
        <v>152</v>
      </c>
    </row>
    <row r="182" spans="1:51" s="14" customFormat="1" ht="12">
      <c r="A182" s="14"/>
      <c r="B182" s="241"/>
      <c r="C182" s="242"/>
      <c r="D182" s="226" t="s">
        <v>163</v>
      </c>
      <c r="E182" s="243" t="s">
        <v>19</v>
      </c>
      <c r="F182" s="244" t="s">
        <v>234</v>
      </c>
      <c r="G182" s="242"/>
      <c r="H182" s="245">
        <v>13.2</v>
      </c>
      <c r="I182" s="246"/>
      <c r="J182" s="242"/>
      <c r="K182" s="242"/>
      <c r="L182" s="247"/>
      <c r="M182" s="248"/>
      <c r="N182" s="249"/>
      <c r="O182" s="249"/>
      <c r="P182" s="249"/>
      <c r="Q182" s="249"/>
      <c r="R182" s="249"/>
      <c r="S182" s="249"/>
      <c r="T182" s="250"/>
      <c r="U182" s="14"/>
      <c r="V182" s="14"/>
      <c r="W182" s="14"/>
      <c r="X182" s="14"/>
      <c r="Y182" s="14"/>
      <c r="Z182" s="14"/>
      <c r="AA182" s="14"/>
      <c r="AB182" s="14"/>
      <c r="AC182" s="14"/>
      <c r="AD182" s="14"/>
      <c r="AE182" s="14"/>
      <c r="AT182" s="251" t="s">
        <v>163</v>
      </c>
      <c r="AU182" s="251" t="s">
        <v>83</v>
      </c>
      <c r="AV182" s="14" t="s">
        <v>83</v>
      </c>
      <c r="AW182" s="14" t="s">
        <v>33</v>
      </c>
      <c r="AX182" s="14" t="s">
        <v>74</v>
      </c>
      <c r="AY182" s="251" t="s">
        <v>152</v>
      </c>
    </row>
    <row r="183" spans="1:51" s="13" customFormat="1" ht="12">
      <c r="A183" s="13"/>
      <c r="B183" s="231"/>
      <c r="C183" s="232"/>
      <c r="D183" s="226" t="s">
        <v>163</v>
      </c>
      <c r="E183" s="233" t="s">
        <v>19</v>
      </c>
      <c r="F183" s="234" t="s">
        <v>235</v>
      </c>
      <c r="G183" s="232"/>
      <c r="H183" s="233" t="s">
        <v>19</v>
      </c>
      <c r="I183" s="235"/>
      <c r="J183" s="232"/>
      <c r="K183" s="232"/>
      <c r="L183" s="236"/>
      <c r="M183" s="237"/>
      <c r="N183" s="238"/>
      <c r="O183" s="238"/>
      <c r="P183" s="238"/>
      <c r="Q183" s="238"/>
      <c r="R183" s="238"/>
      <c r="S183" s="238"/>
      <c r="T183" s="239"/>
      <c r="U183" s="13"/>
      <c r="V183" s="13"/>
      <c r="W183" s="13"/>
      <c r="X183" s="13"/>
      <c r="Y183" s="13"/>
      <c r="Z183" s="13"/>
      <c r="AA183" s="13"/>
      <c r="AB183" s="13"/>
      <c r="AC183" s="13"/>
      <c r="AD183" s="13"/>
      <c r="AE183" s="13"/>
      <c r="AT183" s="240" t="s">
        <v>163</v>
      </c>
      <c r="AU183" s="240" t="s">
        <v>83</v>
      </c>
      <c r="AV183" s="13" t="s">
        <v>81</v>
      </c>
      <c r="AW183" s="13" t="s">
        <v>33</v>
      </c>
      <c r="AX183" s="13" t="s">
        <v>74</v>
      </c>
      <c r="AY183" s="240" t="s">
        <v>152</v>
      </c>
    </row>
    <row r="184" spans="1:51" s="14" customFormat="1" ht="12">
      <c r="A184" s="14"/>
      <c r="B184" s="241"/>
      <c r="C184" s="242"/>
      <c r="D184" s="226" t="s">
        <v>163</v>
      </c>
      <c r="E184" s="243" t="s">
        <v>19</v>
      </c>
      <c r="F184" s="244" t="s">
        <v>236</v>
      </c>
      <c r="G184" s="242"/>
      <c r="H184" s="245">
        <v>13.216</v>
      </c>
      <c r="I184" s="246"/>
      <c r="J184" s="242"/>
      <c r="K184" s="242"/>
      <c r="L184" s="247"/>
      <c r="M184" s="248"/>
      <c r="N184" s="249"/>
      <c r="O184" s="249"/>
      <c r="P184" s="249"/>
      <c r="Q184" s="249"/>
      <c r="R184" s="249"/>
      <c r="S184" s="249"/>
      <c r="T184" s="250"/>
      <c r="U184" s="14"/>
      <c r="V184" s="14"/>
      <c r="W184" s="14"/>
      <c r="X184" s="14"/>
      <c r="Y184" s="14"/>
      <c r="Z184" s="14"/>
      <c r="AA184" s="14"/>
      <c r="AB184" s="14"/>
      <c r="AC184" s="14"/>
      <c r="AD184" s="14"/>
      <c r="AE184" s="14"/>
      <c r="AT184" s="251" t="s">
        <v>163</v>
      </c>
      <c r="AU184" s="251" t="s">
        <v>83</v>
      </c>
      <c r="AV184" s="14" t="s">
        <v>83</v>
      </c>
      <c r="AW184" s="14" t="s">
        <v>33</v>
      </c>
      <c r="AX184" s="14" t="s">
        <v>74</v>
      </c>
      <c r="AY184" s="251" t="s">
        <v>152</v>
      </c>
    </row>
    <row r="185" spans="1:51" s="15" customFormat="1" ht="12">
      <c r="A185" s="15"/>
      <c r="B185" s="252"/>
      <c r="C185" s="253"/>
      <c r="D185" s="226" t="s">
        <v>163</v>
      </c>
      <c r="E185" s="254" t="s">
        <v>19</v>
      </c>
      <c r="F185" s="255" t="s">
        <v>170</v>
      </c>
      <c r="G185" s="253"/>
      <c r="H185" s="256">
        <v>58.672</v>
      </c>
      <c r="I185" s="257"/>
      <c r="J185" s="253"/>
      <c r="K185" s="253"/>
      <c r="L185" s="258"/>
      <c r="M185" s="259"/>
      <c r="N185" s="260"/>
      <c r="O185" s="260"/>
      <c r="P185" s="260"/>
      <c r="Q185" s="260"/>
      <c r="R185" s="260"/>
      <c r="S185" s="260"/>
      <c r="T185" s="261"/>
      <c r="U185" s="15"/>
      <c r="V185" s="15"/>
      <c r="W185" s="15"/>
      <c r="X185" s="15"/>
      <c r="Y185" s="15"/>
      <c r="Z185" s="15"/>
      <c r="AA185" s="15"/>
      <c r="AB185" s="15"/>
      <c r="AC185" s="15"/>
      <c r="AD185" s="15"/>
      <c r="AE185" s="15"/>
      <c r="AT185" s="262" t="s">
        <v>163</v>
      </c>
      <c r="AU185" s="262" t="s">
        <v>83</v>
      </c>
      <c r="AV185" s="15" t="s">
        <v>159</v>
      </c>
      <c r="AW185" s="15" t="s">
        <v>33</v>
      </c>
      <c r="AX185" s="15" t="s">
        <v>81</v>
      </c>
      <c r="AY185" s="262" t="s">
        <v>152</v>
      </c>
    </row>
    <row r="186" spans="1:65" s="2" customFormat="1" ht="14.4" customHeight="1">
      <c r="A186" s="39"/>
      <c r="B186" s="40"/>
      <c r="C186" s="213" t="s">
        <v>237</v>
      </c>
      <c r="D186" s="213" t="s">
        <v>154</v>
      </c>
      <c r="E186" s="214" t="s">
        <v>238</v>
      </c>
      <c r="F186" s="215" t="s">
        <v>239</v>
      </c>
      <c r="G186" s="216" t="s">
        <v>240</v>
      </c>
      <c r="H186" s="217">
        <v>25.812</v>
      </c>
      <c r="I186" s="218"/>
      <c r="J186" s="219">
        <f>ROUND(I186*H186,2)</f>
        <v>0</v>
      </c>
      <c r="K186" s="215" t="s">
        <v>158</v>
      </c>
      <c r="L186" s="45"/>
      <c r="M186" s="220" t="s">
        <v>19</v>
      </c>
      <c r="N186" s="221" t="s">
        <v>45</v>
      </c>
      <c r="O186" s="85"/>
      <c r="P186" s="222">
        <f>O186*H186</f>
        <v>0</v>
      </c>
      <c r="Q186" s="222">
        <v>0.00269</v>
      </c>
      <c r="R186" s="222">
        <f>Q186*H186</f>
        <v>0.06943428</v>
      </c>
      <c r="S186" s="222">
        <v>0</v>
      </c>
      <c r="T186" s="223">
        <f>S186*H186</f>
        <v>0</v>
      </c>
      <c r="U186" s="39"/>
      <c r="V186" s="39"/>
      <c r="W186" s="39"/>
      <c r="X186" s="39"/>
      <c r="Y186" s="39"/>
      <c r="Z186" s="39"/>
      <c r="AA186" s="39"/>
      <c r="AB186" s="39"/>
      <c r="AC186" s="39"/>
      <c r="AD186" s="39"/>
      <c r="AE186" s="39"/>
      <c r="AR186" s="224" t="s">
        <v>159</v>
      </c>
      <c r="AT186" s="224" t="s">
        <v>154</v>
      </c>
      <c r="AU186" s="224" t="s">
        <v>83</v>
      </c>
      <c r="AY186" s="18" t="s">
        <v>152</v>
      </c>
      <c r="BE186" s="225">
        <f>IF(N186="základní",J186,0)</f>
        <v>0</v>
      </c>
      <c r="BF186" s="225">
        <f>IF(N186="snížená",J186,0)</f>
        <v>0</v>
      </c>
      <c r="BG186" s="225">
        <f>IF(N186="zákl. přenesená",J186,0)</f>
        <v>0</v>
      </c>
      <c r="BH186" s="225">
        <f>IF(N186="sníž. přenesená",J186,0)</f>
        <v>0</v>
      </c>
      <c r="BI186" s="225">
        <f>IF(N186="nulová",J186,0)</f>
        <v>0</v>
      </c>
      <c r="BJ186" s="18" t="s">
        <v>81</v>
      </c>
      <c r="BK186" s="225">
        <f>ROUND(I186*H186,2)</f>
        <v>0</v>
      </c>
      <c r="BL186" s="18" t="s">
        <v>159</v>
      </c>
      <c r="BM186" s="224" t="s">
        <v>241</v>
      </c>
    </row>
    <row r="187" spans="1:47" s="2" customFormat="1" ht="12">
      <c r="A187" s="39"/>
      <c r="B187" s="40"/>
      <c r="C187" s="41"/>
      <c r="D187" s="226" t="s">
        <v>161</v>
      </c>
      <c r="E187" s="41"/>
      <c r="F187" s="227" t="s">
        <v>242</v>
      </c>
      <c r="G187" s="41"/>
      <c r="H187" s="41"/>
      <c r="I187" s="228"/>
      <c r="J187" s="41"/>
      <c r="K187" s="41"/>
      <c r="L187" s="45"/>
      <c r="M187" s="229"/>
      <c r="N187" s="230"/>
      <c r="O187" s="85"/>
      <c r="P187" s="85"/>
      <c r="Q187" s="85"/>
      <c r="R187" s="85"/>
      <c r="S187" s="85"/>
      <c r="T187" s="86"/>
      <c r="U187" s="39"/>
      <c r="V187" s="39"/>
      <c r="W187" s="39"/>
      <c r="X187" s="39"/>
      <c r="Y187" s="39"/>
      <c r="Z187" s="39"/>
      <c r="AA187" s="39"/>
      <c r="AB187" s="39"/>
      <c r="AC187" s="39"/>
      <c r="AD187" s="39"/>
      <c r="AE187" s="39"/>
      <c r="AT187" s="18" t="s">
        <v>161</v>
      </c>
      <c r="AU187" s="18" t="s">
        <v>83</v>
      </c>
    </row>
    <row r="188" spans="1:51" s="13" customFormat="1" ht="12">
      <c r="A188" s="13"/>
      <c r="B188" s="231"/>
      <c r="C188" s="232"/>
      <c r="D188" s="226" t="s">
        <v>163</v>
      </c>
      <c r="E188" s="233" t="s">
        <v>19</v>
      </c>
      <c r="F188" s="234" t="s">
        <v>243</v>
      </c>
      <c r="G188" s="232"/>
      <c r="H188" s="233" t="s">
        <v>19</v>
      </c>
      <c r="I188" s="235"/>
      <c r="J188" s="232"/>
      <c r="K188" s="232"/>
      <c r="L188" s="236"/>
      <c r="M188" s="237"/>
      <c r="N188" s="238"/>
      <c r="O188" s="238"/>
      <c r="P188" s="238"/>
      <c r="Q188" s="238"/>
      <c r="R188" s="238"/>
      <c r="S188" s="238"/>
      <c r="T188" s="239"/>
      <c r="U188" s="13"/>
      <c r="V188" s="13"/>
      <c r="W188" s="13"/>
      <c r="X188" s="13"/>
      <c r="Y188" s="13"/>
      <c r="Z188" s="13"/>
      <c r="AA188" s="13"/>
      <c r="AB188" s="13"/>
      <c r="AC188" s="13"/>
      <c r="AD188" s="13"/>
      <c r="AE188" s="13"/>
      <c r="AT188" s="240" t="s">
        <v>163</v>
      </c>
      <c r="AU188" s="240" t="s">
        <v>83</v>
      </c>
      <c r="AV188" s="13" t="s">
        <v>81</v>
      </c>
      <c r="AW188" s="13" t="s">
        <v>33</v>
      </c>
      <c r="AX188" s="13" t="s">
        <v>74</v>
      </c>
      <c r="AY188" s="240" t="s">
        <v>152</v>
      </c>
    </row>
    <row r="189" spans="1:51" s="14" customFormat="1" ht="12">
      <c r="A189" s="14"/>
      <c r="B189" s="241"/>
      <c r="C189" s="242"/>
      <c r="D189" s="226" t="s">
        <v>163</v>
      </c>
      <c r="E189" s="243" t="s">
        <v>19</v>
      </c>
      <c r="F189" s="244" t="s">
        <v>244</v>
      </c>
      <c r="G189" s="242"/>
      <c r="H189" s="245">
        <v>15.36</v>
      </c>
      <c r="I189" s="246"/>
      <c r="J189" s="242"/>
      <c r="K189" s="242"/>
      <c r="L189" s="247"/>
      <c r="M189" s="248"/>
      <c r="N189" s="249"/>
      <c r="O189" s="249"/>
      <c r="P189" s="249"/>
      <c r="Q189" s="249"/>
      <c r="R189" s="249"/>
      <c r="S189" s="249"/>
      <c r="T189" s="250"/>
      <c r="U189" s="14"/>
      <c r="V189" s="14"/>
      <c r="W189" s="14"/>
      <c r="X189" s="14"/>
      <c r="Y189" s="14"/>
      <c r="Z189" s="14"/>
      <c r="AA189" s="14"/>
      <c r="AB189" s="14"/>
      <c r="AC189" s="14"/>
      <c r="AD189" s="14"/>
      <c r="AE189" s="14"/>
      <c r="AT189" s="251" t="s">
        <v>163</v>
      </c>
      <c r="AU189" s="251" t="s">
        <v>83</v>
      </c>
      <c r="AV189" s="14" t="s">
        <v>83</v>
      </c>
      <c r="AW189" s="14" t="s">
        <v>33</v>
      </c>
      <c r="AX189" s="14" t="s">
        <v>74</v>
      </c>
      <c r="AY189" s="251" t="s">
        <v>152</v>
      </c>
    </row>
    <row r="190" spans="1:51" s="13" customFormat="1" ht="12">
      <c r="A190" s="13"/>
      <c r="B190" s="231"/>
      <c r="C190" s="232"/>
      <c r="D190" s="226" t="s">
        <v>163</v>
      </c>
      <c r="E190" s="233" t="s">
        <v>19</v>
      </c>
      <c r="F190" s="234" t="s">
        <v>245</v>
      </c>
      <c r="G190" s="232"/>
      <c r="H190" s="233" t="s">
        <v>19</v>
      </c>
      <c r="I190" s="235"/>
      <c r="J190" s="232"/>
      <c r="K190" s="232"/>
      <c r="L190" s="236"/>
      <c r="M190" s="237"/>
      <c r="N190" s="238"/>
      <c r="O190" s="238"/>
      <c r="P190" s="238"/>
      <c r="Q190" s="238"/>
      <c r="R190" s="238"/>
      <c r="S190" s="238"/>
      <c r="T190" s="239"/>
      <c r="U190" s="13"/>
      <c r="V190" s="13"/>
      <c r="W190" s="13"/>
      <c r="X190" s="13"/>
      <c r="Y190" s="13"/>
      <c r="Z190" s="13"/>
      <c r="AA190" s="13"/>
      <c r="AB190" s="13"/>
      <c r="AC190" s="13"/>
      <c r="AD190" s="13"/>
      <c r="AE190" s="13"/>
      <c r="AT190" s="240" t="s">
        <v>163</v>
      </c>
      <c r="AU190" s="240" t="s">
        <v>83</v>
      </c>
      <c r="AV190" s="13" t="s">
        <v>81</v>
      </c>
      <c r="AW190" s="13" t="s">
        <v>33</v>
      </c>
      <c r="AX190" s="13" t="s">
        <v>74</v>
      </c>
      <c r="AY190" s="240" t="s">
        <v>152</v>
      </c>
    </row>
    <row r="191" spans="1:51" s="14" customFormat="1" ht="12">
      <c r="A191" s="14"/>
      <c r="B191" s="241"/>
      <c r="C191" s="242"/>
      <c r="D191" s="226" t="s">
        <v>163</v>
      </c>
      <c r="E191" s="243" t="s">
        <v>19</v>
      </c>
      <c r="F191" s="244" t="s">
        <v>246</v>
      </c>
      <c r="G191" s="242"/>
      <c r="H191" s="245">
        <v>8.8</v>
      </c>
      <c r="I191" s="246"/>
      <c r="J191" s="242"/>
      <c r="K191" s="242"/>
      <c r="L191" s="247"/>
      <c r="M191" s="248"/>
      <c r="N191" s="249"/>
      <c r="O191" s="249"/>
      <c r="P191" s="249"/>
      <c r="Q191" s="249"/>
      <c r="R191" s="249"/>
      <c r="S191" s="249"/>
      <c r="T191" s="250"/>
      <c r="U191" s="14"/>
      <c r="V191" s="14"/>
      <c r="W191" s="14"/>
      <c r="X191" s="14"/>
      <c r="Y191" s="14"/>
      <c r="Z191" s="14"/>
      <c r="AA191" s="14"/>
      <c r="AB191" s="14"/>
      <c r="AC191" s="14"/>
      <c r="AD191" s="14"/>
      <c r="AE191" s="14"/>
      <c r="AT191" s="251" t="s">
        <v>163</v>
      </c>
      <c r="AU191" s="251" t="s">
        <v>83</v>
      </c>
      <c r="AV191" s="14" t="s">
        <v>83</v>
      </c>
      <c r="AW191" s="14" t="s">
        <v>33</v>
      </c>
      <c r="AX191" s="14" t="s">
        <v>74</v>
      </c>
      <c r="AY191" s="251" t="s">
        <v>152</v>
      </c>
    </row>
    <row r="192" spans="1:51" s="13" customFormat="1" ht="12">
      <c r="A192" s="13"/>
      <c r="B192" s="231"/>
      <c r="C192" s="232"/>
      <c r="D192" s="226" t="s">
        <v>163</v>
      </c>
      <c r="E192" s="233" t="s">
        <v>19</v>
      </c>
      <c r="F192" s="234" t="s">
        <v>247</v>
      </c>
      <c r="G192" s="232"/>
      <c r="H192" s="233" t="s">
        <v>19</v>
      </c>
      <c r="I192" s="235"/>
      <c r="J192" s="232"/>
      <c r="K192" s="232"/>
      <c r="L192" s="236"/>
      <c r="M192" s="237"/>
      <c r="N192" s="238"/>
      <c r="O192" s="238"/>
      <c r="P192" s="238"/>
      <c r="Q192" s="238"/>
      <c r="R192" s="238"/>
      <c r="S192" s="238"/>
      <c r="T192" s="239"/>
      <c r="U192" s="13"/>
      <c r="V192" s="13"/>
      <c r="W192" s="13"/>
      <c r="X192" s="13"/>
      <c r="Y192" s="13"/>
      <c r="Z192" s="13"/>
      <c r="AA192" s="13"/>
      <c r="AB192" s="13"/>
      <c r="AC192" s="13"/>
      <c r="AD192" s="13"/>
      <c r="AE192" s="13"/>
      <c r="AT192" s="240" t="s">
        <v>163</v>
      </c>
      <c r="AU192" s="240" t="s">
        <v>83</v>
      </c>
      <c r="AV192" s="13" t="s">
        <v>81</v>
      </c>
      <c r="AW192" s="13" t="s">
        <v>33</v>
      </c>
      <c r="AX192" s="13" t="s">
        <v>74</v>
      </c>
      <c r="AY192" s="240" t="s">
        <v>152</v>
      </c>
    </row>
    <row r="193" spans="1:51" s="14" customFormat="1" ht="12">
      <c r="A193" s="14"/>
      <c r="B193" s="241"/>
      <c r="C193" s="242"/>
      <c r="D193" s="226" t="s">
        <v>163</v>
      </c>
      <c r="E193" s="243" t="s">
        <v>19</v>
      </c>
      <c r="F193" s="244" t="s">
        <v>248</v>
      </c>
      <c r="G193" s="242"/>
      <c r="H193" s="245">
        <v>1.652</v>
      </c>
      <c r="I193" s="246"/>
      <c r="J193" s="242"/>
      <c r="K193" s="242"/>
      <c r="L193" s="247"/>
      <c r="M193" s="248"/>
      <c r="N193" s="249"/>
      <c r="O193" s="249"/>
      <c r="P193" s="249"/>
      <c r="Q193" s="249"/>
      <c r="R193" s="249"/>
      <c r="S193" s="249"/>
      <c r="T193" s="250"/>
      <c r="U193" s="14"/>
      <c r="V193" s="14"/>
      <c r="W193" s="14"/>
      <c r="X193" s="14"/>
      <c r="Y193" s="14"/>
      <c r="Z193" s="14"/>
      <c r="AA193" s="14"/>
      <c r="AB193" s="14"/>
      <c r="AC193" s="14"/>
      <c r="AD193" s="14"/>
      <c r="AE193" s="14"/>
      <c r="AT193" s="251" t="s">
        <v>163</v>
      </c>
      <c r="AU193" s="251" t="s">
        <v>83</v>
      </c>
      <c r="AV193" s="14" t="s">
        <v>83</v>
      </c>
      <c r="AW193" s="14" t="s">
        <v>33</v>
      </c>
      <c r="AX193" s="14" t="s">
        <v>74</v>
      </c>
      <c r="AY193" s="251" t="s">
        <v>152</v>
      </c>
    </row>
    <row r="194" spans="1:51" s="15" customFormat="1" ht="12">
      <c r="A194" s="15"/>
      <c r="B194" s="252"/>
      <c r="C194" s="253"/>
      <c r="D194" s="226" t="s">
        <v>163</v>
      </c>
      <c r="E194" s="254" t="s">
        <v>19</v>
      </c>
      <c r="F194" s="255" t="s">
        <v>170</v>
      </c>
      <c r="G194" s="253"/>
      <c r="H194" s="256">
        <v>25.812</v>
      </c>
      <c r="I194" s="257"/>
      <c r="J194" s="253"/>
      <c r="K194" s="253"/>
      <c r="L194" s="258"/>
      <c r="M194" s="259"/>
      <c r="N194" s="260"/>
      <c r="O194" s="260"/>
      <c r="P194" s="260"/>
      <c r="Q194" s="260"/>
      <c r="R194" s="260"/>
      <c r="S194" s="260"/>
      <c r="T194" s="261"/>
      <c r="U194" s="15"/>
      <c r="V194" s="15"/>
      <c r="W194" s="15"/>
      <c r="X194" s="15"/>
      <c r="Y194" s="15"/>
      <c r="Z194" s="15"/>
      <c r="AA194" s="15"/>
      <c r="AB194" s="15"/>
      <c r="AC194" s="15"/>
      <c r="AD194" s="15"/>
      <c r="AE194" s="15"/>
      <c r="AT194" s="262" t="s">
        <v>163</v>
      </c>
      <c r="AU194" s="262" t="s">
        <v>83</v>
      </c>
      <c r="AV194" s="15" t="s">
        <v>159</v>
      </c>
      <c r="AW194" s="15" t="s">
        <v>33</v>
      </c>
      <c r="AX194" s="15" t="s">
        <v>81</v>
      </c>
      <c r="AY194" s="262" t="s">
        <v>152</v>
      </c>
    </row>
    <row r="195" spans="1:65" s="2" customFormat="1" ht="14.4" customHeight="1">
      <c r="A195" s="39"/>
      <c r="B195" s="40"/>
      <c r="C195" s="213" t="s">
        <v>249</v>
      </c>
      <c r="D195" s="213" t="s">
        <v>154</v>
      </c>
      <c r="E195" s="214" t="s">
        <v>250</v>
      </c>
      <c r="F195" s="215" t="s">
        <v>251</v>
      </c>
      <c r="G195" s="216" t="s">
        <v>240</v>
      </c>
      <c r="H195" s="217">
        <v>25.812</v>
      </c>
      <c r="I195" s="218"/>
      <c r="J195" s="219">
        <f>ROUND(I195*H195,2)</f>
        <v>0</v>
      </c>
      <c r="K195" s="215" t="s">
        <v>158</v>
      </c>
      <c r="L195" s="45"/>
      <c r="M195" s="220" t="s">
        <v>19</v>
      </c>
      <c r="N195" s="221" t="s">
        <v>45</v>
      </c>
      <c r="O195" s="85"/>
      <c r="P195" s="222">
        <f>O195*H195</f>
        <v>0</v>
      </c>
      <c r="Q195" s="222">
        <v>0</v>
      </c>
      <c r="R195" s="222">
        <f>Q195*H195</f>
        <v>0</v>
      </c>
      <c r="S195" s="222">
        <v>0</v>
      </c>
      <c r="T195" s="223">
        <f>S195*H195</f>
        <v>0</v>
      </c>
      <c r="U195" s="39"/>
      <c r="V195" s="39"/>
      <c r="W195" s="39"/>
      <c r="X195" s="39"/>
      <c r="Y195" s="39"/>
      <c r="Z195" s="39"/>
      <c r="AA195" s="39"/>
      <c r="AB195" s="39"/>
      <c r="AC195" s="39"/>
      <c r="AD195" s="39"/>
      <c r="AE195" s="39"/>
      <c r="AR195" s="224" t="s">
        <v>159</v>
      </c>
      <c r="AT195" s="224" t="s">
        <v>154</v>
      </c>
      <c r="AU195" s="224" t="s">
        <v>83</v>
      </c>
      <c r="AY195" s="18" t="s">
        <v>152</v>
      </c>
      <c r="BE195" s="225">
        <f>IF(N195="základní",J195,0)</f>
        <v>0</v>
      </c>
      <c r="BF195" s="225">
        <f>IF(N195="snížená",J195,0)</f>
        <v>0</v>
      </c>
      <c r="BG195" s="225">
        <f>IF(N195="zákl. přenesená",J195,0)</f>
        <v>0</v>
      </c>
      <c r="BH195" s="225">
        <f>IF(N195="sníž. přenesená",J195,0)</f>
        <v>0</v>
      </c>
      <c r="BI195" s="225">
        <f>IF(N195="nulová",J195,0)</f>
        <v>0</v>
      </c>
      <c r="BJ195" s="18" t="s">
        <v>81</v>
      </c>
      <c r="BK195" s="225">
        <f>ROUND(I195*H195,2)</f>
        <v>0</v>
      </c>
      <c r="BL195" s="18" t="s">
        <v>159</v>
      </c>
      <c r="BM195" s="224" t="s">
        <v>252</v>
      </c>
    </row>
    <row r="196" spans="1:47" s="2" customFormat="1" ht="12">
      <c r="A196" s="39"/>
      <c r="B196" s="40"/>
      <c r="C196" s="41"/>
      <c r="D196" s="226" t="s">
        <v>161</v>
      </c>
      <c r="E196" s="41"/>
      <c r="F196" s="227" t="s">
        <v>242</v>
      </c>
      <c r="G196" s="41"/>
      <c r="H196" s="41"/>
      <c r="I196" s="228"/>
      <c r="J196" s="41"/>
      <c r="K196" s="41"/>
      <c r="L196" s="45"/>
      <c r="M196" s="229"/>
      <c r="N196" s="230"/>
      <c r="O196" s="85"/>
      <c r="P196" s="85"/>
      <c r="Q196" s="85"/>
      <c r="R196" s="85"/>
      <c r="S196" s="85"/>
      <c r="T196" s="86"/>
      <c r="U196" s="39"/>
      <c r="V196" s="39"/>
      <c r="W196" s="39"/>
      <c r="X196" s="39"/>
      <c r="Y196" s="39"/>
      <c r="Z196" s="39"/>
      <c r="AA196" s="39"/>
      <c r="AB196" s="39"/>
      <c r="AC196" s="39"/>
      <c r="AD196" s="39"/>
      <c r="AE196" s="39"/>
      <c r="AT196" s="18" t="s">
        <v>161</v>
      </c>
      <c r="AU196" s="18" t="s">
        <v>83</v>
      </c>
    </row>
    <row r="197" spans="1:51" s="13" customFormat="1" ht="12">
      <c r="A197" s="13"/>
      <c r="B197" s="231"/>
      <c r="C197" s="232"/>
      <c r="D197" s="226" t="s">
        <v>163</v>
      </c>
      <c r="E197" s="233" t="s">
        <v>19</v>
      </c>
      <c r="F197" s="234" t="s">
        <v>243</v>
      </c>
      <c r="G197" s="232"/>
      <c r="H197" s="233" t="s">
        <v>19</v>
      </c>
      <c r="I197" s="235"/>
      <c r="J197" s="232"/>
      <c r="K197" s="232"/>
      <c r="L197" s="236"/>
      <c r="M197" s="237"/>
      <c r="N197" s="238"/>
      <c r="O197" s="238"/>
      <c r="P197" s="238"/>
      <c r="Q197" s="238"/>
      <c r="R197" s="238"/>
      <c r="S197" s="238"/>
      <c r="T197" s="239"/>
      <c r="U197" s="13"/>
      <c r="V197" s="13"/>
      <c r="W197" s="13"/>
      <c r="X197" s="13"/>
      <c r="Y197" s="13"/>
      <c r="Z197" s="13"/>
      <c r="AA197" s="13"/>
      <c r="AB197" s="13"/>
      <c r="AC197" s="13"/>
      <c r="AD197" s="13"/>
      <c r="AE197" s="13"/>
      <c r="AT197" s="240" t="s">
        <v>163</v>
      </c>
      <c r="AU197" s="240" t="s">
        <v>83</v>
      </c>
      <c r="AV197" s="13" t="s">
        <v>81</v>
      </c>
      <c r="AW197" s="13" t="s">
        <v>33</v>
      </c>
      <c r="AX197" s="13" t="s">
        <v>74</v>
      </c>
      <c r="AY197" s="240" t="s">
        <v>152</v>
      </c>
    </row>
    <row r="198" spans="1:51" s="14" customFormat="1" ht="12">
      <c r="A198" s="14"/>
      <c r="B198" s="241"/>
      <c r="C198" s="242"/>
      <c r="D198" s="226" t="s">
        <v>163</v>
      </c>
      <c r="E198" s="243" t="s">
        <v>19</v>
      </c>
      <c r="F198" s="244" t="s">
        <v>244</v>
      </c>
      <c r="G198" s="242"/>
      <c r="H198" s="245">
        <v>15.36</v>
      </c>
      <c r="I198" s="246"/>
      <c r="J198" s="242"/>
      <c r="K198" s="242"/>
      <c r="L198" s="247"/>
      <c r="M198" s="248"/>
      <c r="N198" s="249"/>
      <c r="O198" s="249"/>
      <c r="P198" s="249"/>
      <c r="Q198" s="249"/>
      <c r="R198" s="249"/>
      <c r="S198" s="249"/>
      <c r="T198" s="250"/>
      <c r="U198" s="14"/>
      <c r="V198" s="14"/>
      <c r="W198" s="14"/>
      <c r="X198" s="14"/>
      <c r="Y198" s="14"/>
      <c r="Z198" s="14"/>
      <c r="AA198" s="14"/>
      <c r="AB198" s="14"/>
      <c r="AC198" s="14"/>
      <c r="AD198" s="14"/>
      <c r="AE198" s="14"/>
      <c r="AT198" s="251" t="s">
        <v>163</v>
      </c>
      <c r="AU198" s="251" t="s">
        <v>83</v>
      </c>
      <c r="AV198" s="14" t="s">
        <v>83</v>
      </c>
      <c r="AW198" s="14" t="s">
        <v>33</v>
      </c>
      <c r="AX198" s="14" t="s">
        <v>74</v>
      </c>
      <c r="AY198" s="251" t="s">
        <v>152</v>
      </c>
    </row>
    <row r="199" spans="1:51" s="13" customFormat="1" ht="12">
      <c r="A199" s="13"/>
      <c r="B199" s="231"/>
      <c r="C199" s="232"/>
      <c r="D199" s="226" t="s">
        <v>163</v>
      </c>
      <c r="E199" s="233" t="s">
        <v>19</v>
      </c>
      <c r="F199" s="234" t="s">
        <v>245</v>
      </c>
      <c r="G199" s="232"/>
      <c r="H199" s="233" t="s">
        <v>19</v>
      </c>
      <c r="I199" s="235"/>
      <c r="J199" s="232"/>
      <c r="K199" s="232"/>
      <c r="L199" s="236"/>
      <c r="M199" s="237"/>
      <c r="N199" s="238"/>
      <c r="O199" s="238"/>
      <c r="P199" s="238"/>
      <c r="Q199" s="238"/>
      <c r="R199" s="238"/>
      <c r="S199" s="238"/>
      <c r="T199" s="239"/>
      <c r="U199" s="13"/>
      <c r="V199" s="13"/>
      <c r="W199" s="13"/>
      <c r="X199" s="13"/>
      <c r="Y199" s="13"/>
      <c r="Z199" s="13"/>
      <c r="AA199" s="13"/>
      <c r="AB199" s="13"/>
      <c r="AC199" s="13"/>
      <c r="AD199" s="13"/>
      <c r="AE199" s="13"/>
      <c r="AT199" s="240" t="s">
        <v>163</v>
      </c>
      <c r="AU199" s="240" t="s">
        <v>83</v>
      </c>
      <c r="AV199" s="13" t="s">
        <v>81</v>
      </c>
      <c r="AW199" s="13" t="s">
        <v>33</v>
      </c>
      <c r="AX199" s="13" t="s">
        <v>74</v>
      </c>
      <c r="AY199" s="240" t="s">
        <v>152</v>
      </c>
    </row>
    <row r="200" spans="1:51" s="14" customFormat="1" ht="12">
      <c r="A200" s="14"/>
      <c r="B200" s="241"/>
      <c r="C200" s="242"/>
      <c r="D200" s="226" t="s">
        <v>163</v>
      </c>
      <c r="E200" s="243" t="s">
        <v>19</v>
      </c>
      <c r="F200" s="244" t="s">
        <v>246</v>
      </c>
      <c r="G200" s="242"/>
      <c r="H200" s="245">
        <v>8.8</v>
      </c>
      <c r="I200" s="246"/>
      <c r="J200" s="242"/>
      <c r="K200" s="242"/>
      <c r="L200" s="247"/>
      <c r="M200" s="248"/>
      <c r="N200" s="249"/>
      <c r="O200" s="249"/>
      <c r="P200" s="249"/>
      <c r="Q200" s="249"/>
      <c r="R200" s="249"/>
      <c r="S200" s="249"/>
      <c r="T200" s="250"/>
      <c r="U200" s="14"/>
      <c r="V200" s="14"/>
      <c r="W200" s="14"/>
      <c r="X200" s="14"/>
      <c r="Y200" s="14"/>
      <c r="Z200" s="14"/>
      <c r="AA200" s="14"/>
      <c r="AB200" s="14"/>
      <c r="AC200" s="14"/>
      <c r="AD200" s="14"/>
      <c r="AE200" s="14"/>
      <c r="AT200" s="251" t="s">
        <v>163</v>
      </c>
      <c r="AU200" s="251" t="s">
        <v>83</v>
      </c>
      <c r="AV200" s="14" t="s">
        <v>83</v>
      </c>
      <c r="AW200" s="14" t="s">
        <v>33</v>
      </c>
      <c r="AX200" s="14" t="s">
        <v>74</v>
      </c>
      <c r="AY200" s="251" t="s">
        <v>152</v>
      </c>
    </row>
    <row r="201" spans="1:51" s="13" customFormat="1" ht="12">
      <c r="A201" s="13"/>
      <c r="B201" s="231"/>
      <c r="C201" s="232"/>
      <c r="D201" s="226" t="s">
        <v>163</v>
      </c>
      <c r="E201" s="233" t="s">
        <v>19</v>
      </c>
      <c r="F201" s="234" t="s">
        <v>247</v>
      </c>
      <c r="G201" s="232"/>
      <c r="H201" s="233" t="s">
        <v>19</v>
      </c>
      <c r="I201" s="235"/>
      <c r="J201" s="232"/>
      <c r="K201" s="232"/>
      <c r="L201" s="236"/>
      <c r="M201" s="237"/>
      <c r="N201" s="238"/>
      <c r="O201" s="238"/>
      <c r="P201" s="238"/>
      <c r="Q201" s="238"/>
      <c r="R201" s="238"/>
      <c r="S201" s="238"/>
      <c r="T201" s="239"/>
      <c r="U201" s="13"/>
      <c r="V201" s="13"/>
      <c r="W201" s="13"/>
      <c r="X201" s="13"/>
      <c r="Y201" s="13"/>
      <c r="Z201" s="13"/>
      <c r="AA201" s="13"/>
      <c r="AB201" s="13"/>
      <c r="AC201" s="13"/>
      <c r="AD201" s="13"/>
      <c r="AE201" s="13"/>
      <c r="AT201" s="240" t="s">
        <v>163</v>
      </c>
      <c r="AU201" s="240" t="s">
        <v>83</v>
      </c>
      <c r="AV201" s="13" t="s">
        <v>81</v>
      </c>
      <c r="AW201" s="13" t="s">
        <v>33</v>
      </c>
      <c r="AX201" s="13" t="s">
        <v>74</v>
      </c>
      <c r="AY201" s="240" t="s">
        <v>152</v>
      </c>
    </row>
    <row r="202" spans="1:51" s="14" customFormat="1" ht="12">
      <c r="A202" s="14"/>
      <c r="B202" s="241"/>
      <c r="C202" s="242"/>
      <c r="D202" s="226" t="s">
        <v>163</v>
      </c>
      <c r="E202" s="243" t="s">
        <v>19</v>
      </c>
      <c r="F202" s="244" t="s">
        <v>248</v>
      </c>
      <c r="G202" s="242"/>
      <c r="H202" s="245">
        <v>1.652</v>
      </c>
      <c r="I202" s="246"/>
      <c r="J202" s="242"/>
      <c r="K202" s="242"/>
      <c r="L202" s="247"/>
      <c r="M202" s="248"/>
      <c r="N202" s="249"/>
      <c r="O202" s="249"/>
      <c r="P202" s="249"/>
      <c r="Q202" s="249"/>
      <c r="R202" s="249"/>
      <c r="S202" s="249"/>
      <c r="T202" s="250"/>
      <c r="U202" s="14"/>
      <c r="V202" s="14"/>
      <c r="W202" s="14"/>
      <c r="X202" s="14"/>
      <c r="Y202" s="14"/>
      <c r="Z202" s="14"/>
      <c r="AA202" s="14"/>
      <c r="AB202" s="14"/>
      <c r="AC202" s="14"/>
      <c r="AD202" s="14"/>
      <c r="AE202" s="14"/>
      <c r="AT202" s="251" t="s">
        <v>163</v>
      </c>
      <c r="AU202" s="251" t="s">
        <v>83</v>
      </c>
      <c r="AV202" s="14" t="s">
        <v>83</v>
      </c>
      <c r="AW202" s="14" t="s">
        <v>33</v>
      </c>
      <c r="AX202" s="14" t="s">
        <v>74</v>
      </c>
      <c r="AY202" s="251" t="s">
        <v>152</v>
      </c>
    </row>
    <row r="203" spans="1:51" s="15" customFormat="1" ht="12">
      <c r="A203" s="15"/>
      <c r="B203" s="252"/>
      <c r="C203" s="253"/>
      <c r="D203" s="226" t="s">
        <v>163</v>
      </c>
      <c r="E203" s="254" t="s">
        <v>19</v>
      </c>
      <c r="F203" s="255" t="s">
        <v>170</v>
      </c>
      <c r="G203" s="253"/>
      <c r="H203" s="256">
        <v>25.812</v>
      </c>
      <c r="I203" s="257"/>
      <c r="J203" s="253"/>
      <c r="K203" s="253"/>
      <c r="L203" s="258"/>
      <c r="M203" s="259"/>
      <c r="N203" s="260"/>
      <c r="O203" s="260"/>
      <c r="P203" s="260"/>
      <c r="Q203" s="260"/>
      <c r="R203" s="260"/>
      <c r="S203" s="260"/>
      <c r="T203" s="261"/>
      <c r="U203" s="15"/>
      <c r="V203" s="15"/>
      <c r="W203" s="15"/>
      <c r="X203" s="15"/>
      <c r="Y203" s="15"/>
      <c r="Z203" s="15"/>
      <c r="AA203" s="15"/>
      <c r="AB203" s="15"/>
      <c r="AC203" s="15"/>
      <c r="AD203" s="15"/>
      <c r="AE203" s="15"/>
      <c r="AT203" s="262" t="s">
        <v>163</v>
      </c>
      <c r="AU203" s="262" t="s">
        <v>83</v>
      </c>
      <c r="AV203" s="15" t="s">
        <v>159</v>
      </c>
      <c r="AW203" s="15" t="s">
        <v>33</v>
      </c>
      <c r="AX203" s="15" t="s">
        <v>81</v>
      </c>
      <c r="AY203" s="262" t="s">
        <v>152</v>
      </c>
    </row>
    <row r="204" spans="1:63" s="12" customFormat="1" ht="22.8" customHeight="1">
      <c r="A204" s="12"/>
      <c r="B204" s="197"/>
      <c r="C204" s="198"/>
      <c r="D204" s="199" t="s">
        <v>73</v>
      </c>
      <c r="E204" s="211" t="s">
        <v>177</v>
      </c>
      <c r="F204" s="211" t="s">
        <v>253</v>
      </c>
      <c r="G204" s="198"/>
      <c r="H204" s="198"/>
      <c r="I204" s="201"/>
      <c r="J204" s="212">
        <f>BK204</f>
        <v>0</v>
      </c>
      <c r="K204" s="198"/>
      <c r="L204" s="203"/>
      <c r="M204" s="204"/>
      <c r="N204" s="205"/>
      <c r="O204" s="205"/>
      <c r="P204" s="206">
        <f>SUM(P205:P241)</f>
        <v>0</v>
      </c>
      <c r="Q204" s="205"/>
      <c r="R204" s="206">
        <f>SUM(R205:R241)</f>
        <v>106.67470083</v>
      </c>
      <c r="S204" s="205"/>
      <c r="T204" s="207">
        <f>SUM(T205:T241)</f>
        <v>0</v>
      </c>
      <c r="U204" s="12"/>
      <c r="V204" s="12"/>
      <c r="W204" s="12"/>
      <c r="X204" s="12"/>
      <c r="Y204" s="12"/>
      <c r="Z204" s="12"/>
      <c r="AA204" s="12"/>
      <c r="AB204" s="12"/>
      <c r="AC204" s="12"/>
      <c r="AD204" s="12"/>
      <c r="AE204" s="12"/>
      <c r="AR204" s="208" t="s">
        <v>81</v>
      </c>
      <c r="AT204" s="209" t="s">
        <v>73</v>
      </c>
      <c r="AU204" s="209" t="s">
        <v>81</v>
      </c>
      <c r="AY204" s="208" t="s">
        <v>152</v>
      </c>
      <c r="BK204" s="210">
        <f>SUM(BK205:BK241)</f>
        <v>0</v>
      </c>
    </row>
    <row r="205" spans="1:65" s="2" customFormat="1" ht="24.15" customHeight="1">
      <c r="A205" s="39"/>
      <c r="B205" s="40"/>
      <c r="C205" s="213" t="s">
        <v>254</v>
      </c>
      <c r="D205" s="213" t="s">
        <v>154</v>
      </c>
      <c r="E205" s="214" t="s">
        <v>255</v>
      </c>
      <c r="F205" s="215" t="s">
        <v>256</v>
      </c>
      <c r="G205" s="216" t="s">
        <v>157</v>
      </c>
      <c r="H205" s="217">
        <v>16.05</v>
      </c>
      <c r="I205" s="218"/>
      <c r="J205" s="219">
        <f>ROUND(I205*H205,2)</f>
        <v>0</v>
      </c>
      <c r="K205" s="215" t="s">
        <v>158</v>
      </c>
      <c r="L205" s="45"/>
      <c r="M205" s="220" t="s">
        <v>19</v>
      </c>
      <c r="N205" s="221" t="s">
        <v>45</v>
      </c>
      <c r="O205" s="85"/>
      <c r="P205" s="222">
        <f>O205*H205</f>
        <v>0</v>
      </c>
      <c r="Q205" s="222">
        <v>2.16</v>
      </c>
      <c r="R205" s="222">
        <f>Q205*H205</f>
        <v>34.668000000000006</v>
      </c>
      <c r="S205" s="222">
        <v>0</v>
      </c>
      <c r="T205" s="223">
        <f>S205*H205</f>
        <v>0</v>
      </c>
      <c r="U205" s="39"/>
      <c r="V205" s="39"/>
      <c r="W205" s="39"/>
      <c r="X205" s="39"/>
      <c r="Y205" s="39"/>
      <c r="Z205" s="39"/>
      <c r="AA205" s="39"/>
      <c r="AB205" s="39"/>
      <c r="AC205" s="39"/>
      <c r="AD205" s="39"/>
      <c r="AE205" s="39"/>
      <c r="AR205" s="224" t="s">
        <v>159</v>
      </c>
      <c r="AT205" s="224" t="s">
        <v>154</v>
      </c>
      <c r="AU205" s="224" t="s">
        <v>83</v>
      </c>
      <c r="AY205" s="18" t="s">
        <v>152</v>
      </c>
      <c r="BE205" s="225">
        <f>IF(N205="základní",J205,0)</f>
        <v>0</v>
      </c>
      <c r="BF205" s="225">
        <f>IF(N205="snížená",J205,0)</f>
        <v>0</v>
      </c>
      <c r="BG205" s="225">
        <f>IF(N205="zákl. přenesená",J205,0)</f>
        <v>0</v>
      </c>
      <c r="BH205" s="225">
        <f>IF(N205="sníž. přenesená",J205,0)</f>
        <v>0</v>
      </c>
      <c r="BI205" s="225">
        <f>IF(N205="nulová",J205,0)</f>
        <v>0</v>
      </c>
      <c r="BJ205" s="18" t="s">
        <v>81</v>
      </c>
      <c r="BK205" s="225">
        <f>ROUND(I205*H205,2)</f>
        <v>0</v>
      </c>
      <c r="BL205" s="18" t="s">
        <v>159</v>
      </c>
      <c r="BM205" s="224" t="s">
        <v>257</v>
      </c>
    </row>
    <row r="206" spans="1:47" s="2" customFormat="1" ht="12">
      <c r="A206" s="39"/>
      <c r="B206" s="40"/>
      <c r="C206" s="41"/>
      <c r="D206" s="226" t="s">
        <v>161</v>
      </c>
      <c r="E206" s="41"/>
      <c r="F206" s="227" t="s">
        <v>258</v>
      </c>
      <c r="G206" s="41"/>
      <c r="H206" s="41"/>
      <c r="I206" s="228"/>
      <c r="J206" s="41"/>
      <c r="K206" s="41"/>
      <c r="L206" s="45"/>
      <c r="M206" s="229"/>
      <c r="N206" s="230"/>
      <c r="O206" s="85"/>
      <c r="P206" s="85"/>
      <c r="Q206" s="85"/>
      <c r="R206" s="85"/>
      <c r="S206" s="85"/>
      <c r="T206" s="86"/>
      <c r="U206" s="39"/>
      <c r="V206" s="39"/>
      <c r="W206" s="39"/>
      <c r="X206" s="39"/>
      <c r="Y206" s="39"/>
      <c r="Z206" s="39"/>
      <c r="AA206" s="39"/>
      <c r="AB206" s="39"/>
      <c r="AC206" s="39"/>
      <c r="AD206" s="39"/>
      <c r="AE206" s="39"/>
      <c r="AT206" s="18" t="s">
        <v>161</v>
      </c>
      <c r="AU206" s="18" t="s">
        <v>83</v>
      </c>
    </row>
    <row r="207" spans="1:51" s="13" customFormat="1" ht="12">
      <c r="A207" s="13"/>
      <c r="B207" s="231"/>
      <c r="C207" s="232"/>
      <c r="D207" s="226" t="s">
        <v>163</v>
      </c>
      <c r="E207" s="233" t="s">
        <v>19</v>
      </c>
      <c r="F207" s="234" t="s">
        <v>259</v>
      </c>
      <c r="G207" s="232"/>
      <c r="H207" s="233" t="s">
        <v>19</v>
      </c>
      <c r="I207" s="235"/>
      <c r="J207" s="232"/>
      <c r="K207" s="232"/>
      <c r="L207" s="236"/>
      <c r="M207" s="237"/>
      <c r="N207" s="238"/>
      <c r="O207" s="238"/>
      <c r="P207" s="238"/>
      <c r="Q207" s="238"/>
      <c r="R207" s="238"/>
      <c r="S207" s="238"/>
      <c r="T207" s="239"/>
      <c r="U207" s="13"/>
      <c r="V207" s="13"/>
      <c r="W207" s="13"/>
      <c r="X207" s="13"/>
      <c r="Y207" s="13"/>
      <c r="Z207" s="13"/>
      <c r="AA207" s="13"/>
      <c r="AB207" s="13"/>
      <c r="AC207" s="13"/>
      <c r="AD207" s="13"/>
      <c r="AE207" s="13"/>
      <c r="AT207" s="240" t="s">
        <v>163</v>
      </c>
      <c r="AU207" s="240" t="s">
        <v>83</v>
      </c>
      <c r="AV207" s="13" t="s">
        <v>81</v>
      </c>
      <c r="AW207" s="13" t="s">
        <v>33</v>
      </c>
      <c r="AX207" s="13" t="s">
        <v>74</v>
      </c>
      <c r="AY207" s="240" t="s">
        <v>152</v>
      </c>
    </row>
    <row r="208" spans="1:51" s="14" customFormat="1" ht="12">
      <c r="A208" s="14"/>
      <c r="B208" s="241"/>
      <c r="C208" s="242"/>
      <c r="D208" s="226" t="s">
        <v>163</v>
      </c>
      <c r="E208" s="243" t="s">
        <v>19</v>
      </c>
      <c r="F208" s="244" t="s">
        <v>260</v>
      </c>
      <c r="G208" s="242"/>
      <c r="H208" s="245">
        <v>14.4</v>
      </c>
      <c r="I208" s="246"/>
      <c r="J208" s="242"/>
      <c r="K208" s="242"/>
      <c r="L208" s="247"/>
      <c r="M208" s="248"/>
      <c r="N208" s="249"/>
      <c r="O208" s="249"/>
      <c r="P208" s="249"/>
      <c r="Q208" s="249"/>
      <c r="R208" s="249"/>
      <c r="S208" s="249"/>
      <c r="T208" s="250"/>
      <c r="U208" s="14"/>
      <c r="V208" s="14"/>
      <c r="W208" s="14"/>
      <c r="X208" s="14"/>
      <c r="Y208" s="14"/>
      <c r="Z208" s="14"/>
      <c r="AA208" s="14"/>
      <c r="AB208" s="14"/>
      <c r="AC208" s="14"/>
      <c r="AD208" s="14"/>
      <c r="AE208" s="14"/>
      <c r="AT208" s="251" t="s">
        <v>163</v>
      </c>
      <c r="AU208" s="251" t="s">
        <v>83</v>
      </c>
      <c r="AV208" s="14" t="s">
        <v>83</v>
      </c>
      <c r="AW208" s="14" t="s">
        <v>33</v>
      </c>
      <c r="AX208" s="14" t="s">
        <v>74</v>
      </c>
      <c r="AY208" s="251" t="s">
        <v>152</v>
      </c>
    </row>
    <row r="209" spans="1:51" s="13" customFormat="1" ht="12">
      <c r="A209" s="13"/>
      <c r="B209" s="231"/>
      <c r="C209" s="232"/>
      <c r="D209" s="226" t="s">
        <v>163</v>
      </c>
      <c r="E209" s="233" t="s">
        <v>19</v>
      </c>
      <c r="F209" s="234" t="s">
        <v>261</v>
      </c>
      <c r="G209" s="232"/>
      <c r="H209" s="233" t="s">
        <v>19</v>
      </c>
      <c r="I209" s="235"/>
      <c r="J209" s="232"/>
      <c r="K209" s="232"/>
      <c r="L209" s="236"/>
      <c r="M209" s="237"/>
      <c r="N209" s="238"/>
      <c r="O209" s="238"/>
      <c r="P209" s="238"/>
      <c r="Q209" s="238"/>
      <c r="R209" s="238"/>
      <c r="S209" s="238"/>
      <c r="T209" s="239"/>
      <c r="U209" s="13"/>
      <c r="V209" s="13"/>
      <c r="W209" s="13"/>
      <c r="X209" s="13"/>
      <c r="Y209" s="13"/>
      <c r="Z209" s="13"/>
      <c r="AA209" s="13"/>
      <c r="AB209" s="13"/>
      <c r="AC209" s="13"/>
      <c r="AD209" s="13"/>
      <c r="AE209" s="13"/>
      <c r="AT209" s="240" t="s">
        <v>163</v>
      </c>
      <c r="AU209" s="240" t="s">
        <v>83</v>
      </c>
      <c r="AV209" s="13" t="s">
        <v>81</v>
      </c>
      <c r="AW209" s="13" t="s">
        <v>33</v>
      </c>
      <c r="AX209" s="13" t="s">
        <v>74</v>
      </c>
      <c r="AY209" s="240" t="s">
        <v>152</v>
      </c>
    </row>
    <row r="210" spans="1:51" s="14" customFormat="1" ht="12">
      <c r="A210" s="14"/>
      <c r="B210" s="241"/>
      <c r="C210" s="242"/>
      <c r="D210" s="226" t="s">
        <v>163</v>
      </c>
      <c r="E210" s="243" t="s">
        <v>19</v>
      </c>
      <c r="F210" s="244" t="s">
        <v>262</v>
      </c>
      <c r="G210" s="242"/>
      <c r="H210" s="245">
        <v>1.65</v>
      </c>
      <c r="I210" s="246"/>
      <c r="J210" s="242"/>
      <c r="K210" s="242"/>
      <c r="L210" s="247"/>
      <c r="M210" s="248"/>
      <c r="N210" s="249"/>
      <c r="O210" s="249"/>
      <c r="P210" s="249"/>
      <c r="Q210" s="249"/>
      <c r="R210" s="249"/>
      <c r="S210" s="249"/>
      <c r="T210" s="250"/>
      <c r="U210" s="14"/>
      <c r="V210" s="14"/>
      <c r="W210" s="14"/>
      <c r="X210" s="14"/>
      <c r="Y210" s="14"/>
      <c r="Z210" s="14"/>
      <c r="AA210" s="14"/>
      <c r="AB210" s="14"/>
      <c r="AC210" s="14"/>
      <c r="AD210" s="14"/>
      <c r="AE210" s="14"/>
      <c r="AT210" s="251" t="s">
        <v>163</v>
      </c>
      <c r="AU210" s="251" t="s">
        <v>83</v>
      </c>
      <c r="AV210" s="14" t="s">
        <v>83</v>
      </c>
      <c r="AW210" s="14" t="s">
        <v>33</v>
      </c>
      <c r="AX210" s="14" t="s">
        <v>74</v>
      </c>
      <c r="AY210" s="251" t="s">
        <v>152</v>
      </c>
    </row>
    <row r="211" spans="1:51" s="15" customFormat="1" ht="12">
      <c r="A211" s="15"/>
      <c r="B211" s="252"/>
      <c r="C211" s="253"/>
      <c r="D211" s="226" t="s">
        <v>163</v>
      </c>
      <c r="E211" s="254" t="s">
        <v>19</v>
      </c>
      <c r="F211" s="255" t="s">
        <v>170</v>
      </c>
      <c r="G211" s="253"/>
      <c r="H211" s="256">
        <v>16.05</v>
      </c>
      <c r="I211" s="257"/>
      <c r="J211" s="253"/>
      <c r="K211" s="253"/>
      <c r="L211" s="258"/>
      <c r="M211" s="259"/>
      <c r="N211" s="260"/>
      <c r="O211" s="260"/>
      <c r="P211" s="260"/>
      <c r="Q211" s="260"/>
      <c r="R211" s="260"/>
      <c r="S211" s="260"/>
      <c r="T211" s="261"/>
      <c r="U211" s="15"/>
      <c r="V211" s="15"/>
      <c r="W211" s="15"/>
      <c r="X211" s="15"/>
      <c r="Y211" s="15"/>
      <c r="Z211" s="15"/>
      <c r="AA211" s="15"/>
      <c r="AB211" s="15"/>
      <c r="AC211" s="15"/>
      <c r="AD211" s="15"/>
      <c r="AE211" s="15"/>
      <c r="AT211" s="262" t="s">
        <v>163</v>
      </c>
      <c r="AU211" s="262" t="s">
        <v>83</v>
      </c>
      <c r="AV211" s="15" t="s">
        <v>159</v>
      </c>
      <c r="AW211" s="15" t="s">
        <v>33</v>
      </c>
      <c r="AX211" s="15" t="s">
        <v>81</v>
      </c>
      <c r="AY211" s="262" t="s">
        <v>152</v>
      </c>
    </row>
    <row r="212" spans="1:65" s="2" customFormat="1" ht="24.15" customHeight="1">
      <c r="A212" s="39"/>
      <c r="B212" s="40"/>
      <c r="C212" s="213" t="s">
        <v>8</v>
      </c>
      <c r="D212" s="213" t="s">
        <v>154</v>
      </c>
      <c r="E212" s="214" t="s">
        <v>263</v>
      </c>
      <c r="F212" s="215" t="s">
        <v>264</v>
      </c>
      <c r="G212" s="216" t="s">
        <v>157</v>
      </c>
      <c r="H212" s="217">
        <v>4.8</v>
      </c>
      <c r="I212" s="218"/>
      <c r="J212" s="219">
        <f>ROUND(I212*H212,2)</f>
        <v>0</v>
      </c>
      <c r="K212" s="215" t="s">
        <v>158</v>
      </c>
      <c r="L212" s="45"/>
      <c r="M212" s="220" t="s">
        <v>19</v>
      </c>
      <c r="N212" s="221" t="s">
        <v>45</v>
      </c>
      <c r="O212" s="85"/>
      <c r="P212" s="222">
        <f>O212*H212</f>
        <v>0</v>
      </c>
      <c r="Q212" s="222">
        <v>0</v>
      </c>
      <c r="R212" s="222">
        <f>Q212*H212</f>
        <v>0</v>
      </c>
      <c r="S212" s="222">
        <v>0</v>
      </c>
      <c r="T212" s="223">
        <f>S212*H212</f>
        <v>0</v>
      </c>
      <c r="U212" s="39"/>
      <c r="V212" s="39"/>
      <c r="W212" s="39"/>
      <c r="X212" s="39"/>
      <c r="Y212" s="39"/>
      <c r="Z212" s="39"/>
      <c r="AA212" s="39"/>
      <c r="AB212" s="39"/>
      <c r="AC212" s="39"/>
      <c r="AD212" s="39"/>
      <c r="AE212" s="39"/>
      <c r="AR212" s="224" t="s">
        <v>159</v>
      </c>
      <c r="AT212" s="224" t="s">
        <v>154</v>
      </c>
      <c r="AU212" s="224" t="s">
        <v>83</v>
      </c>
      <c r="AY212" s="18" t="s">
        <v>152</v>
      </c>
      <c r="BE212" s="225">
        <f>IF(N212="základní",J212,0)</f>
        <v>0</v>
      </c>
      <c r="BF212" s="225">
        <f>IF(N212="snížená",J212,0)</f>
        <v>0</v>
      </c>
      <c r="BG212" s="225">
        <f>IF(N212="zákl. přenesená",J212,0)</f>
        <v>0</v>
      </c>
      <c r="BH212" s="225">
        <f>IF(N212="sníž. přenesená",J212,0)</f>
        <v>0</v>
      </c>
      <c r="BI212" s="225">
        <f>IF(N212="nulová",J212,0)</f>
        <v>0</v>
      </c>
      <c r="BJ212" s="18" t="s">
        <v>81</v>
      </c>
      <c r="BK212" s="225">
        <f>ROUND(I212*H212,2)</f>
        <v>0</v>
      </c>
      <c r="BL212" s="18" t="s">
        <v>159</v>
      </c>
      <c r="BM212" s="224" t="s">
        <v>265</v>
      </c>
    </row>
    <row r="213" spans="1:47" s="2" customFormat="1" ht="12">
      <c r="A213" s="39"/>
      <c r="B213" s="40"/>
      <c r="C213" s="41"/>
      <c r="D213" s="226" t="s">
        <v>161</v>
      </c>
      <c r="E213" s="41"/>
      <c r="F213" s="227" t="s">
        <v>258</v>
      </c>
      <c r="G213" s="41"/>
      <c r="H213" s="41"/>
      <c r="I213" s="228"/>
      <c r="J213" s="41"/>
      <c r="K213" s="41"/>
      <c r="L213" s="45"/>
      <c r="M213" s="229"/>
      <c r="N213" s="230"/>
      <c r="O213" s="85"/>
      <c r="P213" s="85"/>
      <c r="Q213" s="85"/>
      <c r="R213" s="85"/>
      <c r="S213" s="85"/>
      <c r="T213" s="86"/>
      <c r="U213" s="39"/>
      <c r="V213" s="39"/>
      <c r="W213" s="39"/>
      <c r="X213" s="39"/>
      <c r="Y213" s="39"/>
      <c r="Z213" s="39"/>
      <c r="AA213" s="39"/>
      <c r="AB213" s="39"/>
      <c r="AC213" s="39"/>
      <c r="AD213" s="39"/>
      <c r="AE213" s="39"/>
      <c r="AT213" s="18" t="s">
        <v>161</v>
      </c>
      <c r="AU213" s="18" t="s">
        <v>83</v>
      </c>
    </row>
    <row r="214" spans="1:51" s="13" customFormat="1" ht="12">
      <c r="A214" s="13"/>
      <c r="B214" s="231"/>
      <c r="C214" s="232"/>
      <c r="D214" s="226" t="s">
        <v>163</v>
      </c>
      <c r="E214" s="233" t="s">
        <v>19</v>
      </c>
      <c r="F214" s="234" t="s">
        <v>266</v>
      </c>
      <c r="G214" s="232"/>
      <c r="H214" s="233" t="s">
        <v>19</v>
      </c>
      <c r="I214" s="235"/>
      <c r="J214" s="232"/>
      <c r="K214" s="232"/>
      <c r="L214" s="236"/>
      <c r="M214" s="237"/>
      <c r="N214" s="238"/>
      <c r="O214" s="238"/>
      <c r="P214" s="238"/>
      <c r="Q214" s="238"/>
      <c r="R214" s="238"/>
      <c r="S214" s="238"/>
      <c r="T214" s="239"/>
      <c r="U214" s="13"/>
      <c r="V214" s="13"/>
      <c r="W214" s="13"/>
      <c r="X214" s="13"/>
      <c r="Y214" s="13"/>
      <c r="Z214" s="13"/>
      <c r="AA214" s="13"/>
      <c r="AB214" s="13"/>
      <c r="AC214" s="13"/>
      <c r="AD214" s="13"/>
      <c r="AE214" s="13"/>
      <c r="AT214" s="240" t="s">
        <v>163</v>
      </c>
      <c r="AU214" s="240" t="s">
        <v>83</v>
      </c>
      <c r="AV214" s="13" t="s">
        <v>81</v>
      </c>
      <c r="AW214" s="13" t="s">
        <v>33</v>
      </c>
      <c r="AX214" s="13" t="s">
        <v>74</v>
      </c>
      <c r="AY214" s="240" t="s">
        <v>152</v>
      </c>
    </row>
    <row r="215" spans="1:51" s="14" customFormat="1" ht="12">
      <c r="A215" s="14"/>
      <c r="B215" s="241"/>
      <c r="C215" s="242"/>
      <c r="D215" s="226" t="s">
        <v>163</v>
      </c>
      <c r="E215" s="243" t="s">
        <v>19</v>
      </c>
      <c r="F215" s="244" t="s">
        <v>267</v>
      </c>
      <c r="G215" s="242"/>
      <c r="H215" s="245">
        <v>4.8</v>
      </c>
      <c r="I215" s="246"/>
      <c r="J215" s="242"/>
      <c r="K215" s="242"/>
      <c r="L215" s="247"/>
      <c r="M215" s="248"/>
      <c r="N215" s="249"/>
      <c r="O215" s="249"/>
      <c r="P215" s="249"/>
      <c r="Q215" s="249"/>
      <c r="R215" s="249"/>
      <c r="S215" s="249"/>
      <c r="T215" s="250"/>
      <c r="U215" s="14"/>
      <c r="V215" s="14"/>
      <c r="W215" s="14"/>
      <c r="X215" s="14"/>
      <c r="Y215" s="14"/>
      <c r="Z215" s="14"/>
      <c r="AA215" s="14"/>
      <c r="AB215" s="14"/>
      <c r="AC215" s="14"/>
      <c r="AD215" s="14"/>
      <c r="AE215" s="14"/>
      <c r="AT215" s="251" t="s">
        <v>163</v>
      </c>
      <c r="AU215" s="251" t="s">
        <v>83</v>
      </c>
      <c r="AV215" s="14" t="s">
        <v>83</v>
      </c>
      <c r="AW215" s="14" t="s">
        <v>33</v>
      </c>
      <c r="AX215" s="14" t="s">
        <v>74</v>
      </c>
      <c r="AY215" s="251" t="s">
        <v>152</v>
      </c>
    </row>
    <row r="216" spans="1:51" s="15" customFormat="1" ht="12">
      <c r="A216" s="15"/>
      <c r="B216" s="252"/>
      <c r="C216" s="253"/>
      <c r="D216" s="226" t="s">
        <v>163</v>
      </c>
      <c r="E216" s="254" t="s">
        <v>19</v>
      </c>
      <c r="F216" s="255" t="s">
        <v>170</v>
      </c>
      <c r="G216" s="253"/>
      <c r="H216" s="256">
        <v>4.8</v>
      </c>
      <c r="I216" s="257"/>
      <c r="J216" s="253"/>
      <c r="K216" s="253"/>
      <c r="L216" s="258"/>
      <c r="M216" s="259"/>
      <c r="N216" s="260"/>
      <c r="O216" s="260"/>
      <c r="P216" s="260"/>
      <c r="Q216" s="260"/>
      <c r="R216" s="260"/>
      <c r="S216" s="260"/>
      <c r="T216" s="261"/>
      <c r="U216" s="15"/>
      <c r="V216" s="15"/>
      <c r="W216" s="15"/>
      <c r="X216" s="15"/>
      <c r="Y216" s="15"/>
      <c r="Z216" s="15"/>
      <c r="AA216" s="15"/>
      <c r="AB216" s="15"/>
      <c r="AC216" s="15"/>
      <c r="AD216" s="15"/>
      <c r="AE216" s="15"/>
      <c r="AT216" s="262" t="s">
        <v>163</v>
      </c>
      <c r="AU216" s="262" t="s">
        <v>83</v>
      </c>
      <c r="AV216" s="15" t="s">
        <v>159</v>
      </c>
      <c r="AW216" s="15" t="s">
        <v>33</v>
      </c>
      <c r="AX216" s="15" t="s">
        <v>81</v>
      </c>
      <c r="AY216" s="262" t="s">
        <v>152</v>
      </c>
    </row>
    <row r="217" spans="1:65" s="2" customFormat="1" ht="14.4" customHeight="1">
      <c r="A217" s="39"/>
      <c r="B217" s="40"/>
      <c r="C217" s="213" t="s">
        <v>268</v>
      </c>
      <c r="D217" s="213" t="s">
        <v>154</v>
      </c>
      <c r="E217" s="214" t="s">
        <v>269</v>
      </c>
      <c r="F217" s="215" t="s">
        <v>270</v>
      </c>
      <c r="G217" s="216" t="s">
        <v>157</v>
      </c>
      <c r="H217" s="217">
        <v>21.226</v>
      </c>
      <c r="I217" s="218"/>
      <c r="J217" s="219">
        <f>ROUND(I217*H217,2)</f>
        <v>0</v>
      </c>
      <c r="K217" s="215" t="s">
        <v>158</v>
      </c>
      <c r="L217" s="45"/>
      <c r="M217" s="220" t="s">
        <v>19</v>
      </c>
      <c r="N217" s="221" t="s">
        <v>45</v>
      </c>
      <c r="O217" s="85"/>
      <c r="P217" s="222">
        <f>O217*H217</f>
        <v>0</v>
      </c>
      <c r="Q217" s="222">
        <v>1.78428</v>
      </c>
      <c r="R217" s="222">
        <f>Q217*H217</f>
        <v>37.87312728</v>
      </c>
      <c r="S217" s="222">
        <v>0</v>
      </c>
      <c r="T217" s="223">
        <f>S217*H217</f>
        <v>0</v>
      </c>
      <c r="U217" s="39"/>
      <c r="V217" s="39"/>
      <c r="W217" s="39"/>
      <c r="X217" s="39"/>
      <c r="Y217" s="39"/>
      <c r="Z217" s="39"/>
      <c r="AA217" s="39"/>
      <c r="AB217" s="39"/>
      <c r="AC217" s="39"/>
      <c r="AD217" s="39"/>
      <c r="AE217" s="39"/>
      <c r="AR217" s="224" t="s">
        <v>159</v>
      </c>
      <c r="AT217" s="224" t="s">
        <v>154</v>
      </c>
      <c r="AU217" s="224" t="s">
        <v>83</v>
      </c>
      <c r="AY217" s="18" t="s">
        <v>152</v>
      </c>
      <c r="BE217" s="225">
        <f>IF(N217="základní",J217,0)</f>
        <v>0</v>
      </c>
      <c r="BF217" s="225">
        <f>IF(N217="snížená",J217,0)</f>
        <v>0</v>
      </c>
      <c r="BG217" s="225">
        <f>IF(N217="zákl. přenesená",J217,0)</f>
        <v>0</v>
      </c>
      <c r="BH217" s="225">
        <f>IF(N217="sníž. přenesená",J217,0)</f>
        <v>0</v>
      </c>
      <c r="BI217" s="225">
        <f>IF(N217="nulová",J217,0)</f>
        <v>0</v>
      </c>
      <c r="BJ217" s="18" t="s">
        <v>81</v>
      </c>
      <c r="BK217" s="225">
        <f>ROUND(I217*H217,2)</f>
        <v>0</v>
      </c>
      <c r="BL217" s="18" t="s">
        <v>159</v>
      </c>
      <c r="BM217" s="224" t="s">
        <v>271</v>
      </c>
    </row>
    <row r="218" spans="1:47" s="2" customFormat="1" ht="12">
      <c r="A218" s="39"/>
      <c r="B218" s="40"/>
      <c r="C218" s="41"/>
      <c r="D218" s="226" t="s">
        <v>161</v>
      </c>
      <c r="E218" s="41"/>
      <c r="F218" s="227" t="s">
        <v>272</v>
      </c>
      <c r="G218" s="41"/>
      <c r="H218" s="41"/>
      <c r="I218" s="228"/>
      <c r="J218" s="41"/>
      <c r="K218" s="41"/>
      <c r="L218" s="45"/>
      <c r="M218" s="229"/>
      <c r="N218" s="230"/>
      <c r="O218" s="85"/>
      <c r="P218" s="85"/>
      <c r="Q218" s="85"/>
      <c r="R218" s="85"/>
      <c r="S218" s="85"/>
      <c r="T218" s="86"/>
      <c r="U218" s="39"/>
      <c r="V218" s="39"/>
      <c r="W218" s="39"/>
      <c r="X218" s="39"/>
      <c r="Y218" s="39"/>
      <c r="Z218" s="39"/>
      <c r="AA218" s="39"/>
      <c r="AB218" s="39"/>
      <c r="AC218" s="39"/>
      <c r="AD218" s="39"/>
      <c r="AE218" s="39"/>
      <c r="AT218" s="18" t="s">
        <v>161</v>
      </c>
      <c r="AU218" s="18" t="s">
        <v>83</v>
      </c>
    </row>
    <row r="219" spans="1:51" s="13" customFormat="1" ht="12">
      <c r="A219" s="13"/>
      <c r="B219" s="231"/>
      <c r="C219" s="232"/>
      <c r="D219" s="226" t="s">
        <v>163</v>
      </c>
      <c r="E219" s="233" t="s">
        <v>19</v>
      </c>
      <c r="F219" s="234" t="s">
        <v>273</v>
      </c>
      <c r="G219" s="232"/>
      <c r="H219" s="233" t="s">
        <v>19</v>
      </c>
      <c r="I219" s="235"/>
      <c r="J219" s="232"/>
      <c r="K219" s="232"/>
      <c r="L219" s="236"/>
      <c r="M219" s="237"/>
      <c r="N219" s="238"/>
      <c r="O219" s="238"/>
      <c r="P219" s="238"/>
      <c r="Q219" s="238"/>
      <c r="R219" s="238"/>
      <c r="S219" s="238"/>
      <c r="T219" s="239"/>
      <c r="U219" s="13"/>
      <c r="V219" s="13"/>
      <c r="W219" s="13"/>
      <c r="X219" s="13"/>
      <c r="Y219" s="13"/>
      <c r="Z219" s="13"/>
      <c r="AA219" s="13"/>
      <c r="AB219" s="13"/>
      <c r="AC219" s="13"/>
      <c r="AD219" s="13"/>
      <c r="AE219" s="13"/>
      <c r="AT219" s="240" t="s">
        <v>163</v>
      </c>
      <c r="AU219" s="240" t="s">
        <v>83</v>
      </c>
      <c r="AV219" s="13" t="s">
        <v>81</v>
      </c>
      <c r="AW219" s="13" t="s">
        <v>33</v>
      </c>
      <c r="AX219" s="13" t="s">
        <v>74</v>
      </c>
      <c r="AY219" s="240" t="s">
        <v>152</v>
      </c>
    </row>
    <row r="220" spans="1:51" s="14" customFormat="1" ht="12">
      <c r="A220" s="14"/>
      <c r="B220" s="241"/>
      <c r="C220" s="242"/>
      <c r="D220" s="226" t="s">
        <v>163</v>
      </c>
      <c r="E220" s="243" t="s">
        <v>19</v>
      </c>
      <c r="F220" s="244" t="s">
        <v>274</v>
      </c>
      <c r="G220" s="242"/>
      <c r="H220" s="245">
        <v>22.374</v>
      </c>
      <c r="I220" s="246"/>
      <c r="J220" s="242"/>
      <c r="K220" s="242"/>
      <c r="L220" s="247"/>
      <c r="M220" s="248"/>
      <c r="N220" s="249"/>
      <c r="O220" s="249"/>
      <c r="P220" s="249"/>
      <c r="Q220" s="249"/>
      <c r="R220" s="249"/>
      <c r="S220" s="249"/>
      <c r="T220" s="250"/>
      <c r="U220" s="14"/>
      <c r="V220" s="14"/>
      <c r="W220" s="14"/>
      <c r="X220" s="14"/>
      <c r="Y220" s="14"/>
      <c r="Z220" s="14"/>
      <c r="AA220" s="14"/>
      <c r="AB220" s="14"/>
      <c r="AC220" s="14"/>
      <c r="AD220" s="14"/>
      <c r="AE220" s="14"/>
      <c r="AT220" s="251" t="s">
        <v>163</v>
      </c>
      <c r="AU220" s="251" t="s">
        <v>83</v>
      </c>
      <c r="AV220" s="14" t="s">
        <v>83</v>
      </c>
      <c r="AW220" s="14" t="s">
        <v>33</v>
      </c>
      <c r="AX220" s="14" t="s">
        <v>74</v>
      </c>
      <c r="AY220" s="251" t="s">
        <v>152</v>
      </c>
    </row>
    <row r="221" spans="1:51" s="13" customFormat="1" ht="12">
      <c r="A221" s="13"/>
      <c r="B221" s="231"/>
      <c r="C221" s="232"/>
      <c r="D221" s="226" t="s">
        <v>163</v>
      </c>
      <c r="E221" s="233" t="s">
        <v>19</v>
      </c>
      <c r="F221" s="234" t="s">
        <v>275</v>
      </c>
      <c r="G221" s="232"/>
      <c r="H221" s="233" t="s">
        <v>19</v>
      </c>
      <c r="I221" s="235"/>
      <c r="J221" s="232"/>
      <c r="K221" s="232"/>
      <c r="L221" s="236"/>
      <c r="M221" s="237"/>
      <c r="N221" s="238"/>
      <c r="O221" s="238"/>
      <c r="P221" s="238"/>
      <c r="Q221" s="238"/>
      <c r="R221" s="238"/>
      <c r="S221" s="238"/>
      <c r="T221" s="239"/>
      <c r="U221" s="13"/>
      <c r="V221" s="13"/>
      <c r="W221" s="13"/>
      <c r="X221" s="13"/>
      <c r="Y221" s="13"/>
      <c r="Z221" s="13"/>
      <c r="AA221" s="13"/>
      <c r="AB221" s="13"/>
      <c r="AC221" s="13"/>
      <c r="AD221" s="13"/>
      <c r="AE221" s="13"/>
      <c r="AT221" s="240" t="s">
        <v>163</v>
      </c>
      <c r="AU221" s="240" t="s">
        <v>83</v>
      </c>
      <c r="AV221" s="13" t="s">
        <v>81</v>
      </c>
      <c r="AW221" s="13" t="s">
        <v>33</v>
      </c>
      <c r="AX221" s="13" t="s">
        <v>74</v>
      </c>
      <c r="AY221" s="240" t="s">
        <v>152</v>
      </c>
    </row>
    <row r="222" spans="1:51" s="14" customFormat="1" ht="12">
      <c r="A222" s="14"/>
      <c r="B222" s="241"/>
      <c r="C222" s="242"/>
      <c r="D222" s="226" t="s">
        <v>163</v>
      </c>
      <c r="E222" s="243" t="s">
        <v>19</v>
      </c>
      <c r="F222" s="244" t="s">
        <v>276</v>
      </c>
      <c r="G222" s="242"/>
      <c r="H222" s="245">
        <v>-1.148</v>
      </c>
      <c r="I222" s="246"/>
      <c r="J222" s="242"/>
      <c r="K222" s="242"/>
      <c r="L222" s="247"/>
      <c r="M222" s="248"/>
      <c r="N222" s="249"/>
      <c r="O222" s="249"/>
      <c r="P222" s="249"/>
      <c r="Q222" s="249"/>
      <c r="R222" s="249"/>
      <c r="S222" s="249"/>
      <c r="T222" s="250"/>
      <c r="U222" s="14"/>
      <c r="V222" s="14"/>
      <c r="W222" s="14"/>
      <c r="X222" s="14"/>
      <c r="Y222" s="14"/>
      <c r="Z222" s="14"/>
      <c r="AA222" s="14"/>
      <c r="AB222" s="14"/>
      <c r="AC222" s="14"/>
      <c r="AD222" s="14"/>
      <c r="AE222" s="14"/>
      <c r="AT222" s="251" t="s">
        <v>163</v>
      </c>
      <c r="AU222" s="251" t="s">
        <v>83</v>
      </c>
      <c r="AV222" s="14" t="s">
        <v>83</v>
      </c>
      <c r="AW222" s="14" t="s">
        <v>33</v>
      </c>
      <c r="AX222" s="14" t="s">
        <v>74</v>
      </c>
      <c r="AY222" s="251" t="s">
        <v>152</v>
      </c>
    </row>
    <row r="223" spans="1:51" s="15" customFormat="1" ht="12">
      <c r="A223" s="15"/>
      <c r="B223" s="252"/>
      <c r="C223" s="253"/>
      <c r="D223" s="226" t="s">
        <v>163</v>
      </c>
      <c r="E223" s="254" t="s">
        <v>19</v>
      </c>
      <c r="F223" s="255" t="s">
        <v>170</v>
      </c>
      <c r="G223" s="253"/>
      <c r="H223" s="256">
        <v>21.226</v>
      </c>
      <c r="I223" s="257"/>
      <c r="J223" s="253"/>
      <c r="K223" s="253"/>
      <c r="L223" s="258"/>
      <c r="M223" s="259"/>
      <c r="N223" s="260"/>
      <c r="O223" s="260"/>
      <c r="P223" s="260"/>
      <c r="Q223" s="260"/>
      <c r="R223" s="260"/>
      <c r="S223" s="260"/>
      <c r="T223" s="261"/>
      <c r="U223" s="15"/>
      <c r="V223" s="15"/>
      <c r="W223" s="15"/>
      <c r="X223" s="15"/>
      <c r="Y223" s="15"/>
      <c r="Z223" s="15"/>
      <c r="AA223" s="15"/>
      <c r="AB223" s="15"/>
      <c r="AC223" s="15"/>
      <c r="AD223" s="15"/>
      <c r="AE223" s="15"/>
      <c r="AT223" s="262" t="s">
        <v>163</v>
      </c>
      <c r="AU223" s="262" t="s">
        <v>83</v>
      </c>
      <c r="AV223" s="15" t="s">
        <v>159</v>
      </c>
      <c r="AW223" s="15" t="s">
        <v>33</v>
      </c>
      <c r="AX223" s="15" t="s">
        <v>81</v>
      </c>
      <c r="AY223" s="262" t="s">
        <v>152</v>
      </c>
    </row>
    <row r="224" spans="1:65" s="2" customFormat="1" ht="24.15" customHeight="1">
      <c r="A224" s="39"/>
      <c r="B224" s="40"/>
      <c r="C224" s="213" t="s">
        <v>277</v>
      </c>
      <c r="D224" s="213" t="s">
        <v>154</v>
      </c>
      <c r="E224" s="214" t="s">
        <v>278</v>
      </c>
      <c r="F224" s="215" t="s">
        <v>279</v>
      </c>
      <c r="G224" s="216" t="s">
        <v>157</v>
      </c>
      <c r="H224" s="217">
        <v>2.13</v>
      </c>
      <c r="I224" s="218"/>
      <c r="J224" s="219">
        <f>ROUND(I224*H224,2)</f>
        <v>0</v>
      </c>
      <c r="K224" s="215" t="s">
        <v>158</v>
      </c>
      <c r="L224" s="45"/>
      <c r="M224" s="220" t="s">
        <v>19</v>
      </c>
      <c r="N224" s="221" t="s">
        <v>45</v>
      </c>
      <c r="O224" s="85"/>
      <c r="P224" s="222">
        <f>O224*H224</f>
        <v>0</v>
      </c>
      <c r="Q224" s="222">
        <v>1.81096</v>
      </c>
      <c r="R224" s="222">
        <f>Q224*H224</f>
        <v>3.8573447999999995</v>
      </c>
      <c r="S224" s="222">
        <v>0</v>
      </c>
      <c r="T224" s="223">
        <f>S224*H224</f>
        <v>0</v>
      </c>
      <c r="U224" s="39"/>
      <c r="V224" s="39"/>
      <c r="W224" s="39"/>
      <c r="X224" s="39"/>
      <c r="Y224" s="39"/>
      <c r="Z224" s="39"/>
      <c r="AA224" s="39"/>
      <c r="AB224" s="39"/>
      <c r="AC224" s="39"/>
      <c r="AD224" s="39"/>
      <c r="AE224" s="39"/>
      <c r="AR224" s="224" t="s">
        <v>159</v>
      </c>
      <c r="AT224" s="224" t="s">
        <v>154</v>
      </c>
      <c r="AU224" s="224" t="s">
        <v>83</v>
      </c>
      <c r="AY224" s="18" t="s">
        <v>152</v>
      </c>
      <c r="BE224" s="225">
        <f>IF(N224="základní",J224,0)</f>
        <v>0</v>
      </c>
      <c r="BF224" s="225">
        <f>IF(N224="snížená",J224,0)</f>
        <v>0</v>
      </c>
      <c r="BG224" s="225">
        <f>IF(N224="zákl. přenesená",J224,0)</f>
        <v>0</v>
      </c>
      <c r="BH224" s="225">
        <f>IF(N224="sníž. přenesená",J224,0)</f>
        <v>0</v>
      </c>
      <c r="BI224" s="225">
        <f>IF(N224="nulová",J224,0)</f>
        <v>0</v>
      </c>
      <c r="BJ224" s="18" t="s">
        <v>81</v>
      </c>
      <c r="BK224" s="225">
        <f>ROUND(I224*H224,2)</f>
        <v>0</v>
      </c>
      <c r="BL224" s="18" t="s">
        <v>159</v>
      </c>
      <c r="BM224" s="224" t="s">
        <v>280</v>
      </c>
    </row>
    <row r="225" spans="1:47" s="2" customFormat="1" ht="12">
      <c r="A225" s="39"/>
      <c r="B225" s="40"/>
      <c r="C225" s="41"/>
      <c r="D225" s="226" t="s">
        <v>161</v>
      </c>
      <c r="E225" s="41"/>
      <c r="F225" s="227" t="s">
        <v>281</v>
      </c>
      <c r="G225" s="41"/>
      <c r="H225" s="41"/>
      <c r="I225" s="228"/>
      <c r="J225" s="41"/>
      <c r="K225" s="41"/>
      <c r="L225" s="45"/>
      <c r="M225" s="229"/>
      <c r="N225" s="230"/>
      <c r="O225" s="85"/>
      <c r="P225" s="85"/>
      <c r="Q225" s="85"/>
      <c r="R225" s="85"/>
      <c r="S225" s="85"/>
      <c r="T225" s="86"/>
      <c r="U225" s="39"/>
      <c r="V225" s="39"/>
      <c r="W225" s="39"/>
      <c r="X225" s="39"/>
      <c r="Y225" s="39"/>
      <c r="Z225" s="39"/>
      <c r="AA225" s="39"/>
      <c r="AB225" s="39"/>
      <c r="AC225" s="39"/>
      <c r="AD225" s="39"/>
      <c r="AE225" s="39"/>
      <c r="AT225" s="18" t="s">
        <v>161</v>
      </c>
      <c r="AU225" s="18" t="s">
        <v>83</v>
      </c>
    </row>
    <row r="226" spans="1:51" s="13" customFormat="1" ht="12">
      <c r="A226" s="13"/>
      <c r="B226" s="231"/>
      <c r="C226" s="232"/>
      <c r="D226" s="226" t="s">
        <v>163</v>
      </c>
      <c r="E226" s="233" t="s">
        <v>19</v>
      </c>
      <c r="F226" s="234" t="s">
        <v>282</v>
      </c>
      <c r="G226" s="232"/>
      <c r="H226" s="233" t="s">
        <v>19</v>
      </c>
      <c r="I226" s="235"/>
      <c r="J226" s="232"/>
      <c r="K226" s="232"/>
      <c r="L226" s="236"/>
      <c r="M226" s="237"/>
      <c r="N226" s="238"/>
      <c r="O226" s="238"/>
      <c r="P226" s="238"/>
      <c r="Q226" s="238"/>
      <c r="R226" s="238"/>
      <c r="S226" s="238"/>
      <c r="T226" s="239"/>
      <c r="U226" s="13"/>
      <c r="V226" s="13"/>
      <c r="W226" s="13"/>
      <c r="X226" s="13"/>
      <c r="Y226" s="13"/>
      <c r="Z226" s="13"/>
      <c r="AA226" s="13"/>
      <c r="AB226" s="13"/>
      <c r="AC226" s="13"/>
      <c r="AD226" s="13"/>
      <c r="AE226" s="13"/>
      <c r="AT226" s="240" t="s">
        <v>163</v>
      </c>
      <c r="AU226" s="240" t="s">
        <v>83</v>
      </c>
      <c r="AV226" s="13" t="s">
        <v>81</v>
      </c>
      <c r="AW226" s="13" t="s">
        <v>33</v>
      </c>
      <c r="AX226" s="13" t="s">
        <v>74</v>
      </c>
      <c r="AY226" s="240" t="s">
        <v>152</v>
      </c>
    </row>
    <row r="227" spans="1:51" s="14" customFormat="1" ht="12">
      <c r="A227" s="14"/>
      <c r="B227" s="241"/>
      <c r="C227" s="242"/>
      <c r="D227" s="226" t="s">
        <v>163</v>
      </c>
      <c r="E227" s="243" t="s">
        <v>19</v>
      </c>
      <c r="F227" s="244" t="s">
        <v>283</v>
      </c>
      <c r="G227" s="242"/>
      <c r="H227" s="245">
        <v>2.296</v>
      </c>
      <c r="I227" s="246"/>
      <c r="J227" s="242"/>
      <c r="K227" s="242"/>
      <c r="L227" s="247"/>
      <c r="M227" s="248"/>
      <c r="N227" s="249"/>
      <c r="O227" s="249"/>
      <c r="P227" s="249"/>
      <c r="Q227" s="249"/>
      <c r="R227" s="249"/>
      <c r="S227" s="249"/>
      <c r="T227" s="250"/>
      <c r="U227" s="14"/>
      <c r="V227" s="14"/>
      <c r="W227" s="14"/>
      <c r="X227" s="14"/>
      <c r="Y227" s="14"/>
      <c r="Z227" s="14"/>
      <c r="AA227" s="14"/>
      <c r="AB227" s="14"/>
      <c r="AC227" s="14"/>
      <c r="AD227" s="14"/>
      <c r="AE227" s="14"/>
      <c r="AT227" s="251" t="s">
        <v>163</v>
      </c>
      <c r="AU227" s="251" t="s">
        <v>83</v>
      </c>
      <c r="AV227" s="14" t="s">
        <v>83</v>
      </c>
      <c r="AW227" s="14" t="s">
        <v>33</v>
      </c>
      <c r="AX227" s="14" t="s">
        <v>74</v>
      </c>
      <c r="AY227" s="251" t="s">
        <v>152</v>
      </c>
    </row>
    <row r="228" spans="1:51" s="13" customFormat="1" ht="12">
      <c r="A228" s="13"/>
      <c r="B228" s="231"/>
      <c r="C228" s="232"/>
      <c r="D228" s="226" t="s">
        <v>163</v>
      </c>
      <c r="E228" s="233" t="s">
        <v>19</v>
      </c>
      <c r="F228" s="234" t="s">
        <v>284</v>
      </c>
      <c r="G228" s="232"/>
      <c r="H228" s="233" t="s">
        <v>19</v>
      </c>
      <c r="I228" s="235"/>
      <c r="J228" s="232"/>
      <c r="K228" s="232"/>
      <c r="L228" s="236"/>
      <c r="M228" s="237"/>
      <c r="N228" s="238"/>
      <c r="O228" s="238"/>
      <c r="P228" s="238"/>
      <c r="Q228" s="238"/>
      <c r="R228" s="238"/>
      <c r="S228" s="238"/>
      <c r="T228" s="239"/>
      <c r="U228" s="13"/>
      <c r="V228" s="13"/>
      <c r="W228" s="13"/>
      <c r="X228" s="13"/>
      <c r="Y228" s="13"/>
      <c r="Z228" s="13"/>
      <c r="AA228" s="13"/>
      <c r="AB228" s="13"/>
      <c r="AC228" s="13"/>
      <c r="AD228" s="13"/>
      <c r="AE228" s="13"/>
      <c r="AT228" s="240" t="s">
        <v>163</v>
      </c>
      <c r="AU228" s="240" t="s">
        <v>83</v>
      </c>
      <c r="AV228" s="13" t="s">
        <v>81</v>
      </c>
      <c r="AW228" s="13" t="s">
        <v>33</v>
      </c>
      <c r="AX228" s="13" t="s">
        <v>74</v>
      </c>
      <c r="AY228" s="240" t="s">
        <v>152</v>
      </c>
    </row>
    <row r="229" spans="1:51" s="14" customFormat="1" ht="12">
      <c r="A229" s="14"/>
      <c r="B229" s="241"/>
      <c r="C229" s="242"/>
      <c r="D229" s="226" t="s">
        <v>163</v>
      </c>
      <c r="E229" s="243" t="s">
        <v>19</v>
      </c>
      <c r="F229" s="244" t="s">
        <v>285</v>
      </c>
      <c r="G229" s="242"/>
      <c r="H229" s="245">
        <v>-1.318</v>
      </c>
      <c r="I229" s="246"/>
      <c r="J229" s="242"/>
      <c r="K229" s="242"/>
      <c r="L229" s="247"/>
      <c r="M229" s="248"/>
      <c r="N229" s="249"/>
      <c r="O229" s="249"/>
      <c r="P229" s="249"/>
      <c r="Q229" s="249"/>
      <c r="R229" s="249"/>
      <c r="S229" s="249"/>
      <c r="T229" s="250"/>
      <c r="U229" s="14"/>
      <c r="V229" s="14"/>
      <c r="W229" s="14"/>
      <c r="X229" s="14"/>
      <c r="Y229" s="14"/>
      <c r="Z229" s="14"/>
      <c r="AA229" s="14"/>
      <c r="AB229" s="14"/>
      <c r="AC229" s="14"/>
      <c r="AD229" s="14"/>
      <c r="AE229" s="14"/>
      <c r="AT229" s="251" t="s">
        <v>163</v>
      </c>
      <c r="AU229" s="251" t="s">
        <v>83</v>
      </c>
      <c r="AV229" s="14" t="s">
        <v>83</v>
      </c>
      <c r="AW229" s="14" t="s">
        <v>33</v>
      </c>
      <c r="AX229" s="14" t="s">
        <v>74</v>
      </c>
      <c r="AY229" s="251" t="s">
        <v>152</v>
      </c>
    </row>
    <row r="230" spans="1:51" s="13" customFormat="1" ht="12">
      <c r="A230" s="13"/>
      <c r="B230" s="231"/>
      <c r="C230" s="232"/>
      <c r="D230" s="226" t="s">
        <v>163</v>
      </c>
      <c r="E230" s="233" t="s">
        <v>19</v>
      </c>
      <c r="F230" s="234" t="s">
        <v>286</v>
      </c>
      <c r="G230" s="232"/>
      <c r="H230" s="233" t="s">
        <v>19</v>
      </c>
      <c r="I230" s="235"/>
      <c r="J230" s="232"/>
      <c r="K230" s="232"/>
      <c r="L230" s="236"/>
      <c r="M230" s="237"/>
      <c r="N230" s="238"/>
      <c r="O230" s="238"/>
      <c r="P230" s="238"/>
      <c r="Q230" s="238"/>
      <c r="R230" s="238"/>
      <c r="S230" s="238"/>
      <c r="T230" s="239"/>
      <c r="U230" s="13"/>
      <c r="V230" s="13"/>
      <c r="W230" s="13"/>
      <c r="X230" s="13"/>
      <c r="Y230" s="13"/>
      <c r="Z230" s="13"/>
      <c r="AA230" s="13"/>
      <c r="AB230" s="13"/>
      <c r="AC230" s="13"/>
      <c r="AD230" s="13"/>
      <c r="AE230" s="13"/>
      <c r="AT230" s="240" t="s">
        <v>163</v>
      </c>
      <c r="AU230" s="240" t="s">
        <v>83</v>
      </c>
      <c r="AV230" s="13" t="s">
        <v>81</v>
      </c>
      <c r="AW230" s="13" t="s">
        <v>33</v>
      </c>
      <c r="AX230" s="13" t="s">
        <v>74</v>
      </c>
      <c r="AY230" s="240" t="s">
        <v>152</v>
      </c>
    </row>
    <row r="231" spans="1:51" s="14" customFormat="1" ht="12">
      <c r="A231" s="14"/>
      <c r="B231" s="241"/>
      <c r="C231" s="242"/>
      <c r="D231" s="226" t="s">
        <v>163</v>
      </c>
      <c r="E231" s="243" t="s">
        <v>19</v>
      </c>
      <c r="F231" s="244" t="s">
        <v>287</v>
      </c>
      <c r="G231" s="242"/>
      <c r="H231" s="245">
        <v>1.8</v>
      </c>
      <c r="I231" s="246"/>
      <c r="J231" s="242"/>
      <c r="K231" s="242"/>
      <c r="L231" s="247"/>
      <c r="M231" s="248"/>
      <c r="N231" s="249"/>
      <c r="O231" s="249"/>
      <c r="P231" s="249"/>
      <c r="Q231" s="249"/>
      <c r="R231" s="249"/>
      <c r="S231" s="249"/>
      <c r="T231" s="250"/>
      <c r="U231" s="14"/>
      <c r="V231" s="14"/>
      <c r="W231" s="14"/>
      <c r="X231" s="14"/>
      <c r="Y231" s="14"/>
      <c r="Z231" s="14"/>
      <c r="AA231" s="14"/>
      <c r="AB231" s="14"/>
      <c r="AC231" s="14"/>
      <c r="AD231" s="14"/>
      <c r="AE231" s="14"/>
      <c r="AT231" s="251" t="s">
        <v>163</v>
      </c>
      <c r="AU231" s="251" t="s">
        <v>83</v>
      </c>
      <c r="AV231" s="14" t="s">
        <v>83</v>
      </c>
      <c r="AW231" s="14" t="s">
        <v>33</v>
      </c>
      <c r="AX231" s="14" t="s">
        <v>74</v>
      </c>
      <c r="AY231" s="251" t="s">
        <v>152</v>
      </c>
    </row>
    <row r="232" spans="1:51" s="13" customFormat="1" ht="12">
      <c r="A232" s="13"/>
      <c r="B232" s="231"/>
      <c r="C232" s="232"/>
      <c r="D232" s="226" t="s">
        <v>163</v>
      </c>
      <c r="E232" s="233" t="s">
        <v>19</v>
      </c>
      <c r="F232" s="234" t="s">
        <v>284</v>
      </c>
      <c r="G232" s="232"/>
      <c r="H232" s="233" t="s">
        <v>19</v>
      </c>
      <c r="I232" s="235"/>
      <c r="J232" s="232"/>
      <c r="K232" s="232"/>
      <c r="L232" s="236"/>
      <c r="M232" s="237"/>
      <c r="N232" s="238"/>
      <c r="O232" s="238"/>
      <c r="P232" s="238"/>
      <c r="Q232" s="238"/>
      <c r="R232" s="238"/>
      <c r="S232" s="238"/>
      <c r="T232" s="239"/>
      <c r="U232" s="13"/>
      <c r="V232" s="13"/>
      <c r="W232" s="13"/>
      <c r="X232" s="13"/>
      <c r="Y232" s="13"/>
      <c r="Z232" s="13"/>
      <c r="AA232" s="13"/>
      <c r="AB232" s="13"/>
      <c r="AC232" s="13"/>
      <c r="AD232" s="13"/>
      <c r="AE232" s="13"/>
      <c r="AT232" s="240" t="s">
        <v>163</v>
      </c>
      <c r="AU232" s="240" t="s">
        <v>83</v>
      </c>
      <c r="AV232" s="13" t="s">
        <v>81</v>
      </c>
      <c r="AW232" s="13" t="s">
        <v>33</v>
      </c>
      <c r="AX232" s="13" t="s">
        <v>74</v>
      </c>
      <c r="AY232" s="240" t="s">
        <v>152</v>
      </c>
    </row>
    <row r="233" spans="1:51" s="14" customFormat="1" ht="12">
      <c r="A233" s="14"/>
      <c r="B233" s="241"/>
      <c r="C233" s="242"/>
      <c r="D233" s="226" t="s">
        <v>163</v>
      </c>
      <c r="E233" s="243" t="s">
        <v>19</v>
      </c>
      <c r="F233" s="244" t="s">
        <v>288</v>
      </c>
      <c r="G233" s="242"/>
      <c r="H233" s="245">
        <v>-0.648</v>
      </c>
      <c r="I233" s="246"/>
      <c r="J233" s="242"/>
      <c r="K233" s="242"/>
      <c r="L233" s="247"/>
      <c r="M233" s="248"/>
      <c r="N233" s="249"/>
      <c r="O233" s="249"/>
      <c r="P233" s="249"/>
      <c r="Q233" s="249"/>
      <c r="R233" s="249"/>
      <c r="S233" s="249"/>
      <c r="T233" s="250"/>
      <c r="U233" s="14"/>
      <c r="V233" s="14"/>
      <c r="W233" s="14"/>
      <c r="X233" s="14"/>
      <c r="Y233" s="14"/>
      <c r="Z233" s="14"/>
      <c r="AA233" s="14"/>
      <c r="AB233" s="14"/>
      <c r="AC233" s="14"/>
      <c r="AD233" s="14"/>
      <c r="AE233" s="14"/>
      <c r="AT233" s="251" t="s">
        <v>163</v>
      </c>
      <c r="AU233" s="251" t="s">
        <v>83</v>
      </c>
      <c r="AV233" s="14" t="s">
        <v>83</v>
      </c>
      <c r="AW233" s="14" t="s">
        <v>33</v>
      </c>
      <c r="AX233" s="14" t="s">
        <v>74</v>
      </c>
      <c r="AY233" s="251" t="s">
        <v>152</v>
      </c>
    </row>
    <row r="234" spans="1:51" s="15" customFormat="1" ht="12">
      <c r="A234" s="15"/>
      <c r="B234" s="252"/>
      <c r="C234" s="253"/>
      <c r="D234" s="226" t="s">
        <v>163</v>
      </c>
      <c r="E234" s="254" t="s">
        <v>19</v>
      </c>
      <c r="F234" s="255" t="s">
        <v>170</v>
      </c>
      <c r="G234" s="253"/>
      <c r="H234" s="256">
        <v>2.13</v>
      </c>
      <c r="I234" s="257"/>
      <c r="J234" s="253"/>
      <c r="K234" s="253"/>
      <c r="L234" s="258"/>
      <c r="M234" s="259"/>
      <c r="N234" s="260"/>
      <c r="O234" s="260"/>
      <c r="P234" s="260"/>
      <c r="Q234" s="260"/>
      <c r="R234" s="260"/>
      <c r="S234" s="260"/>
      <c r="T234" s="261"/>
      <c r="U234" s="15"/>
      <c r="V234" s="15"/>
      <c r="W234" s="15"/>
      <c r="X234" s="15"/>
      <c r="Y234" s="15"/>
      <c r="Z234" s="15"/>
      <c r="AA234" s="15"/>
      <c r="AB234" s="15"/>
      <c r="AC234" s="15"/>
      <c r="AD234" s="15"/>
      <c r="AE234" s="15"/>
      <c r="AT234" s="262" t="s">
        <v>163</v>
      </c>
      <c r="AU234" s="262" t="s">
        <v>83</v>
      </c>
      <c r="AV234" s="15" t="s">
        <v>159</v>
      </c>
      <c r="AW234" s="15" t="s">
        <v>33</v>
      </c>
      <c r="AX234" s="15" t="s">
        <v>81</v>
      </c>
      <c r="AY234" s="262" t="s">
        <v>152</v>
      </c>
    </row>
    <row r="235" spans="1:65" s="2" customFormat="1" ht="14.4" customHeight="1">
      <c r="A235" s="39"/>
      <c r="B235" s="40"/>
      <c r="C235" s="213" t="s">
        <v>289</v>
      </c>
      <c r="D235" s="213" t="s">
        <v>154</v>
      </c>
      <c r="E235" s="214" t="s">
        <v>290</v>
      </c>
      <c r="F235" s="215" t="s">
        <v>291</v>
      </c>
      <c r="G235" s="216" t="s">
        <v>292</v>
      </c>
      <c r="H235" s="217">
        <v>1</v>
      </c>
      <c r="I235" s="218"/>
      <c r="J235" s="219">
        <f>ROUND(I235*H235,2)</f>
        <v>0</v>
      </c>
      <c r="K235" s="215" t="s">
        <v>19</v>
      </c>
      <c r="L235" s="45"/>
      <c r="M235" s="220" t="s">
        <v>19</v>
      </c>
      <c r="N235" s="221" t="s">
        <v>45</v>
      </c>
      <c r="O235" s="85"/>
      <c r="P235" s="222">
        <f>O235*H235</f>
        <v>0</v>
      </c>
      <c r="Q235" s="222">
        <v>2</v>
      </c>
      <c r="R235" s="222">
        <f>Q235*H235</f>
        <v>2</v>
      </c>
      <c r="S235" s="222">
        <v>0</v>
      </c>
      <c r="T235" s="223">
        <f>S235*H235</f>
        <v>0</v>
      </c>
      <c r="U235" s="39"/>
      <c r="V235" s="39"/>
      <c r="W235" s="39"/>
      <c r="X235" s="39"/>
      <c r="Y235" s="39"/>
      <c r="Z235" s="39"/>
      <c r="AA235" s="39"/>
      <c r="AB235" s="39"/>
      <c r="AC235" s="39"/>
      <c r="AD235" s="39"/>
      <c r="AE235" s="39"/>
      <c r="AR235" s="224" t="s">
        <v>159</v>
      </c>
      <c r="AT235" s="224" t="s">
        <v>154</v>
      </c>
      <c r="AU235" s="224" t="s">
        <v>83</v>
      </c>
      <c r="AY235" s="18" t="s">
        <v>152</v>
      </c>
      <c r="BE235" s="225">
        <f>IF(N235="základní",J235,0)</f>
        <v>0</v>
      </c>
      <c r="BF235" s="225">
        <f>IF(N235="snížená",J235,0)</f>
        <v>0</v>
      </c>
      <c r="BG235" s="225">
        <f>IF(N235="zákl. přenesená",J235,0)</f>
        <v>0</v>
      </c>
      <c r="BH235" s="225">
        <f>IF(N235="sníž. přenesená",J235,0)</f>
        <v>0</v>
      </c>
      <c r="BI235" s="225">
        <f>IF(N235="nulová",J235,0)</f>
        <v>0</v>
      </c>
      <c r="BJ235" s="18" t="s">
        <v>81</v>
      </c>
      <c r="BK235" s="225">
        <f>ROUND(I235*H235,2)</f>
        <v>0</v>
      </c>
      <c r="BL235" s="18" t="s">
        <v>159</v>
      </c>
      <c r="BM235" s="224" t="s">
        <v>293</v>
      </c>
    </row>
    <row r="236" spans="1:65" s="2" customFormat="1" ht="14.4" customHeight="1">
      <c r="A236" s="39"/>
      <c r="B236" s="40"/>
      <c r="C236" s="213" t="s">
        <v>294</v>
      </c>
      <c r="D236" s="213" t="s">
        <v>154</v>
      </c>
      <c r="E236" s="214" t="s">
        <v>295</v>
      </c>
      <c r="F236" s="215" t="s">
        <v>296</v>
      </c>
      <c r="G236" s="216" t="s">
        <v>240</v>
      </c>
      <c r="H236" s="217">
        <v>63.865</v>
      </c>
      <c r="I236" s="218"/>
      <c r="J236" s="219">
        <f>ROUND(I236*H236,2)</f>
        <v>0</v>
      </c>
      <c r="K236" s="215" t="s">
        <v>158</v>
      </c>
      <c r="L236" s="45"/>
      <c r="M236" s="220" t="s">
        <v>19</v>
      </c>
      <c r="N236" s="221" t="s">
        <v>45</v>
      </c>
      <c r="O236" s="85"/>
      <c r="P236" s="222">
        <f>O236*H236</f>
        <v>0</v>
      </c>
      <c r="Q236" s="222">
        <v>0.44275</v>
      </c>
      <c r="R236" s="222">
        <f>Q236*H236</f>
        <v>28.276228749999998</v>
      </c>
      <c r="S236" s="222">
        <v>0</v>
      </c>
      <c r="T236" s="223">
        <f>S236*H236</f>
        <v>0</v>
      </c>
      <c r="U236" s="39"/>
      <c r="V236" s="39"/>
      <c r="W236" s="39"/>
      <c r="X236" s="39"/>
      <c r="Y236" s="39"/>
      <c r="Z236" s="39"/>
      <c r="AA236" s="39"/>
      <c r="AB236" s="39"/>
      <c r="AC236" s="39"/>
      <c r="AD236" s="39"/>
      <c r="AE236" s="39"/>
      <c r="AR236" s="224" t="s">
        <v>159</v>
      </c>
      <c r="AT236" s="224" t="s">
        <v>154</v>
      </c>
      <c r="AU236" s="224" t="s">
        <v>83</v>
      </c>
      <c r="AY236" s="18" t="s">
        <v>152</v>
      </c>
      <c r="BE236" s="225">
        <f>IF(N236="základní",J236,0)</f>
        <v>0</v>
      </c>
      <c r="BF236" s="225">
        <f>IF(N236="snížená",J236,0)</f>
        <v>0</v>
      </c>
      <c r="BG236" s="225">
        <f>IF(N236="zákl. přenesená",J236,0)</f>
        <v>0</v>
      </c>
      <c r="BH236" s="225">
        <f>IF(N236="sníž. přenesená",J236,0)</f>
        <v>0</v>
      </c>
      <c r="BI236" s="225">
        <f>IF(N236="nulová",J236,0)</f>
        <v>0</v>
      </c>
      <c r="BJ236" s="18" t="s">
        <v>81</v>
      </c>
      <c r="BK236" s="225">
        <f>ROUND(I236*H236,2)</f>
        <v>0</v>
      </c>
      <c r="BL236" s="18" t="s">
        <v>159</v>
      </c>
      <c r="BM236" s="224" t="s">
        <v>297</v>
      </c>
    </row>
    <row r="237" spans="1:51" s="13" customFormat="1" ht="12">
      <c r="A237" s="13"/>
      <c r="B237" s="231"/>
      <c r="C237" s="232"/>
      <c r="D237" s="226" t="s">
        <v>163</v>
      </c>
      <c r="E237" s="233" t="s">
        <v>19</v>
      </c>
      <c r="F237" s="234" t="s">
        <v>298</v>
      </c>
      <c r="G237" s="232"/>
      <c r="H237" s="233" t="s">
        <v>19</v>
      </c>
      <c r="I237" s="235"/>
      <c r="J237" s="232"/>
      <c r="K237" s="232"/>
      <c r="L237" s="236"/>
      <c r="M237" s="237"/>
      <c r="N237" s="238"/>
      <c r="O237" s="238"/>
      <c r="P237" s="238"/>
      <c r="Q237" s="238"/>
      <c r="R237" s="238"/>
      <c r="S237" s="238"/>
      <c r="T237" s="239"/>
      <c r="U237" s="13"/>
      <c r="V237" s="13"/>
      <c r="W237" s="13"/>
      <c r="X237" s="13"/>
      <c r="Y237" s="13"/>
      <c r="Z237" s="13"/>
      <c r="AA237" s="13"/>
      <c r="AB237" s="13"/>
      <c r="AC237" s="13"/>
      <c r="AD237" s="13"/>
      <c r="AE237" s="13"/>
      <c r="AT237" s="240" t="s">
        <v>163</v>
      </c>
      <c r="AU237" s="240" t="s">
        <v>83</v>
      </c>
      <c r="AV237" s="13" t="s">
        <v>81</v>
      </c>
      <c r="AW237" s="13" t="s">
        <v>33</v>
      </c>
      <c r="AX237" s="13" t="s">
        <v>74</v>
      </c>
      <c r="AY237" s="240" t="s">
        <v>152</v>
      </c>
    </row>
    <row r="238" spans="1:51" s="14" customFormat="1" ht="12">
      <c r="A238" s="14"/>
      <c r="B238" s="241"/>
      <c r="C238" s="242"/>
      <c r="D238" s="226" t="s">
        <v>163</v>
      </c>
      <c r="E238" s="243" t="s">
        <v>19</v>
      </c>
      <c r="F238" s="244" t="s">
        <v>299</v>
      </c>
      <c r="G238" s="242"/>
      <c r="H238" s="245">
        <v>47.712</v>
      </c>
      <c r="I238" s="246"/>
      <c r="J238" s="242"/>
      <c r="K238" s="242"/>
      <c r="L238" s="247"/>
      <c r="M238" s="248"/>
      <c r="N238" s="249"/>
      <c r="O238" s="249"/>
      <c r="P238" s="249"/>
      <c r="Q238" s="249"/>
      <c r="R238" s="249"/>
      <c r="S238" s="249"/>
      <c r="T238" s="250"/>
      <c r="U238" s="14"/>
      <c r="V238" s="14"/>
      <c r="W238" s="14"/>
      <c r="X238" s="14"/>
      <c r="Y238" s="14"/>
      <c r="Z238" s="14"/>
      <c r="AA238" s="14"/>
      <c r="AB238" s="14"/>
      <c r="AC238" s="14"/>
      <c r="AD238" s="14"/>
      <c r="AE238" s="14"/>
      <c r="AT238" s="251" t="s">
        <v>163</v>
      </c>
      <c r="AU238" s="251" t="s">
        <v>83</v>
      </c>
      <c r="AV238" s="14" t="s">
        <v>83</v>
      </c>
      <c r="AW238" s="14" t="s">
        <v>33</v>
      </c>
      <c r="AX238" s="14" t="s">
        <v>74</v>
      </c>
      <c r="AY238" s="251" t="s">
        <v>152</v>
      </c>
    </row>
    <row r="239" spans="1:51" s="13" customFormat="1" ht="12">
      <c r="A239" s="13"/>
      <c r="B239" s="231"/>
      <c r="C239" s="232"/>
      <c r="D239" s="226" t="s">
        <v>163</v>
      </c>
      <c r="E239" s="233" t="s">
        <v>19</v>
      </c>
      <c r="F239" s="234" t="s">
        <v>300</v>
      </c>
      <c r="G239" s="232"/>
      <c r="H239" s="233" t="s">
        <v>19</v>
      </c>
      <c r="I239" s="235"/>
      <c r="J239" s="232"/>
      <c r="K239" s="232"/>
      <c r="L239" s="236"/>
      <c r="M239" s="237"/>
      <c r="N239" s="238"/>
      <c r="O239" s="238"/>
      <c r="P239" s="238"/>
      <c r="Q239" s="238"/>
      <c r="R239" s="238"/>
      <c r="S239" s="238"/>
      <c r="T239" s="239"/>
      <c r="U239" s="13"/>
      <c r="V239" s="13"/>
      <c r="W239" s="13"/>
      <c r="X239" s="13"/>
      <c r="Y239" s="13"/>
      <c r="Z239" s="13"/>
      <c r="AA239" s="13"/>
      <c r="AB239" s="13"/>
      <c r="AC239" s="13"/>
      <c r="AD239" s="13"/>
      <c r="AE239" s="13"/>
      <c r="AT239" s="240" t="s">
        <v>163</v>
      </c>
      <c r="AU239" s="240" t="s">
        <v>83</v>
      </c>
      <c r="AV239" s="13" t="s">
        <v>81</v>
      </c>
      <c r="AW239" s="13" t="s">
        <v>33</v>
      </c>
      <c r="AX239" s="13" t="s">
        <v>74</v>
      </c>
      <c r="AY239" s="240" t="s">
        <v>152</v>
      </c>
    </row>
    <row r="240" spans="1:51" s="14" customFormat="1" ht="12">
      <c r="A240" s="14"/>
      <c r="B240" s="241"/>
      <c r="C240" s="242"/>
      <c r="D240" s="226" t="s">
        <v>163</v>
      </c>
      <c r="E240" s="243" t="s">
        <v>19</v>
      </c>
      <c r="F240" s="244" t="s">
        <v>301</v>
      </c>
      <c r="G240" s="242"/>
      <c r="H240" s="245">
        <v>16.153</v>
      </c>
      <c r="I240" s="246"/>
      <c r="J240" s="242"/>
      <c r="K240" s="242"/>
      <c r="L240" s="247"/>
      <c r="M240" s="248"/>
      <c r="N240" s="249"/>
      <c r="O240" s="249"/>
      <c r="P240" s="249"/>
      <c r="Q240" s="249"/>
      <c r="R240" s="249"/>
      <c r="S240" s="249"/>
      <c r="T240" s="250"/>
      <c r="U240" s="14"/>
      <c r="V240" s="14"/>
      <c r="W240" s="14"/>
      <c r="X240" s="14"/>
      <c r="Y240" s="14"/>
      <c r="Z240" s="14"/>
      <c r="AA240" s="14"/>
      <c r="AB240" s="14"/>
      <c r="AC240" s="14"/>
      <c r="AD240" s="14"/>
      <c r="AE240" s="14"/>
      <c r="AT240" s="251" t="s">
        <v>163</v>
      </c>
      <c r="AU240" s="251" t="s">
        <v>83</v>
      </c>
      <c r="AV240" s="14" t="s">
        <v>83</v>
      </c>
      <c r="AW240" s="14" t="s">
        <v>33</v>
      </c>
      <c r="AX240" s="14" t="s">
        <v>74</v>
      </c>
      <c r="AY240" s="251" t="s">
        <v>152</v>
      </c>
    </row>
    <row r="241" spans="1:51" s="15" customFormat="1" ht="12">
      <c r="A241" s="15"/>
      <c r="B241" s="252"/>
      <c r="C241" s="253"/>
      <c r="D241" s="226" t="s">
        <v>163</v>
      </c>
      <c r="E241" s="254" t="s">
        <v>19</v>
      </c>
      <c r="F241" s="255" t="s">
        <v>170</v>
      </c>
      <c r="G241" s="253"/>
      <c r="H241" s="256">
        <v>63.865</v>
      </c>
      <c r="I241" s="257"/>
      <c r="J241" s="253"/>
      <c r="K241" s="253"/>
      <c r="L241" s="258"/>
      <c r="M241" s="259"/>
      <c r="N241" s="260"/>
      <c r="O241" s="260"/>
      <c r="P241" s="260"/>
      <c r="Q241" s="260"/>
      <c r="R241" s="260"/>
      <c r="S241" s="260"/>
      <c r="T241" s="261"/>
      <c r="U241" s="15"/>
      <c r="V241" s="15"/>
      <c r="W241" s="15"/>
      <c r="X241" s="15"/>
      <c r="Y241" s="15"/>
      <c r="Z241" s="15"/>
      <c r="AA241" s="15"/>
      <c r="AB241" s="15"/>
      <c r="AC241" s="15"/>
      <c r="AD241" s="15"/>
      <c r="AE241" s="15"/>
      <c r="AT241" s="262" t="s">
        <v>163</v>
      </c>
      <c r="AU241" s="262" t="s">
        <v>83</v>
      </c>
      <c r="AV241" s="15" t="s">
        <v>159</v>
      </c>
      <c r="AW241" s="15" t="s">
        <v>33</v>
      </c>
      <c r="AX241" s="15" t="s">
        <v>81</v>
      </c>
      <c r="AY241" s="262" t="s">
        <v>152</v>
      </c>
    </row>
    <row r="242" spans="1:63" s="12" customFormat="1" ht="22.8" customHeight="1">
      <c r="A242" s="12"/>
      <c r="B242" s="197"/>
      <c r="C242" s="198"/>
      <c r="D242" s="199" t="s">
        <v>73</v>
      </c>
      <c r="E242" s="211" t="s">
        <v>159</v>
      </c>
      <c r="F242" s="211" t="s">
        <v>302</v>
      </c>
      <c r="G242" s="198"/>
      <c r="H242" s="198"/>
      <c r="I242" s="201"/>
      <c r="J242" s="212">
        <f>BK242</f>
        <v>0</v>
      </c>
      <c r="K242" s="198"/>
      <c r="L242" s="203"/>
      <c r="M242" s="204"/>
      <c r="N242" s="205"/>
      <c r="O242" s="205"/>
      <c r="P242" s="206">
        <f>SUM(P243:P267)</f>
        <v>0</v>
      </c>
      <c r="Q242" s="205"/>
      <c r="R242" s="206">
        <f>SUM(R243:R267)</f>
        <v>2.1211275100000004</v>
      </c>
      <c r="S242" s="205"/>
      <c r="T242" s="207">
        <f>SUM(T243:T267)</f>
        <v>0</v>
      </c>
      <c r="U242" s="12"/>
      <c r="V242" s="12"/>
      <c r="W242" s="12"/>
      <c r="X242" s="12"/>
      <c r="Y242" s="12"/>
      <c r="Z242" s="12"/>
      <c r="AA242" s="12"/>
      <c r="AB242" s="12"/>
      <c r="AC242" s="12"/>
      <c r="AD242" s="12"/>
      <c r="AE242" s="12"/>
      <c r="AR242" s="208" t="s">
        <v>81</v>
      </c>
      <c r="AT242" s="209" t="s">
        <v>73</v>
      </c>
      <c r="AU242" s="209" t="s">
        <v>81</v>
      </c>
      <c r="AY242" s="208" t="s">
        <v>152</v>
      </c>
      <c r="BK242" s="210">
        <f>SUM(BK243:BK267)</f>
        <v>0</v>
      </c>
    </row>
    <row r="243" spans="1:65" s="2" customFormat="1" ht="24.15" customHeight="1">
      <c r="A243" s="39"/>
      <c r="B243" s="40"/>
      <c r="C243" s="213" t="s">
        <v>303</v>
      </c>
      <c r="D243" s="213" t="s">
        <v>154</v>
      </c>
      <c r="E243" s="214" t="s">
        <v>304</v>
      </c>
      <c r="F243" s="215" t="s">
        <v>305</v>
      </c>
      <c r="G243" s="216" t="s">
        <v>240</v>
      </c>
      <c r="H243" s="217">
        <v>6.947</v>
      </c>
      <c r="I243" s="218"/>
      <c r="J243" s="219">
        <f>ROUND(I243*H243,2)</f>
        <v>0</v>
      </c>
      <c r="K243" s="215" t="s">
        <v>158</v>
      </c>
      <c r="L243" s="45"/>
      <c r="M243" s="220" t="s">
        <v>19</v>
      </c>
      <c r="N243" s="221" t="s">
        <v>45</v>
      </c>
      <c r="O243" s="85"/>
      <c r="P243" s="222">
        <f>O243*H243</f>
        <v>0</v>
      </c>
      <c r="Q243" s="222">
        <v>0.28705</v>
      </c>
      <c r="R243" s="222">
        <f>Q243*H243</f>
        <v>1.9941363500000002</v>
      </c>
      <c r="S243" s="222">
        <v>0</v>
      </c>
      <c r="T243" s="223">
        <f>S243*H243</f>
        <v>0</v>
      </c>
      <c r="U243" s="39"/>
      <c r="V243" s="39"/>
      <c r="W243" s="39"/>
      <c r="X243" s="39"/>
      <c r="Y243" s="39"/>
      <c r="Z243" s="39"/>
      <c r="AA243" s="39"/>
      <c r="AB243" s="39"/>
      <c r="AC243" s="39"/>
      <c r="AD243" s="39"/>
      <c r="AE243" s="39"/>
      <c r="AR243" s="224" t="s">
        <v>159</v>
      </c>
      <c r="AT243" s="224" t="s">
        <v>154</v>
      </c>
      <c r="AU243" s="224" t="s">
        <v>83</v>
      </c>
      <c r="AY243" s="18" t="s">
        <v>152</v>
      </c>
      <c r="BE243" s="225">
        <f>IF(N243="základní",J243,0)</f>
        <v>0</v>
      </c>
      <c r="BF243" s="225">
        <f>IF(N243="snížená",J243,0)</f>
        <v>0</v>
      </c>
      <c r="BG243" s="225">
        <f>IF(N243="zákl. přenesená",J243,0)</f>
        <v>0</v>
      </c>
      <c r="BH243" s="225">
        <f>IF(N243="sníž. přenesená",J243,0)</f>
        <v>0</v>
      </c>
      <c r="BI243" s="225">
        <f>IF(N243="nulová",J243,0)</f>
        <v>0</v>
      </c>
      <c r="BJ243" s="18" t="s">
        <v>81</v>
      </c>
      <c r="BK243" s="225">
        <f>ROUND(I243*H243,2)</f>
        <v>0</v>
      </c>
      <c r="BL243" s="18" t="s">
        <v>159</v>
      </c>
      <c r="BM243" s="224" t="s">
        <v>306</v>
      </c>
    </row>
    <row r="244" spans="1:47" s="2" customFormat="1" ht="12">
      <c r="A244" s="39"/>
      <c r="B244" s="40"/>
      <c r="C244" s="41"/>
      <c r="D244" s="226" t="s">
        <v>161</v>
      </c>
      <c r="E244" s="41"/>
      <c r="F244" s="227" t="s">
        <v>307</v>
      </c>
      <c r="G244" s="41"/>
      <c r="H244" s="41"/>
      <c r="I244" s="228"/>
      <c r="J244" s="41"/>
      <c r="K244" s="41"/>
      <c r="L244" s="45"/>
      <c r="M244" s="229"/>
      <c r="N244" s="230"/>
      <c r="O244" s="85"/>
      <c r="P244" s="85"/>
      <c r="Q244" s="85"/>
      <c r="R244" s="85"/>
      <c r="S244" s="85"/>
      <c r="T244" s="86"/>
      <c r="U244" s="39"/>
      <c r="V244" s="39"/>
      <c r="W244" s="39"/>
      <c r="X244" s="39"/>
      <c r="Y244" s="39"/>
      <c r="Z244" s="39"/>
      <c r="AA244" s="39"/>
      <c r="AB244" s="39"/>
      <c r="AC244" s="39"/>
      <c r="AD244" s="39"/>
      <c r="AE244" s="39"/>
      <c r="AT244" s="18" t="s">
        <v>161</v>
      </c>
      <c r="AU244" s="18" t="s">
        <v>83</v>
      </c>
    </row>
    <row r="245" spans="1:51" s="13" customFormat="1" ht="12">
      <c r="A245" s="13"/>
      <c r="B245" s="231"/>
      <c r="C245" s="232"/>
      <c r="D245" s="226" t="s">
        <v>163</v>
      </c>
      <c r="E245" s="233" t="s">
        <v>19</v>
      </c>
      <c r="F245" s="234" t="s">
        <v>308</v>
      </c>
      <c r="G245" s="232"/>
      <c r="H245" s="233" t="s">
        <v>19</v>
      </c>
      <c r="I245" s="235"/>
      <c r="J245" s="232"/>
      <c r="K245" s="232"/>
      <c r="L245" s="236"/>
      <c r="M245" s="237"/>
      <c r="N245" s="238"/>
      <c r="O245" s="238"/>
      <c r="P245" s="238"/>
      <c r="Q245" s="238"/>
      <c r="R245" s="238"/>
      <c r="S245" s="238"/>
      <c r="T245" s="239"/>
      <c r="U245" s="13"/>
      <c r="V245" s="13"/>
      <c r="W245" s="13"/>
      <c r="X245" s="13"/>
      <c r="Y245" s="13"/>
      <c r="Z245" s="13"/>
      <c r="AA245" s="13"/>
      <c r="AB245" s="13"/>
      <c r="AC245" s="13"/>
      <c r="AD245" s="13"/>
      <c r="AE245" s="13"/>
      <c r="AT245" s="240" t="s">
        <v>163</v>
      </c>
      <c r="AU245" s="240" t="s">
        <v>83</v>
      </c>
      <c r="AV245" s="13" t="s">
        <v>81</v>
      </c>
      <c r="AW245" s="13" t="s">
        <v>33</v>
      </c>
      <c r="AX245" s="13" t="s">
        <v>74</v>
      </c>
      <c r="AY245" s="240" t="s">
        <v>152</v>
      </c>
    </row>
    <row r="246" spans="1:51" s="14" customFormat="1" ht="12">
      <c r="A246" s="14"/>
      <c r="B246" s="241"/>
      <c r="C246" s="242"/>
      <c r="D246" s="226" t="s">
        <v>163</v>
      </c>
      <c r="E246" s="243" t="s">
        <v>19</v>
      </c>
      <c r="F246" s="244" t="s">
        <v>309</v>
      </c>
      <c r="G246" s="242"/>
      <c r="H246" s="245">
        <v>6.947</v>
      </c>
      <c r="I246" s="246"/>
      <c r="J246" s="242"/>
      <c r="K246" s="242"/>
      <c r="L246" s="247"/>
      <c r="M246" s="248"/>
      <c r="N246" s="249"/>
      <c r="O246" s="249"/>
      <c r="P246" s="249"/>
      <c r="Q246" s="249"/>
      <c r="R246" s="249"/>
      <c r="S246" s="249"/>
      <c r="T246" s="250"/>
      <c r="U246" s="14"/>
      <c r="V246" s="14"/>
      <c r="W246" s="14"/>
      <c r="X246" s="14"/>
      <c r="Y246" s="14"/>
      <c r="Z246" s="14"/>
      <c r="AA246" s="14"/>
      <c r="AB246" s="14"/>
      <c r="AC246" s="14"/>
      <c r="AD246" s="14"/>
      <c r="AE246" s="14"/>
      <c r="AT246" s="251" t="s">
        <v>163</v>
      </c>
      <c r="AU246" s="251" t="s">
        <v>83</v>
      </c>
      <c r="AV246" s="14" t="s">
        <v>83</v>
      </c>
      <c r="AW246" s="14" t="s">
        <v>33</v>
      </c>
      <c r="AX246" s="14" t="s">
        <v>74</v>
      </c>
      <c r="AY246" s="251" t="s">
        <v>152</v>
      </c>
    </row>
    <row r="247" spans="1:51" s="15" customFormat="1" ht="12">
      <c r="A247" s="15"/>
      <c r="B247" s="252"/>
      <c r="C247" s="253"/>
      <c r="D247" s="226" t="s">
        <v>163</v>
      </c>
      <c r="E247" s="254" t="s">
        <v>19</v>
      </c>
      <c r="F247" s="255" t="s">
        <v>170</v>
      </c>
      <c r="G247" s="253"/>
      <c r="H247" s="256">
        <v>6.947</v>
      </c>
      <c r="I247" s="257"/>
      <c r="J247" s="253"/>
      <c r="K247" s="253"/>
      <c r="L247" s="258"/>
      <c r="M247" s="259"/>
      <c r="N247" s="260"/>
      <c r="O247" s="260"/>
      <c r="P247" s="260"/>
      <c r="Q247" s="260"/>
      <c r="R247" s="260"/>
      <c r="S247" s="260"/>
      <c r="T247" s="261"/>
      <c r="U247" s="15"/>
      <c r="V247" s="15"/>
      <c r="W247" s="15"/>
      <c r="X247" s="15"/>
      <c r="Y247" s="15"/>
      <c r="Z247" s="15"/>
      <c r="AA247" s="15"/>
      <c r="AB247" s="15"/>
      <c r="AC247" s="15"/>
      <c r="AD247" s="15"/>
      <c r="AE247" s="15"/>
      <c r="AT247" s="262" t="s">
        <v>163</v>
      </c>
      <c r="AU247" s="262" t="s">
        <v>83</v>
      </c>
      <c r="AV247" s="15" t="s">
        <v>159</v>
      </c>
      <c r="AW247" s="15" t="s">
        <v>33</v>
      </c>
      <c r="AX247" s="15" t="s">
        <v>81</v>
      </c>
      <c r="AY247" s="262" t="s">
        <v>152</v>
      </c>
    </row>
    <row r="248" spans="1:65" s="2" customFormat="1" ht="24.15" customHeight="1">
      <c r="A248" s="39"/>
      <c r="B248" s="40"/>
      <c r="C248" s="213" t="s">
        <v>7</v>
      </c>
      <c r="D248" s="213" t="s">
        <v>154</v>
      </c>
      <c r="E248" s="214" t="s">
        <v>310</v>
      </c>
      <c r="F248" s="215" t="s">
        <v>311</v>
      </c>
      <c r="G248" s="216" t="s">
        <v>240</v>
      </c>
      <c r="H248" s="217">
        <v>6.947</v>
      </c>
      <c r="I248" s="218"/>
      <c r="J248" s="219">
        <f>ROUND(I248*H248,2)</f>
        <v>0</v>
      </c>
      <c r="K248" s="215" t="s">
        <v>158</v>
      </c>
      <c r="L248" s="45"/>
      <c r="M248" s="220" t="s">
        <v>19</v>
      </c>
      <c r="N248" s="221" t="s">
        <v>45</v>
      </c>
      <c r="O248" s="85"/>
      <c r="P248" s="222">
        <f>O248*H248</f>
        <v>0</v>
      </c>
      <c r="Q248" s="222">
        <v>0.01747</v>
      </c>
      <c r="R248" s="222">
        <f>Q248*H248</f>
        <v>0.12136409</v>
      </c>
      <c r="S248" s="222">
        <v>0</v>
      </c>
      <c r="T248" s="223">
        <f>S248*H248</f>
        <v>0</v>
      </c>
      <c r="U248" s="39"/>
      <c r="V248" s="39"/>
      <c r="W248" s="39"/>
      <c r="X248" s="39"/>
      <c r="Y248" s="39"/>
      <c r="Z248" s="39"/>
      <c r="AA248" s="39"/>
      <c r="AB248" s="39"/>
      <c r="AC248" s="39"/>
      <c r="AD248" s="39"/>
      <c r="AE248" s="39"/>
      <c r="AR248" s="224" t="s">
        <v>159</v>
      </c>
      <c r="AT248" s="224" t="s">
        <v>154</v>
      </c>
      <c r="AU248" s="224" t="s">
        <v>83</v>
      </c>
      <c r="AY248" s="18" t="s">
        <v>152</v>
      </c>
      <c r="BE248" s="225">
        <f>IF(N248="základní",J248,0)</f>
        <v>0</v>
      </c>
      <c r="BF248" s="225">
        <f>IF(N248="snížená",J248,0)</f>
        <v>0</v>
      </c>
      <c r="BG248" s="225">
        <f>IF(N248="zákl. přenesená",J248,0)</f>
        <v>0</v>
      </c>
      <c r="BH248" s="225">
        <f>IF(N248="sníž. přenesená",J248,0)</f>
        <v>0</v>
      </c>
      <c r="BI248" s="225">
        <f>IF(N248="nulová",J248,0)</f>
        <v>0</v>
      </c>
      <c r="BJ248" s="18" t="s">
        <v>81</v>
      </c>
      <c r="BK248" s="225">
        <f>ROUND(I248*H248,2)</f>
        <v>0</v>
      </c>
      <c r="BL248" s="18" t="s">
        <v>159</v>
      </c>
      <c r="BM248" s="224" t="s">
        <v>312</v>
      </c>
    </row>
    <row r="249" spans="1:47" s="2" customFormat="1" ht="12">
      <c r="A249" s="39"/>
      <c r="B249" s="40"/>
      <c r="C249" s="41"/>
      <c r="D249" s="226" t="s">
        <v>161</v>
      </c>
      <c r="E249" s="41"/>
      <c r="F249" s="227" t="s">
        <v>313</v>
      </c>
      <c r="G249" s="41"/>
      <c r="H249" s="41"/>
      <c r="I249" s="228"/>
      <c r="J249" s="41"/>
      <c r="K249" s="41"/>
      <c r="L249" s="45"/>
      <c r="M249" s="229"/>
      <c r="N249" s="230"/>
      <c r="O249" s="85"/>
      <c r="P249" s="85"/>
      <c r="Q249" s="85"/>
      <c r="R249" s="85"/>
      <c r="S249" s="85"/>
      <c r="T249" s="86"/>
      <c r="U249" s="39"/>
      <c r="V249" s="39"/>
      <c r="W249" s="39"/>
      <c r="X249" s="39"/>
      <c r="Y249" s="39"/>
      <c r="Z249" s="39"/>
      <c r="AA249" s="39"/>
      <c r="AB249" s="39"/>
      <c r="AC249" s="39"/>
      <c r="AD249" s="39"/>
      <c r="AE249" s="39"/>
      <c r="AT249" s="18" t="s">
        <v>161</v>
      </c>
      <c r="AU249" s="18" t="s">
        <v>83</v>
      </c>
    </row>
    <row r="250" spans="1:51" s="13" customFormat="1" ht="12">
      <c r="A250" s="13"/>
      <c r="B250" s="231"/>
      <c r="C250" s="232"/>
      <c r="D250" s="226" t="s">
        <v>163</v>
      </c>
      <c r="E250" s="233" t="s">
        <v>19</v>
      </c>
      <c r="F250" s="234" t="s">
        <v>308</v>
      </c>
      <c r="G250" s="232"/>
      <c r="H250" s="233" t="s">
        <v>19</v>
      </c>
      <c r="I250" s="235"/>
      <c r="J250" s="232"/>
      <c r="K250" s="232"/>
      <c r="L250" s="236"/>
      <c r="M250" s="237"/>
      <c r="N250" s="238"/>
      <c r="O250" s="238"/>
      <c r="P250" s="238"/>
      <c r="Q250" s="238"/>
      <c r="R250" s="238"/>
      <c r="S250" s="238"/>
      <c r="T250" s="239"/>
      <c r="U250" s="13"/>
      <c r="V250" s="13"/>
      <c r="W250" s="13"/>
      <c r="X250" s="13"/>
      <c r="Y250" s="13"/>
      <c r="Z250" s="13"/>
      <c r="AA250" s="13"/>
      <c r="AB250" s="13"/>
      <c r="AC250" s="13"/>
      <c r="AD250" s="13"/>
      <c r="AE250" s="13"/>
      <c r="AT250" s="240" t="s">
        <v>163</v>
      </c>
      <c r="AU250" s="240" t="s">
        <v>83</v>
      </c>
      <c r="AV250" s="13" t="s">
        <v>81</v>
      </c>
      <c r="AW250" s="13" t="s">
        <v>33</v>
      </c>
      <c r="AX250" s="13" t="s">
        <v>74</v>
      </c>
      <c r="AY250" s="240" t="s">
        <v>152</v>
      </c>
    </row>
    <row r="251" spans="1:51" s="14" customFormat="1" ht="12">
      <c r="A251" s="14"/>
      <c r="B251" s="241"/>
      <c r="C251" s="242"/>
      <c r="D251" s="226" t="s">
        <v>163</v>
      </c>
      <c r="E251" s="243" t="s">
        <v>19</v>
      </c>
      <c r="F251" s="244" t="s">
        <v>309</v>
      </c>
      <c r="G251" s="242"/>
      <c r="H251" s="245">
        <v>6.947</v>
      </c>
      <c r="I251" s="246"/>
      <c r="J251" s="242"/>
      <c r="K251" s="242"/>
      <c r="L251" s="247"/>
      <c r="M251" s="248"/>
      <c r="N251" s="249"/>
      <c r="O251" s="249"/>
      <c r="P251" s="249"/>
      <c r="Q251" s="249"/>
      <c r="R251" s="249"/>
      <c r="S251" s="249"/>
      <c r="T251" s="250"/>
      <c r="U251" s="14"/>
      <c r="V251" s="14"/>
      <c r="W251" s="14"/>
      <c r="X251" s="14"/>
      <c r="Y251" s="14"/>
      <c r="Z251" s="14"/>
      <c r="AA251" s="14"/>
      <c r="AB251" s="14"/>
      <c r="AC251" s="14"/>
      <c r="AD251" s="14"/>
      <c r="AE251" s="14"/>
      <c r="AT251" s="251" t="s">
        <v>163</v>
      </c>
      <c r="AU251" s="251" t="s">
        <v>83</v>
      </c>
      <c r="AV251" s="14" t="s">
        <v>83</v>
      </c>
      <c r="AW251" s="14" t="s">
        <v>33</v>
      </c>
      <c r="AX251" s="14" t="s">
        <v>74</v>
      </c>
      <c r="AY251" s="251" t="s">
        <v>152</v>
      </c>
    </row>
    <row r="252" spans="1:51" s="15" customFormat="1" ht="12">
      <c r="A252" s="15"/>
      <c r="B252" s="252"/>
      <c r="C252" s="253"/>
      <c r="D252" s="226" t="s">
        <v>163</v>
      </c>
      <c r="E252" s="254" t="s">
        <v>19</v>
      </c>
      <c r="F252" s="255" t="s">
        <v>170</v>
      </c>
      <c r="G252" s="253"/>
      <c r="H252" s="256">
        <v>6.947</v>
      </c>
      <c r="I252" s="257"/>
      <c r="J252" s="253"/>
      <c r="K252" s="253"/>
      <c r="L252" s="258"/>
      <c r="M252" s="259"/>
      <c r="N252" s="260"/>
      <c r="O252" s="260"/>
      <c r="P252" s="260"/>
      <c r="Q252" s="260"/>
      <c r="R252" s="260"/>
      <c r="S252" s="260"/>
      <c r="T252" s="261"/>
      <c r="U252" s="15"/>
      <c r="V252" s="15"/>
      <c r="W252" s="15"/>
      <c r="X252" s="15"/>
      <c r="Y252" s="15"/>
      <c r="Z252" s="15"/>
      <c r="AA252" s="15"/>
      <c r="AB252" s="15"/>
      <c r="AC252" s="15"/>
      <c r="AD252" s="15"/>
      <c r="AE252" s="15"/>
      <c r="AT252" s="262" t="s">
        <v>163</v>
      </c>
      <c r="AU252" s="262" t="s">
        <v>83</v>
      </c>
      <c r="AV252" s="15" t="s">
        <v>159</v>
      </c>
      <c r="AW252" s="15" t="s">
        <v>33</v>
      </c>
      <c r="AX252" s="15" t="s">
        <v>81</v>
      </c>
      <c r="AY252" s="262" t="s">
        <v>152</v>
      </c>
    </row>
    <row r="253" spans="1:65" s="2" customFormat="1" ht="24.15" customHeight="1">
      <c r="A253" s="39"/>
      <c r="B253" s="40"/>
      <c r="C253" s="213" t="s">
        <v>314</v>
      </c>
      <c r="D253" s="213" t="s">
        <v>154</v>
      </c>
      <c r="E253" s="214" t="s">
        <v>315</v>
      </c>
      <c r="F253" s="215" t="s">
        <v>316</v>
      </c>
      <c r="G253" s="216" t="s">
        <v>240</v>
      </c>
      <c r="H253" s="217">
        <v>6.947</v>
      </c>
      <c r="I253" s="218"/>
      <c r="J253" s="219">
        <f>ROUND(I253*H253,2)</f>
        <v>0</v>
      </c>
      <c r="K253" s="215" t="s">
        <v>158</v>
      </c>
      <c r="L253" s="45"/>
      <c r="M253" s="220" t="s">
        <v>19</v>
      </c>
      <c r="N253" s="221" t="s">
        <v>45</v>
      </c>
      <c r="O253" s="85"/>
      <c r="P253" s="222">
        <f>O253*H253</f>
        <v>0</v>
      </c>
      <c r="Q253" s="222">
        <v>0</v>
      </c>
      <c r="R253" s="222">
        <f>Q253*H253</f>
        <v>0</v>
      </c>
      <c r="S253" s="222">
        <v>0</v>
      </c>
      <c r="T253" s="223">
        <f>S253*H253</f>
        <v>0</v>
      </c>
      <c r="U253" s="39"/>
      <c r="V253" s="39"/>
      <c r="W253" s="39"/>
      <c r="X253" s="39"/>
      <c r="Y253" s="39"/>
      <c r="Z253" s="39"/>
      <c r="AA253" s="39"/>
      <c r="AB253" s="39"/>
      <c r="AC253" s="39"/>
      <c r="AD253" s="39"/>
      <c r="AE253" s="39"/>
      <c r="AR253" s="224" t="s">
        <v>159</v>
      </c>
      <c r="AT253" s="224" t="s">
        <v>154</v>
      </c>
      <c r="AU253" s="224" t="s">
        <v>83</v>
      </c>
      <c r="AY253" s="18" t="s">
        <v>152</v>
      </c>
      <c r="BE253" s="225">
        <f>IF(N253="základní",J253,0)</f>
        <v>0</v>
      </c>
      <c r="BF253" s="225">
        <f>IF(N253="snížená",J253,0)</f>
        <v>0</v>
      </c>
      <c r="BG253" s="225">
        <f>IF(N253="zákl. přenesená",J253,0)</f>
        <v>0</v>
      </c>
      <c r="BH253" s="225">
        <f>IF(N253="sníž. přenesená",J253,0)</f>
        <v>0</v>
      </c>
      <c r="BI253" s="225">
        <f>IF(N253="nulová",J253,0)</f>
        <v>0</v>
      </c>
      <c r="BJ253" s="18" t="s">
        <v>81</v>
      </c>
      <c r="BK253" s="225">
        <f>ROUND(I253*H253,2)</f>
        <v>0</v>
      </c>
      <c r="BL253" s="18" t="s">
        <v>159</v>
      </c>
      <c r="BM253" s="224" t="s">
        <v>317</v>
      </c>
    </row>
    <row r="254" spans="1:47" s="2" customFormat="1" ht="12">
      <c r="A254" s="39"/>
      <c r="B254" s="40"/>
      <c r="C254" s="41"/>
      <c r="D254" s="226" t="s">
        <v>161</v>
      </c>
      <c r="E254" s="41"/>
      <c r="F254" s="227" t="s">
        <v>313</v>
      </c>
      <c r="G254" s="41"/>
      <c r="H254" s="41"/>
      <c r="I254" s="228"/>
      <c r="J254" s="41"/>
      <c r="K254" s="41"/>
      <c r="L254" s="45"/>
      <c r="M254" s="229"/>
      <c r="N254" s="230"/>
      <c r="O254" s="85"/>
      <c r="P254" s="85"/>
      <c r="Q254" s="85"/>
      <c r="R254" s="85"/>
      <c r="S254" s="85"/>
      <c r="T254" s="86"/>
      <c r="U254" s="39"/>
      <c r="V254" s="39"/>
      <c r="W254" s="39"/>
      <c r="X254" s="39"/>
      <c r="Y254" s="39"/>
      <c r="Z254" s="39"/>
      <c r="AA254" s="39"/>
      <c r="AB254" s="39"/>
      <c r="AC254" s="39"/>
      <c r="AD254" s="39"/>
      <c r="AE254" s="39"/>
      <c r="AT254" s="18" t="s">
        <v>161</v>
      </c>
      <c r="AU254" s="18" t="s">
        <v>83</v>
      </c>
    </row>
    <row r="255" spans="1:51" s="13" customFormat="1" ht="12">
      <c r="A255" s="13"/>
      <c r="B255" s="231"/>
      <c r="C255" s="232"/>
      <c r="D255" s="226" t="s">
        <v>163</v>
      </c>
      <c r="E255" s="233" t="s">
        <v>19</v>
      </c>
      <c r="F255" s="234" t="s">
        <v>308</v>
      </c>
      <c r="G255" s="232"/>
      <c r="H255" s="233" t="s">
        <v>19</v>
      </c>
      <c r="I255" s="235"/>
      <c r="J255" s="232"/>
      <c r="K255" s="232"/>
      <c r="L255" s="236"/>
      <c r="M255" s="237"/>
      <c r="N255" s="238"/>
      <c r="O255" s="238"/>
      <c r="P255" s="238"/>
      <c r="Q255" s="238"/>
      <c r="R255" s="238"/>
      <c r="S255" s="238"/>
      <c r="T255" s="239"/>
      <c r="U255" s="13"/>
      <c r="V255" s="13"/>
      <c r="W255" s="13"/>
      <c r="X255" s="13"/>
      <c r="Y255" s="13"/>
      <c r="Z255" s="13"/>
      <c r="AA255" s="13"/>
      <c r="AB255" s="13"/>
      <c r="AC255" s="13"/>
      <c r="AD255" s="13"/>
      <c r="AE255" s="13"/>
      <c r="AT255" s="240" t="s">
        <v>163</v>
      </c>
      <c r="AU255" s="240" t="s">
        <v>83</v>
      </c>
      <c r="AV255" s="13" t="s">
        <v>81</v>
      </c>
      <c r="AW255" s="13" t="s">
        <v>33</v>
      </c>
      <c r="AX255" s="13" t="s">
        <v>74</v>
      </c>
      <c r="AY255" s="240" t="s">
        <v>152</v>
      </c>
    </row>
    <row r="256" spans="1:51" s="14" customFormat="1" ht="12">
      <c r="A256" s="14"/>
      <c r="B256" s="241"/>
      <c r="C256" s="242"/>
      <c r="D256" s="226" t="s">
        <v>163</v>
      </c>
      <c r="E256" s="243" t="s">
        <v>19</v>
      </c>
      <c r="F256" s="244" t="s">
        <v>309</v>
      </c>
      <c r="G256" s="242"/>
      <c r="H256" s="245">
        <v>6.947</v>
      </c>
      <c r="I256" s="246"/>
      <c r="J256" s="242"/>
      <c r="K256" s="242"/>
      <c r="L256" s="247"/>
      <c r="M256" s="248"/>
      <c r="N256" s="249"/>
      <c r="O256" s="249"/>
      <c r="P256" s="249"/>
      <c r="Q256" s="249"/>
      <c r="R256" s="249"/>
      <c r="S256" s="249"/>
      <c r="T256" s="250"/>
      <c r="U256" s="14"/>
      <c r="V256" s="14"/>
      <c r="W256" s="14"/>
      <c r="X256" s="14"/>
      <c r="Y256" s="14"/>
      <c r="Z256" s="14"/>
      <c r="AA256" s="14"/>
      <c r="AB256" s="14"/>
      <c r="AC256" s="14"/>
      <c r="AD256" s="14"/>
      <c r="AE256" s="14"/>
      <c r="AT256" s="251" t="s">
        <v>163</v>
      </c>
      <c r="AU256" s="251" t="s">
        <v>83</v>
      </c>
      <c r="AV256" s="14" t="s">
        <v>83</v>
      </c>
      <c r="AW256" s="14" t="s">
        <v>33</v>
      </c>
      <c r="AX256" s="14" t="s">
        <v>74</v>
      </c>
      <c r="AY256" s="251" t="s">
        <v>152</v>
      </c>
    </row>
    <row r="257" spans="1:51" s="15" customFormat="1" ht="12">
      <c r="A257" s="15"/>
      <c r="B257" s="252"/>
      <c r="C257" s="253"/>
      <c r="D257" s="226" t="s">
        <v>163</v>
      </c>
      <c r="E257" s="254" t="s">
        <v>19</v>
      </c>
      <c r="F257" s="255" t="s">
        <v>170</v>
      </c>
      <c r="G257" s="253"/>
      <c r="H257" s="256">
        <v>6.947</v>
      </c>
      <c r="I257" s="257"/>
      <c r="J257" s="253"/>
      <c r="K257" s="253"/>
      <c r="L257" s="258"/>
      <c r="M257" s="259"/>
      <c r="N257" s="260"/>
      <c r="O257" s="260"/>
      <c r="P257" s="260"/>
      <c r="Q257" s="260"/>
      <c r="R257" s="260"/>
      <c r="S257" s="260"/>
      <c r="T257" s="261"/>
      <c r="U257" s="15"/>
      <c r="V257" s="15"/>
      <c r="W257" s="15"/>
      <c r="X257" s="15"/>
      <c r="Y257" s="15"/>
      <c r="Z257" s="15"/>
      <c r="AA257" s="15"/>
      <c r="AB257" s="15"/>
      <c r="AC257" s="15"/>
      <c r="AD257" s="15"/>
      <c r="AE257" s="15"/>
      <c r="AT257" s="262" t="s">
        <v>163</v>
      </c>
      <c r="AU257" s="262" t="s">
        <v>83</v>
      </c>
      <c r="AV257" s="15" t="s">
        <v>159</v>
      </c>
      <c r="AW257" s="15" t="s">
        <v>33</v>
      </c>
      <c r="AX257" s="15" t="s">
        <v>81</v>
      </c>
      <c r="AY257" s="262" t="s">
        <v>152</v>
      </c>
    </row>
    <row r="258" spans="1:65" s="2" customFormat="1" ht="24.15" customHeight="1">
      <c r="A258" s="39"/>
      <c r="B258" s="40"/>
      <c r="C258" s="213" t="s">
        <v>318</v>
      </c>
      <c r="D258" s="213" t="s">
        <v>154</v>
      </c>
      <c r="E258" s="214" t="s">
        <v>319</v>
      </c>
      <c r="F258" s="215" t="s">
        <v>320</v>
      </c>
      <c r="G258" s="216" t="s">
        <v>240</v>
      </c>
      <c r="H258" s="217">
        <v>6.947</v>
      </c>
      <c r="I258" s="218"/>
      <c r="J258" s="219">
        <f>ROUND(I258*H258,2)</f>
        <v>0</v>
      </c>
      <c r="K258" s="215" t="s">
        <v>158</v>
      </c>
      <c r="L258" s="45"/>
      <c r="M258" s="220" t="s">
        <v>19</v>
      </c>
      <c r="N258" s="221" t="s">
        <v>45</v>
      </c>
      <c r="O258" s="85"/>
      <c r="P258" s="222">
        <f>O258*H258</f>
        <v>0</v>
      </c>
      <c r="Q258" s="222">
        <v>0.00081</v>
      </c>
      <c r="R258" s="222">
        <f>Q258*H258</f>
        <v>0.00562707</v>
      </c>
      <c r="S258" s="222">
        <v>0</v>
      </c>
      <c r="T258" s="223">
        <f>S258*H258</f>
        <v>0</v>
      </c>
      <c r="U258" s="39"/>
      <c r="V258" s="39"/>
      <c r="W258" s="39"/>
      <c r="X258" s="39"/>
      <c r="Y258" s="39"/>
      <c r="Z258" s="39"/>
      <c r="AA258" s="39"/>
      <c r="AB258" s="39"/>
      <c r="AC258" s="39"/>
      <c r="AD258" s="39"/>
      <c r="AE258" s="39"/>
      <c r="AR258" s="224" t="s">
        <v>159</v>
      </c>
      <c r="AT258" s="224" t="s">
        <v>154</v>
      </c>
      <c r="AU258" s="224" t="s">
        <v>83</v>
      </c>
      <c r="AY258" s="18" t="s">
        <v>152</v>
      </c>
      <c r="BE258" s="225">
        <f>IF(N258="základní",J258,0)</f>
        <v>0</v>
      </c>
      <c r="BF258" s="225">
        <f>IF(N258="snížená",J258,0)</f>
        <v>0</v>
      </c>
      <c r="BG258" s="225">
        <f>IF(N258="zákl. přenesená",J258,0)</f>
        <v>0</v>
      </c>
      <c r="BH258" s="225">
        <f>IF(N258="sníž. přenesená",J258,0)</f>
        <v>0</v>
      </c>
      <c r="BI258" s="225">
        <f>IF(N258="nulová",J258,0)</f>
        <v>0</v>
      </c>
      <c r="BJ258" s="18" t="s">
        <v>81</v>
      </c>
      <c r="BK258" s="225">
        <f>ROUND(I258*H258,2)</f>
        <v>0</v>
      </c>
      <c r="BL258" s="18" t="s">
        <v>159</v>
      </c>
      <c r="BM258" s="224" t="s">
        <v>321</v>
      </c>
    </row>
    <row r="259" spans="1:47" s="2" customFormat="1" ht="12">
      <c r="A259" s="39"/>
      <c r="B259" s="40"/>
      <c r="C259" s="41"/>
      <c r="D259" s="226" t="s">
        <v>161</v>
      </c>
      <c r="E259" s="41"/>
      <c r="F259" s="227" t="s">
        <v>322</v>
      </c>
      <c r="G259" s="41"/>
      <c r="H259" s="41"/>
      <c r="I259" s="228"/>
      <c r="J259" s="41"/>
      <c r="K259" s="41"/>
      <c r="L259" s="45"/>
      <c r="M259" s="229"/>
      <c r="N259" s="230"/>
      <c r="O259" s="85"/>
      <c r="P259" s="85"/>
      <c r="Q259" s="85"/>
      <c r="R259" s="85"/>
      <c r="S259" s="85"/>
      <c r="T259" s="86"/>
      <c r="U259" s="39"/>
      <c r="V259" s="39"/>
      <c r="W259" s="39"/>
      <c r="X259" s="39"/>
      <c r="Y259" s="39"/>
      <c r="Z259" s="39"/>
      <c r="AA259" s="39"/>
      <c r="AB259" s="39"/>
      <c r="AC259" s="39"/>
      <c r="AD259" s="39"/>
      <c r="AE259" s="39"/>
      <c r="AT259" s="18" t="s">
        <v>161</v>
      </c>
      <c r="AU259" s="18" t="s">
        <v>83</v>
      </c>
    </row>
    <row r="260" spans="1:51" s="13" customFormat="1" ht="12">
      <c r="A260" s="13"/>
      <c r="B260" s="231"/>
      <c r="C260" s="232"/>
      <c r="D260" s="226" t="s">
        <v>163</v>
      </c>
      <c r="E260" s="233" t="s">
        <v>19</v>
      </c>
      <c r="F260" s="234" t="s">
        <v>308</v>
      </c>
      <c r="G260" s="232"/>
      <c r="H260" s="233" t="s">
        <v>19</v>
      </c>
      <c r="I260" s="235"/>
      <c r="J260" s="232"/>
      <c r="K260" s="232"/>
      <c r="L260" s="236"/>
      <c r="M260" s="237"/>
      <c r="N260" s="238"/>
      <c r="O260" s="238"/>
      <c r="P260" s="238"/>
      <c r="Q260" s="238"/>
      <c r="R260" s="238"/>
      <c r="S260" s="238"/>
      <c r="T260" s="239"/>
      <c r="U260" s="13"/>
      <c r="V260" s="13"/>
      <c r="W260" s="13"/>
      <c r="X260" s="13"/>
      <c r="Y260" s="13"/>
      <c r="Z260" s="13"/>
      <c r="AA260" s="13"/>
      <c r="AB260" s="13"/>
      <c r="AC260" s="13"/>
      <c r="AD260" s="13"/>
      <c r="AE260" s="13"/>
      <c r="AT260" s="240" t="s">
        <v>163</v>
      </c>
      <c r="AU260" s="240" t="s">
        <v>83</v>
      </c>
      <c r="AV260" s="13" t="s">
        <v>81</v>
      </c>
      <c r="AW260" s="13" t="s">
        <v>33</v>
      </c>
      <c r="AX260" s="13" t="s">
        <v>74</v>
      </c>
      <c r="AY260" s="240" t="s">
        <v>152</v>
      </c>
    </row>
    <row r="261" spans="1:51" s="14" customFormat="1" ht="12">
      <c r="A261" s="14"/>
      <c r="B261" s="241"/>
      <c r="C261" s="242"/>
      <c r="D261" s="226" t="s">
        <v>163</v>
      </c>
      <c r="E261" s="243" t="s">
        <v>19</v>
      </c>
      <c r="F261" s="244" t="s">
        <v>309</v>
      </c>
      <c r="G261" s="242"/>
      <c r="H261" s="245">
        <v>6.947</v>
      </c>
      <c r="I261" s="246"/>
      <c r="J261" s="242"/>
      <c r="K261" s="242"/>
      <c r="L261" s="247"/>
      <c r="M261" s="248"/>
      <c r="N261" s="249"/>
      <c r="O261" s="249"/>
      <c r="P261" s="249"/>
      <c r="Q261" s="249"/>
      <c r="R261" s="249"/>
      <c r="S261" s="249"/>
      <c r="T261" s="250"/>
      <c r="U261" s="14"/>
      <c r="V261" s="14"/>
      <c r="W261" s="14"/>
      <c r="X261" s="14"/>
      <c r="Y261" s="14"/>
      <c r="Z261" s="14"/>
      <c r="AA261" s="14"/>
      <c r="AB261" s="14"/>
      <c r="AC261" s="14"/>
      <c r="AD261" s="14"/>
      <c r="AE261" s="14"/>
      <c r="AT261" s="251" t="s">
        <v>163</v>
      </c>
      <c r="AU261" s="251" t="s">
        <v>83</v>
      </c>
      <c r="AV261" s="14" t="s">
        <v>83</v>
      </c>
      <c r="AW261" s="14" t="s">
        <v>33</v>
      </c>
      <c r="AX261" s="14" t="s">
        <v>74</v>
      </c>
      <c r="AY261" s="251" t="s">
        <v>152</v>
      </c>
    </row>
    <row r="262" spans="1:51" s="15" customFormat="1" ht="12">
      <c r="A262" s="15"/>
      <c r="B262" s="252"/>
      <c r="C262" s="253"/>
      <c r="D262" s="226" t="s">
        <v>163</v>
      </c>
      <c r="E262" s="254" t="s">
        <v>19</v>
      </c>
      <c r="F262" s="255" t="s">
        <v>170</v>
      </c>
      <c r="G262" s="253"/>
      <c r="H262" s="256">
        <v>6.947</v>
      </c>
      <c r="I262" s="257"/>
      <c r="J262" s="253"/>
      <c r="K262" s="253"/>
      <c r="L262" s="258"/>
      <c r="M262" s="259"/>
      <c r="N262" s="260"/>
      <c r="O262" s="260"/>
      <c r="P262" s="260"/>
      <c r="Q262" s="260"/>
      <c r="R262" s="260"/>
      <c r="S262" s="260"/>
      <c r="T262" s="261"/>
      <c r="U262" s="15"/>
      <c r="V262" s="15"/>
      <c r="W262" s="15"/>
      <c r="X262" s="15"/>
      <c r="Y262" s="15"/>
      <c r="Z262" s="15"/>
      <c r="AA262" s="15"/>
      <c r="AB262" s="15"/>
      <c r="AC262" s="15"/>
      <c r="AD262" s="15"/>
      <c r="AE262" s="15"/>
      <c r="AT262" s="262" t="s">
        <v>163</v>
      </c>
      <c r="AU262" s="262" t="s">
        <v>83</v>
      </c>
      <c r="AV262" s="15" t="s">
        <v>159</v>
      </c>
      <c r="AW262" s="15" t="s">
        <v>33</v>
      </c>
      <c r="AX262" s="15" t="s">
        <v>81</v>
      </c>
      <c r="AY262" s="262" t="s">
        <v>152</v>
      </c>
    </row>
    <row r="263" spans="1:65" s="2" customFormat="1" ht="24.15" customHeight="1">
      <c r="A263" s="39"/>
      <c r="B263" s="40"/>
      <c r="C263" s="213" t="s">
        <v>323</v>
      </c>
      <c r="D263" s="213" t="s">
        <v>154</v>
      </c>
      <c r="E263" s="214" t="s">
        <v>324</v>
      </c>
      <c r="F263" s="215" t="s">
        <v>325</v>
      </c>
      <c r="G263" s="216" t="s">
        <v>240</v>
      </c>
      <c r="H263" s="217">
        <v>6.947</v>
      </c>
      <c r="I263" s="218"/>
      <c r="J263" s="219">
        <f>ROUND(I263*H263,2)</f>
        <v>0</v>
      </c>
      <c r="K263" s="215" t="s">
        <v>158</v>
      </c>
      <c r="L263" s="45"/>
      <c r="M263" s="220" t="s">
        <v>19</v>
      </c>
      <c r="N263" s="221" t="s">
        <v>45</v>
      </c>
      <c r="O263" s="85"/>
      <c r="P263" s="222">
        <f>O263*H263</f>
        <v>0</v>
      </c>
      <c r="Q263" s="222">
        <v>0</v>
      </c>
      <c r="R263" s="222">
        <f>Q263*H263</f>
        <v>0</v>
      </c>
      <c r="S263" s="222">
        <v>0</v>
      </c>
      <c r="T263" s="223">
        <f>S263*H263</f>
        <v>0</v>
      </c>
      <c r="U263" s="39"/>
      <c r="V263" s="39"/>
      <c r="W263" s="39"/>
      <c r="X263" s="39"/>
      <c r="Y263" s="39"/>
      <c r="Z263" s="39"/>
      <c r="AA263" s="39"/>
      <c r="AB263" s="39"/>
      <c r="AC263" s="39"/>
      <c r="AD263" s="39"/>
      <c r="AE263" s="39"/>
      <c r="AR263" s="224" t="s">
        <v>159</v>
      </c>
      <c r="AT263" s="224" t="s">
        <v>154</v>
      </c>
      <c r="AU263" s="224" t="s">
        <v>83</v>
      </c>
      <c r="AY263" s="18" t="s">
        <v>152</v>
      </c>
      <c r="BE263" s="225">
        <f>IF(N263="základní",J263,0)</f>
        <v>0</v>
      </c>
      <c r="BF263" s="225">
        <f>IF(N263="snížená",J263,0)</f>
        <v>0</v>
      </c>
      <c r="BG263" s="225">
        <f>IF(N263="zákl. přenesená",J263,0)</f>
        <v>0</v>
      </c>
      <c r="BH263" s="225">
        <f>IF(N263="sníž. přenesená",J263,0)</f>
        <v>0</v>
      </c>
      <c r="BI263" s="225">
        <f>IF(N263="nulová",J263,0)</f>
        <v>0</v>
      </c>
      <c r="BJ263" s="18" t="s">
        <v>81</v>
      </c>
      <c r="BK263" s="225">
        <f>ROUND(I263*H263,2)</f>
        <v>0</v>
      </c>
      <c r="BL263" s="18" t="s">
        <v>159</v>
      </c>
      <c r="BM263" s="224" t="s">
        <v>326</v>
      </c>
    </row>
    <row r="264" spans="1:47" s="2" customFormat="1" ht="12">
      <c r="A264" s="39"/>
      <c r="B264" s="40"/>
      <c r="C264" s="41"/>
      <c r="D264" s="226" t="s">
        <v>161</v>
      </c>
      <c r="E264" s="41"/>
      <c r="F264" s="227" t="s">
        <v>322</v>
      </c>
      <c r="G264" s="41"/>
      <c r="H264" s="41"/>
      <c r="I264" s="228"/>
      <c r="J264" s="41"/>
      <c r="K264" s="41"/>
      <c r="L264" s="45"/>
      <c r="M264" s="229"/>
      <c r="N264" s="230"/>
      <c r="O264" s="85"/>
      <c r="P264" s="85"/>
      <c r="Q264" s="85"/>
      <c r="R264" s="85"/>
      <c r="S264" s="85"/>
      <c r="T264" s="86"/>
      <c r="U264" s="39"/>
      <c r="V264" s="39"/>
      <c r="W264" s="39"/>
      <c r="X264" s="39"/>
      <c r="Y264" s="39"/>
      <c r="Z264" s="39"/>
      <c r="AA264" s="39"/>
      <c r="AB264" s="39"/>
      <c r="AC264" s="39"/>
      <c r="AD264" s="39"/>
      <c r="AE264" s="39"/>
      <c r="AT264" s="18" t="s">
        <v>161</v>
      </c>
      <c r="AU264" s="18" t="s">
        <v>83</v>
      </c>
    </row>
    <row r="265" spans="1:51" s="13" customFormat="1" ht="12">
      <c r="A265" s="13"/>
      <c r="B265" s="231"/>
      <c r="C265" s="232"/>
      <c r="D265" s="226" t="s">
        <v>163</v>
      </c>
      <c r="E265" s="233" t="s">
        <v>19</v>
      </c>
      <c r="F265" s="234" t="s">
        <v>308</v>
      </c>
      <c r="G265" s="232"/>
      <c r="H265" s="233" t="s">
        <v>19</v>
      </c>
      <c r="I265" s="235"/>
      <c r="J265" s="232"/>
      <c r="K265" s="232"/>
      <c r="L265" s="236"/>
      <c r="M265" s="237"/>
      <c r="N265" s="238"/>
      <c r="O265" s="238"/>
      <c r="P265" s="238"/>
      <c r="Q265" s="238"/>
      <c r="R265" s="238"/>
      <c r="S265" s="238"/>
      <c r="T265" s="239"/>
      <c r="U265" s="13"/>
      <c r="V265" s="13"/>
      <c r="W265" s="13"/>
      <c r="X265" s="13"/>
      <c r="Y265" s="13"/>
      <c r="Z265" s="13"/>
      <c r="AA265" s="13"/>
      <c r="AB265" s="13"/>
      <c r="AC265" s="13"/>
      <c r="AD265" s="13"/>
      <c r="AE265" s="13"/>
      <c r="AT265" s="240" t="s">
        <v>163</v>
      </c>
      <c r="AU265" s="240" t="s">
        <v>83</v>
      </c>
      <c r="AV265" s="13" t="s">
        <v>81</v>
      </c>
      <c r="AW265" s="13" t="s">
        <v>33</v>
      </c>
      <c r="AX265" s="13" t="s">
        <v>74</v>
      </c>
      <c r="AY265" s="240" t="s">
        <v>152</v>
      </c>
    </row>
    <row r="266" spans="1:51" s="14" customFormat="1" ht="12">
      <c r="A266" s="14"/>
      <c r="B266" s="241"/>
      <c r="C266" s="242"/>
      <c r="D266" s="226" t="s">
        <v>163</v>
      </c>
      <c r="E266" s="243" t="s">
        <v>19</v>
      </c>
      <c r="F266" s="244" t="s">
        <v>309</v>
      </c>
      <c r="G266" s="242"/>
      <c r="H266" s="245">
        <v>6.947</v>
      </c>
      <c r="I266" s="246"/>
      <c r="J266" s="242"/>
      <c r="K266" s="242"/>
      <c r="L266" s="247"/>
      <c r="M266" s="248"/>
      <c r="N266" s="249"/>
      <c r="O266" s="249"/>
      <c r="P266" s="249"/>
      <c r="Q266" s="249"/>
      <c r="R266" s="249"/>
      <c r="S266" s="249"/>
      <c r="T266" s="250"/>
      <c r="U266" s="14"/>
      <c r="V266" s="14"/>
      <c r="W266" s="14"/>
      <c r="X266" s="14"/>
      <c r="Y266" s="14"/>
      <c r="Z266" s="14"/>
      <c r="AA266" s="14"/>
      <c r="AB266" s="14"/>
      <c r="AC266" s="14"/>
      <c r="AD266" s="14"/>
      <c r="AE266" s="14"/>
      <c r="AT266" s="251" t="s">
        <v>163</v>
      </c>
      <c r="AU266" s="251" t="s">
        <v>83</v>
      </c>
      <c r="AV266" s="14" t="s">
        <v>83</v>
      </c>
      <c r="AW266" s="14" t="s">
        <v>33</v>
      </c>
      <c r="AX266" s="14" t="s">
        <v>74</v>
      </c>
      <c r="AY266" s="251" t="s">
        <v>152</v>
      </c>
    </row>
    <row r="267" spans="1:51" s="15" customFormat="1" ht="12">
      <c r="A267" s="15"/>
      <c r="B267" s="252"/>
      <c r="C267" s="253"/>
      <c r="D267" s="226" t="s">
        <v>163</v>
      </c>
      <c r="E267" s="254" t="s">
        <v>19</v>
      </c>
      <c r="F267" s="255" t="s">
        <v>170</v>
      </c>
      <c r="G267" s="253"/>
      <c r="H267" s="256">
        <v>6.947</v>
      </c>
      <c r="I267" s="257"/>
      <c r="J267" s="253"/>
      <c r="K267" s="253"/>
      <c r="L267" s="258"/>
      <c r="M267" s="259"/>
      <c r="N267" s="260"/>
      <c r="O267" s="260"/>
      <c r="P267" s="260"/>
      <c r="Q267" s="260"/>
      <c r="R267" s="260"/>
      <c r="S267" s="260"/>
      <c r="T267" s="261"/>
      <c r="U267" s="15"/>
      <c r="V267" s="15"/>
      <c r="W267" s="15"/>
      <c r="X267" s="15"/>
      <c r="Y267" s="15"/>
      <c r="Z267" s="15"/>
      <c r="AA267" s="15"/>
      <c r="AB267" s="15"/>
      <c r="AC267" s="15"/>
      <c r="AD267" s="15"/>
      <c r="AE267" s="15"/>
      <c r="AT267" s="262" t="s">
        <v>163</v>
      </c>
      <c r="AU267" s="262" t="s">
        <v>83</v>
      </c>
      <c r="AV267" s="15" t="s">
        <v>159</v>
      </c>
      <c r="AW267" s="15" t="s">
        <v>33</v>
      </c>
      <c r="AX267" s="15" t="s">
        <v>81</v>
      </c>
      <c r="AY267" s="262" t="s">
        <v>152</v>
      </c>
    </row>
    <row r="268" spans="1:63" s="12" customFormat="1" ht="22.8" customHeight="1">
      <c r="A268" s="12"/>
      <c r="B268" s="197"/>
      <c r="C268" s="198"/>
      <c r="D268" s="199" t="s">
        <v>73</v>
      </c>
      <c r="E268" s="211" t="s">
        <v>189</v>
      </c>
      <c r="F268" s="211" t="s">
        <v>327</v>
      </c>
      <c r="G268" s="198"/>
      <c r="H268" s="198"/>
      <c r="I268" s="201"/>
      <c r="J268" s="212">
        <f>BK268</f>
        <v>0</v>
      </c>
      <c r="K268" s="198"/>
      <c r="L268" s="203"/>
      <c r="M268" s="204"/>
      <c r="N268" s="205"/>
      <c r="O268" s="205"/>
      <c r="P268" s="206">
        <f>SUM(P269:P273)</f>
        <v>0</v>
      </c>
      <c r="Q268" s="205"/>
      <c r="R268" s="206">
        <f>SUM(R269:R273)</f>
        <v>12.082665</v>
      </c>
      <c r="S268" s="205"/>
      <c r="T268" s="207">
        <f>SUM(T269:T273)</f>
        <v>0</v>
      </c>
      <c r="U268" s="12"/>
      <c r="V268" s="12"/>
      <c r="W268" s="12"/>
      <c r="X268" s="12"/>
      <c r="Y268" s="12"/>
      <c r="Z268" s="12"/>
      <c r="AA268" s="12"/>
      <c r="AB268" s="12"/>
      <c r="AC268" s="12"/>
      <c r="AD268" s="12"/>
      <c r="AE268" s="12"/>
      <c r="AR268" s="208" t="s">
        <v>81</v>
      </c>
      <c r="AT268" s="209" t="s">
        <v>73</v>
      </c>
      <c r="AU268" s="209" t="s">
        <v>81</v>
      </c>
      <c r="AY268" s="208" t="s">
        <v>152</v>
      </c>
      <c r="BK268" s="210">
        <f>SUM(BK269:BK273)</f>
        <v>0</v>
      </c>
    </row>
    <row r="269" spans="1:65" s="2" customFormat="1" ht="24.15" customHeight="1">
      <c r="A269" s="39"/>
      <c r="B269" s="40"/>
      <c r="C269" s="213" t="s">
        <v>328</v>
      </c>
      <c r="D269" s="213" t="s">
        <v>154</v>
      </c>
      <c r="E269" s="214" t="s">
        <v>329</v>
      </c>
      <c r="F269" s="215" t="s">
        <v>330</v>
      </c>
      <c r="G269" s="216" t="s">
        <v>240</v>
      </c>
      <c r="H269" s="217">
        <v>20.825</v>
      </c>
      <c r="I269" s="218"/>
      <c r="J269" s="219">
        <f>ROUND(I269*H269,2)</f>
        <v>0</v>
      </c>
      <c r="K269" s="215" t="s">
        <v>158</v>
      </c>
      <c r="L269" s="45"/>
      <c r="M269" s="220" t="s">
        <v>19</v>
      </c>
      <c r="N269" s="221" t="s">
        <v>45</v>
      </c>
      <c r="O269" s="85"/>
      <c r="P269" s="222">
        <f>O269*H269</f>
        <v>0</v>
      </c>
      <c r="Q269" s="222">
        <v>0.5802</v>
      </c>
      <c r="R269" s="222">
        <f>Q269*H269</f>
        <v>12.082665</v>
      </c>
      <c r="S269" s="222">
        <v>0</v>
      </c>
      <c r="T269" s="223">
        <f>S269*H269</f>
        <v>0</v>
      </c>
      <c r="U269" s="39"/>
      <c r="V269" s="39"/>
      <c r="W269" s="39"/>
      <c r="X269" s="39"/>
      <c r="Y269" s="39"/>
      <c r="Z269" s="39"/>
      <c r="AA269" s="39"/>
      <c r="AB269" s="39"/>
      <c r="AC269" s="39"/>
      <c r="AD269" s="39"/>
      <c r="AE269" s="39"/>
      <c r="AR269" s="224" t="s">
        <v>159</v>
      </c>
      <c r="AT269" s="224" t="s">
        <v>154</v>
      </c>
      <c r="AU269" s="224" t="s">
        <v>83</v>
      </c>
      <c r="AY269" s="18" t="s">
        <v>152</v>
      </c>
      <c r="BE269" s="225">
        <f>IF(N269="základní",J269,0)</f>
        <v>0</v>
      </c>
      <c r="BF269" s="225">
        <f>IF(N269="snížená",J269,0)</f>
        <v>0</v>
      </c>
      <c r="BG269" s="225">
        <f>IF(N269="zákl. přenesená",J269,0)</f>
        <v>0</v>
      </c>
      <c r="BH269" s="225">
        <f>IF(N269="sníž. přenesená",J269,0)</f>
        <v>0</v>
      </c>
      <c r="BI269" s="225">
        <f>IF(N269="nulová",J269,0)</f>
        <v>0</v>
      </c>
      <c r="BJ269" s="18" t="s">
        <v>81</v>
      </c>
      <c r="BK269" s="225">
        <f>ROUND(I269*H269,2)</f>
        <v>0</v>
      </c>
      <c r="BL269" s="18" t="s">
        <v>159</v>
      </c>
      <c r="BM269" s="224" t="s">
        <v>331</v>
      </c>
    </row>
    <row r="270" spans="1:47" s="2" customFormat="1" ht="12">
      <c r="A270" s="39"/>
      <c r="B270" s="40"/>
      <c r="C270" s="41"/>
      <c r="D270" s="226" t="s">
        <v>161</v>
      </c>
      <c r="E270" s="41"/>
      <c r="F270" s="227" t="s">
        <v>332</v>
      </c>
      <c r="G270" s="41"/>
      <c r="H270" s="41"/>
      <c r="I270" s="228"/>
      <c r="J270" s="41"/>
      <c r="K270" s="41"/>
      <c r="L270" s="45"/>
      <c r="M270" s="229"/>
      <c r="N270" s="230"/>
      <c r="O270" s="85"/>
      <c r="P270" s="85"/>
      <c r="Q270" s="85"/>
      <c r="R270" s="85"/>
      <c r="S270" s="85"/>
      <c r="T270" s="86"/>
      <c r="U270" s="39"/>
      <c r="V270" s="39"/>
      <c r="W270" s="39"/>
      <c r="X270" s="39"/>
      <c r="Y270" s="39"/>
      <c r="Z270" s="39"/>
      <c r="AA270" s="39"/>
      <c r="AB270" s="39"/>
      <c r="AC270" s="39"/>
      <c r="AD270" s="39"/>
      <c r="AE270" s="39"/>
      <c r="AT270" s="18" t="s">
        <v>161</v>
      </c>
      <c r="AU270" s="18" t="s">
        <v>83</v>
      </c>
    </row>
    <row r="271" spans="1:51" s="13" customFormat="1" ht="12">
      <c r="A271" s="13"/>
      <c r="B271" s="231"/>
      <c r="C271" s="232"/>
      <c r="D271" s="226" t="s">
        <v>163</v>
      </c>
      <c r="E271" s="233" t="s">
        <v>19</v>
      </c>
      <c r="F271" s="234" t="s">
        <v>333</v>
      </c>
      <c r="G271" s="232"/>
      <c r="H271" s="233" t="s">
        <v>19</v>
      </c>
      <c r="I271" s="235"/>
      <c r="J271" s="232"/>
      <c r="K271" s="232"/>
      <c r="L271" s="236"/>
      <c r="M271" s="237"/>
      <c r="N271" s="238"/>
      <c r="O271" s="238"/>
      <c r="P271" s="238"/>
      <c r="Q271" s="238"/>
      <c r="R271" s="238"/>
      <c r="S271" s="238"/>
      <c r="T271" s="239"/>
      <c r="U271" s="13"/>
      <c r="V271" s="13"/>
      <c r="W271" s="13"/>
      <c r="X271" s="13"/>
      <c r="Y271" s="13"/>
      <c r="Z271" s="13"/>
      <c r="AA271" s="13"/>
      <c r="AB271" s="13"/>
      <c r="AC271" s="13"/>
      <c r="AD271" s="13"/>
      <c r="AE271" s="13"/>
      <c r="AT271" s="240" t="s">
        <v>163</v>
      </c>
      <c r="AU271" s="240" t="s">
        <v>83</v>
      </c>
      <c r="AV271" s="13" t="s">
        <v>81</v>
      </c>
      <c r="AW271" s="13" t="s">
        <v>33</v>
      </c>
      <c r="AX271" s="13" t="s">
        <v>74</v>
      </c>
      <c r="AY271" s="240" t="s">
        <v>152</v>
      </c>
    </row>
    <row r="272" spans="1:51" s="14" customFormat="1" ht="12">
      <c r="A272" s="14"/>
      <c r="B272" s="241"/>
      <c r="C272" s="242"/>
      <c r="D272" s="226" t="s">
        <v>163</v>
      </c>
      <c r="E272" s="243" t="s">
        <v>19</v>
      </c>
      <c r="F272" s="244" t="s">
        <v>334</v>
      </c>
      <c r="G272" s="242"/>
      <c r="H272" s="245">
        <v>20.825</v>
      </c>
      <c r="I272" s="246"/>
      <c r="J272" s="242"/>
      <c r="K272" s="242"/>
      <c r="L272" s="247"/>
      <c r="M272" s="248"/>
      <c r="N272" s="249"/>
      <c r="O272" s="249"/>
      <c r="P272" s="249"/>
      <c r="Q272" s="249"/>
      <c r="R272" s="249"/>
      <c r="S272" s="249"/>
      <c r="T272" s="250"/>
      <c r="U272" s="14"/>
      <c r="V272" s="14"/>
      <c r="W272" s="14"/>
      <c r="X272" s="14"/>
      <c r="Y272" s="14"/>
      <c r="Z272" s="14"/>
      <c r="AA272" s="14"/>
      <c r="AB272" s="14"/>
      <c r="AC272" s="14"/>
      <c r="AD272" s="14"/>
      <c r="AE272" s="14"/>
      <c r="AT272" s="251" t="s">
        <v>163</v>
      </c>
      <c r="AU272" s="251" t="s">
        <v>83</v>
      </c>
      <c r="AV272" s="14" t="s">
        <v>83</v>
      </c>
      <c r="AW272" s="14" t="s">
        <v>33</v>
      </c>
      <c r="AX272" s="14" t="s">
        <v>74</v>
      </c>
      <c r="AY272" s="251" t="s">
        <v>152</v>
      </c>
    </row>
    <row r="273" spans="1:51" s="15" customFormat="1" ht="12">
      <c r="A273" s="15"/>
      <c r="B273" s="252"/>
      <c r="C273" s="253"/>
      <c r="D273" s="226" t="s">
        <v>163</v>
      </c>
      <c r="E273" s="254" t="s">
        <v>19</v>
      </c>
      <c r="F273" s="255" t="s">
        <v>170</v>
      </c>
      <c r="G273" s="253"/>
      <c r="H273" s="256">
        <v>20.825</v>
      </c>
      <c r="I273" s="257"/>
      <c r="J273" s="253"/>
      <c r="K273" s="253"/>
      <c r="L273" s="258"/>
      <c r="M273" s="259"/>
      <c r="N273" s="260"/>
      <c r="O273" s="260"/>
      <c r="P273" s="260"/>
      <c r="Q273" s="260"/>
      <c r="R273" s="260"/>
      <c r="S273" s="260"/>
      <c r="T273" s="261"/>
      <c r="U273" s="15"/>
      <c r="V273" s="15"/>
      <c r="W273" s="15"/>
      <c r="X273" s="15"/>
      <c r="Y273" s="15"/>
      <c r="Z273" s="15"/>
      <c r="AA273" s="15"/>
      <c r="AB273" s="15"/>
      <c r="AC273" s="15"/>
      <c r="AD273" s="15"/>
      <c r="AE273" s="15"/>
      <c r="AT273" s="262" t="s">
        <v>163</v>
      </c>
      <c r="AU273" s="262" t="s">
        <v>83</v>
      </c>
      <c r="AV273" s="15" t="s">
        <v>159</v>
      </c>
      <c r="AW273" s="15" t="s">
        <v>33</v>
      </c>
      <c r="AX273" s="15" t="s">
        <v>81</v>
      </c>
      <c r="AY273" s="262" t="s">
        <v>152</v>
      </c>
    </row>
    <row r="274" spans="1:63" s="12" customFormat="1" ht="22.8" customHeight="1">
      <c r="A274" s="12"/>
      <c r="B274" s="197"/>
      <c r="C274" s="198"/>
      <c r="D274" s="199" t="s">
        <v>73</v>
      </c>
      <c r="E274" s="211" t="s">
        <v>196</v>
      </c>
      <c r="F274" s="211" t="s">
        <v>335</v>
      </c>
      <c r="G274" s="198"/>
      <c r="H274" s="198"/>
      <c r="I274" s="201"/>
      <c r="J274" s="212">
        <f>BK274</f>
        <v>0</v>
      </c>
      <c r="K274" s="198"/>
      <c r="L274" s="203"/>
      <c r="M274" s="204"/>
      <c r="N274" s="205"/>
      <c r="O274" s="205"/>
      <c r="P274" s="206">
        <f>SUM(P275:P373)</f>
        <v>0</v>
      </c>
      <c r="Q274" s="205"/>
      <c r="R274" s="206">
        <f>SUM(R275:R373)</f>
        <v>16.50491933</v>
      </c>
      <c r="S274" s="205"/>
      <c r="T274" s="207">
        <f>SUM(T275:T373)</f>
        <v>0</v>
      </c>
      <c r="U274" s="12"/>
      <c r="V274" s="12"/>
      <c r="W274" s="12"/>
      <c r="X274" s="12"/>
      <c r="Y274" s="12"/>
      <c r="Z274" s="12"/>
      <c r="AA274" s="12"/>
      <c r="AB274" s="12"/>
      <c r="AC274" s="12"/>
      <c r="AD274" s="12"/>
      <c r="AE274" s="12"/>
      <c r="AR274" s="208" t="s">
        <v>81</v>
      </c>
      <c r="AT274" s="209" t="s">
        <v>73</v>
      </c>
      <c r="AU274" s="209" t="s">
        <v>81</v>
      </c>
      <c r="AY274" s="208" t="s">
        <v>152</v>
      </c>
      <c r="BK274" s="210">
        <f>SUM(BK275:BK373)</f>
        <v>0</v>
      </c>
    </row>
    <row r="275" spans="1:65" s="2" customFormat="1" ht="24.15" customHeight="1">
      <c r="A275" s="39"/>
      <c r="B275" s="40"/>
      <c r="C275" s="213" t="s">
        <v>336</v>
      </c>
      <c r="D275" s="213" t="s">
        <v>154</v>
      </c>
      <c r="E275" s="214" t="s">
        <v>337</v>
      </c>
      <c r="F275" s="215" t="s">
        <v>338</v>
      </c>
      <c r="G275" s="216" t="s">
        <v>240</v>
      </c>
      <c r="H275" s="217">
        <v>7.08</v>
      </c>
      <c r="I275" s="218"/>
      <c r="J275" s="219">
        <f>ROUND(I275*H275,2)</f>
        <v>0</v>
      </c>
      <c r="K275" s="215" t="s">
        <v>158</v>
      </c>
      <c r="L275" s="45"/>
      <c r="M275" s="220" t="s">
        <v>19</v>
      </c>
      <c r="N275" s="221" t="s">
        <v>45</v>
      </c>
      <c r="O275" s="85"/>
      <c r="P275" s="222">
        <f>O275*H275</f>
        <v>0</v>
      </c>
      <c r="Q275" s="222">
        <v>0.0147</v>
      </c>
      <c r="R275" s="222">
        <f>Q275*H275</f>
        <v>0.104076</v>
      </c>
      <c r="S275" s="222">
        <v>0</v>
      </c>
      <c r="T275" s="223">
        <f>S275*H275</f>
        <v>0</v>
      </c>
      <c r="U275" s="39"/>
      <c r="V275" s="39"/>
      <c r="W275" s="39"/>
      <c r="X275" s="39"/>
      <c r="Y275" s="39"/>
      <c r="Z275" s="39"/>
      <c r="AA275" s="39"/>
      <c r="AB275" s="39"/>
      <c r="AC275" s="39"/>
      <c r="AD275" s="39"/>
      <c r="AE275" s="39"/>
      <c r="AR275" s="224" t="s">
        <v>159</v>
      </c>
      <c r="AT275" s="224" t="s">
        <v>154</v>
      </c>
      <c r="AU275" s="224" t="s">
        <v>83</v>
      </c>
      <c r="AY275" s="18" t="s">
        <v>152</v>
      </c>
      <c r="BE275" s="225">
        <f>IF(N275="základní",J275,0)</f>
        <v>0</v>
      </c>
      <c r="BF275" s="225">
        <f>IF(N275="snížená",J275,0)</f>
        <v>0</v>
      </c>
      <c r="BG275" s="225">
        <f>IF(N275="zákl. přenesená",J275,0)</f>
        <v>0</v>
      </c>
      <c r="BH275" s="225">
        <f>IF(N275="sníž. přenesená",J275,0)</f>
        <v>0</v>
      </c>
      <c r="BI275" s="225">
        <f>IF(N275="nulová",J275,0)</f>
        <v>0</v>
      </c>
      <c r="BJ275" s="18" t="s">
        <v>81</v>
      </c>
      <c r="BK275" s="225">
        <f>ROUND(I275*H275,2)</f>
        <v>0</v>
      </c>
      <c r="BL275" s="18" t="s">
        <v>159</v>
      </c>
      <c r="BM275" s="224" t="s">
        <v>339</v>
      </c>
    </row>
    <row r="276" spans="1:47" s="2" customFormat="1" ht="12">
      <c r="A276" s="39"/>
      <c r="B276" s="40"/>
      <c r="C276" s="41"/>
      <c r="D276" s="226" t="s">
        <v>161</v>
      </c>
      <c r="E276" s="41"/>
      <c r="F276" s="227" t="s">
        <v>340</v>
      </c>
      <c r="G276" s="41"/>
      <c r="H276" s="41"/>
      <c r="I276" s="228"/>
      <c r="J276" s="41"/>
      <c r="K276" s="41"/>
      <c r="L276" s="45"/>
      <c r="M276" s="229"/>
      <c r="N276" s="230"/>
      <c r="O276" s="85"/>
      <c r="P276" s="85"/>
      <c r="Q276" s="85"/>
      <c r="R276" s="85"/>
      <c r="S276" s="85"/>
      <c r="T276" s="86"/>
      <c r="U276" s="39"/>
      <c r="V276" s="39"/>
      <c r="W276" s="39"/>
      <c r="X276" s="39"/>
      <c r="Y276" s="39"/>
      <c r="Z276" s="39"/>
      <c r="AA276" s="39"/>
      <c r="AB276" s="39"/>
      <c r="AC276" s="39"/>
      <c r="AD276" s="39"/>
      <c r="AE276" s="39"/>
      <c r="AT276" s="18" t="s">
        <v>161</v>
      </c>
      <c r="AU276" s="18" t="s">
        <v>83</v>
      </c>
    </row>
    <row r="277" spans="1:51" s="13" customFormat="1" ht="12">
      <c r="A277" s="13"/>
      <c r="B277" s="231"/>
      <c r="C277" s="232"/>
      <c r="D277" s="226" t="s">
        <v>163</v>
      </c>
      <c r="E277" s="233" t="s">
        <v>19</v>
      </c>
      <c r="F277" s="234" t="s">
        <v>308</v>
      </c>
      <c r="G277" s="232"/>
      <c r="H277" s="233" t="s">
        <v>19</v>
      </c>
      <c r="I277" s="235"/>
      <c r="J277" s="232"/>
      <c r="K277" s="232"/>
      <c r="L277" s="236"/>
      <c r="M277" s="237"/>
      <c r="N277" s="238"/>
      <c r="O277" s="238"/>
      <c r="P277" s="238"/>
      <c r="Q277" s="238"/>
      <c r="R277" s="238"/>
      <c r="S277" s="238"/>
      <c r="T277" s="239"/>
      <c r="U277" s="13"/>
      <c r="V277" s="13"/>
      <c r="W277" s="13"/>
      <c r="X277" s="13"/>
      <c r="Y277" s="13"/>
      <c r="Z277" s="13"/>
      <c r="AA277" s="13"/>
      <c r="AB277" s="13"/>
      <c r="AC277" s="13"/>
      <c r="AD277" s="13"/>
      <c r="AE277" s="13"/>
      <c r="AT277" s="240" t="s">
        <v>163</v>
      </c>
      <c r="AU277" s="240" t="s">
        <v>83</v>
      </c>
      <c r="AV277" s="13" t="s">
        <v>81</v>
      </c>
      <c r="AW277" s="13" t="s">
        <v>33</v>
      </c>
      <c r="AX277" s="13" t="s">
        <v>74</v>
      </c>
      <c r="AY277" s="240" t="s">
        <v>152</v>
      </c>
    </row>
    <row r="278" spans="1:51" s="14" customFormat="1" ht="12">
      <c r="A278" s="14"/>
      <c r="B278" s="241"/>
      <c r="C278" s="242"/>
      <c r="D278" s="226" t="s">
        <v>163</v>
      </c>
      <c r="E278" s="243" t="s">
        <v>19</v>
      </c>
      <c r="F278" s="244" t="s">
        <v>341</v>
      </c>
      <c r="G278" s="242"/>
      <c r="H278" s="245">
        <v>7.08</v>
      </c>
      <c r="I278" s="246"/>
      <c r="J278" s="242"/>
      <c r="K278" s="242"/>
      <c r="L278" s="247"/>
      <c r="M278" s="248"/>
      <c r="N278" s="249"/>
      <c r="O278" s="249"/>
      <c r="P278" s="249"/>
      <c r="Q278" s="249"/>
      <c r="R278" s="249"/>
      <c r="S278" s="249"/>
      <c r="T278" s="250"/>
      <c r="U278" s="14"/>
      <c r="V278" s="14"/>
      <c r="W278" s="14"/>
      <c r="X278" s="14"/>
      <c r="Y278" s="14"/>
      <c r="Z278" s="14"/>
      <c r="AA278" s="14"/>
      <c r="AB278" s="14"/>
      <c r="AC278" s="14"/>
      <c r="AD278" s="14"/>
      <c r="AE278" s="14"/>
      <c r="AT278" s="251" t="s">
        <v>163</v>
      </c>
      <c r="AU278" s="251" t="s">
        <v>83</v>
      </c>
      <c r="AV278" s="14" t="s">
        <v>83</v>
      </c>
      <c r="AW278" s="14" t="s">
        <v>33</v>
      </c>
      <c r="AX278" s="14" t="s">
        <v>74</v>
      </c>
      <c r="AY278" s="251" t="s">
        <v>152</v>
      </c>
    </row>
    <row r="279" spans="1:51" s="15" customFormat="1" ht="12">
      <c r="A279" s="15"/>
      <c r="B279" s="252"/>
      <c r="C279" s="253"/>
      <c r="D279" s="226" t="s">
        <v>163</v>
      </c>
      <c r="E279" s="254" t="s">
        <v>19</v>
      </c>
      <c r="F279" s="255" t="s">
        <v>170</v>
      </c>
      <c r="G279" s="253"/>
      <c r="H279" s="256">
        <v>7.08</v>
      </c>
      <c r="I279" s="257"/>
      <c r="J279" s="253"/>
      <c r="K279" s="253"/>
      <c r="L279" s="258"/>
      <c r="M279" s="259"/>
      <c r="N279" s="260"/>
      <c r="O279" s="260"/>
      <c r="P279" s="260"/>
      <c r="Q279" s="260"/>
      <c r="R279" s="260"/>
      <c r="S279" s="260"/>
      <c r="T279" s="261"/>
      <c r="U279" s="15"/>
      <c r="V279" s="15"/>
      <c r="W279" s="15"/>
      <c r="X279" s="15"/>
      <c r="Y279" s="15"/>
      <c r="Z279" s="15"/>
      <c r="AA279" s="15"/>
      <c r="AB279" s="15"/>
      <c r="AC279" s="15"/>
      <c r="AD279" s="15"/>
      <c r="AE279" s="15"/>
      <c r="AT279" s="262" t="s">
        <v>163</v>
      </c>
      <c r="AU279" s="262" t="s">
        <v>83</v>
      </c>
      <c r="AV279" s="15" t="s">
        <v>159</v>
      </c>
      <c r="AW279" s="15" t="s">
        <v>33</v>
      </c>
      <c r="AX279" s="15" t="s">
        <v>81</v>
      </c>
      <c r="AY279" s="262" t="s">
        <v>152</v>
      </c>
    </row>
    <row r="280" spans="1:65" s="2" customFormat="1" ht="24.15" customHeight="1">
      <c r="A280" s="39"/>
      <c r="B280" s="40"/>
      <c r="C280" s="213" t="s">
        <v>342</v>
      </c>
      <c r="D280" s="213" t="s">
        <v>154</v>
      </c>
      <c r="E280" s="214" t="s">
        <v>343</v>
      </c>
      <c r="F280" s="215" t="s">
        <v>344</v>
      </c>
      <c r="G280" s="216" t="s">
        <v>240</v>
      </c>
      <c r="H280" s="217">
        <v>7.08</v>
      </c>
      <c r="I280" s="218"/>
      <c r="J280" s="219">
        <f>ROUND(I280*H280,2)</f>
        <v>0</v>
      </c>
      <c r="K280" s="215" t="s">
        <v>158</v>
      </c>
      <c r="L280" s="45"/>
      <c r="M280" s="220" t="s">
        <v>19</v>
      </c>
      <c r="N280" s="221" t="s">
        <v>45</v>
      </c>
      <c r="O280" s="85"/>
      <c r="P280" s="222">
        <f>O280*H280</f>
        <v>0</v>
      </c>
      <c r="Q280" s="222">
        <v>0.00735</v>
      </c>
      <c r="R280" s="222">
        <f>Q280*H280</f>
        <v>0.052038</v>
      </c>
      <c r="S280" s="222">
        <v>0</v>
      </c>
      <c r="T280" s="223">
        <f>S280*H280</f>
        <v>0</v>
      </c>
      <c r="U280" s="39"/>
      <c r="V280" s="39"/>
      <c r="W280" s="39"/>
      <c r="X280" s="39"/>
      <c r="Y280" s="39"/>
      <c r="Z280" s="39"/>
      <c r="AA280" s="39"/>
      <c r="AB280" s="39"/>
      <c r="AC280" s="39"/>
      <c r="AD280" s="39"/>
      <c r="AE280" s="39"/>
      <c r="AR280" s="224" t="s">
        <v>159</v>
      </c>
      <c r="AT280" s="224" t="s">
        <v>154</v>
      </c>
      <c r="AU280" s="224" t="s">
        <v>83</v>
      </c>
      <c r="AY280" s="18" t="s">
        <v>152</v>
      </c>
      <c r="BE280" s="225">
        <f>IF(N280="základní",J280,0)</f>
        <v>0</v>
      </c>
      <c r="BF280" s="225">
        <f>IF(N280="snížená",J280,0)</f>
        <v>0</v>
      </c>
      <c r="BG280" s="225">
        <f>IF(N280="zákl. přenesená",J280,0)</f>
        <v>0</v>
      </c>
      <c r="BH280" s="225">
        <f>IF(N280="sníž. přenesená",J280,0)</f>
        <v>0</v>
      </c>
      <c r="BI280" s="225">
        <f>IF(N280="nulová",J280,0)</f>
        <v>0</v>
      </c>
      <c r="BJ280" s="18" t="s">
        <v>81</v>
      </c>
      <c r="BK280" s="225">
        <f>ROUND(I280*H280,2)</f>
        <v>0</v>
      </c>
      <c r="BL280" s="18" t="s">
        <v>159</v>
      </c>
      <c r="BM280" s="224" t="s">
        <v>345</v>
      </c>
    </row>
    <row r="281" spans="1:47" s="2" customFormat="1" ht="12">
      <c r="A281" s="39"/>
      <c r="B281" s="40"/>
      <c r="C281" s="41"/>
      <c r="D281" s="226" t="s">
        <v>161</v>
      </c>
      <c r="E281" s="41"/>
      <c r="F281" s="227" t="s">
        <v>340</v>
      </c>
      <c r="G281" s="41"/>
      <c r="H281" s="41"/>
      <c r="I281" s="228"/>
      <c r="J281" s="41"/>
      <c r="K281" s="41"/>
      <c r="L281" s="45"/>
      <c r="M281" s="229"/>
      <c r="N281" s="230"/>
      <c r="O281" s="85"/>
      <c r="P281" s="85"/>
      <c r="Q281" s="85"/>
      <c r="R281" s="85"/>
      <c r="S281" s="85"/>
      <c r="T281" s="86"/>
      <c r="U281" s="39"/>
      <c r="V281" s="39"/>
      <c r="W281" s="39"/>
      <c r="X281" s="39"/>
      <c r="Y281" s="39"/>
      <c r="Z281" s="39"/>
      <c r="AA281" s="39"/>
      <c r="AB281" s="39"/>
      <c r="AC281" s="39"/>
      <c r="AD281" s="39"/>
      <c r="AE281" s="39"/>
      <c r="AT281" s="18" t="s">
        <v>161</v>
      </c>
      <c r="AU281" s="18" t="s">
        <v>83</v>
      </c>
    </row>
    <row r="282" spans="1:51" s="13" customFormat="1" ht="12">
      <c r="A282" s="13"/>
      <c r="B282" s="231"/>
      <c r="C282" s="232"/>
      <c r="D282" s="226" t="s">
        <v>163</v>
      </c>
      <c r="E282" s="233" t="s">
        <v>19</v>
      </c>
      <c r="F282" s="234" t="s">
        <v>308</v>
      </c>
      <c r="G282" s="232"/>
      <c r="H282" s="233" t="s">
        <v>19</v>
      </c>
      <c r="I282" s="235"/>
      <c r="J282" s="232"/>
      <c r="K282" s="232"/>
      <c r="L282" s="236"/>
      <c r="M282" s="237"/>
      <c r="N282" s="238"/>
      <c r="O282" s="238"/>
      <c r="P282" s="238"/>
      <c r="Q282" s="238"/>
      <c r="R282" s="238"/>
      <c r="S282" s="238"/>
      <c r="T282" s="239"/>
      <c r="U282" s="13"/>
      <c r="V282" s="13"/>
      <c r="W282" s="13"/>
      <c r="X282" s="13"/>
      <c r="Y282" s="13"/>
      <c r="Z282" s="13"/>
      <c r="AA282" s="13"/>
      <c r="AB282" s="13"/>
      <c r="AC282" s="13"/>
      <c r="AD282" s="13"/>
      <c r="AE282" s="13"/>
      <c r="AT282" s="240" t="s">
        <v>163</v>
      </c>
      <c r="AU282" s="240" t="s">
        <v>83</v>
      </c>
      <c r="AV282" s="13" t="s">
        <v>81</v>
      </c>
      <c r="AW282" s="13" t="s">
        <v>33</v>
      </c>
      <c r="AX282" s="13" t="s">
        <v>74</v>
      </c>
      <c r="AY282" s="240" t="s">
        <v>152</v>
      </c>
    </row>
    <row r="283" spans="1:51" s="14" customFormat="1" ht="12">
      <c r="A283" s="14"/>
      <c r="B283" s="241"/>
      <c r="C283" s="242"/>
      <c r="D283" s="226" t="s">
        <v>163</v>
      </c>
      <c r="E283" s="243" t="s">
        <v>19</v>
      </c>
      <c r="F283" s="244" t="s">
        <v>341</v>
      </c>
      <c r="G283" s="242"/>
      <c r="H283" s="245">
        <v>7.08</v>
      </c>
      <c r="I283" s="246"/>
      <c r="J283" s="242"/>
      <c r="K283" s="242"/>
      <c r="L283" s="247"/>
      <c r="M283" s="248"/>
      <c r="N283" s="249"/>
      <c r="O283" s="249"/>
      <c r="P283" s="249"/>
      <c r="Q283" s="249"/>
      <c r="R283" s="249"/>
      <c r="S283" s="249"/>
      <c r="T283" s="250"/>
      <c r="U283" s="14"/>
      <c r="V283" s="14"/>
      <c r="W283" s="14"/>
      <c r="X283" s="14"/>
      <c r="Y283" s="14"/>
      <c r="Z283" s="14"/>
      <c r="AA283" s="14"/>
      <c r="AB283" s="14"/>
      <c r="AC283" s="14"/>
      <c r="AD283" s="14"/>
      <c r="AE283" s="14"/>
      <c r="AT283" s="251" t="s">
        <v>163</v>
      </c>
      <c r="AU283" s="251" t="s">
        <v>83</v>
      </c>
      <c r="AV283" s="14" t="s">
        <v>83</v>
      </c>
      <c r="AW283" s="14" t="s">
        <v>33</v>
      </c>
      <c r="AX283" s="14" t="s">
        <v>74</v>
      </c>
      <c r="AY283" s="251" t="s">
        <v>152</v>
      </c>
    </row>
    <row r="284" spans="1:51" s="15" customFormat="1" ht="12">
      <c r="A284" s="15"/>
      <c r="B284" s="252"/>
      <c r="C284" s="253"/>
      <c r="D284" s="226" t="s">
        <v>163</v>
      </c>
      <c r="E284" s="254" t="s">
        <v>19</v>
      </c>
      <c r="F284" s="255" t="s">
        <v>170</v>
      </c>
      <c r="G284" s="253"/>
      <c r="H284" s="256">
        <v>7.08</v>
      </c>
      <c r="I284" s="257"/>
      <c r="J284" s="253"/>
      <c r="K284" s="253"/>
      <c r="L284" s="258"/>
      <c r="M284" s="259"/>
      <c r="N284" s="260"/>
      <c r="O284" s="260"/>
      <c r="P284" s="260"/>
      <c r="Q284" s="260"/>
      <c r="R284" s="260"/>
      <c r="S284" s="260"/>
      <c r="T284" s="261"/>
      <c r="U284" s="15"/>
      <c r="V284" s="15"/>
      <c r="W284" s="15"/>
      <c r="X284" s="15"/>
      <c r="Y284" s="15"/>
      <c r="Z284" s="15"/>
      <c r="AA284" s="15"/>
      <c r="AB284" s="15"/>
      <c r="AC284" s="15"/>
      <c r="AD284" s="15"/>
      <c r="AE284" s="15"/>
      <c r="AT284" s="262" t="s">
        <v>163</v>
      </c>
      <c r="AU284" s="262" t="s">
        <v>83</v>
      </c>
      <c r="AV284" s="15" t="s">
        <v>159</v>
      </c>
      <c r="AW284" s="15" t="s">
        <v>33</v>
      </c>
      <c r="AX284" s="15" t="s">
        <v>81</v>
      </c>
      <c r="AY284" s="262" t="s">
        <v>152</v>
      </c>
    </row>
    <row r="285" spans="1:65" s="2" customFormat="1" ht="24.15" customHeight="1">
      <c r="A285" s="39"/>
      <c r="B285" s="40"/>
      <c r="C285" s="213" t="s">
        <v>346</v>
      </c>
      <c r="D285" s="213" t="s">
        <v>154</v>
      </c>
      <c r="E285" s="214" t="s">
        <v>347</v>
      </c>
      <c r="F285" s="215" t="s">
        <v>348</v>
      </c>
      <c r="G285" s="216" t="s">
        <v>240</v>
      </c>
      <c r="H285" s="217">
        <v>64.9</v>
      </c>
      <c r="I285" s="218"/>
      <c r="J285" s="219">
        <f>ROUND(I285*H285,2)</f>
        <v>0</v>
      </c>
      <c r="K285" s="215" t="s">
        <v>158</v>
      </c>
      <c r="L285" s="45"/>
      <c r="M285" s="220" t="s">
        <v>19</v>
      </c>
      <c r="N285" s="221" t="s">
        <v>45</v>
      </c>
      <c r="O285" s="85"/>
      <c r="P285" s="222">
        <f>O285*H285</f>
        <v>0</v>
      </c>
      <c r="Q285" s="222">
        <v>0.017</v>
      </c>
      <c r="R285" s="222">
        <f>Q285*H285</f>
        <v>1.1033000000000002</v>
      </c>
      <c r="S285" s="222">
        <v>0</v>
      </c>
      <c r="T285" s="223">
        <f>S285*H285</f>
        <v>0</v>
      </c>
      <c r="U285" s="39"/>
      <c r="V285" s="39"/>
      <c r="W285" s="39"/>
      <c r="X285" s="39"/>
      <c r="Y285" s="39"/>
      <c r="Z285" s="39"/>
      <c r="AA285" s="39"/>
      <c r="AB285" s="39"/>
      <c r="AC285" s="39"/>
      <c r="AD285" s="39"/>
      <c r="AE285" s="39"/>
      <c r="AR285" s="224" t="s">
        <v>159</v>
      </c>
      <c r="AT285" s="224" t="s">
        <v>154</v>
      </c>
      <c r="AU285" s="224" t="s">
        <v>83</v>
      </c>
      <c r="AY285" s="18" t="s">
        <v>152</v>
      </c>
      <c r="BE285" s="225">
        <f>IF(N285="základní",J285,0)</f>
        <v>0</v>
      </c>
      <c r="BF285" s="225">
        <f>IF(N285="snížená",J285,0)</f>
        <v>0</v>
      </c>
      <c r="BG285" s="225">
        <f>IF(N285="zákl. přenesená",J285,0)</f>
        <v>0</v>
      </c>
      <c r="BH285" s="225">
        <f>IF(N285="sníž. přenesená",J285,0)</f>
        <v>0</v>
      </c>
      <c r="BI285" s="225">
        <f>IF(N285="nulová",J285,0)</f>
        <v>0</v>
      </c>
      <c r="BJ285" s="18" t="s">
        <v>81</v>
      </c>
      <c r="BK285" s="225">
        <f>ROUND(I285*H285,2)</f>
        <v>0</v>
      </c>
      <c r="BL285" s="18" t="s">
        <v>159</v>
      </c>
      <c r="BM285" s="224" t="s">
        <v>349</v>
      </c>
    </row>
    <row r="286" spans="1:47" s="2" customFormat="1" ht="12">
      <c r="A286" s="39"/>
      <c r="B286" s="40"/>
      <c r="C286" s="41"/>
      <c r="D286" s="226" t="s">
        <v>161</v>
      </c>
      <c r="E286" s="41"/>
      <c r="F286" s="227" t="s">
        <v>350</v>
      </c>
      <c r="G286" s="41"/>
      <c r="H286" s="41"/>
      <c r="I286" s="228"/>
      <c r="J286" s="41"/>
      <c r="K286" s="41"/>
      <c r="L286" s="45"/>
      <c r="M286" s="229"/>
      <c r="N286" s="230"/>
      <c r="O286" s="85"/>
      <c r="P286" s="85"/>
      <c r="Q286" s="85"/>
      <c r="R286" s="85"/>
      <c r="S286" s="85"/>
      <c r="T286" s="86"/>
      <c r="U286" s="39"/>
      <c r="V286" s="39"/>
      <c r="W286" s="39"/>
      <c r="X286" s="39"/>
      <c r="Y286" s="39"/>
      <c r="Z286" s="39"/>
      <c r="AA286" s="39"/>
      <c r="AB286" s="39"/>
      <c r="AC286" s="39"/>
      <c r="AD286" s="39"/>
      <c r="AE286" s="39"/>
      <c r="AT286" s="18" t="s">
        <v>161</v>
      </c>
      <c r="AU286" s="18" t="s">
        <v>83</v>
      </c>
    </row>
    <row r="287" spans="1:51" s="13" customFormat="1" ht="12">
      <c r="A287" s="13"/>
      <c r="B287" s="231"/>
      <c r="C287" s="232"/>
      <c r="D287" s="226" t="s">
        <v>163</v>
      </c>
      <c r="E287" s="233" t="s">
        <v>19</v>
      </c>
      <c r="F287" s="234" t="s">
        <v>351</v>
      </c>
      <c r="G287" s="232"/>
      <c r="H287" s="233" t="s">
        <v>19</v>
      </c>
      <c r="I287" s="235"/>
      <c r="J287" s="232"/>
      <c r="K287" s="232"/>
      <c r="L287" s="236"/>
      <c r="M287" s="237"/>
      <c r="N287" s="238"/>
      <c r="O287" s="238"/>
      <c r="P287" s="238"/>
      <c r="Q287" s="238"/>
      <c r="R287" s="238"/>
      <c r="S287" s="238"/>
      <c r="T287" s="239"/>
      <c r="U287" s="13"/>
      <c r="V287" s="13"/>
      <c r="W287" s="13"/>
      <c r="X287" s="13"/>
      <c r="Y287" s="13"/>
      <c r="Z287" s="13"/>
      <c r="AA287" s="13"/>
      <c r="AB287" s="13"/>
      <c r="AC287" s="13"/>
      <c r="AD287" s="13"/>
      <c r="AE287" s="13"/>
      <c r="AT287" s="240" t="s">
        <v>163</v>
      </c>
      <c r="AU287" s="240" t="s">
        <v>83</v>
      </c>
      <c r="AV287" s="13" t="s">
        <v>81</v>
      </c>
      <c r="AW287" s="13" t="s">
        <v>33</v>
      </c>
      <c r="AX287" s="13" t="s">
        <v>74</v>
      </c>
      <c r="AY287" s="240" t="s">
        <v>152</v>
      </c>
    </row>
    <row r="288" spans="1:51" s="14" customFormat="1" ht="12">
      <c r="A288" s="14"/>
      <c r="B288" s="241"/>
      <c r="C288" s="242"/>
      <c r="D288" s="226" t="s">
        <v>163</v>
      </c>
      <c r="E288" s="243" t="s">
        <v>19</v>
      </c>
      <c r="F288" s="244" t="s">
        <v>352</v>
      </c>
      <c r="G288" s="242"/>
      <c r="H288" s="245">
        <v>64.9</v>
      </c>
      <c r="I288" s="246"/>
      <c r="J288" s="242"/>
      <c r="K288" s="242"/>
      <c r="L288" s="247"/>
      <c r="M288" s="248"/>
      <c r="N288" s="249"/>
      <c r="O288" s="249"/>
      <c r="P288" s="249"/>
      <c r="Q288" s="249"/>
      <c r="R288" s="249"/>
      <c r="S288" s="249"/>
      <c r="T288" s="250"/>
      <c r="U288" s="14"/>
      <c r="V288" s="14"/>
      <c r="W288" s="14"/>
      <c r="X288" s="14"/>
      <c r="Y288" s="14"/>
      <c r="Z288" s="14"/>
      <c r="AA288" s="14"/>
      <c r="AB288" s="14"/>
      <c r="AC288" s="14"/>
      <c r="AD288" s="14"/>
      <c r="AE288" s="14"/>
      <c r="AT288" s="251" t="s">
        <v>163</v>
      </c>
      <c r="AU288" s="251" t="s">
        <v>83</v>
      </c>
      <c r="AV288" s="14" t="s">
        <v>83</v>
      </c>
      <c r="AW288" s="14" t="s">
        <v>33</v>
      </c>
      <c r="AX288" s="14" t="s">
        <v>74</v>
      </c>
      <c r="AY288" s="251" t="s">
        <v>152</v>
      </c>
    </row>
    <row r="289" spans="1:51" s="15" customFormat="1" ht="12">
      <c r="A289" s="15"/>
      <c r="B289" s="252"/>
      <c r="C289" s="253"/>
      <c r="D289" s="226" t="s">
        <v>163</v>
      </c>
      <c r="E289" s="254" t="s">
        <v>19</v>
      </c>
      <c r="F289" s="255" t="s">
        <v>170</v>
      </c>
      <c r="G289" s="253"/>
      <c r="H289" s="256">
        <v>64.9</v>
      </c>
      <c r="I289" s="257"/>
      <c r="J289" s="253"/>
      <c r="K289" s="253"/>
      <c r="L289" s="258"/>
      <c r="M289" s="259"/>
      <c r="N289" s="260"/>
      <c r="O289" s="260"/>
      <c r="P289" s="260"/>
      <c r="Q289" s="260"/>
      <c r="R289" s="260"/>
      <c r="S289" s="260"/>
      <c r="T289" s="261"/>
      <c r="U289" s="15"/>
      <c r="V289" s="15"/>
      <c r="W289" s="15"/>
      <c r="X289" s="15"/>
      <c r="Y289" s="15"/>
      <c r="Z289" s="15"/>
      <c r="AA289" s="15"/>
      <c r="AB289" s="15"/>
      <c r="AC289" s="15"/>
      <c r="AD289" s="15"/>
      <c r="AE289" s="15"/>
      <c r="AT289" s="262" t="s">
        <v>163</v>
      </c>
      <c r="AU289" s="262" t="s">
        <v>83</v>
      </c>
      <c r="AV289" s="15" t="s">
        <v>159</v>
      </c>
      <c r="AW289" s="15" t="s">
        <v>33</v>
      </c>
      <c r="AX289" s="15" t="s">
        <v>81</v>
      </c>
      <c r="AY289" s="262" t="s">
        <v>152</v>
      </c>
    </row>
    <row r="290" spans="1:65" s="2" customFormat="1" ht="24.15" customHeight="1">
      <c r="A290" s="39"/>
      <c r="B290" s="40"/>
      <c r="C290" s="213" t="s">
        <v>353</v>
      </c>
      <c r="D290" s="213" t="s">
        <v>154</v>
      </c>
      <c r="E290" s="214" t="s">
        <v>354</v>
      </c>
      <c r="F290" s="215" t="s">
        <v>355</v>
      </c>
      <c r="G290" s="216" t="s">
        <v>240</v>
      </c>
      <c r="H290" s="217">
        <v>64.9</v>
      </c>
      <c r="I290" s="218"/>
      <c r="J290" s="219">
        <f>ROUND(I290*H290,2)</f>
        <v>0</v>
      </c>
      <c r="K290" s="215" t="s">
        <v>158</v>
      </c>
      <c r="L290" s="45"/>
      <c r="M290" s="220" t="s">
        <v>19</v>
      </c>
      <c r="N290" s="221" t="s">
        <v>45</v>
      </c>
      <c r="O290" s="85"/>
      <c r="P290" s="222">
        <f>O290*H290</f>
        <v>0</v>
      </c>
      <c r="Q290" s="222">
        <v>0.0085</v>
      </c>
      <c r="R290" s="222">
        <f>Q290*H290</f>
        <v>0.5516500000000001</v>
      </c>
      <c r="S290" s="222">
        <v>0</v>
      </c>
      <c r="T290" s="223">
        <f>S290*H290</f>
        <v>0</v>
      </c>
      <c r="U290" s="39"/>
      <c r="V290" s="39"/>
      <c r="W290" s="39"/>
      <c r="X290" s="39"/>
      <c r="Y290" s="39"/>
      <c r="Z290" s="39"/>
      <c r="AA290" s="39"/>
      <c r="AB290" s="39"/>
      <c r="AC290" s="39"/>
      <c r="AD290" s="39"/>
      <c r="AE290" s="39"/>
      <c r="AR290" s="224" t="s">
        <v>159</v>
      </c>
      <c r="AT290" s="224" t="s">
        <v>154</v>
      </c>
      <c r="AU290" s="224" t="s">
        <v>83</v>
      </c>
      <c r="AY290" s="18" t="s">
        <v>152</v>
      </c>
      <c r="BE290" s="225">
        <f>IF(N290="základní",J290,0)</f>
        <v>0</v>
      </c>
      <c r="BF290" s="225">
        <f>IF(N290="snížená",J290,0)</f>
        <v>0</v>
      </c>
      <c r="BG290" s="225">
        <f>IF(N290="zákl. přenesená",J290,0)</f>
        <v>0</v>
      </c>
      <c r="BH290" s="225">
        <f>IF(N290="sníž. přenesená",J290,0)</f>
        <v>0</v>
      </c>
      <c r="BI290" s="225">
        <f>IF(N290="nulová",J290,0)</f>
        <v>0</v>
      </c>
      <c r="BJ290" s="18" t="s">
        <v>81</v>
      </c>
      <c r="BK290" s="225">
        <f>ROUND(I290*H290,2)</f>
        <v>0</v>
      </c>
      <c r="BL290" s="18" t="s">
        <v>159</v>
      </c>
      <c r="BM290" s="224" t="s">
        <v>356</v>
      </c>
    </row>
    <row r="291" spans="1:47" s="2" customFormat="1" ht="12">
      <c r="A291" s="39"/>
      <c r="B291" s="40"/>
      <c r="C291" s="41"/>
      <c r="D291" s="226" t="s">
        <v>161</v>
      </c>
      <c r="E291" s="41"/>
      <c r="F291" s="227" t="s">
        <v>350</v>
      </c>
      <c r="G291" s="41"/>
      <c r="H291" s="41"/>
      <c r="I291" s="228"/>
      <c r="J291" s="41"/>
      <c r="K291" s="41"/>
      <c r="L291" s="45"/>
      <c r="M291" s="229"/>
      <c r="N291" s="230"/>
      <c r="O291" s="85"/>
      <c r="P291" s="85"/>
      <c r="Q291" s="85"/>
      <c r="R291" s="85"/>
      <c r="S291" s="85"/>
      <c r="T291" s="86"/>
      <c r="U291" s="39"/>
      <c r="V291" s="39"/>
      <c r="W291" s="39"/>
      <c r="X291" s="39"/>
      <c r="Y291" s="39"/>
      <c r="Z291" s="39"/>
      <c r="AA291" s="39"/>
      <c r="AB291" s="39"/>
      <c r="AC291" s="39"/>
      <c r="AD291" s="39"/>
      <c r="AE291" s="39"/>
      <c r="AT291" s="18" t="s">
        <v>161</v>
      </c>
      <c r="AU291" s="18" t="s">
        <v>83</v>
      </c>
    </row>
    <row r="292" spans="1:51" s="13" customFormat="1" ht="12">
      <c r="A292" s="13"/>
      <c r="B292" s="231"/>
      <c r="C292" s="232"/>
      <c r="D292" s="226" t="s">
        <v>163</v>
      </c>
      <c r="E292" s="233" t="s">
        <v>19</v>
      </c>
      <c r="F292" s="234" t="s">
        <v>351</v>
      </c>
      <c r="G292" s="232"/>
      <c r="H292" s="233" t="s">
        <v>19</v>
      </c>
      <c r="I292" s="235"/>
      <c r="J292" s="232"/>
      <c r="K292" s="232"/>
      <c r="L292" s="236"/>
      <c r="M292" s="237"/>
      <c r="N292" s="238"/>
      <c r="O292" s="238"/>
      <c r="P292" s="238"/>
      <c r="Q292" s="238"/>
      <c r="R292" s="238"/>
      <c r="S292" s="238"/>
      <c r="T292" s="239"/>
      <c r="U292" s="13"/>
      <c r="V292" s="13"/>
      <c r="W292" s="13"/>
      <c r="X292" s="13"/>
      <c r="Y292" s="13"/>
      <c r="Z292" s="13"/>
      <c r="AA292" s="13"/>
      <c r="AB292" s="13"/>
      <c r="AC292" s="13"/>
      <c r="AD292" s="13"/>
      <c r="AE292" s="13"/>
      <c r="AT292" s="240" t="s">
        <v>163</v>
      </c>
      <c r="AU292" s="240" t="s">
        <v>83</v>
      </c>
      <c r="AV292" s="13" t="s">
        <v>81</v>
      </c>
      <c r="AW292" s="13" t="s">
        <v>33</v>
      </c>
      <c r="AX292" s="13" t="s">
        <v>74</v>
      </c>
      <c r="AY292" s="240" t="s">
        <v>152</v>
      </c>
    </row>
    <row r="293" spans="1:51" s="14" customFormat="1" ht="12">
      <c r="A293" s="14"/>
      <c r="B293" s="241"/>
      <c r="C293" s="242"/>
      <c r="D293" s="226" t="s">
        <v>163</v>
      </c>
      <c r="E293" s="243" t="s">
        <v>19</v>
      </c>
      <c r="F293" s="244" t="s">
        <v>352</v>
      </c>
      <c r="G293" s="242"/>
      <c r="H293" s="245">
        <v>64.9</v>
      </c>
      <c r="I293" s="246"/>
      <c r="J293" s="242"/>
      <c r="K293" s="242"/>
      <c r="L293" s="247"/>
      <c r="M293" s="248"/>
      <c r="N293" s="249"/>
      <c r="O293" s="249"/>
      <c r="P293" s="249"/>
      <c r="Q293" s="249"/>
      <c r="R293" s="249"/>
      <c r="S293" s="249"/>
      <c r="T293" s="250"/>
      <c r="U293" s="14"/>
      <c r="V293" s="14"/>
      <c r="W293" s="14"/>
      <c r="X293" s="14"/>
      <c r="Y293" s="14"/>
      <c r="Z293" s="14"/>
      <c r="AA293" s="14"/>
      <c r="AB293" s="14"/>
      <c r="AC293" s="14"/>
      <c r="AD293" s="14"/>
      <c r="AE293" s="14"/>
      <c r="AT293" s="251" t="s">
        <v>163</v>
      </c>
      <c r="AU293" s="251" t="s">
        <v>83</v>
      </c>
      <c r="AV293" s="14" t="s">
        <v>83</v>
      </c>
      <c r="AW293" s="14" t="s">
        <v>33</v>
      </c>
      <c r="AX293" s="14" t="s">
        <v>74</v>
      </c>
      <c r="AY293" s="251" t="s">
        <v>152</v>
      </c>
    </row>
    <row r="294" spans="1:51" s="15" customFormat="1" ht="12">
      <c r="A294" s="15"/>
      <c r="B294" s="252"/>
      <c r="C294" s="253"/>
      <c r="D294" s="226" t="s">
        <v>163</v>
      </c>
      <c r="E294" s="254" t="s">
        <v>19</v>
      </c>
      <c r="F294" s="255" t="s">
        <v>170</v>
      </c>
      <c r="G294" s="253"/>
      <c r="H294" s="256">
        <v>64.9</v>
      </c>
      <c r="I294" s="257"/>
      <c r="J294" s="253"/>
      <c r="K294" s="253"/>
      <c r="L294" s="258"/>
      <c r="M294" s="259"/>
      <c r="N294" s="260"/>
      <c r="O294" s="260"/>
      <c r="P294" s="260"/>
      <c r="Q294" s="260"/>
      <c r="R294" s="260"/>
      <c r="S294" s="260"/>
      <c r="T294" s="261"/>
      <c r="U294" s="15"/>
      <c r="V294" s="15"/>
      <c r="W294" s="15"/>
      <c r="X294" s="15"/>
      <c r="Y294" s="15"/>
      <c r="Z294" s="15"/>
      <c r="AA294" s="15"/>
      <c r="AB294" s="15"/>
      <c r="AC294" s="15"/>
      <c r="AD294" s="15"/>
      <c r="AE294" s="15"/>
      <c r="AT294" s="262" t="s">
        <v>163</v>
      </c>
      <c r="AU294" s="262" t="s">
        <v>83</v>
      </c>
      <c r="AV294" s="15" t="s">
        <v>159</v>
      </c>
      <c r="AW294" s="15" t="s">
        <v>33</v>
      </c>
      <c r="AX294" s="15" t="s">
        <v>81</v>
      </c>
      <c r="AY294" s="262" t="s">
        <v>152</v>
      </c>
    </row>
    <row r="295" spans="1:65" s="2" customFormat="1" ht="14.4" customHeight="1">
      <c r="A295" s="39"/>
      <c r="B295" s="40"/>
      <c r="C295" s="213" t="s">
        <v>357</v>
      </c>
      <c r="D295" s="213" t="s">
        <v>154</v>
      </c>
      <c r="E295" s="214" t="s">
        <v>358</v>
      </c>
      <c r="F295" s="215" t="s">
        <v>359</v>
      </c>
      <c r="G295" s="216" t="s">
        <v>240</v>
      </c>
      <c r="H295" s="217">
        <v>85.561</v>
      </c>
      <c r="I295" s="218"/>
      <c r="J295" s="219">
        <f>ROUND(I295*H295,2)</f>
        <v>0</v>
      </c>
      <c r="K295" s="215" t="s">
        <v>158</v>
      </c>
      <c r="L295" s="45"/>
      <c r="M295" s="220" t="s">
        <v>19</v>
      </c>
      <c r="N295" s="221" t="s">
        <v>45</v>
      </c>
      <c r="O295" s="85"/>
      <c r="P295" s="222">
        <f>O295*H295</f>
        <v>0</v>
      </c>
      <c r="Q295" s="222">
        <v>0.001</v>
      </c>
      <c r="R295" s="222">
        <f>Q295*H295</f>
        <v>0.08556100000000001</v>
      </c>
      <c r="S295" s="222">
        <v>0</v>
      </c>
      <c r="T295" s="223">
        <f>S295*H295</f>
        <v>0</v>
      </c>
      <c r="U295" s="39"/>
      <c r="V295" s="39"/>
      <c r="W295" s="39"/>
      <c r="X295" s="39"/>
      <c r="Y295" s="39"/>
      <c r="Z295" s="39"/>
      <c r="AA295" s="39"/>
      <c r="AB295" s="39"/>
      <c r="AC295" s="39"/>
      <c r="AD295" s="39"/>
      <c r="AE295" s="39"/>
      <c r="AR295" s="224" t="s">
        <v>159</v>
      </c>
      <c r="AT295" s="224" t="s">
        <v>154</v>
      </c>
      <c r="AU295" s="224" t="s">
        <v>83</v>
      </c>
      <c r="AY295" s="18" t="s">
        <v>152</v>
      </c>
      <c r="BE295" s="225">
        <f>IF(N295="základní",J295,0)</f>
        <v>0</v>
      </c>
      <c r="BF295" s="225">
        <f>IF(N295="snížená",J295,0)</f>
        <v>0</v>
      </c>
      <c r="BG295" s="225">
        <f>IF(N295="zákl. přenesená",J295,0)</f>
        <v>0</v>
      </c>
      <c r="BH295" s="225">
        <f>IF(N295="sníž. přenesená",J295,0)</f>
        <v>0</v>
      </c>
      <c r="BI295" s="225">
        <f>IF(N295="nulová",J295,0)</f>
        <v>0</v>
      </c>
      <c r="BJ295" s="18" t="s">
        <v>81</v>
      </c>
      <c r="BK295" s="225">
        <f>ROUND(I295*H295,2)</f>
        <v>0</v>
      </c>
      <c r="BL295" s="18" t="s">
        <v>159</v>
      </c>
      <c r="BM295" s="224" t="s">
        <v>360</v>
      </c>
    </row>
    <row r="296" spans="1:51" s="13" customFormat="1" ht="12">
      <c r="A296" s="13"/>
      <c r="B296" s="231"/>
      <c r="C296" s="232"/>
      <c r="D296" s="226" t="s">
        <v>163</v>
      </c>
      <c r="E296" s="233" t="s">
        <v>19</v>
      </c>
      <c r="F296" s="234" t="s">
        <v>361</v>
      </c>
      <c r="G296" s="232"/>
      <c r="H296" s="233" t="s">
        <v>19</v>
      </c>
      <c r="I296" s="235"/>
      <c r="J296" s="232"/>
      <c r="K296" s="232"/>
      <c r="L296" s="236"/>
      <c r="M296" s="237"/>
      <c r="N296" s="238"/>
      <c r="O296" s="238"/>
      <c r="P296" s="238"/>
      <c r="Q296" s="238"/>
      <c r="R296" s="238"/>
      <c r="S296" s="238"/>
      <c r="T296" s="239"/>
      <c r="U296" s="13"/>
      <c r="V296" s="13"/>
      <c r="W296" s="13"/>
      <c r="X296" s="13"/>
      <c r="Y296" s="13"/>
      <c r="Z296" s="13"/>
      <c r="AA296" s="13"/>
      <c r="AB296" s="13"/>
      <c r="AC296" s="13"/>
      <c r="AD296" s="13"/>
      <c r="AE296" s="13"/>
      <c r="AT296" s="240" t="s">
        <v>163</v>
      </c>
      <c r="AU296" s="240" t="s">
        <v>83</v>
      </c>
      <c r="AV296" s="13" t="s">
        <v>81</v>
      </c>
      <c r="AW296" s="13" t="s">
        <v>33</v>
      </c>
      <c r="AX296" s="13" t="s">
        <v>74</v>
      </c>
      <c r="AY296" s="240" t="s">
        <v>152</v>
      </c>
    </row>
    <row r="297" spans="1:51" s="13" customFormat="1" ht="12">
      <c r="A297" s="13"/>
      <c r="B297" s="231"/>
      <c r="C297" s="232"/>
      <c r="D297" s="226" t="s">
        <v>163</v>
      </c>
      <c r="E297" s="233" t="s">
        <v>19</v>
      </c>
      <c r="F297" s="234" t="s">
        <v>362</v>
      </c>
      <c r="G297" s="232"/>
      <c r="H297" s="233" t="s">
        <v>19</v>
      </c>
      <c r="I297" s="235"/>
      <c r="J297" s="232"/>
      <c r="K297" s="232"/>
      <c r="L297" s="236"/>
      <c r="M297" s="237"/>
      <c r="N297" s="238"/>
      <c r="O297" s="238"/>
      <c r="P297" s="238"/>
      <c r="Q297" s="238"/>
      <c r="R297" s="238"/>
      <c r="S297" s="238"/>
      <c r="T297" s="239"/>
      <c r="U297" s="13"/>
      <c r="V297" s="13"/>
      <c r="W297" s="13"/>
      <c r="X297" s="13"/>
      <c r="Y297" s="13"/>
      <c r="Z297" s="13"/>
      <c r="AA297" s="13"/>
      <c r="AB297" s="13"/>
      <c r="AC297" s="13"/>
      <c r="AD297" s="13"/>
      <c r="AE297" s="13"/>
      <c r="AT297" s="240" t="s">
        <v>163</v>
      </c>
      <c r="AU297" s="240" t="s">
        <v>83</v>
      </c>
      <c r="AV297" s="13" t="s">
        <v>81</v>
      </c>
      <c r="AW297" s="13" t="s">
        <v>33</v>
      </c>
      <c r="AX297" s="13" t="s">
        <v>74</v>
      </c>
      <c r="AY297" s="240" t="s">
        <v>152</v>
      </c>
    </row>
    <row r="298" spans="1:51" s="14" customFormat="1" ht="12">
      <c r="A298" s="14"/>
      <c r="B298" s="241"/>
      <c r="C298" s="242"/>
      <c r="D298" s="226" t="s">
        <v>163</v>
      </c>
      <c r="E298" s="243" t="s">
        <v>19</v>
      </c>
      <c r="F298" s="244" t="s">
        <v>363</v>
      </c>
      <c r="G298" s="242"/>
      <c r="H298" s="245">
        <v>76.293</v>
      </c>
      <c r="I298" s="246"/>
      <c r="J298" s="242"/>
      <c r="K298" s="242"/>
      <c r="L298" s="247"/>
      <c r="M298" s="248"/>
      <c r="N298" s="249"/>
      <c r="O298" s="249"/>
      <c r="P298" s="249"/>
      <c r="Q298" s="249"/>
      <c r="R298" s="249"/>
      <c r="S298" s="249"/>
      <c r="T298" s="250"/>
      <c r="U298" s="14"/>
      <c r="V298" s="14"/>
      <c r="W298" s="14"/>
      <c r="X298" s="14"/>
      <c r="Y298" s="14"/>
      <c r="Z298" s="14"/>
      <c r="AA298" s="14"/>
      <c r="AB298" s="14"/>
      <c r="AC298" s="14"/>
      <c r="AD298" s="14"/>
      <c r="AE298" s="14"/>
      <c r="AT298" s="251" t="s">
        <v>163</v>
      </c>
      <c r="AU298" s="251" t="s">
        <v>83</v>
      </c>
      <c r="AV298" s="14" t="s">
        <v>83</v>
      </c>
      <c r="AW298" s="14" t="s">
        <v>33</v>
      </c>
      <c r="AX298" s="14" t="s">
        <v>74</v>
      </c>
      <c r="AY298" s="251" t="s">
        <v>152</v>
      </c>
    </row>
    <row r="299" spans="1:51" s="13" customFormat="1" ht="12">
      <c r="A299" s="13"/>
      <c r="B299" s="231"/>
      <c r="C299" s="232"/>
      <c r="D299" s="226" t="s">
        <v>163</v>
      </c>
      <c r="E299" s="233" t="s">
        <v>19</v>
      </c>
      <c r="F299" s="234" t="s">
        <v>364</v>
      </c>
      <c r="G299" s="232"/>
      <c r="H299" s="233" t="s">
        <v>19</v>
      </c>
      <c r="I299" s="235"/>
      <c r="J299" s="232"/>
      <c r="K299" s="232"/>
      <c r="L299" s="236"/>
      <c r="M299" s="237"/>
      <c r="N299" s="238"/>
      <c r="O299" s="238"/>
      <c r="P299" s="238"/>
      <c r="Q299" s="238"/>
      <c r="R299" s="238"/>
      <c r="S299" s="238"/>
      <c r="T299" s="239"/>
      <c r="U299" s="13"/>
      <c r="V299" s="13"/>
      <c r="W299" s="13"/>
      <c r="X299" s="13"/>
      <c r="Y299" s="13"/>
      <c r="Z299" s="13"/>
      <c r="AA299" s="13"/>
      <c r="AB299" s="13"/>
      <c r="AC299" s="13"/>
      <c r="AD299" s="13"/>
      <c r="AE299" s="13"/>
      <c r="AT299" s="240" t="s">
        <v>163</v>
      </c>
      <c r="AU299" s="240" t="s">
        <v>83</v>
      </c>
      <c r="AV299" s="13" t="s">
        <v>81</v>
      </c>
      <c r="AW299" s="13" t="s">
        <v>33</v>
      </c>
      <c r="AX299" s="13" t="s">
        <v>74</v>
      </c>
      <c r="AY299" s="240" t="s">
        <v>152</v>
      </c>
    </row>
    <row r="300" spans="1:51" s="14" customFormat="1" ht="12">
      <c r="A300" s="14"/>
      <c r="B300" s="241"/>
      <c r="C300" s="242"/>
      <c r="D300" s="226" t="s">
        <v>163</v>
      </c>
      <c r="E300" s="243" t="s">
        <v>19</v>
      </c>
      <c r="F300" s="244" t="s">
        <v>365</v>
      </c>
      <c r="G300" s="242"/>
      <c r="H300" s="245">
        <v>9.268</v>
      </c>
      <c r="I300" s="246"/>
      <c r="J300" s="242"/>
      <c r="K300" s="242"/>
      <c r="L300" s="247"/>
      <c r="M300" s="248"/>
      <c r="N300" s="249"/>
      <c r="O300" s="249"/>
      <c r="P300" s="249"/>
      <c r="Q300" s="249"/>
      <c r="R300" s="249"/>
      <c r="S300" s="249"/>
      <c r="T300" s="250"/>
      <c r="U300" s="14"/>
      <c r="V300" s="14"/>
      <c r="W300" s="14"/>
      <c r="X300" s="14"/>
      <c r="Y300" s="14"/>
      <c r="Z300" s="14"/>
      <c r="AA300" s="14"/>
      <c r="AB300" s="14"/>
      <c r="AC300" s="14"/>
      <c r="AD300" s="14"/>
      <c r="AE300" s="14"/>
      <c r="AT300" s="251" t="s">
        <v>163</v>
      </c>
      <c r="AU300" s="251" t="s">
        <v>83</v>
      </c>
      <c r="AV300" s="14" t="s">
        <v>83</v>
      </c>
      <c r="AW300" s="14" t="s">
        <v>33</v>
      </c>
      <c r="AX300" s="14" t="s">
        <v>74</v>
      </c>
      <c r="AY300" s="251" t="s">
        <v>152</v>
      </c>
    </row>
    <row r="301" spans="1:51" s="15" customFormat="1" ht="12">
      <c r="A301" s="15"/>
      <c r="B301" s="252"/>
      <c r="C301" s="253"/>
      <c r="D301" s="226" t="s">
        <v>163</v>
      </c>
      <c r="E301" s="254" t="s">
        <v>19</v>
      </c>
      <c r="F301" s="255" t="s">
        <v>170</v>
      </c>
      <c r="G301" s="253"/>
      <c r="H301" s="256">
        <v>85.561</v>
      </c>
      <c r="I301" s="257"/>
      <c r="J301" s="253"/>
      <c r="K301" s="253"/>
      <c r="L301" s="258"/>
      <c r="M301" s="259"/>
      <c r="N301" s="260"/>
      <c r="O301" s="260"/>
      <c r="P301" s="260"/>
      <c r="Q301" s="260"/>
      <c r="R301" s="260"/>
      <c r="S301" s="260"/>
      <c r="T301" s="261"/>
      <c r="U301" s="15"/>
      <c r="V301" s="15"/>
      <c r="W301" s="15"/>
      <c r="X301" s="15"/>
      <c r="Y301" s="15"/>
      <c r="Z301" s="15"/>
      <c r="AA301" s="15"/>
      <c r="AB301" s="15"/>
      <c r="AC301" s="15"/>
      <c r="AD301" s="15"/>
      <c r="AE301" s="15"/>
      <c r="AT301" s="262" t="s">
        <v>163</v>
      </c>
      <c r="AU301" s="262" t="s">
        <v>83</v>
      </c>
      <c r="AV301" s="15" t="s">
        <v>159</v>
      </c>
      <c r="AW301" s="15" t="s">
        <v>33</v>
      </c>
      <c r="AX301" s="15" t="s">
        <v>81</v>
      </c>
      <c r="AY301" s="262" t="s">
        <v>152</v>
      </c>
    </row>
    <row r="302" spans="1:65" s="2" customFormat="1" ht="24.15" customHeight="1">
      <c r="A302" s="39"/>
      <c r="B302" s="40"/>
      <c r="C302" s="213" t="s">
        <v>366</v>
      </c>
      <c r="D302" s="213" t="s">
        <v>154</v>
      </c>
      <c r="E302" s="214" t="s">
        <v>367</v>
      </c>
      <c r="F302" s="215" t="s">
        <v>368</v>
      </c>
      <c r="G302" s="216" t="s">
        <v>240</v>
      </c>
      <c r="H302" s="217">
        <v>109.069</v>
      </c>
      <c r="I302" s="218"/>
      <c r="J302" s="219">
        <f>ROUND(I302*H302,2)</f>
        <v>0</v>
      </c>
      <c r="K302" s="215" t="s">
        <v>158</v>
      </c>
      <c r="L302" s="45"/>
      <c r="M302" s="220" t="s">
        <v>19</v>
      </c>
      <c r="N302" s="221" t="s">
        <v>45</v>
      </c>
      <c r="O302" s="85"/>
      <c r="P302" s="222">
        <f>O302*H302</f>
        <v>0</v>
      </c>
      <c r="Q302" s="222">
        <v>0.0147</v>
      </c>
      <c r="R302" s="222">
        <f>Q302*H302</f>
        <v>1.6033143</v>
      </c>
      <c r="S302" s="222">
        <v>0</v>
      </c>
      <c r="T302" s="223">
        <f>S302*H302</f>
        <v>0</v>
      </c>
      <c r="U302" s="39"/>
      <c r="V302" s="39"/>
      <c r="W302" s="39"/>
      <c r="X302" s="39"/>
      <c r="Y302" s="39"/>
      <c r="Z302" s="39"/>
      <c r="AA302" s="39"/>
      <c r="AB302" s="39"/>
      <c r="AC302" s="39"/>
      <c r="AD302" s="39"/>
      <c r="AE302" s="39"/>
      <c r="AR302" s="224" t="s">
        <v>159</v>
      </c>
      <c r="AT302" s="224" t="s">
        <v>154</v>
      </c>
      <c r="AU302" s="224" t="s">
        <v>83</v>
      </c>
      <c r="AY302" s="18" t="s">
        <v>152</v>
      </c>
      <c r="BE302" s="225">
        <f>IF(N302="základní",J302,0)</f>
        <v>0</v>
      </c>
      <c r="BF302" s="225">
        <f>IF(N302="snížená",J302,0)</f>
        <v>0</v>
      </c>
      <c r="BG302" s="225">
        <f>IF(N302="zákl. přenesená",J302,0)</f>
        <v>0</v>
      </c>
      <c r="BH302" s="225">
        <f>IF(N302="sníž. přenesená",J302,0)</f>
        <v>0</v>
      </c>
      <c r="BI302" s="225">
        <f>IF(N302="nulová",J302,0)</f>
        <v>0</v>
      </c>
      <c r="BJ302" s="18" t="s">
        <v>81</v>
      </c>
      <c r="BK302" s="225">
        <f>ROUND(I302*H302,2)</f>
        <v>0</v>
      </c>
      <c r="BL302" s="18" t="s">
        <v>159</v>
      </c>
      <c r="BM302" s="224" t="s">
        <v>369</v>
      </c>
    </row>
    <row r="303" spans="1:47" s="2" customFormat="1" ht="12">
      <c r="A303" s="39"/>
      <c r="B303" s="40"/>
      <c r="C303" s="41"/>
      <c r="D303" s="226" t="s">
        <v>161</v>
      </c>
      <c r="E303" s="41"/>
      <c r="F303" s="227" t="s">
        <v>340</v>
      </c>
      <c r="G303" s="41"/>
      <c r="H303" s="41"/>
      <c r="I303" s="228"/>
      <c r="J303" s="41"/>
      <c r="K303" s="41"/>
      <c r="L303" s="45"/>
      <c r="M303" s="229"/>
      <c r="N303" s="230"/>
      <c r="O303" s="85"/>
      <c r="P303" s="85"/>
      <c r="Q303" s="85"/>
      <c r="R303" s="85"/>
      <c r="S303" s="85"/>
      <c r="T303" s="86"/>
      <c r="U303" s="39"/>
      <c r="V303" s="39"/>
      <c r="W303" s="39"/>
      <c r="X303" s="39"/>
      <c r="Y303" s="39"/>
      <c r="Z303" s="39"/>
      <c r="AA303" s="39"/>
      <c r="AB303" s="39"/>
      <c r="AC303" s="39"/>
      <c r="AD303" s="39"/>
      <c r="AE303" s="39"/>
      <c r="AT303" s="18" t="s">
        <v>161</v>
      </c>
      <c r="AU303" s="18" t="s">
        <v>83</v>
      </c>
    </row>
    <row r="304" spans="1:51" s="13" customFormat="1" ht="12">
      <c r="A304" s="13"/>
      <c r="B304" s="231"/>
      <c r="C304" s="232"/>
      <c r="D304" s="226" t="s">
        <v>163</v>
      </c>
      <c r="E304" s="233" t="s">
        <v>19</v>
      </c>
      <c r="F304" s="234" t="s">
        <v>370</v>
      </c>
      <c r="G304" s="232"/>
      <c r="H304" s="233" t="s">
        <v>19</v>
      </c>
      <c r="I304" s="235"/>
      <c r="J304" s="232"/>
      <c r="K304" s="232"/>
      <c r="L304" s="236"/>
      <c r="M304" s="237"/>
      <c r="N304" s="238"/>
      <c r="O304" s="238"/>
      <c r="P304" s="238"/>
      <c r="Q304" s="238"/>
      <c r="R304" s="238"/>
      <c r="S304" s="238"/>
      <c r="T304" s="239"/>
      <c r="U304" s="13"/>
      <c r="V304" s="13"/>
      <c r="W304" s="13"/>
      <c r="X304" s="13"/>
      <c r="Y304" s="13"/>
      <c r="Z304" s="13"/>
      <c r="AA304" s="13"/>
      <c r="AB304" s="13"/>
      <c r="AC304" s="13"/>
      <c r="AD304" s="13"/>
      <c r="AE304" s="13"/>
      <c r="AT304" s="240" t="s">
        <v>163</v>
      </c>
      <c r="AU304" s="240" t="s">
        <v>83</v>
      </c>
      <c r="AV304" s="13" t="s">
        <v>81</v>
      </c>
      <c r="AW304" s="13" t="s">
        <v>33</v>
      </c>
      <c r="AX304" s="13" t="s">
        <v>74</v>
      </c>
      <c r="AY304" s="240" t="s">
        <v>152</v>
      </c>
    </row>
    <row r="305" spans="1:51" s="13" customFormat="1" ht="12">
      <c r="A305" s="13"/>
      <c r="B305" s="231"/>
      <c r="C305" s="232"/>
      <c r="D305" s="226" t="s">
        <v>163</v>
      </c>
      <c r="E305" s="233" t="s">
        <v>19</v>
      </c>
      <c r="F305" s="234" t="s">
        <v>371</v>
      </c>
      <c r="G305" s="232"/>
      <c r="H305" s="233" t="s">
        <v>19</v>
      </c>
      <c r="I305" s="235"/>
      <c r="J305" s="232"/>
      <c r="K305" s="232"/>
      <c r="L305" s="236"/>
      <c r="M305" s="237"/>
      <c r="N305" s="238"/>
      <c r="O305" s="238"/>
      <c r="P305" s="238"/>
      <c r="Q305" s="238"/>
      <c r="R305" s="238"/>
      <c r="S305" s="238"/>
      <c r="T305" s="239"/>
      <c r="U305" s="13"/>
      <c r="V305" s="13"/>
      <c r="W305" s="13"/>
      <c r="X305" s="13"/>
      <c r="Y305" s="13"/>
      <c r="Z305" s="13"/>
      <c r="AA305" s="13"/>
      <c r="AB305" s="13"/>
      <c r="AC305" s="13"/>
      <c r="AD305" s="13"/>
      <c r="AE305" s="13"/>
      <c r="AT305" s="240" t="s">
        <v>163</v>
      </c>
      <c r="AU305" s="240" t="s">
        <v>83</v>
      </c>
      <c r="AV305" s="13" t="s">
        <v>81</v>
      </c>
      <c r="AW305" s="13" t="s">
        <v>33</v>
      </c>
      <c r="AX305" s="13" t="s">
        <v>74</v>
      </c>
      <c r="AY305" s="240" t="s">
        <v>152</v>
      </c>
    </row>
    <row r="306" spans="1:51" s="14" customFormat="1" ht="12">
      <c r="A306" s="14"/>
      <c r="B306" s="241"/>
      <c r="C306" s="242"/>
      <c r="D306" s="226" t="s">
        <v>163</v>
      </c>
      <c r="E306" s="243" t="s">
        <v>19</v>
      </c>
      <c r="F306" s="244" t="s">
        <v>372</v>
      </c>
      <c r="G306" s="242"/>
      <c r="H306" s="245">
        <v>67.224</v>
      </c>
      <c r="I306" s="246"/>
      <c r="J306" s="242"/>
      <c r="K306" s="242"/>
      <c r="L306" s="247"/>
      <c r="M306" s="248"/>
      <c r="N306" s="249"/>
      <c r="O306" s="249"/>
      <c r="P306" s="249"/>
      <c r="Q306" s="249"/>
      <c r="R306" s="249"/>
      <c r="S306" s="249"/>
      <c r="T306" s="250"/>
      <c r="U306" s="14"/>
      <c r="V306" s="14"/>
      <c r="W306" s="14"/>
      <c r="X306" s="14"/>
      <c r="Y306" s="14"/>
      <c r="Z306" s="14"/>
      <c r="AA306" s="14"/>
      <c r="AB306" s="14"/>
      <c r="AC306" s="14"/>
      <c r="AD306" s="14"/>
      <c r="AE306" s="14"/>
      <c r="AT306" s="251" t="s">
        <v>163</v>
      </c>
      <c r="AU306" s="251" t="s">
        <v>83</v>
      </c>
      <c r="AV306" s="14" t="s">
        <v>83</v>
      </c>
      <c r="AW306" s="14" t="s">
        <v>33</v>
      </c>
      <c r="AX306" s="14" t="s">
        <v>74</v>
      </c>
      <c r="AY306" s="251" t="s">
        <v>152</v>
      </c>
    </row>
    <row r="307" spans="1:51" s="13" customFormat="1" ht="12">
      <c r="A307" s="13"/>
      <c r="B307" s="231"/>
      <c r="C307" s="232"/>
      <c r="D307" s="226" t="s">
        <v>163</v>
      </c>
      <c r="E307" s="233" t="s">
        <v>19</v>
      </c>
      <c r="F307" s="234" t="s">
        <v>373</v>
      </c>
      <c r="G307" s="232"/>
      <c r="H307" s="233" t="s">
        <v>19</v>
      </c>
      <c r="I307" s="235"/>
      <c r="J307" s="232"/>
      <c r="K307" s="232"/>
      <c r="L307" s="236"/>
      <c r="M307" s="237"/>
      <c r="N307" s="238"/>
      <c r="O307" s="238"/>
      <c r="P307" s="238"/>
      <c r="Q307" s="238"/>
      <c r="R307" s="238"/>
      <c r="S307" s="238"/>
      <c r="T307" s="239"/>
      <c r="U307" s="13"/>
      <c r="V307" s="13"/>
      <c r="W307" s="13"/>
      <c r="X307" s="13"/>
      <c r="Y307" s="13"/>
      <c r="Z307" s="13"/>
      <c r="AA307" s="13"/>
      <c r="AB307" s="13"/>
      <c r="AC307" s="13"/>
      <c r="AD307" s="13"/>
      <c r="AE307" s="13"/>
      <c r="AT307" s="240" t="s">
        <v>163</v>
      </c>
      <c r="AU307" s="240" t="s">
        <v>83</v>
      </c>
      <c r="AV307" s="13" t="s">
        <v>81</v>
      </c>
      <c r="AW307" s="13" t="s">
        <v>33</v>
      </c>
      <c r="AX307" s="13" t="s">
        <v>74</v>
      </c>
      <c r="AY307" s="240" t="s">
        <v>152</v>
      </c>
    </row>
    <row r="308" spans="1:51" s="14" customFormat="1" ht="12">
      <c r="A308" s="14"/>
      <c r="B308" s="241"/>
      <c r="C308" s="242"/>
      <c r="D308" s="226" t="s">
        <v>163</v>
      </c>
      <c r="E308" s="243" t="s">
        <v>19</v>
      </c>
      <c r="F308" s="244" t="s">
        <v>374</v>
      </c>
      <c r="G308" s="242"/>
      <c r="H308" s="245">
        <v>17.218</v>
      </c>
      <c r="I308" s="246"/>
      <c r="J308" s="242"/>
      <c r="K308" s="242"/>
      <c r="L308" s="247"/>
      <c r="M308" s="248"/>
      <c r="N308" s="249"/>
      <c r="O308" s="249"/>
      <c r="P308" s="249"/>
      <c r="Q308" s="249"/>
      <c r="R308" s="249"/>
      <c r="S308" s="249"/>
      <c r="T308" s="250"/>
      <c r="U308" s="14"/>
      <c r="V308" s="14"/>
      <c r="W308" s="14"/>
      <c r="X308" s="14"/>
      <c r="Y308" s="14"/>
      <c r="Z308" s="14"/>
      <c r="AA308" s="14"/>
      <c r="AB308" s="14"/>
      <c r="AC308" s="14"/>
      <c r="AD308" s="14"/>
      <c r="AE308" s="14"/>
      <c r="AT308" s="251" t="s">
        <v>163</v>
      </c>
      <c r="AU308" s="251" t="s">
        <v>83</v>
      </c>
      <c r="AV308" s="14" t="s">
        <v>83</v>
      </c>
      <c r="AW308" s="14" t="s">
        <v>33</v>
      </c>
      <c r="AX308" s="14" t="s">
        <v>74</v>
      </c>
      <c r="AY308" s="251" t="s">
        <v>152</v>
      </c>
    </row>
    <row r="309" spans="1:51" s="13" customFormat="1" ht="12">
      <c r="A309" s="13"/>
      <c r="B309" s="231"/>
      <c r="C309" s="232"/>
      <c r="D309" s="226" t="s">
        <v>163</v>
      </c>
      <c r="E309" s="233" t="s">
        <v>19</v>
      </c>
      <c r="F309" s="234" t="s">
        <v>275</v>
      </c>
      <c r="G309" s="232"/>
      <c r="H309" s="233" t="s">
        <v>19</v>
      </c>
      <c r="I309" s="235"/>
      <c r="J309" s="232"/>
      <c r="K309" s="232"/>
      <c r="L309" s="236"/>
      <c r="M309" s="237"/>
      <c r="N309" s="238"/>
      <c r="O309" s="238"/>
      <c r="P309" s="238"/>
      <c r="Q309" s="238"/>
      <c r="R309" s="238"/>
      <c r="S309" s="238"/>
      <c r="T309" s="239"/>
      <c r="U309" s="13"/>
      <c r="V309" s="13"/>
      <c r="W309" s="13"/>
      <c r="X309" s="13"/>
      <c r="Y309" s="13"/>
      <c r="Z309" s="13"/>
      <c r="AA309" s="13"/>
      <c r="AB309" s="13"/>
      <c r="AC309" s="13"/>
      <c r="AD309" s="13"/>
      <c r="AE309" s="13"/>
      <c r="AT309" s="240" t="s">
        <v>163</v>
      </c>
      <c r="AU309" s="240" t="s">
        <v>83</v>
      </c>
      <c r="AV309" s="13" t="s">
        <v>81</v>
      </c>
      <c r="AW309" s="13" t="s">
        <v>33</v>
      </c>
      <c r="AX309" s="13" t="s">
        <v>74</v>
      </c>
      <c r="AY309" s="240" t="s">
        <v>152</v>
      </c>
    </row>
    <row r="310" spans="1:51" s="14" customFormat="1" ht="12">
      <c r="A310" s="14"/>
      <c r="B310" s="241"/>
      <c r="C310" s="242"/>
      <c r="D310" s="226" t="s">
        <v>163</v>
      </c>
      <c r="E310" s="243" t="s">
        <v>19</v>
      </c>
      <c r="F310" s="244" t="s">
        <v>375</v>
      </c>
      <c r="G310" s="242"/>
      <c r="H310" s="245">
        <v>-0.876</v>
      </c>
      <c r="I310" s="246"/>
      <c r="J310" s="242"/>
      <c r="K310" s="242"/>
      <c r="L310" s="247"/>
      <c r="M310" s="248"/>
      <c r="N310" s="249"/>
      <c r="O310" s="249"/>
      <c r="P310" s="249"/>
      <c r="Q310" s="249"/>
      <c r="R310" s="249"/>
      <c r="S310" s="249"/>
      <c r="T310" s="250"/>
      <c r="U310" s="14"/>
      <c r="V310" s="14"/>
      <c r="W310" s="14"/>
      <c r="X310" s="14"/>
      <c r="Y310" s="14"/>
      <c r="Z310" s="14"/>
      <c r="AA310" s="14"/>
      <c r="AB310" s="14"/>
      <c r="AC310" s="14"/>
      <c r="AD310" s="14"/>
      <c r="AE310" s="14"/>
      <c r="AT310" s="251" t="s">
        <v>163</v>
      </c>
      <c r="AU310" s="251" t="s">
        <v>83</v>
      </c>
      <c r="AV310" s="14" t="s">
        <v>83</v>
      </c>
      <c r="AW310" s="14" t="s">
        <v>33</v>
      </c>
      <c r="AX310" s="14" t="s">
        <v>74</v>
      </c>
      <c r="AY310" s="251" t="s">
        <v>152</v>
      </c>
    </row>
    <row r="311" spans="1:51" s="13" customFormat="1" ht="12">
      <c r="A311" s="13"/>
      <c r="B311" s="231"/>
      <c r="C311" s="232"/>
      <c r="D311" s="226" t="s">
        <v>163</v>
      </c>
      <c r="E311" s="233" t="s">
        <v>19</v>
      </c>
      <c r="F311" s="234" t="s">
        <v>376</v>
      </c>
      <c r="G311" s="232"/>
      <c r="H311" s="233" t="s">
        <v>19</v>
      </c>
      <c r="I311" s="235"/>
      <c r="J311" s="232"/>
      <c r="K311" s="232"/>
      <c r="L311" s="236"/>
      <c r="M311" s="237"/>
      <c r="N311" s="238"/>
      <c r="O311" s="238"/>
      <c r="P311" s="238"/>
      <c r="Q311" s="238"/>
      <c r="R311" s="238"/>
      <c r="S311" s="238"/>
      <c r="T311" s="239"/>
      <c r="U311" s="13"/>
      <c r="V311" s="13"/>
      <c r="W311" s="13"/>
      <c r="X311" s="13"/>
      <c r="Y311" s="13"/>
      <c r="Z311" s="13"/>
      <c r="AA311" s="13"/>
      <c r="AB311" s="13"/>
      <c r="AC311" s="13"/>
      <c r="AD311" s="13"/>
      <c r="AE311" s="13"/>
      <c r="AT311" s="240" t="s">
        <v>163</v>
      </c>
      <c r="AU311" s="240" t="s">
        <v>83</v>
      </c>
      <c r="AV311" s="13" t="s">
        <v>81</v>
      </c>
      <c r="AW311" s="13" t="s">
        <v>33</v>
      </c>
      <c r="AX311" s="13" t="s">
        <v>74</v>
      </c>
      <c r="AY311" s="240" t="s">
        <v>152</v>
      </c>
    </row>
    <row r="312" spans="1:51" s="14" customFormat="1" ht="12">
      <c r="A312" s="14"/>
      <c r="B312" s="241"/>
      <c r="C312" s="242"/>
      <c r="D312" s="226" t="s">
        <v>163</v>
      </c>
      <c r="E312" s="243" t="s">
        <v>19</v>
      </c>
      <c r="F312" s="244" t="s">
        <v>377</v>
      </c>
      <c r="G312" s="242"/>
      <c r="H312" s="245">
        <v>19.14</v>
      </c>
      <c r="I312" s="246"/>
      <c r="J312" s="242"/>
      <c r="K312" s="242"/>
      <c r="L312" s="247"/>
      <c r="M312" s="248"/>
      <c r="N312" s="249"/>
      <c r="O312" s="249"/>
      <c r="P312" s="249"/>
      <c r="Q312" s="249"/>
      <c r="R312" s="249"/>
      <c r="S312" s="249"/>
      <c r="T312" s="250"/>
      <c r="U312" s="14"/>
      <c r="V312" s="14"/>
      <c r="W312" s="14"/>
      <c r="X312" s="14"/>
      <c r="Y312" s="14"/>
      <c r="Z312" s="14"/>
      <c r="AA312" s="14"/>
      <c r="AB312" s="14"/>
      <c r="AC312" s="14"/>
      <c r="AD312" s="14"/>
      <c r="AE312" s="14"/>
      <c r="AT312" s="251" t="s">
        <v>163</v>
      </c>
      <c r="AU312" s="251" t="s">
        <v>83</v>
      </c>
      <c r="AV312" s="14" t="s">
        <v>83</v>
      </c>
      <c r="AW312" s="14" t="s">
        <v>33</v>
      </c>
      <c r="AX312" s="14" t="s">
        <v>74</v>
      </c>
      <c r="AY312" s="251" t="s">
        <v>152</v>
      </c>
    </row>
    <row r="313" spans="1:51" s="13" customFormat="1" ht="12">
      <c r="A313" s="13"/>
      <c r="B313" s="231"/>
      <c r="C313" s="232"/>
      <c r="D313" s="226" t="s">
        <v>163</v>
      </c>
      <c r="E313" s="233" t="s">
        <v>19</v>
      </c>
      <c r="F313" s="234" t="s">
        <v>378</v>
      </c>
      <c r="G313" s="232"/>
      <c r="H313" s="233" t="s">
        <v>19</v>
      </c>
      <c r="I313" s="235"/>
      <c r="J313" s="232"/>
      <c r="K313" s="232"/>
      <c r="L313" s="236"/>
      <c r="M313" s="237"/>
      <c r="N313" s="238"/>
      <c r="O313" s="238"/>
      <c r="P313" s="238"/>
      <c r="Q313" s="238"/>
      <c r="R313" s="238"/>
      <c r="S313" s="238"/>
      <c r="T313" s="239"/>
      <c r="U313" s="13"/>
      <c r="V313" s="13"/>
      <c r="W313" s="13"/>
      <c r="X313" s="13"/>
      <c r="Y313" s="13"/>
      <c r="Z313" s="13"/>
      <c r="AA313" s="13"/>
      <c r="AB313" s="13"/>
      <c r="AC313" s="13"/>
      <c r="AD313" s="13"/>
      <c r="AE313" s="13"/>
      <c r="AT313" s="240" t="s">
        <v>163</v>
      </c>
      <c r="AU313" s="240" t="s">
        <v>83</v>
      </c>
      <c r="AV313" s="13" t="s">
        <v>81</v>
      </c>
      <c r="AW313" s="13" t="s">
        <v>33</v>
      </c>
      <c r="AX313" s="13" t="s">
        <v>74</v>
      </c>
      <c r="AY313" s="240" t="s">
        <v>152</v>
      </c>
    </row>
    <row r="314" spans="1:51" s="14" customFormat="1" ht="12">
      <c r="A314" s="14"/>
      <c r="B314" s="241"/>
      <c r="C314" s="242"/>
      <c r="D314" s="226" t="s">
        <v>163</v>
      </c>
      <c r="E314" s="243" t="s">
        <v>19</v>
      </c>
      <c r="F314" s="244" t="s">
        <v>379</v>
      </c>
      <c r="G314" s="242"/>
      <c r="H314" s="245">
        <v>6.363</v>
      </c>
      <c r="I314" s="246"/>
      <c r="J314" s="242"/>
      <c r="K314" s="242"/>
      <c r="L314" s="247"/>
      <c r="M314" s="248"/>
      <c r="N314" s="249"/>
      <c r="O314" s="249"/>
      <c r="P314" s="249"/>
      <c r="Q314" s="249"/>
      <c r="R314" s="249"/>
      <c r="S314" s="249"/>
      <c r="T314" s="250"/>
      <c r="U314" s="14"/>
      <c r="V314" s="14"/>
      <c r="W314" s="14"/>
      <c r="X314" s="14"/>
      <c r="Y314" s="14"/>
      <c r="Z314" s="14"/>
      <c r="AA314" s="14"/>
      <c r="AB314" s="14"/>
      <c r="AC314" s="14"/>
      <c r="AD314" s="14"/>
      <c r="AE314" s="14"/>
      <c r="AT314" s="251" t="s">
        <v>163</v>
      </c>
      <c r="AU314" s="251" t="s">
        <v>83</v>
      </c>
      <c r="AV314" s="14" t="s">
        <v>83</v>
      </c>
      <c r="AW314" s="14" t="s">
        <v>33</v>
      </c>
      <c r="AX314" s="14" t="s">
        <v>74</v>
      </c>
      <c r="AY314" s="251" t="s">
        <v>152</v>
      </c>
    </row>
    <row r="315" spans="1:51" s="15" customFormat="1" ht="12">
      <c r="A315" s="15"/>
      <c r="B315" s="252"/>
      <c r="C315" s="253"/>
      <c r="D315" s="226" t="s">
        <v>163</v>
      </c>
      <c r="E315" s="254" t="s">
        <v>19</v>
      </c>
      <c r="F315" s="255" t="s">
        <v>170</v>
      </c>
      <c r="G315" s="253"/>
      <c r="H315" s="256">
        <v>109.069</v>
      </c>
      <c r="I315" s="257"/>
      <c r="J315" s="253"/>
      <c r="K315" s="253"/>
      <c r="L315" s="258"/>
      <c r="M315" s="259"/>
      <c r="N315" s="260"/>
      <c r="O315" s="260"/>
      <c r="P315" s="260"/>
      <c r="Q315" s="260"/>
      <c r="R315" s="260"/>
      <c r="S315" s="260"/>
      <c r="T315" s="261"/>
      <c r="U315" s="15"/>
      <c r="V315" s="15"/>
      <c r="W315" s="15"/>
      <c r="X315" s="15"/>
      <c r="Y315" s="15"/>
      <c r="Z315" s="15"/>
      <c r="AA315" s="15"/>
      <c r="AB315" s="15"/>
      <c r="AC315" s="15"/>
      <c r="AD315" s="15"/>
      <c r="AE315" s="15"/>
      <c r="AT315" s="262" t="s">
        <v>163</v>
      </c>
      <c r="AU315" s="262" t="s">
        <v>83</v>
      </c>
      <c r="AV315" s="15" t="s">
        <v>159</v>
      </c>
      <c r="AW315" s="15" t="s">
        <v>33</v>
      </c>
      <c r="AX315" s="15" t="s">
        <v>81</v>
      </c>
      <c r="AY315" s="262" t="s">
        <v>152</v>
      </c>
    </row>
    <row r="316" spans="1:65" s="2" customFormat="1" ht="24.15" customHeight="1">
      <c r="A316" s="39"/>
      <c r="B316" s="40"/>
      <c r="C316" s="213" t="s">
        <v>380</v>
      </c>
      <c r="D316" s="213" t="s">
        <v>154</v>
      </c>
      <c r="E316" s="214" t="s">
        <v>381</v>
      </c>
      <c r="F316" s="215" t="s">
        <v>382</v>
      </c>
      <c r="G316" s="216" t="s">
        <v>240</v>
      </c>
      <c r="H316" s="217">
        <v>109.069</v>
      </c>
      <c r="I316" s="218"/>
      <c r="J316" s="219">
        <f>ROUND(I316*H316,2)</f>
        <v>0</v>
      </c>
      <c r="K316" s="215" t="s">
        <v>158</v>
      </c>
      <c r="L316" s="45"/>
      <c r="M316" s="220" t="s">
        <v>19</v>
      </c>
      <c r="N316" s="221" t="s">
        <v>45</v>
      </c>
      <c r="O316" s="85"/>
      <c r="P316" s="222">
        <f>O316*H316</f>
        <v>0</v>
      </c>
      <c r="Q316" s="222">
        <v>0.00735</v>
      </c>
      <c r="R316" s="222">
        <f>Q316*H316</f>
        <v>0.80165715</v>
      </c>
      <c r="S316" s="222">
        <v>0</v>
      </c>
      <c r="T316" s="223">
        <f>S316*H316</f>
        <v>0</v>
      </c>
      <c r="U316" s="39"/>
      <c r="V316" s="39"/>
      <c r="W316" s="39"/>
      <c r="X316" s="39"/>
      <c r="Y316" s="39"/>
      <c r="Z316" s="39"/>
      <c r="AA316" s="39"/>
      <c r="AB316" s="39"/>
      <c r="AC316" s="39"/>
      <c r="AD316" s="39"/>
      <c r="AE316" s="39"/>
      <c r="AR316" s="224" t="s">
        <v>159</v>
      </c>
      <c r="AT316" s="224" t="s">
        <v>154</v>
      </c>
      <c r="AU316" s="224" t="s">
        <v>83</v>
      </c>
      <c r="AY316" s="18" t="s">
        <v>152</v>
      </c>
      <c r="BE316" s="225">
        <f>IF(N316="základní",J316,0)</f>
        <v>0</v>
      </c>
      <c r="BF316" s="225">
        <f>IF(N316="snížená",J316,0)</f>
        <v>0</v>
      </c>
      <c r="BG316" s="225">
        <f>IF(N316="zákl. přenesená",J316,0)</f>
        <v>0</v>
      </c>
      <c r="BH316" s="225">
        <f>IF(N316="sníž. přenesená",J316,0)</f>
        <v>0</v>
      </c>
      <c r="BI316" s="225">
        <f>IF(N316="nulová",J316,0)</f>
        <v>0</v>
      </c>
      <c r="BJ316" s="18" t="s">
        <v>81</v>
      </c>
      <c r="BK316" s="225">
        <f>ROUND(I316*H316,2)</f>
        <v>0</v>
      </c>
      <c r="BL316" s="18" t="s">
        <v>159</v>
      </c>
      <c r="BM316" s="224" t="s">
        <v>383</v>
      </c>
    </row>
    <row r="317" spans="1:47" s="2" customFormat="1" ht="12">
      <c r="A317" s="39"/>
      <c r="B317" s="40"/>
      <c r="C317" s="41"/>
      <c r="D317" s="226" t="s">
        <v>161</v>
      </c>
      <c r="E317" s="41"/>
      <c r="F317" s="227" t="s">
        <v>340</v>
      </c>
      <c r="G317" s="41"/>
      <c r="H317" s="41"/>
      <c r="I317" s="228"/>
      <c r="J317" s="41"/>
      <c r="K317" s="41"/>
      <c r="L317" s="45"/>
      <c r="M317" s="229"/>
      <c r="N317" s="230"/>
      <c r="O317" s="85"/>
      <c r="P317" s="85"/>
      <c r="Q317" s="85"/>
      <c r="R317" s="85"/>
      <c r="S317" s="85"/>
      <c r="T317" s="86"/>
      <c r="U317" s="39"/>
      <c r="V317" s="39"/>
      <c r="W317" s="39"/>
      <c r="X317" s="39"/>
      <c r="Y317" s="39"/>
      <c r="Z317" s="39"/>
      <c r="AA317" s="39"/>
      <c r="AB317" s="39"/>
      <c r="AC317" s="39"/>
      <c r="AD317" s="39"/>
      <c r="AE317" s="39"/>
      <c r="AT317" s="18" t="s">
        <v>161</v>
      </c>
      <c r="AU317" s="18" t="s">
        <v>83</v>
      </c>
    </row>
    <row r="318" spans="1:51" s="13" customFormat="1" ht="12">
      <c r="A318" s="13"/>
      <c r="B318" s="231"/>
      <c r="C318" s="232"/>
      <c r="D318" s="226" t="s">
        <v>163</v>
      </c>
      <c r="E318" s="233" t="s">
        <v>19</v>
      </c>
      <c r="F318" s="234" t="s">
        <v>370</v>
      </c>
      <c r="G318" s="232"/>
      <c r="H318" s="233" t="s">
        <v>19</v>
      </c>
      <c r="I318" s="235"/>
      <c r="J318" s="232"/>
      <c r="K318" s="232"/>
      <c r="L318" s="236"/>
      <c r="M318" s="237"/>
      <c r="N318" s="238"/>
      <c r="O318" s="238"/>
      <c r="P318" s="238"/>
      <c r="Q318" s="238"/>
      <c r="R318" s="238"/>
      <c r="S318" s="238"/>
      <c r="T318" s="239"/>
      <c r="U318" s="13"/>
      <c r="V318" s="13"/>
      <c r="W318" s="13"/>
      <c r="X318" s="13"/>
      <c r="Y318" s="13"/>
      <c r="Z318" s="13"/>
      <c r="AA318" s="13"/>
      <c r="AB318" s="13"/>
      <c r="AC318" s="13"/>
      <c r="AD318" s="13"/>
      <c r="AE318" s="13"/>
      <c r="AT318" s="240" t="s">
        <v>163</v>
      </c>
      <c r="AU318" s="240" t="s">
        <v>83</v>
      </c>
      <c r="AV318" s="13" t="s">
        <v>81</v>
      </c>
      <c r="AW318" s="13" t="s">
        <v>33</v>
      </c>
      <c r="AX318" s="13" t="s">
        <v>74</v>
      </c>
      <c r="AY318" s="240" t="s">
        <v>152</v>
      </c>
    </row>
    <row r="319" spans="1:51" s="13" customFormat="1" ht="12">
      <c r="A319" s="13"/>
      <c r="B319" s="231"/>
      <c r="C319" s="232"/>
      <c r="D319" s="226" t="s">
        <v>163</v>
      </c>
      <c r="E319" s="233" t="s">
        <v>19</v>
      </c>
      <c r="F319" s="234" t="s">
        <v>371</v>
      </c>
      <c r="G319" s="232"/>
      <c r="H319" s="233" t="s">
        <v>19</v>
      </c>
      <c r="I319" s="235"/>
      <c r="J319" s="232"/>
      <c r="K319" s="232"/>
      <c r="L319" s="236"/>
      <c r="M319" s="237"/>
      <c r="N319" s="238"/>
      <c r="O319" s="238"/>
      <c r="P319" s="238"/>
      <c r="Q319" s="238"/>
      <c r="R319" s="238"/>
      <c r="S319" s="238"/>
      <c r="T319" s="239"/>
      <c r="U319" s="13"/>
      <c r="V319" s="13"/>
      <c r="W319" s="13"/>
      <c r="X319" s="13"/>
      <c r="Y319" s="13"/>
      <c r="Z319" s="13"/>
      <c r="AA319" s="13"/>
      <c r="AB319" s="13"/>
      <c r="AC319" s="13"/>
      <c r="AD319" s="13"/>
      <c r="AE319" s="13"/>
      <c r="AT319" s="240" t="s">
        <v>163</v>
      </c>
      <c r="AU319" s="240" t="s">
        <v>83</v>
      </c>
      <c r="AV319" s="13" t="s">
        <v>81</v>
      </c>
      <c r="AW319" s="13" t="s">
        <v>33</v>
      </c>
      <c r="AX319" s="13" t="s">
        <v>74</v>
      </c>
      <c r="AY319" s="240" t="s">
        <v>152</v>
      </c>
    </row>
    <row r="320" spans="1:51" s="14" customFormat="1" ht="12">
      <c r="A320" s="14"/>
      <c r="B320" s="241"/>
      <c r="C320" s="242"/>
      <c r="D320" s="226" t="s">
        <v>163</v>
      </c>
      <c r="E320" s="243" t="s">
        <v>19</v>
      </c>
      <c r="F320" s="244" t="s">
        <v>372</v>
      </c>
      <c r="G320" s="242"/>
      <c r="H320" s="245">
        <v>67.224</v>
      </c>
      <c r="I320" s="246"/>
      <c r="J320" s="242"/>
      <c r="K320" s="242"/>
      <c r="L320" s="247"/>
      <c r="M320" s="248"/>
      <c r="N320" s="249"/>
      <c r="O320" s="249"/>
      <c r="P320" s="249"/>
      <c r="Q320" s="249"/>
      <c r="R320" s="249"/>
      <c r="S320" s="249"/>
      <c r="T320" s="250"/>
      <c r="U320" s="14"/>
      <c r="V320" s="14"/>
      <c r="W320" s="14"/>
      <c r="X320" s="14"/>
      <c r="Y320" s="14"/>
      <c r="Z320" s="14"/>
      <c r="AA320" s="14"/>
      <c r="AB320" s="14"/>
      <c r="AC320" s="14"/>
      <c r="AD320" s="14"/>
      <c r="AE320" s="14"/>
      <c r="AT320" s="251" t="s">
        <v>163</v>
      </c>
      <c r="AU320" s="251" t="s">
        <v>83</v>
      </c>
      <c r="AV320" s="14" t="s">
        <v>83</v>
      </c>
      <c r="AW320" s="14" t="s">
        <v>33</v>
      </c>
      <c r="AX320" s="14" t="s">
        <v>74</v>
      </c>
      <c r="AY320" s="251" t="s">
        <v>152</v>
      </c>
    </row>
    <row r="321" spans="1:51" s="13" customFormat="1" ht="12">
      <c r="A321" s="13"/>
      <c r="B321" s="231"/>
      <c r="C321" s="232"/>
      <c r="D321" s="226" t="s">
        <v>163</v>
      </c>
      <c r="E321" s="233" t="s">
        <v>19</v>
      </c>
      <c r="F321" s="234" t="s">
        <v>384</v>
      </c>
      <c r="G321" s="232"/>
      <c r="H321" s="233" t="s">
        <v>19</v>
      </c>
      <c r="I321" s="235"/>
      <c r="J321" s="232"/>
      <c r="K321" s="232"/>
      <c r="L321" s="236"/>
      <c r="M321" s="237"/>
      <c r="N321" s="238"/>
      <c r="O321" s="238"/>
      <c r="P321" s="238"/>
      <c r="Q321" s="238"/>
      <c r="R321" s="238"/>
      <c r="S321" s="238"/>
      <c r="T321" s="239"/>
      <c r="U321" s="13"/>
      <c r="V321" s="13"/>
      <c r="W321" s="13"/>
      <c r="X321" s="13"/>
      <c r="Y321" s="13"/>
      <c r="Z321" s="13"/>
      <c r="AA321" s="13"/>
      <c r="AB321" s="13"/>
      <c r="AC321" s="13"/>
      <c r="AD321" s="13"/>
      <c r="AE321" s="13"/>
      <c r="AT321" s="240" t="s">
        <v>163</v>
      </c>
      <c r="AU321" s="240" t="s">
        <v>83</v>
      </c>
      <c r="AV321" s="13" t="s">
        <v>81</v>
      </c>
      <c r="AW321" s="13" t="s">
        <v>33</v>
      </c>
      <c r="AX321" s="13" t="s">
        <v>74</v>
      </c>
      <c r="AY321" s="240" t="s">
        <v>152</v>
      </c>
    </row>
    <row r="322" spans="1:51" s="14" customFormat="1" ht="12">
      <c r="A322" s="14"/>
      <c r="B322" s="241"/>
      <c r="C322" s="242"/>
      <c r="D322" s="226" t="s">
        <v>163</v>
      </c>
      <c r="E322" s="243" t="s">
        <v>19</v>
      </c>
      <c r="F322" s="244" t="s">
        <v>374</v>
      </c>
      <c r="G322" s="242"/>
      <c r="H322" s="245">
        <v>17.218</v>
      </c>
      <c r="I322" s="246"/>
      <c r="J322" s="242"/>
      <c r="K322" s="242"/>
      <c r="L322" s="247"/>
      <c r="M322" s="248"/>
      <c r="N322" s="249"/>
      <c r="O322" s="249"/>
      <c r="P322" s="249"/>
      <c r="Q322" s="249"/>
      <c r="R322" s="249"/>
      <c r="S322" s="249"/>
      <c r="T322" s="250"/>
      <c r="U322" s="14"/>
      <c r="V322" s="14"/>
      <c r="W322" s="14"/>
      <c r="X322" s="14"/>
      <c r="Y322" s="14"/>
      <c r="Z322" s="14"/>
      <c r="AA322" s="14"/>
      <c r="AB322" s="14"/>
      <c r="AC322" s="14"/>
      <c r="AD322" s="14"/>
      <c r="AE322" s="14"/>
      <c r="AT322" s="251" t="s">
        <v>163</v>
      </c>
      <c r="AU322" s="251" t="s">
        <v>83</v>
      </c>
      <c r="AV322" s="14" t="s">
        <v>83</v>
      </c>
      <c r="AW322" s="14" t="s">
        <v>33</v>
      </c>
      <c r="AX322" s="14" t="s">
        <v>74</v>
      </c>
      <c r="AY322" s="251" t="s">
        <v>152</v>
      </c>
    </row>
    <row r="323" spans="1:51" s="13" customFormat="1" ht="12">
      <c r="A323" s="13"/>
      <c r="B323" s="231"/>
      <c r="C323" s="232"/>
      <c r="D323" s="226" t="s">
        <v>163</v>
      </c>
      <c r="E323" s="233" t="s">
        <v>19</v>
      </c>
      <c r="F323" s="234" t="s">
        <v>275</v>
      </c>
      <c r="G323" s="232"/>
      <c r="H323" s="233" t="s">
        <v>19</v>
      </c>
      <c r="I323" s="235"/>
      <c r="J323" s="232"/>
      <c r="K323" s="232"/>
      <c r="L323" s="236"/>
      <c r="M323" s="237"/>
      <c r="N323" s="238"/>
      <c r="O323" s="238"/>
      <c r="P323" s="238"/>
      <c r="Q323" s="238"/>
      <c r="R323" s="238"/>
      <c r="S323" s="238"/>
      <c r="T323" s="239"/>
      <c r="U323" s="13"/>
      <c r="V323" s="13"/>
      <c r="W323" s="13"/>
      <c r="X323" s="13"/>
      <c r="Y323" s="13"/>
      <c r="Z323" s="13"/>
      <c r="AA323" s="13"/>
      <c r="AB323" s="13"/>
      <c r="AC323" s="13"/>
      <c r="AD323" s="13"/>
      <c r="AE323" s="13"/>
      <c r="AT323" s="240" t="s">
        <v>163</v>
      </c>
      <c r="AU323" s="240" t="s">
        <v>83</v>
      </c>
      <c r="AV323" s="13" t="s">
        <v>81</v>
      </c>
      <c r="AW323" s="13" t="s">
        <v>33</v>
      </c>
      <c r="AX323" s="13" t="s">
        <v>74</v>
      </c>
      <c r="AY323" s="240" t="s">
        <v>152</v>
      </c>
    </row>
    <row r="324" spans="1:51" s="14" customFormat="1" ht="12">
      <c r="A324" s="14"/>
      <c r="B324" s="241"/>
      <c r="C324" s="242"/>
      <c r="D324" s="226" t="s">
        <v>163</v>
      </c>
      <c r="E324" s="243" t="s">
        <v>19</v>
      </c>
      <c r="F324" s="244" t="s">
        <v>375</v>
      </c>
      <c r="G324" s="242"/>
      <c r="H324" s="245">
        <v>-0.876</v>
      </c>
      <c r="I324" s="246"/>
      <c r="J324" s="242"/>
      <c r="K324" s="242"/>
      <c r="L324" s="247"/>
      <c r="M324" s="248"/>
      <c r="N324" s="249"/>
      <c r="O324" s="249"/>
      <c r="P324" s="249"/>
      <c r="Q324" s="249"/>
      <c r="R324" s="249"/>
      <c r="S324" s="249"/>
      <c r="T324" s="250"/>
      <c r="U324" s="14"/>
      <c r="V324" s="14"/>
      <c r="W324" s="14"/>
      <c r="X324" s="14"/>
      <c r="Y324" s="14"/>
      <c r="Z324" s="14"/>
      <c r="AA324" s="14"/>
      <c r="AB324" s="14"/>
      <c r="AC324" s="14"/>
      <c r="AD324" s="14"/>
      <c r="AE324" s="14"/>
      <c r="AT324" s="251" t="s">
        <v>163</v>
      </c>
      <c r="AU324" s="251" t="s">
        <v>83</v>
      </c>
      <c r="AV324" s="14" t="s">
        <v>83</v>
      </c>
      <c r="AW324" s="14" t="s">
        <v>33</v>
      </c>
      <c r="AX324" s="14" t="s">
        <v>74</v>
      </c>
      <c r="AY324" s="251" t="s">
        <v>152</v>
      </c>
    </row>
    <row r="325" spans="1:51" s="13" customFormat="1" ht="12">
      <c r="A325" s="13"/>
      <c r="B325" s="231"/>
      <c r="C325" s="232"/>
      <c r="D325" s="226" t="s">
        <v>163</v>
      </c>
      <c r="E325" s="233" t="s">
        <v>19</v>
      </c>
      <c r="F325" s="234" t="s">
        <v>376</v>
      </c>
      <c r="G325" s="232"/>
      <c r="H325" s="233" t="s">
        <v>19</v>
      </c>
      <c r="I325" s="235"/>
      <c r="J325" s="232"/>
      <c r="K325" s="232"/>
      <c r="L325" s="236"/>
      <c r="M325" s="237"/>
      <c r="N325" s="238"/>
      <c r="O325" s="238"/>
      <c r="P325" s="238"/>
      <c r="Q325" s="238"/>
      <c r="R325" s="238"/>
      <c r="S325" s="238"/>
      <c r="T325" s="239"/>
      <c r="U325" s="13"/>
      <c r="V325" s="13"/>
      <c r="W325" s="13"/>
      <c r="X325" s="13"/>
      <c r="Y325" s="13"/>
      <c r="Z325" s="13"/>
      <c r="AA325" s="13"/>
      <c r="AB325" s="13"/>
      <c r="AC325" s="13"/>
      <c r="AD325" s="13"/>
      <c r="AE325" s="13"/>
      <c r="AT325" s="240" t="s">
        <v>163</v>
      </c>
      <c r="AU325" s="240" t="s">
        <v>83</v>
      </c>
      <c r="AV325" s="13" t="s">
        <v>81</v>
      </c>
      <c r="AW325" s="13" t="s">
        <v>33</v>
      </c>
      <c r="AX325" s="13" t="s">
        <v>74</v>
      </c>
      <c r="AY325" s="240" t="s">
        <v>152</v>
      </c>
    </row>
    <row r="326" spans="1:51" s="14" customFormat="1" ht="12">
      <c r="A326" s="14"/>
      <c r="B326" s="241"/>
      <c r="C326" s="242"/>
      <c r="D326" s="226" t="s">
        <v>163</v>
      </c>
      <c r="E326" s="243" t="s">
        <v>19</v>
      </c>
      <c r="F326" s="244" t="s">
        <v>377</v>
      </c>
      <c r="G326" s="242"/>
      <c r="H326" s="245">
        <v>19.14</v>
      </c>
      <c r="I326" s="246"/>
      <c r="J326" s="242"/>
      <c r="K326" s="242"/>
      <c r="L326" s="247"/>
      <c r="M326" s="248"/>
      <c r="N326" s="249"/>
      <c r="O326" s="249"/>
      <c r="P326" s="249"/>
      <c r="Q326" s="249"/>
      <c r="R326" s="249"/>
      <c r="S326" s="249"/>
      <c r="T326" s="250"/>
      <c r="U326" s="14"/>
      <c r="V326" s="14"/>
      <c r="W326" s="14"/>
      <c r="X326" s="14"/>
      <c r="Y326" s="14"/>
      <c r="Z326" s="14"/>
      <c r="AA326" s="14"/>
      <c r="AB326" s="14"/>
      <c r="AC326" s="14"/>
      <c r="AD326" s="14"/>
      <c r="AE326" s="14"/>
      <c r="AT326" s="251" t="s">
        <v>163</v>
      </c>
      <c r="AU326" s="251" t="s">
        <v>83</v>
      </c>
      <c r="AV326" s="14" t="s">
        <v>83</v>
      </c>
      <c r="AW326" s="14" t="s">
        <v>33</v>
      </c>
      <c r="AX326" s="14" t="s">
        <v>74</v>
      </c>
      <c r="AY326" s="251" t="s">
        <v>152</v>
      </c>
    </row>
    <row r="327" spans="1:51" s="13" customFormat="1" ht="12">
      <c r="A327" s="13"/>
      <c r="B327" s="231"/>
      <c r="C327" s="232"/>
      <c r="D327" s="226" t="s">
        <v>163</v>
      </c>
      <c r="E327" s="233" t="s">
        <v>19</v>
      </c>
      <c r="F327" s="234" t="s">
        <v>378</v>
      </c>
      <c r="G327" s="232"/>
      <c r="H327" s="233" t="s">
        <v>19</v>
      </c>
      <c r="I327" s="235"/>
      <c r="J327" s="232"/>
      <c r="K327" s="232"/>
      <c r="L327" s="236"/>
      <c r="M327" s="237"/>
      <c r="N327" s="238"/>
      <c r="O327" s="238"/>
      <c r="P327" s="238"/>
      <c r="Q327" s="238"/>
      <c r="R327" s="238"/>
      <c r="S327" s="238"/>
      <c r="T327" s="239"/>
      <c r="U327" s="13"/>
      <c r="V327" s="13"/>
      <c r="W327" s="13"/>
      <c r="X327" s="13"/>
      <c r="Y327" s="13"/>
      <c r="Z327" s="13"/>
      <c r="AA327" s="13"/>
      <c r="AB327" s="13"/>
      <c r="AC327" s="13"/>
      <c r="AD327" s="13"/>
      <c r="AE327" s="13"/>
      <c r="AT327" s="240" t="s">
        <v>163</v>
      </c>
      <c r="AU327" s="240" t="s">
        <v>83</v>
      </c>
      <c r="AV327" s="13" t="s">
        <v>81</v>
      </c>
      <c r="AW327" s="13" t="s">
        <v>33</v>
      </c>
      <c r="AX327" s="13" t="s">
        <v>74</v>
      </c>
      <c r="AY327" s="240" t="s">
        <v>152</v>
      </c>
    </row>
    <row r="328" spans="1:51" s="14" customFormat="1" ht="12">
      <c r="A328" s="14"/>
      <c r="B328" s="241"/>
      <c r="C328" s="242"/>
      <c r="D328" s="226" t="s">
        <v>163</v>
      </c>
      <c r="E328" s="243" t="s">
        <v>19</v>
      </c>
      <c r="F328" s="244" t="s">
        <v>379</v>
      </c>
      <c r="G328" s="242"/>
      <c r="H328" s="245">
        <v>6.363</v>
      </c>
      <c r="I328" s="246"/>
      <c r="J328" s="242"/>
      <c r="K328" s="242"/>
      <c r="L328" s="247"/>
      <c r="M328" s="248"/>
      <c r="N328" s="249"/>
      <c r="O328" s="249"/>
      <c r="P328" s="249"/>
      <c r="Q328" s="249"/>
      <c r="R328" s="249"/>
      <c r="S328" s="249"/>
      <c r="T328" s="250"/>
      <c r="U328" s="14"/>
      <c r="V328" s="14"/>
      <c r="W328" s="14"/>
      <c r="X328" s="14"/>
      <c r="Y328" s="14"/>
      <c r="Z328" s="14"/>
      <c r="AA328" s="14"/>
      <c r="AB328" s="14"/>
      <c r="AC328" s="14"/>
      <c r="AD328" s="14"/>
      <c r="AE328" s="14"/>
      <c r="AT328" s="251" t="s">
        <v>163</v>
      </c>
      <c r="AU328" s="251" t="s">
        <v>83</v>
      </c>
      <c r="AV328" s="14" t="s">
        <v>83</v>
      </c>
      <c r="AW328" s="14" t="s">
        <v>33</v>
      </c>
      <c r="AX328" s="14" t="s">
        <v>74</v>
      </c>
      <c r="AY328" s="251" t="s">
        <v>152</v>
      </c>
    </row>
    <row r="329" spans="1:51" s="15" customFormat="1" ht="12">
      <c r="A329" s="15"/>
      <c r="B329" s="252"/>
      <c r="C329" s="253"/>
      <c r="D329" s="226" t="s">
        <v>163</v>
      </c>
      <c r="E329" s="254" t="s">
        <v>19</v>
      </c>
      <c r="F329" s="255" t="s">
        <v>170</v>
      </c>
      <c r="G329" s="253"/>
      <c r="H329" s="256">
        <v>109.069</v>
      </c>
      <c r="I329" s="257"/>
      <c r="J329" s="253"/>
      <c r="K329" s="253"/>
      <c r="L329" s="258"/>
      <c r="M329" s="259"/>
      <c r="N329" s="260"/>
      <c r="O329" s="260"/>
      <c r="P329" s="260"/>
      <c r="Q329" s="260"/>
      <c r="R329" s="260"/>
      <c r="S329" s="260"/>
      <c r="T329" s="261"/>
      <c r="U329" s="15"/>
      <c r="V329" s="15"/>
      <c r="W329" s="15"/>
      <c r="X329" s="15"/>
      <c r="Y329" s="15"/>
      <c r="Z329" s="15"/>
      <c r="AA329" s="15"/>
      <c r="AB329" s="15"/>
      <c r="AC329" s="15"/>
      <c r="AD329" s="15"/>
      <c r="AE329" s="15"/>
      <c r="AT329" s="262" t="s">
        <v>163</v>
      </c>
      <c r="AU329" s="262" t="s">
        <v>83</v>
      </c>
      <c r="AV329" s="15" t="s">
        <v>159</v>
      </c>
      <c r="AW329" s="15" t="s">
        <v>33</v>
      </c>
      <c r="AX329" s="15" t="s">
        <v>81</v>
      </c>
      <c r="AY329" s="262" t="s">
        <v>152</v>
      </c>
    </row>
    <row r="330" spans="1:65" s="2" customFormat="1" ht="24.15" customHeight="1">
      <c r="A330" s="39"/>
      <c r="B330" s="40"/>
      <c r="C330" s="213" t="s">
        <v>385</v>
      </c>
      <c r="D330" s="213" t="s">
        <v>154</v>
      </c>
      <c r="E330" s="214" t="s">
        <v>386</v>
      </c>
      <c r="F330" s="215" t="s">
        <v>387</v>
      </c>
      <c r="G330" s="216" t="s">
        <v>240</v>
      </c>
      <c r="H330" s="217">
        <v>186.694</v>
      </c>
      <c r="I330" s="218"/>
      <c r="J330" s="219">
        <f>ROUND(I330*H330,2)</f>
        <v>0</v>
      </c>
      <c r="K330" s="215" t="s">
        <v>158</v>
      </c>
      <c r="L330" s="45"/>
      <c r="M330" s="220" t="s">
        <v>19</v>
      </c>
      <c r="N330" s="221" t="s">
        <v>45</v>
      </c>
      <c r="O330" s="85"/>
      <c r="P330" s="222">
        <f>O330*H330</f>
        <v>0</v>
      </c>
      <c r="Q330" s="222">
        <v>0.017</v>
      </c>
      <c r="R330" s="222">
        <f>Q330*H330</f>
        <v>3.173798</v>
      </c>
      <c r="S330" s="222">
        <v>0</v>
      </c>
      <c r="T330" s="223">
        <f>S330*H330</f>
        <v>0</v>
      </c>
      <c r="U330" s="39"/>
      <c r="V330" s="39"/>
      <c r="W330" s="39"/>
      <c r="X330" s="39"/>
      <c r="Y330" s="39"/>
      <c r="Z330" s="39"/>
      <c r="AA330" s="39"/>
      <c r="AB330" s="39"/>
      <c r="AC330" s="39"/>
      <c r="AD330" s="39"/>
      <c r="AE330" s="39"/>
      <c r="AR330" s="224" t="s">
        <v>159</v>
      </c>
      <c r="AT330" s="224" t="s">
        <v>154</v>
      </c>
      <c r="AU330" s="224" t="s">
        <v>83</v>
      </c>
      <c r="AY330" s="18" t="s">
        <v>152</v>
      </c>
      <c r="BE330" s="225">
        <f>IF(N330="základní",J330,0)</f>
        <v>0</v>
      </c>
      <c r="BF330" s="225">
        <f>IF(N330="snížená",J330,0)</f>
        <v>0</v>
      </c>
      <c r="BG330" s="225">
        <f>IF(N330="zákl. přenesená",J330,0)</f>
        <v>0</v>
      </c>
      <c r="BH330" s="225">
        <f>IF(N330="sníž. přenesená",J330,0)</f>
        <v>0</v>
      </c>
      <c r="BI330" s="225">
        <f>IF(N330="nulová",J330,0)</f>
        <v>0</v>
      </c>
      <c r="BJ330" s="18" t="s">
        <v>81</v>
      </c>
      <c r="BK330" s="225">
        <f>ROUND(I330*H330,2)</f>
        <v>0</v>
      </c>
      <c r="BL330" s="18" t="s">
        <v>159</v>
      </c>
      <c r="BM330" s="224" t="s">
        <v>388</v>
      </c>
    </row>
    <row r="331" spans="1:47" s="2" customFormat="1" ht="12">
      <c r="A331" s="39"/>
      <c r="B331" s="40"/>
      <c r="C331" s="41"/>
      <c r="D331" s="226" t="s">
        <v>161</v>
      </c>
      <c r="E331" s="41"/>
      <c r="F331" s="227" t="s">
        <v>350</v>
      </c>
      <c r="G331" s="41"/>
      <c r="H331" s="41"/>
      <c r="I331" s="228"/>
      <c r="J331" s="41"/>
      <c r="K331" s="41"/>
      <c r="L331" s="45"/>
      <c r="M331" s="229"/>
      <c r="N331" s="230"/>
      <c r="O331" s="85"/>
      <c r="P331" s="85"/>
      <c r="Q331" s="85"/>
      <c r="R331" s="85"/>
      <c r="S331" s="85"/>
      <c r="T331" s="86"/>
      <c r="U331" s="39"/>
      <c r="V331" s="39"/>
      <c r="W331" s="39"/>
      <c r="X331" s="39"/>
      <c r="Y331" s="39"/>
      <c r="Z331" s="39"/>
      <c r="AA331" s="39"/>
      <c r="AB331" s="39"/>
      <c r="AC331" s="39"/>
      <c r="AD331" s="39"/>
      <c r="AE331" s="39"/>
      <c r="AT331" s="18" t="s">
        <v>161</v>
      </c>
      <c r="AU331" s="18" t="s">
        <v>83</v>
      </c>
    </row>
    <row r="332" spans="1:51" s="13" customFormat="1" ht="12">
      <c r="A332" s="13"/>
      <c r="B332" s="231"/>
      <c r="C332" s="232"/>
      <c r="D332" s="226" t="s">
        <v>163</v>
      </c>
      <c r="E332" s="233" t="s">
        <v>19</v>
      </c>
      <c r="F332" s="234" t="s">
        <v>389</v>
      </c>
      <c r="G332" s="232"/>
      <c r="H332" s="233" t="s">
        <v>19</v>
      </c>
      <c r="I332" s="235"/>
      <c r="J332" s="232"/>
      <c r="K332" s="232"/>
      <c r="L332" s="236"/>
      <c r="M332" s="237"/>
      <c r="N332" s="238"/>
      <c r="O332" s="238"/>
      <c r="P332" s="238"/>
      <c r="Q332" s="238"/>
      <c r="R332" s="238"/>
      <c r="S332" s="238"/>
      <c r="T332" s="239"/>
      <c r="U332" s="13"/>
      <c r="V332" s="13"/>
      <c r="W332" s="13"/>
      <c r="X332" s="13"/>
      <c r="Y332" s="13"/>
      <c r="Z332" s="13"/>
      <c r="AA332" s="13"/>
      <c r="AB332" s="13"/>
      <c r="AC332" s="13"/>
      <c r="AD332" s="13"/>
      <c r="AE332" s="13"/>
      <c r="AT332" s="240" t="s">
        <v>163</v>
      </c>
      <c r="AU332" s="240" t="s">
        <v>83</v>
      </c>
      <c r="AV332" s="13" t="s">
        <v>81</v>
      </c>
      <c r="AW332" s="13" t="s">
        <v>33</v>
      </c>
      <c r="AX332" s="13" t="s">
        <v>74</v>
      </c>
      <c r="AY332" s="240" t="s">
        <v>152</v>
      </c>
    </row>
    <row r="333" spans="1:51" s="14" customFormat="1" ht="12">
      <c r="A333" s="14"/>
      <c r="B333" s="241"/>
      <c r="C333" s="242"/>
      <c r="D333" s="226" t="s">
        <v>163</v>
      </c>
      <c r="E333" s="243" t="s">
        <v>19</v>
      </c>
      <c r="F333" s="244" t="s">
        <v>390</v>
      </c>
      <c r="G333" s="242"/>
      <c r="H333" s="245">
        <v>199.536</v>
      </c>
      <c r="I333" s="246"/>
      <c r="J333" s="242"/>
      <c r="K333" s="242"/>
      <c r="L333" s="247"/>
      <c r="M333" s="248"/>
      <c r="N333" s="249"/>
      <c r="O333" s="249"/>
      <c r="P333" s="249"/>
      <c r="Q333" s="249"/>
      <c r="R333" s="249"/>
      <c r="S333" s="249"/>
      <c r="T333" s="250"/>
      <c r="U333" s="14"/>
      <c r="V333" s="14"/>
      <c r="W333" s="14"/>
      <c r="X333" s="14"/>
      <c r="Y333" s="14"/>
      <c r="Z333" s="14"/>
      <c r="AA333" s="14"/>
      <c r="AB333" s="14"/>
      <c r="AC333" s="14"/>
      <c r="AD333" s="14"/>
      <c r="AE333" s="14"/>
      <c r="AT333" s="251" t="s">
        <v>163</v>
      </c>
      <c r="AU333" s="251" t="s">
        <v>83</v>
      </c>
      <c r="AV333" s="14" t="s">
        <v>83</v>
      </c>
      <c r="AW333" s="14" t="s">
        <v>33</v>
      </c>
      <c r="AX333" s="14" t="s">
        <v>74</v>
      </c>
      <c r="AY333" s="251" t="s">
        <v>152</v>
      </c>
    </row>
    <row r="334" spans="1:51" s="13" customFormat="1" ht="12">
      <c r="A334" s="13"/>
      <c r="B334" s="231"/>
      <c r="C334" s="232"/>
      <c r="D334" s="226" t="s">
        <v>163</v>
      </c>
      <c r="E334" s="233" t="s">
        <v>19</v>
      </c>
      <c r="F334" s="234" t="s">
        <v>275</v>
      </c>
      <c r="G334" s="232"/>
      <c r="H334" s="233" t="s">
        <v>19</v>
      </c>
      <c r="I334" s="235"/>
      <c r="J334" s="232"/>
      <c r="K334" s="232"/>
      <c r="L334" s="236"/>
      <c r="M334" s="237"/>
      <c r="N334" s="238"/>
      <c r="O334" s="238"/>
      <c r="P334" s="238"/>
      <c r="Q334" s="238"/>
      <c r="R334" s="238"/>
      <c r="S334" s="238"/>
      <c r="T334" s="239"/>
      <c r="U334" s="13"/>
      <c r="V334" s="13"/>
      <c r="W334" s="13"/>
      <c r="X334" s="13"/>
      <c r="Y334" s="13"/>
      <c r="Z334" s="13"/>
      <c r="AA334" s="13"/>
      <c r="AB334" s="13"/>
      <c r="AC334" s="13"/>
      <c r="AD334" s="13"/>
      <c r="AE334" s="13"/>
      <c r="AT334" s="240" t="s">
        <v>163</v>
      </c>
      <c r="AU334" s="240" t="s">
        <v>83</v>
      </c>
      <c r="AV334" s="13" t="s">
        <v>81</v>
      </c>
      <c r="AW334" s="13" t="s">
        <v>33</v>
      </c>
      <c r="AX334" s="13" t="s">
        <v>74</v>
      </c>
      <c r="AY334" s="240" t="s">
        <v>152</v>
      </c>
    </row>
    <row r="335" spans="1:51" s="14" customFormat="1" ht="12">
      <c r="A335" s="14"/>
      <c r="B335" s="241"/>
      <c r="C335" s="242"/>
      <c r="D335" s="226" t="s">
        <v>163</v>
      </c>
      <c r="E335" s="243" t="s">
        <v>19</v>
      </c>
      <c r="F335" s="244" t="s">
        <v>391</v>
      </c>
      <c r="G335" s="242"/>
      <c r="H335" s="245">
        <v>-12.842</v>
      </c>
      <c r="I335" s="246"/>
      <c r="J335" s="242"/>
      <c r="K335" s="242"/>
      <c r="L335" s="247"/>
      <c r="M335" s="248"/>
      <c r="N335" s="249"/>
      <c r="O335" s="249"/>
      <c r="P335" s="249"/>
      <c r="Q335" s="249"/>
      <c r="R335" s="249"/>
      <c r="S335" s="249"/>
      <c r="T335" s="250"/>
      <c r="U335" s="14"/>
      <c r="V335" s="14"/>
      <c r="W335" s="14"/>
      <c r="X335" s="14"/>
      <c r="Y335" s="14"/>
      <c r="Z335" s="14"/>
      <c r="AA335" s="14"/>
      <c r="AB335" s="14"/>
      <c r="AC335" s="14"/>
      <c r="AD335" s="14"/>
      <c r="AE335" s="14"/>
      <c r="AT335" s="251" t="s">
        <v>163</v>
      </c>
      <c r="AU335" s="251" t="s">
        <v>83</v>
      </c>
      <c r="AV335" s="14" t="s">
        <v>83</v>
      </c>
      <c r="AW335" s="14" t="s">
        <v>33</v>
      </c>
      <c r="AX335" s="14" t="s">
        <v>74</v>
      </c>
      <c r="AY335" s="251" t="s">
        <v>152</v>
      </c>
    </row>
    <row r="336" spans="1:51" s="15" customFormat="1" ht="12">
      <c r="A336" s="15"/>
      <c r="B336" s="252"/>
      <c r="C336" s="253"/>
      <c r="D336" s="226" t="s">
        <v>163</v>
      </c>
      <c r="E336" s="254" t="s">
        <v>19</v>
      </c>
      <c r="F336" s="255" t="s">
        <v>170</v>
      </c>
      <c r="G336" s="253"/>
      <c r="H336" s="256">
        <v>186.694</v>
      </c>
      <c r="I336" s="257"/>
      <c r="J336" s="253"/>
      <c r="K336" s="253"/>
      <c r="L336" s="258"/>
      <c r="M336" s="259"/>
      <c r="N336" s="260"/>
      <c r="O336" s="260"/>
      <c r="P336" s="260"/>
      <c r="Q336" s="260"/>
      <c r="R336" s="260"/>
      <c r="S336" s="260"/>
      <c r="T336" s="261"/>
      <c r="U336" s="15"/>
      <c r="V336" s="15"/>
      <c r="W336" s="15"/>
      <c r="X336" s="15"/>
      <c r="Y336" s="15"/>
      <c r="Z336" s="15"/>
      <c r="AA336" s="15"/>
      <c r="AB336" s="15"/>
      <c r="AC336" s="15"/>
      <c r="AD336" s="15"/>
      <c r="AE336" s="15"/>
      <c r="AT336" s="262" t="s">
        <v>163</v>
      </c>
      <c r="AU336" s="262" t="s">
        <v>83</v>
      </c>
      <c r="AV336" s="15" t="s">
        <v>159</v>
      </c>
      <c r="AW336" s="15" t="s">
        <v>33</v>
      </c>
      <c r="AX336" s="15" t="s">
        <v>81</v>
      </c>
      <c r="AY336" s="262" t="s">
        <v>152</v>
      </c>
    </row>
    <row r="337" spans="1:65" s="2" customFormat="1" ht="24.15" customHeight="1">
      <c r="A337" s="39"/>
      <c r="B337" s="40"/>
      <c r="C337" s="213" t="s">
        <v>392</v>
      </c>
      <c r="D337" s="213" t="s">
        <v>154</v>
      </c>
      <c r="E337" s="214" t="s">
        <v>393</v>
      </c>
      <c r="F337" s="215" t="s">
        <v>394</v>
      </c>
      <c r="G337" s="216" t="s">
        <v>240</v>
      </c>
      <c r="H337" s="217">
        <v>186.694</v>
      </c>
      <c r="I337" s="218"/>
      <c r="J337" s="219">
        <f>ROUND(I337*H337,2)</f>
        <v>0</v>
      </c>
      <c r="K337" s="215" t="s">
        <v>158</v>
      </c>
      <c r="L337" s="45"/>
      <c r="M337" s="220" t="s">
        <v>19</v>
      </c>
      <c r="N337" s="221" t="s">
        <v>45</v>
      </c>
      <c r="O337" s="85"/>
      <c r="P337" s="222">
        <f>O337*H337</f>
        <v>0</v>
      </c>
      <c r="Q337" s="222">
        <v>0.0085</v>
      </c>
      <c r="R337" s="222">
        <f>Q337*H337</f>
        <v>1.586899</v>
      </c>
      <c r="S337" s="222">
        <v>0</v>
      </c>
      <c r="T337" s="223">
        <f>S337*H337</f>
        <v>0</v>
      </c>
      <c r="U337" s="39"/>
      <c r="V337" s="39"/>
      <c r="W337" s="39"/>
      <c r="X337" s="39"/>
      <c r="Y337" s="39"/>
      <c r="Z337" s="39"/>
      <c r="AA337" s="39"/>
      <c r="AB337" s="39"/>
      <c r="AC337" s="39"/>
      <c r="AD337" s="39"/>
      <c r="AE337" s="39"/>
      <c r="AR337" s="224" t="s">
        <v>159</v>
      </c>
      <c r="AT337" s="224" t="s">
        <v>154</v>
      </c>
      <c r="AU337" s="224" t="s">
        <v>83</v>
      </c>
      <c r="AY337" s="18" t="s">
        <v>152</v>
      </c>
      <c r="BE337" s="225">
        <f>IF(N337="základní",J337,0)</f>
        <v>0</v>
      </c>
      <c r="BF337" s="225">
        <f>IF(N337="snížená",J337,0)</f>
        <v>0</v>
      </c>
      <c r="BG337" s="225">
        <f>IF(N337="zákl. přenesená",J337,0)</f>
        <v>0</v>
      </c>
      <c r="BH337" s="225">
        <f>IF(N337="sníž. přenesená",J337,0)</f>
        <v>0</v>
      </c>
      <c r="BI337" s="225">
        <f>IF(N337="nulová",J337,0)</f>
        <v>0</v>
      </c>
      <c r="BJ337" s="18" t="s">
        <v>81</v>
      </c>
      <c r="BK337" s="225">
        <f>ROUND(I337*H337,2)</f>
        <v>0</v>
      </c>
      <c r="BL337" s="18" t="s">
        <v>159</v>
      </c>
      <c r="BM337" s="224" t="s">
        <v>395</v>
      </c>
    </row>
    <row r="338" spans="1:47" s="2" customFormat="1" ht="12">
      <c r="A338" s="39"/>
      <c r="B338" s="40"/>
      <c r="C338" s="41"/>
      <c r="D338" s="226" t="s">
        <v>161</v>
      </c>
      <c r="E338" s="41"/>
      <c r="F338" s="227" t="s">
        <v>350</v>
      </c>
      <c r="G338" s="41"/>
      <c r="H338" s="41"/>
      <c r="I338" s="228"/>
      <c r="J338" s="41"/>
      <c r="K338" s="41"/>
      <c r="L338" s="45"/>
      <c r="M338" s="229"/>
      <c r="N338" s="230"/>
      <c r="O338" s="85"/>
      <c r="P338" s="85"/>
      <c r="Q338" s="85"/>
      <c r="R338" s="85"/>
      <c r="S338" s="85"/>
      <c r="T338" s="86"/>
      <c r="U338" s="39"/>
      <c r="V338" s="39"/>
      <c r="W338" s="39"/>
      <c r="X338" s="39"/>
      <c r="Y338" s="39"/>
      <c r="Z338" s="39"/>
      <c r="AA338" s="39"/>
      <c r="AB338" s="39"/>
      <c r="AC338" s="39"/>
      <c r="AD338" s="39"/>
      <c r="AE338" s="39"/>
      <c r="AT338" s="18" t="s">
        <v>161</v>
      </c>
      <c r="AU338" s="18" t="s">
        <v>83</v>
      </c>
    </row>
    <row r="339" spans="1:51" s="13" customFormat="1" ht="12">
      <c r="A339" s="13"/>
      <c r="B339" s="231"/>
      <c r="C339" s="232"/>
      <c r="D339" s="226" t="s">
        <v>163</v>
      </c>
      <c r="E339" s="233" t="s">
        <v>19</v>
      </c>
      <c r="F339" s="234" t="s">
        <v>389</v>
      </c>
      <c r="G339" s="232"/>
      <c r="H339" s="233" t="s">
        <v>19</v>
      </c>
      <c r="I339" s="235"/>
      <c r="J339" s="232"/>
      <c r="K339" s="232"/>
      <c r="L339" s="236"/>
      <c r="M339" s="237"/>
      <c r="N339" s="238"/>
      <c r="O339" s="238"/>
      <c r="P339" s="238"/>
      <c r="Q339" s="238"/>
      <c r="R339" s="238"/>
      <c r="S339" s="238"/>
      <c r="T339" s="239"/>
      <c r="U339" s="13"/>
      <c r="V339" s="13"/>
      <c r="W339" s="13"/>
      <c r="X339" s="13"/>
      <c r="Y339" s="13"/>
      <c r="Z339" s="13"/>
      <c r="AA339" s="13"/>
      <c r="AB339" s="13"/>
      <c r="AC339" s="13"/>
      <c r="AD339" s="13"/>
      <c r="AE339" s="13"/>
      <c r="AT339" s="240" t="s">
        <v>163</v>
      </c>
      <c r="AU339" s="240" t="s">
        <v>83</v>
      </c>
      <c r="AV339" s="13" t="s">
        <v>81</v>
      </c>
      <c r="AW339" s="13" t="s">
        <v>33</v>
      </c>
      <c r="AX339" s="13" t="s">
        <v>74</v>
      </c>
      <c r="AY339" s="240" t="s">
        <v>152</v>
      </c>
    </row>
    <row r="340" spans="1:51" s="14" customFormat="1" ht="12">
      <c r="A340" s="14"/>
      <c r="B340" s="241"/>
      <c r="C340" s="242"/>
      <c r="D340" s="226" t="s">
        <v>163</v>
      </c>
      <c r="E340" s="243" t="s">
        <v>19</v>
      </c>
      <c r="F340" s="244" t="s">
        <v>390</v>
      </c>
      <c r="G340" s="242"/>
      <c r="H340" s="245">
        <v>199.536</v>
      </c>
      <c r="I340" s="246"/>
      <c r="J340" s="242"/>
      <c r="K340" s="242"/>
      <c r="L340" s="247"/>
      <c r="M340" s="248"/>
      <c r="N340" s="249"/>
      <c r="O340" s="249"/>
      <c r="P340" s="249"/>
      <c r="Q340" s="249"/>
      <c r="R340" s="249"/>
      <c r="S340" s="249"/>
      <c r="T340" s="250"/>
      <c r="U340" s="14"/>
      <c r="V340" s="14"/>
      <c r="W340" s="14"/>
      <c r="X340" s="14"/>
      <c r="Y340" s="14"/>
      <c r="Z340" s="14"/>
      <c r="AA340" s="14"/>
      <c r="AB340" s="14"/>
      <c r="AC340" s="14"/>
      <c r="AD340" s="14"/>
      <c r="AE340" s="14"/>
      <c r="AT340" s="251" t="s">
        <v>163</v>
      </c>
      <c r="AU340" s="251" t="s">
        <v>83</v>
      </c>
      <c r="AV340" s="14" t="s">
        <v>83</v>
      </c>
      <c r="AW340" s="14" t="s">
        <v>33</v>
      </c>
      <c r="AX340" s="14" t="s">
        <v>74</v>
      </c>
      <c r="AY340" s="251" t="s">
        <v>152</v>
      </c>
    </row>
    <row r="341" spans="1:51" s="13" customFormat="1" ht="12">
      <c r="A341" s="13"/>
      <c r="B341" s="231"/>
      <c r="C341" s="232"/>
      <c r="D341" s="226" t="s">
        <v>163</v>
      </c>
      <c r="E341" s="233" t="s">
        <v>19</v>
      </c>
      <c r="F341" s="234" t="s">
        <v>275</v>
      </c>
      <c r="G341" s="232"/>
      <c r="H341" s="233" t="s">
        <v>19</v>
      </c>
      <c r="I341" s="235"/>
      <c r="J341" s="232"/>
      <c r="K341" s="232"/>
      <c r="L341" s="236"/>
      <c r="M341" s="237"/>
      <c r="N341" s="238"/>
      <c r="O341" s="238"/>
      <c r="P341" s="238"/>
      <c r="Q341" s="238"/>
      <c r="R341" s="238"/>
      <c r="S341" s="238"/>
      <c r="T341" s="239"/>
      <c r="U341" s="13"/>
      <c r="V341" s="13"/>
      <c r="W341" s="13"/>
      <c r="X341" s="13"/>
      <c r="Y341" s="13"/>
      <c r="Z341" s="13"/>
      <c r="AA341" s="13"/>
      <c r="AB341" s="13"/>
      <c r="AC341" s="13"/>
      <c r="AD341" s="13"/>
      <c r="AE341" s="13"/>
      <c r="AT341" s="240" t="s">
        <v>163</v>
      </c>
      <c r="AU341" s="240" t="s">
        <v>83</v>
      </c>
      <c r="AV341" s="13" t="s">
        <v>81</v>
      </c>
      <c r="AW341" s="13" t="s">
        <v>33</v>
      </c>
      <c r="AX341" s="13" t="s">
        <v>74</v>
      </c>
      <c r="AY341" s="240" t="s">
        <v>152</v>
      </c>
    </row>
    <row r="342" spans="1:51" s="14" customFormat="1" ht="12">
      <c r="A342" s="14"/>
      <c r="B342" s="241"/>
      <c r="C342" s="242"/>
      <c r="D342" s="226" t="s">
        <v>163</v>
      </c>
      <c r="E342" s="243" t="s">
        <v>19</v>
      </c>
      <c r="F342" s="244" t="s">
        <v>391</v>
      </c>
      <c r="G342" s="242"/>
      <c r="H342" s="245">
        <v>-12.842</v>
      </c>
      <c r="I342" s="246"/>
      <c r="J342" s="242"/>
      <c r="K342" s="242"/>
      <c r="L342" s="247"/>
      <c r="M342" s="248"/>
      <c r="N342" s="249"/>
      <c r="O342" s="249"/>
      <c r="P342" s="249"/>
      <c r="Q342" s="249"/>
      <c r="R342" s="249"/>
      <c r="S342" s="249"/>
      <c r="T342" s="250"/>
      <c r="U342" s="14"/>
      <c r="V342" s="14"/>
      <c r="W342" s="14"/>
      <c r="X342" s="14"/>
      <c r="Y342" s="14"/>
      <c r="Z342" s="14"/>
      <c r="AA342" s="14"/>
      <c r="AB342" s="14"/>
      <c r="AC342" s="14"/>
      <c r="AD342" s="14"/>
      <c r="AE342" s="14"/>
      <c r="AT342" s="251" t="s">
        <v>163</v>
      </c>
      <c r="AU342" s="251" t="s">
        <v>83</v>
      </c>
      <c r="AV342" s="14" t="s">
        <v>83</v>
      </c>
      <c r="AW342" s="14" t="s">
        <v>33</v>
      </c>
      <c r="AX342" s="14" t="s">
        <v>74</v>
      </c>
      <c r="AY342" s="251" t="s">
        <v>152</v>
      </c>
    </row>
    <row r="343" spans="1:51" s="15" customFormat="1" ht="12">
      <c r="A343" s="15"/>
      <c r="B343" s="252"/>
      <c r="C343" s="253"/>
      <c r="D343" s="226" t="s">
        <v>163</v>
      </c>
      <c r="E343" s="254" t="s">
        <v>19</v>
      </c>
      <c r="F343" s="255" t="s">
        <v>170</v>
      </c>
      <c r="G343" s="253"/>
      <c r="H343" s="256">
        <v>186.694</v>
      </c>
      <c r="I343" s="257"/>
      <c r="J343" s="253"/>
      <c r="K343" s="253"/>
      <c r="L343" s="258"/>
      <c r="M343" s="259"/>
      <c r="N343" s="260"/>
      <c r="O343" s="260"/>
      <c r="P343" s="260"/>
      <c r="Q343" s="260"/>
      <c r="R343" s="260"/>
      <c r="S343" s="260"/>
      <c r="T343" s="261"/>
      <c r="U343" s="15"/>
      <c r="V343" s="15"/>
      <c r="W343" s="15"/>
      <c r="X343" s="15"/>
      <c r="Y343" s="15"/>
      <c r="Z343" s="15"/>
      <c r="AA343" s="15"/>
      <c r="AB343" s="15"/>
      <c r="AC343" s="15"/>
      <c r="AD343" s="15"/>
      <c r="AE343" s="15"/>
      <c r="AT343" s="262" t="s">
        <v>163</v>
      </c>
      <c r="AU343" s="262" t="s">
        <v>83</v>
      </c>
      <c r="AV343" s="15" t="s">
        <v>159</v>
      </c>
      <c r="AW343" s="15" t="s">
        <v>33</v>
      </c>
      <c r="AX343" s="15" t="s">
        <v>81</v>
      </c>
      <c r="AY343" s="262" t="s">
        <v>152</v>
      </c>
    </row>
    <row r="344" spans="1:65" s="2" customFormat="1" ht="24.15" customHeight="1">
      <c r="A344" s="39"/>
      <c r="B344" s="40"/>
      <c r="C344" s="213" t="s">
        <v>396</v>
      </c>
      <c r="D344" s="213" t="s">
        <v>154</v>
      </c>
      <c r="E344" s="214" t="s">
        <v>397</v>
      </c>
      <c r="F344" s="215" t="s">
        <v>398</v>
      </c>
      <c r="G344" s="216" t="s">
        <v>240</v>
      </c>
      <c r="H344" s="217">
        <v>7.468</v>
      </c>
      <c r="I344" s="218"/>
      <c r="J344" s="219">
        <f>ROUND(I344*H344,2)</f>
        <v>0</v>
      </c>
      <c r="K344" s="215" t="s">
        <v>158</v>
      </c>
      <c r="L344" s="45"/>
      <c r="M344" s="220" t="s">
        <v>19</v>
      </c>
      <c r="N344" s="221" t="s">
        <v>45</v>
      </c>
      <c r="O344" s="85"/>
      <c r="P344" s="222">
        <f>O344*H344</f>
        <v>0</v>
      </c>
      <c r="Q344" s="222">
        <v>0.0147</v>
      </c>
      <c r="R344" s="222">
        <f>Q344*H344</f>
        <v>0.10977959999999999</v>
      </c>
      <c r="S344" s="222">
        <v>0</v>
      </c>
      <c r="T344" s="223">
        <f>S344*H344</f>
        <v>0</v>
      </c>
      <c r="U344" s="39"/>
      <c r="V344" s="39"/>
      <c r="W344" s="39"/>
      <c r="X344" s="39"/>
      <c r="Y344" s="39"/>
      <c r="Z344" s="39"/>
      <c r="AA344" s="39"/>
      <c r="AB344" s="39"/>
      <c r="AC344" s="39"/>
      <c r="AD344" s="39"/>
      <c r="AE344" s="39"/>
      <c r="AR344" s="224" t="s">
        <v>159</v>
      </c>
      <c r="AT344" s="224" t="s">
        <v>154</v>
      </c>
      <c r="AU344" s="224" t="s">
        <v>83</v>
      </c>
      <c r="AY344" s="18" t="s">
        <v>152</v>
      </c>
      <c r="BE344" s="225">
        <f>IF(N344="základní",J344,0)</f>
        <v>0</v>
      </c>
      <c r="BF344" s="225">
        <f>IF(N344="snížená",J344,0)</f>
        <v>0</v>
      </c>
      <c r="BG344" s="225">
        <f>IF(N344="zákl. přenesená",J344,0)</f>
        <v>0</v>
      </c>
      <c r="BH344" s="225">
        <f>IF(N344="sníž. přenesená",J344,0)</f>
        <v>0</v>
      </c>
      <c r="BI344" s="225">
        <f>IF(N344="nulová",J344,0)</f>
        <v>0</v>
      </c>
      <c r="BJ344" s="18" t="s">
        <v>81</v>
      </c>
      <c r="BK344" s="225">
        <f>ROUND(I344*H344,2)</f>
        <v>0</v>
      </c>
      <c r="BL344" s="18" t="s">
        <v>159</v>
      </c>
      <c r="BM344" s="224" t="s">
        <v>399</v>
      </c>
    </row>
    <row r="345" spans="1:47" s="2" customFormat="1" ht="12">
      <c r="A345" s="39"/>
      <c r="B345" s="40"/>
      <c r="C345" s="41"/>
      <c r="D345" s="226" t="s">
        <v>161</v>
      </c>
      <c r="E345" s="41"/>
      <c r="F345" s="227" t="s">
        <v>340</v>
      </c>
      <c r="G345" s="41"/>
      <c r="H345" s="41"/>
      <c r="I345" s="228"/>
      <c r="J345" s="41"/>
      <c r="K345" s="41"/>
      <c r="L345" s="45"/>
      <c r="M345" s="229"/>
      <c r="N345" s="230"/>
      <c r="O345" s="85"/>
      <c r="P345" s="85"/>
      <c r="Q345" s="85"/>
      <c r="R345" s="85"/>
      <c r="S345" s="85"/>
      <c r="T345" s="86"/>
      <c r="U345" s="39"/>
      <c r="V345" s="39"/>
      <c r="W345" s="39"/>
      <c r="X345" s="39"/>
      <c r="Y345" s="39"/>
      <c r="Z345" s="39"/>
      <c r="AA345" s="39"/>
      <c r="AB345" s="39"/>
      <c r="AC345" s="39"/>
      <c r="AD345" s="39"/>
      <c r="AE345" s="39"/>
      <c r="AT345" s="18" t="s">
        <v>161</v>
      </c>
      <c r="AU345" s="18" t="s">
        <v>83</v>
      </c>
    </row>
    <row r="346" spans="1:51" s="13" customFormat="1" ht="12">
      <c r="A346" s="13"/>
      <c r="B346" s="231"/>
      <c r="C346" s="232"/>
      <c r="D346" s="226" t="s">
        <v>163</v>
      </c>
      <c r="E346" s="233" t="s">
        <v>19</v>
      </c>
      <c r="F346" s="234" t="s">
        <v>400</v>
      </c>
      <c r="G346" s="232"/>
      <c r="H346" s="233" t="s">
        <v>19</v>
      </c>
      <c r="I346" s="235"/>
      <c r="J346" s="232"/>
      <c r="K346" s="232"/>
      <c r="L346" s="236"/>
      <c r="M346" s="237"/>
      <c r="N346" s="238"/>
      <c r="O346" s="238"/>
      <c r="P346" s="238"/>
      <c r="Q346" s="238"/>
      <c r="R346" s="238"/>
      <c r="S346" s="238"/>
      <c r="T346" s="239"/>
      <c r="U346" s="13"/>
      <c r="V346" s="13"/>
      <c r="W346" s="13"/>
      <c r="X346" s="13"/>
      <c r="Y346" s="13"/>
      <c r="Z346" s="13"/>
      <c r="AA346" s="13"/>
      <c r="AB346" s="13"/>
      <c r="AC346" s="13"/>
      <c r="AD346" s="13"/>
      <c r="AE346" s="13"/>
      <c r="AT346" s="240" t="s">
        <v>163</v>
      </c>
      <c r="AU346" s="240" t="s">
        <v>83</v>
      </c>
      <c r="AV346" s="13" t="s">
        <v>81</v>
      </c>
      <c r="AW346" s="13" t="s">
        <v>33</v>
      </c>
      <c r="AX346" s="13" t="s">
        <v>74</v>
      </c>
      <c r="AY346" s="240" t="s">
        <v>152</v>
      </c>
    </row>
    <row r="347" spans="1:51" s="14" customFormat="1" ht="12">
      <c r="A347" s="14"/>
      <c r="B347" s="241"/>
      <c r="C347" s="242"/>
      <c r="D347" s="226" t="s">
        <v>163</v>
      </c>
      <c r="E347" s="243" t="s">
        <v>19</v>
      </c>
      <c r="F347" s="244" t="s">
        <v>401</v>
      </c>
      <c r="G347" s="242"/>
      <c r="H347" s="245">
        <v>7.468</v>
      </c>
      <c r="I347" s="246"/>
      <c r="J347" s="242"/>
      <c r="K347" s="242"/>
      <c r="L347" s="247"/>
      <c r="M347" s="248"/>
      <c r="N347" s="249"/>
      <c r="O347" s="249"/>
      <c r="P347" s="249"/>
      <c r="Q347" s="249"/>
      <c r="R347" s="249"/>
      <c r="S347" s="249"/>
      <c r="T347" s="250"/>
      <c r="U347" s="14"/>
      <c r="V347" s="14"/>
      <c r="W347" s="14"/>
      <c r="X347" s="14"/>
      <c r="Y347" s="14"/>
      <c r="Z347" s="14"/>
      <c r="AA347" s="14"/>
      <c r="AB347" s="14"/>
      <c r="AC347" s="14"/>
      <c r="AD347" s="14"/>
      <c r="AE347" s="14"/>
      <c r="AT347" s="251" t="s">
        <v>163</v>
      </c>
      <c r="AU347" s="251" t="s">
        <v>83</v>
      </c>
      <c r="AV347" s="14" t="s">
        <v>83</v>
      </c>
      <c r="AW347" s="14" t="s">
        <v>33</v>
      </c>
      <c r="AX347" s="14" t="s">
        <v>74</v>
      </c>
      <c r="AY347" s="251" t="s">
        <v>152</v>
      </c>
    </row>
    <row r="348" spans="1:51" s="15" customFormat="1" ht="12">
      <c r="A348" s="15"/>
      <c r="B348" s="252"/>
      <c r="C348" s="253"/>
      <c r="D348" s="226" t="s">
        <v>163</v>
      </c>
      <c r="E348" s="254" t="s">
        <v>19</v>
      </c>
      <c r="F348" s="255" t="s">
        <v>170</v>
      </c>
      <c r="G348" s="253"/>
      <c r="H348" s="256">
        <v>7.468</v>
      </c>
      <c r="I348" s="257"/>
      <c r="J348" s="253"/>
      <c r="K348" s="253"/>
      <c r="L348" s="258"/>
      <c r="M348" s="259"/>
      <c r="N348" s="260"/>
      <c r="O348" s="260"/>
      <c r="P348" s="260"/>
      <c r="Q348" s="260"/>
      <c r="R348" s="260"/>
      <c r="S348" s="260"/>
      <c r="T348" s="261"/>
      <c r="U348" s="15"/>
      <c r="V348" s="15"/>
      <c r="W348" s="15"/>
      <c r="X348" s="15"/>
      <c r="Y348" s="15"/>
      <c r="Z348" s="15"/>
      <c r="AA348" s="15"/>
      <c r="AB348" s="15"/>
      <c r="AC348" s="15"/>
      <c r="AD348" s="15"/>
      <c r="AE348" s="15"/>
      <c r="AT348" s="262" t="s">
        <v>163</v>
      </c>
      <c r="AU348" s="262" t="s">
        <v>83</v>
      </c>
      <c r="AV348" s="15" t="s">
        <v>159</v>
      </c>
      <c r="AW348" s="15" t="s">
        <v>33</v>
      </c>
      <c r="AX348" s="15" t="s">
        <v>81</v>
      </c>
      <c r="AY348" s="262" t="s">
        <v>152</v>
      </c>
    </row>
    <row r="349" spans="1:65" s="2" customFormat="1" ht="24.15" customHeight="1">
      <c r="A349" s="39"/>
      <c r="B349" s="40"/>
      <c r="C349" s="213" t="s">
        <v>402</v>
      </c>
      <c r="D349" s="213" t="s">
        <v>154</v>
      </c>
      <c r="E349" s="214" t="s">
        <v>403</v>
      </c>
      <c r="F349" s="215" t="s">
        <v>404</v>
      </c>
      <c r="G349" s="216" t="s">
        <v>240</v>
      </c>
      <c r="H349" s="217">
        <v>7.468</v>
      </c>
      <c r="I349" s="218"/>
      <c r="J349" s="219">
        <f>ROUND(I349*H349,2)</f>
        <v>0</v>
      </c>
      <c r="K349" s="215" t="s">
        <v>158</v>
      </c>
      <c r="L349" s="45"/>
      <c r="M349" s="220" t="s">
        <v>19</v>
      </c>
      <c r="N349" s="221" t="s">
        <v>45</v>
      </c>
      <c r="O349" s="85"/>
      <c r="P349" s="222">
        <f>O349*H349</f>
        <v>0</v>
      </c>
      <c r="Q349" s="222">
        <v>0.00735</v>
      </c>
      <c r="R349" s="222">
        <f>Q349*H349</f>
        <v>0.054889799999999996</v>
      </c>
      <c r="S349" s="222">
        <v>0</v>
      </c>
      <c r="T349" s="223">
        <f>S349*H349</f>
        <v>0</v>
      </c>
      <c r="U349" s="39"/>
      <c r="V349" s="39"/>
      <c r="W349" s="39"/>
      <c r="X349" s="39"/>
      <c r="Y349" s="39"/>
      <c r="Z349" s="39"/>
      <c r="AA349" s="39"/>
      <c r="AB349" s="39"/>
      <c r="AC349" s="39"/>
      <c r="AD349" s="39"/>
      <c r="AE349" s="39"/>
      <c r="AR349" s="224" t="s">
        <v>159</v>
      </c>
      <c r="AT349" s="224" t="s">
        <v>154</v>
      </c>
      <c r="AU349" s="224" t="s">
        <v>83</v>
      </c>
      <c r="AY349" s="18" t="s">
        <v>152</v>
      </c>
      <c r="BE349" s="225">
        <f>IF(N349="základní",J349,0)</f>
        <v>0</v>
      </c>
      <c r="BF349" s="225">
        <f>IF(N349="snížená",J349,0)</f>
        <v>0</v>
      </c>
      <c r="BG349" s="225">
        <f>IF(N349="zákl. přenesená",J349,0)</f>
        <v>0</v>
      </c>
      <c r="BH349" s="225">
        <f>IF(N349="sníž. přenesená",J349,0)</f>
        <v>0</v>
      </c>
      <c r="BI349" s="225">
        <f>IF(N349="nulová",J349,0)</f>
        <v>0</v>
      </c>
      <c r="BJ349" s="18" t="s">
        <v>81</v>
      </c>
      <c r="BK349" s="225">
        <f>ROUND(I349*H349,2)</f>
        <v>0</v>
      </c>
      <c r="BL349" s="18" t="s">
        <v>159</v>
      </c>
      <c r="BM349" s="224" t="s">
        <v>405</v>
      </c>
    </row>
    <row r="350" spans="1:47" s="2" customFormat="1" ht="12">
      <c r="A350" s="39"/>
      <c r="B350" s="40"/>
      <c r="C350" s="41"/>
      <c r="D350" s="226" t="s">
        <v>161</v>
      </c>
      <c r="E350" s="41"/>
      <c r="F350" s="227" t="s">
        <v>340</v>
      </c>
      <c r="G350" s="41"/>
      <c r="H350" s="41"/>
      <c r="I350" s="228"/>
      <c r="J350" s="41"/>
      <c r="K350" s="41"/>
      <c r="L350" s="45"/>
      <c r="M350" s="229"/>
      <c r="N350" s="230"/>
      <c r="O350" s="85"/>
      <c r="P350" s="85"/>
      <c r="Q350" s="85"/>
      <c r="R350" s="85"/>
      <c r="S350" s="85"/>
      <c r="T350" s="86"/>
      <c r="U350" s="39"/>
      <c r="V350" s="39"/>
      <c r="W350" s="39"/>
      <c r="X350" s="39"/>
      <c r="Y350" s="39"/>
      <c r="Z350" s="39"/>
      <c r="AA350" s="39"/>
      <c r="AB350" s="39"/>
      <c r="AC350" s="39"/>
      <c r="AD350" s="39"/>
      <c r="AE350" s="39"/>
      <c r="AT350" s="18" t="s">
        <v>161</v>
      </c>
      <c r="AU350" s="18" t="s">
        <v>83</v>
      </c>
    </row>
    <row r="351" spans="1:51" s="13" customFormat="1" ht="12">
      <c r="A351" s="13"/>
      <c r="B351" s="231"/>
      <c r="C351" s="232"/>
      <c r="D351" s="226" t="s">
        <v>163</v>
      </c>
      <c r="E351" s="233" t="s">
        <v>19</v>
      </c>
      <c r="F351" s="234" t="s">
        <v>400</v>
      </c>
      <c r="G351" s="232"/>
      <c r="H351" s="233" t="s">
        <v>19</v>
      </c>
      <c r="I351" s="235"/>
      <c r="J351" s="232"/>
      <c r="K351" s="232"/>
      <c r="L351" s="236"/>
      <c r="M351" s="237"/>
      <c r="N351" s="238"/>
      <c r="O351" s="238"/>
      <c r="P351" s="238"/>
      <c r="Q351" s="238"/>
      <c r="R351" s="238"/>
      <c r="S351" s="238"/>
      <c r="T351" s="239"/>
      <c r="U351" s="13"/>
      <c r="V351" s="13"/>
      <c r="W351" s="13"/>
      <c r="X351" s="13"/>
      <c r="Y351" s="13"/>
      <c r="Z351" s="13"/>
      <c r="AA351" s="13"/>
      <c r="AB351" s="13"/>
      <c r="AC351" s="13"/>
      <c r="AD351" s="13"/>
      <c r="AE351" s="13"/>
      <c r="AT351" s="240" t="s">
        <v>163</v>
      </c>
      <c r="AU351" s="240" t="s">
        <v>83</v>
      </c>
      <c r="AV351" s="13" t="s">
        <v>81</v>
      </c>
      <c r="AW351" s="13" t="s">
        <v>33</v>
      </c>
      <c r="AX351" s="13" t="s">
        <v>74</v>
      </c>
      <c r="AY351" s="240" t="s">
        <v>152</v>
      </c>
    </row>
    <row r="352" spans="1:51" s="14" customFormat="1" ht="12">
      <c r="A352" s="14"/>
      <c r="B352" s="241"/>
      <c r="C352" s="242"/>
      <c r="D352" s="226" t="s">
        <v>163</v>
      </c>
      <c r="E352" s="243" t="s">
        <v>19</v>
      </c>
      <c r="F352" s="244" t="s">
        <v>401</v>
      </c>
      <c r="G352" s="242"/>
      <c r="H352" s="245">
        <v>7.468</v>
      </c>
      <c r="I352" s="246"/>
      <c r="J352" s="242"/>
      <c r="K352" s="242"/>
      <c r="L352" s="247"/>
      <c r="M352" s="248"/>
      <c r="N352" s="249"/>
      <c r="O352" s="249"/>
      <c r="P352" s="249"/>
      <c r="Q352" s="249"/>
      <c r="R352" s="249"/>
      <c r="S352" s="249"/>
      <c r="T352" s="250"/>
      <c r="U352" s="14"/>
      <c r="V352" s="14"/>
      <c r="W352" s="14"/>
      <c r="X352" s="14"/>
      <c r="Y352" s="14"/>
      <c r="Z352" s="14"/>
      <c r="AA352" s="14"/>
      <c r="AB352" s="14"/>
      <c r="AC352" s="14"/>
      <c r="AD352" s="14"/>
      <c r="AE352" s="14"/>
      <c r="AT352" s="251" t="s">
        <v>163</v>
      </c>
      <c r="AU352" s="251" t="s">
        <v>83</v>
      </c>
      <c r="AV352" s="14" t="s">
        <v>83</v>
      </c>
      <c r="AW352" s="14" t="s">
        <v>33</v>
      </c>
      <c r="AX352" s="14" t="s">
        <v>74</v>
      </c>
      <c r="AY352" s="251" t="s">
        <v>152</v>
      </c>
    </row>
    <row r="353" spans="1:51" s="15" customFormat="1" ht="12">
      <c r="A353" s="15"/>
      <c r="B353" s="252"/>
      <c r="C353" s="253"/>
      <c r="D353" s="226" t="s">
        <v>163</v>
      </c>
      <c r="E353" s="254" t="s">
        <v>19</v>
      </c>
      <c r="F353" s="255" t="s">
        <v>170</v>
      </c>
      <c r="G353" s="253"/>
      <c r="H353" s="256">
        <v>7.468</v>
      </c>
      <c r="I353" s="257"/>
      <c r="J353" s="253"/>
      <c r="K353" s="253"/>
      <c r="L353" s="258"/>
      <c r="M353" s="259"/>
      <c r="N353" s="260"/>
      <c r="O353" s="260"/>
      <c r="P353" s="260"/>
      <c r="Q353" s="260"/>
      <c r="R353" s="260"/>
      <c r="S353" s="260"/>
      <c r="T353" s="261"/>
      <c r="U353" s="15"/>
      <c r="V353" s="15"/>
      <c r="W353" s="15"/>
      <c r="X353" s="15"/>
      <c r="Y353" s="15"/>
      <c r="Z353" s="15"/>
      <c r="AA353" s="15"/>
      <c r="AB353" s="15"/>
      <c r="AC353" s="15"/>
      <c r="AD353" s="15"/>
      <c r="AE353" s="15"/>
      <c r="AT353" s="262" t="s">
        <v>163</v>
      </c>
      <c r="AU353" s="262" t="s">
        <v>83</v>
      </c>
      <c r="AV353" s="15" t="s">
        <v>159</v>
      </c>
      <c r="AW353" s="15" t="s">
        <v>33</v>
      </c>
      <c r="AX353" s="15" t="s">
        <v>81</v>
      </c>
      <c r="AY353" s="262" t="s">
        <v>152</v>
      </c>
    </row>
    <row r="354" spans="1:65" s="2" customFormat="1" ht="14.4" customHeight="1">
      <c r="A354" s="39"/>
      <c r="B354" s="40"/>
      <c r="C354" s="213" t="s">
        <v>406</v>
      </c>
      <c r="D354" s="213" t="s">
        <v>154</v>
      </c>
      <c r="E354" s="214" t="s">
        <v>407</v>
      </c>
      <c r="F354" s="215" t="s">
        <v>408</v>
      </c>
      <c r="G354" s="216" t="s">
        <v>157</v>
      </c>
      <c r="H354" s="217">
        <v>3.634</v>
      </c>
      <c r="I354" s="218"/>
      <c r="J354" s="219">
        <f>ROUND(I354*H354,2)</f>
        <v>0</v>
      </c>
      <c r="K354" s="215" t="s">
        <v>158</v>
      </c>
      <c r="L354" s="45"/>
      <c r="M354" s="220" t="s">
        <v>19</v>
      </c>
      <c r="N354" s="221" t="s">
        <v>45</v>
      </c>
      <c r="O354" s="85"/>
      <c r="P354" s="222">
        <f>O354*H354</f>
        <v>0</v>
      </c>
      <c r="Q354" s="222">
        <v>0.2025</v>
      </c>
      <c r="R354" s="222">
        <f>Q354*H354</f>
        <v>0.735885</v>
      </c>
      <c r="S354" s="222">
        <v>0</v>
      </c>
      <c r="T354" s="223">
        <f>S354*H354</f>
        <v>0</v>
      </c>
      <c r="U354" s="39"/>
      <c r="V354" s="39"/>
      <c r="W354" s="39"/>
      <c r="X354" s="39"/>
      <c r="Y354" s="39"/>
      <c r="Z354" s="39"/>
      <c r="AA354" s="39"/>
      <c r="AB354" s="39"/>
      <c r="AC354" s="39"/>
      <c r="AD354" s="39"/>
      <c r="AE354" s="39"/>
      <c r="AR354" s="224" t="s">
        <v>159</v>
      </c>
      <c r="AT354" s="224" t="s">
        <v>154</v>
      </c>
      <c r="AU354" s="224" t="s">
        <v>83</v>
      </c>
      <c r="AY354" s="18" t="s">
        <v>152</v>
      </c>
      <c r="BE354" s="225">
        <f>IF(N354="základní",J354,0)</f>
        <v>0</v>
      </c>
      <c r="BF354" s="225">
        <f>IF(N354="snížená",J354,0)</f>
        <v>0</v>
      </c>
      <c r="BG354" s="225">
        <f>IF(N354="zákl. přenesená",J354,0)</f>
        <v>0</v>
      </c>
      <c r="BH354" s="225">
        <f>IF(N354="sníž. přenesená",J354,0)</f>
        <v>0</v>
      </c>
      <c r="BI354" s="225">
        <f>IF(N354="nulová",J354,0)</f>
        <v>0</v>
      </c>
      <c r="BJ354" s="18" t="s">
        <v>81</v>
      </c>
      <c r="BK354" s="225">
        <f>ROUND(I354*H354,2)</f>
        <v>0</v>
      </c>
      <c r="BL354" s="18" t="s">
        <v>159</v>
      </c>
      <c r="BM354" s="224" t="s">
        <v>409</v>
      </c>
    </row>
    <row r="355" spans="1:47" s="2" customFormat="1" ht="12">
      <c r="A355" s="39"/>
      <c r="B355" s="40"/>
      <c r="C355" s="41"/>
      <c r="D355" s="226" t="s">
        <v>161</v>
      </c>
      <c r="E355" s="41"/>
      <c r="F355" s="227" t="s">
        <v>410</v>
      </c>
      <c r="G355" s="41"/>
      <c r="H355" s="41"/>
      <c r="I355" s="228"/>
      <c r="J355" s="41"/>
      <c r="K355" s="41"/>
      <c r="L355" s="45"/>
      <c r="M355" s="229"/>
      <c r="N355" s="230"/>
      <c r="O355" s="85"/>
      <c r="P355" s="85"/>
      <c r="Q355" s="85"/>
      <c r="R355" s="85"/>
      <c r="S355" s="85"/>
      <c r="T355" s="86"/>
      <c r="U355" s="39"/>
      <c r="V355" s="39"/>
      <c r="W355" s="39"/>
      <c r="X355" s="39"/>
      <c r="Y355" s="39"/>
      <c r="Z355" s="39"/>
      <c r="AA355" s="39"/>
      <c r="AB355" s="39"/>
      <c r="AC355" s="39"/>
      <c r="AD355" s="39"/>
      <c r="AE355" s="39"/>
      <c r="AT355" s="18" t="s">
        <v>161</v>
      </c>
      <c r="AU355" s="18" t="s">
        <v>83</v>
      </c>
    </row>
    <row r="356" spans="1:51" s="13" customFormat="1" ht="12">
      <c r="A356" s="13"/>
      <c r="B356" s="231"/>
      <c r="C356" s="232"/>
      <c r="D356" s="226" t="s">
        <v>163</v>
      </c>
      <c r="E356" s="233" t="s">
        <v>19</v>
      </c>
      <c r="F356" s="234" t="s">
        <v>411</v>
      </c>
      <c r="G356" s="232"/>
      <c r="H356" s="233" t="s">
        <v>19</v>
      </c>
      <c r="I356" s="235"/>
      <c r="J356" s="232"/>
      <c r="K356" s="232"/>
      <c r="L356" s="236"/>
      <c r="M356" s="237"/>
      <c r="N356" s="238"/>
      <c r="O356" s="238"/>
      <c r="P356" s="238"/>
      <c r="Q356" s="238"/>
      <c r="R356" s="238"/>
      <c r="S356" s="238"/>
      <c r="T356" s="239"/>
      <c r="U356" s="13"/>
      <c r="V356" s="13"/>
      <c r="W356" s="13"/>
      <c r="X356" s="13"/>
      <c r="Y356" s="13"/>
      <c r="Z356" s="13"/>
      <c r="AA356" s="13"/>
      <c r="AB356" s="13"/>
      <c r="AC356" s="13"/>
      <c r="AD356" s="13"/>
      <c r="AE356" s="13"/>
      <c r="AT356" s="240" t="s">
        <v>163</v>
      </c>
      <c r="AU356" s="240" t="s">
        <v>83</v>
      </c>
      <c r="AV356" s="13" t="s">
        <v>81</v>
      </c>
      <c r="AW356" s="13" t="s">
        <v>33</v>
      </c>
      <c r="AX356" s="13" t="s">
        <v>74</v>
      </c>
      <c r="AY356" s="240" t="s">
        <v>152</v>
      </c>
    </row>
    <row r="357" spans="1:51" s="14" customFormat="1" ht="12">
      <c r="A357" s="14"/>
      <c r="B357" s="241"/>
      <c r="C357" s="242"/>
      <c r="D357" s="226" t="s">
        <v>163</v>
      </c>
      <c r="E357" s="243" t="s">
        <v>19</v>
      </c>
      <c r="F357" s="244" t="s">
        <v>412</v>
      </c>
      <c r="G357" s="242"/>
      <c r="H357" s="245">
        <v>4.224</v>
      </c>
      <c r="I357" s="246"/>
      <c r="J357" s="242"/>
      <c r="K357" s="242"/>
      <c r="L357" s="247"/>
      <c r="M357" s="248"/>
      <c r="N357" s="249"/>
      <c r="O357" s="249"/>
      <c r="P357" s="249"/>
      <c r="Q357" s="249"/>
      <c r="R357" s="249"/>
      <c r="S357" s="249"/>
      <c r="T357" s="250"/>
      <c r="U357" s="14"/>
      <c r="V357" s="14"/>
      <c r="W357" s="14"/>
      <c r="X357" s="14"/>
      <c r="Y357" s="14"/>
      <c r="Z357" s="14"/>
      <c r="AA357" s="14"/>
      <c r="AB357" s="14"/>
      <c r="AC357" s="14"/>
      <c r="AD357" s="14"/>
      <c r="AE357" s="14"/>
      <c r="AT357" s="251" t="s">
        <v>163</v>
      </c>
      <c r="AU357" s="251" t="s">
        <v>83</v>
      </c>
      <c r="AV357" s="14" t="s">
        <v>83</v>
      </c>
      <c r="AW357" s="14" t="s">
        <v>33</v>
      </c>
      <c r="AX357" s="14" t="s">
        <v>74</v>
      </c>
      <c r="AY357" s="251" t="s">
        <v>152</v>
      </c>
    </row>
    <row r="358" spans="1:51" s="13" customFormat="1" ht="12">
      <c r="A358" s="13"/>
      <c r="B358" s="231"/>
      <c r="C358" s="232"/>
      <c r="D358" s="226" t="s">
        <v>163</v>
      </c>
      <c r="E358" s="233" t="s">
        <v>19</v>
      </c>
      <c r="F358" s="234" t="s">
        <v>413</v>
      </c>
      <c r="G358" s="232"/>
      <c r="H358" s="233" t="s">
        <v>19</v>
      </c>
      <c r="I358" s="235"/>
      <c r="J358" s="232"/>
      <c r="K358" s="232"/>
      <c r="L358" s="236"/>
      <c r="M358" s="237"/>
      <c r="N358" s="238"/>
      <c r="O358" s="238"/>
      <c r="P358" s="238"/>
      <c r="Q358" s="238"/>
      <c r="R358" s="238"/>
      <c r="S358" s="238"/>
      <c r="T358" s="239"/>
      <c r="U358" s="13"/>
      <c r="V358" s="13"/>
      <c r="W358" s="13"/>
      <c r="X358" s="13"/>
      <c r="Y358" s="13"/>
      <c r="Z358" s="13"/>
      <c r="AA358" s="13"/>
      <c r="AB358" s="13"/>
      <c r="AC358" s="13"/>
      <c r="AD358" s="13"/>
      <c r="AE358" s="13"/>
      <c r="AT358" s="240" t="s">
        <v>163</v>
      </c>
      <c r="AU358" s="240" t="s">
        <v>83</v>
      </c>
      <c r="AV358" s="13" t="s">
        <v>81</v>
      </c>
      <c r="AW358" s="13" t="s">
        <v>33</v>
      </c>
      <c r="AX358" s="13" t="s">
        <v>74</v>
      </c>
      <c r="AY358" s="240" t="s">
        <v>152</v>
      </c>
    </row>
    <row r="359" spans="1:51" s="14" customFormat="1" ht="12">
      <c r="A359" s="14"/>
      <c r="B359" s="241"/>
      <c r="C359" s="242"/>
      <c r="D359" s="226" t="s">
        <v>163</v>
      </c>
      <c r="E359" s="243" t="s">
        <v>19</v>
      </c>
      <c r="F359" s="244" t="s">
        <v>414</v>
      </c>
      <c r="G359" s="242"/>
      <c r="H359" s="245">
        <v>-0.59</v>
      </c>
      <c r="I359" s="246"/>
      <c r="J359" s="242"/>
      <c r="K359" s="242"/>
      <c r="L359" s="247"/>
      <c r="M359" s="248"/>
      <c r="N359" s="249"/>
      <c r="O359" s="249"/>
      <c r="P359" s="249"/>
      <c r="Q359" s="249"/>
      <c r="R359" s="249"/>
      <c r="S359" s="249"/>
      <c r="T359" s="250"/>
      <c r="U359" s="14"/>
      <c r="V359" s="14"/>
      <c r="W359" s="14"/>
      <c r="X359" s="14"/>
      <c r="Y359" s="14"/>
      <c r="Z359" s="14"/>
      <c r="AA359" s="14"/>
      <c r="AB359" s="14"/>
      <c r="AC359" s="14"/>
      <c r="AD359" s="14"/>
      <c r="AE359" s="14"/>
      <c r="AT359" s="251" t="s">
        <v>163</v>
      </c>
      <c r="AU359" s="251" t="s">
        <v>83</v>
      </c>
      <c r="AV359" s="14" t="s">
        <v>83</v>
      </c>
      <c r="AW359" s="14" t="s">
        <v>33</v>
      </c>
      <c r="AX359" s="14" t="s">
        <v>74</v>
      </c>
      <c r="AY359" s="251" t="s">
        <v>152</v>
      </c>
    </row>
    <row r="360" spans="1:51" s="15" customFormat="1" ht="12">
      <c r="A360" s="15"/>
      <c r="B360" s="252"/>
      <c r="C360" s="253"/>
      <c r="D360" s="226" t="s">
        <v>163</v>
      </c>
      <c r="E360" s="254" t="s">
        <v>19</v>
      </c>
      <c r="F360" s="255" t="s">
        <v>170</v>
      </c>
      <c r="G360" s="253"/>
      <c r="H360" s="256">
        <v>3.634</v>
      </c>
      <c r="I360" s="257"/>
      <c r="J360" s="253"/>
      <c r="K360" s="253"/>
      <c r="L360" s="258"/>
      <c r="M360" s="259"/>
      <c r="N360" s="260"/>
      <c r="O360" s="260"/>
      <c r="P360" s="260"/>
      <c r="Q360" s="260"/>
      <c r="R360" s="260"/>
      <c r="S360" s="260"/>
      <c r="T360" s="261"/>
      <c r="U360" s="15"/>
      <c r="V360" s="15"/>
      <c r="W360" s="15"/>
      <c r="X360" s="15"/>
      <c r="Y360" s="15"/>
      <c r="Z360" s="15"/>
      <c r="AA360" s="15"/>
      <c r="AB360" s="15"/>
      <c r="AC360" s="15"/>
      <c r="AD360" s="15"/>
      <c r="AE360" s="15"/>
      <c r="AT360" s="262" t="s">
        <v>163</v>
      </c>
      <c r="AU360" s="262" t="s">
        <v>83</v>
      </c>
      <c r="AV360" s="15" t="s">
        <v>159</v>
      </c>
      <c r="AW360" s="15" t="s">
        <v>33</v>
      </c>
      <c r="AX360" s="15" t="s">
        <v>81</v>
      </c>
      <c r="AY360" s="262" t="s">
        <v>152</v>
      </c>
    </row>
    <row r="361" spans="1:65" s="2" customFormat="1" ht="14.4" customHeight="1">
      <c r="A361" s="39"/>
      <c r="B361" s="40"/>
      <c r="C361" s="213" t="s">
        <v>415</v>
      </c>
      <c r="D361" s="213" t="s">
        <v>154</v>
      </c>
      <c r="E361" s="214" t="s">
        <v>416</v>
      </c>
      <c r="F361" s="215" t="s">
        <v>417</v>
      </c>
      <c r="G361" s="216" t="s">
        <v>157</v>
      </c>
      <c r="H361" s="217">
        <v>6.49</v>
      </c>
      <c r="I361" s="218"/>
      <c r="J361" s="219">
        <f>ROUND(I361*H361,2)</f>
        <v>0</v>
      </c>
      <c r="K361" s="215" t="s">
        <v>19</v>
      </c>
      <c r="L361" s="45"/>
      <c r="M361" s="220" t="s">
        <v>19</v>
      </c>
      <c r="N361" s="221" t="s">
        <v>45</v>
      </c>
      <c r="O361" s="85"/>
      <c r="P361" s="222">
        <f>O361*H361</f>
        <v>0</v>
      </c>
      <c r="Q361" s="222">
        <v>0.37555</v>
      </c>
      <c r="R361" s="222">
        <f>Q361*H361</f>
        <v>2.4373195</v>
      </c>
      <c r="S361" s="222">
        <v>0</v>
      </c>
      <c r="T361" s="223">
        <f>S361*H361</f>
        <v>0</v>
      </c>
      <c r="U361" s="39"/>
      <c r="V361" s="39"/>
      <c r="W361" s="39"/>
      <c r="X361" s="39"/>
      <c r="Y361" s="39"/>
      <c r="Z361" s="39"/>
      <c r="AA361" s="39"/>
      <c r="AB361" s="39"/>
      <c r="AC361" s="39"/>
      <c r="AD361" s="39"/>
      <c r="AE361" s="39"/>
      <c r="AR361" s="224" t="s">
        <v>159</v>
      </c>
      <c r="AT361" s="224" t="s">
        <v>154</v>
      </c>
      <c r="AU361" s="224" t="s">
        <v>83</v>
      </c>
      <c r="AY361" s="18" t="s">
        <v>152</v>
      </c>
      <c r="BE361" s="225">
        <f>IF(N361="základní",J361,0)</f>
        <v>0</v>
      </c>
      <c r="BF361" s="225">
        <f>IF(N361="snížená",J361,0)</f>
        <v>0</v>
      </c>
      <c r="BG361" s="225">
        <f>IF(N361="zákl. přenesená",J361,0)</f>
        <v>0</v>
      </c>
      <c r="BH361" s="225">
        <f>IF(N361="sníž. přenesená",J361,0)</f>
        <v>0</v>
      </c>
      <c r="BI361" s="225">
        <f>IF(N361="nulová",J361,0)</f>
        <v>0</v>
      </c>
      <c r="BJ361" s="18" t="s">
        <v>81</v>
      </c>
      <c r="BK361" s="225">
        <f>ROUND(I361*H361,2)</f>
        <v>0</v>
      </c>
      <c r="BL361" s="18" t="s">
        <v>159</v>
      </c>
      <c r="BM361" s="224" t="s">
        <v>418</v>
      </c>
    </row>
    <row r="362" spans="1:51" s="13" customFormat="1" ht="12">
      <c r="A362" s="13"/>
      <c r="B362" s="231"/>
      <c r="C362" s="232"/>
      <c r="D362" s="226" t="s">
        <v>163</v>
      </c>
      <c r="E362" s="233" t="s">
        <v>19</v>
      </c>
      <c r="F362" s="234" t="s">
        <v>419</v>
      </c>
      <c r="G362" s="232"/>
      <c r="H362" s="233" t="s">
        <v>19</v>
      </c>
      <c r="I362" s="235"/>
      <c r="J362" s="232"/>
      <c r="K362" s="232"/>
      <c r="L362" s="236"/>
      <c r="M362" s="237"/>
      <c r="N362" s="238"/>
      <c r="O362" s="238"/>
      <c r="P362" s="238"/>
      <c r="Q362" s="238"/>
      <c r="R362" s="238"/>
      <c r="S362" s="238"/>
      <c r="T362" s="239"/>
      <c r="U362" s="13"/>
      <c r="V362" s="13"/>
      <c r="W362" s="13"/>
      <c r="X362" s="13"/>
      <c r="Y362" s="13"/>
      <c r="Z362" s="13"/>
      <c r="AA362" s="13"/>
      <c r="AB362" s="13"/>
      <c r="AC362" s="13"/>
      <c r="AD362" s="13"/>
      <c r="AE362" s="13"/>
      <c r="AT362" s="240" t="s">
        <v>163</v>
      </c>
      <c r="AU362" s="240" t="s">
        <v>83</v>
      </c>
      <c r="AV362" s="13" t="s">
        <v>81</v>
      </c>
      <c r="AW362" s="13" t="s">
        <v>33</v>
      </c>
      <c r="AX362" s="13" t="s">
        <v>74</v>
      </c>
      <c r="AY362" s="240" t="s">
        <v>152</v>
      </c>
    </row>
    <row r="363" spans="1:51" s="14" customFormat="1" ht="12">
      <c r="A363" s="14"/>
      <c r="B363" s="241"/>
      <c r="C363" s="242"/>
      <c r="D363" s="226" t="s">
        <v>163</v>
      </c>
      <c r="E363" s="243" t="s">
        <v>19</v>
      </c>
      <c r="F363" s="244" t="s">
        <v>420</v>
      </c>
      <c r="G363" s="242"/>
      <c r="H363" s="245">
        <v>6.49</v>
      </c>
      <c r="I363" s="246"/>
      <c r="J363" s="242"/>
      <c r="K363" s="242"/>
      <c r="L363" s="247"/>
      <c r="M363" s="248"/>
      <c r="N363" s="249"/>
      <c r="O363" s="249"/>
      <c r="P363" s="249"/>
      <c r="Q363" s="249"/>
      <c r="R363" s="249"/>
      <c r="S363" s="249"/>
      <c r="T363" s="250"/>
      <c r="U363" s="14"/>
      <c r="V363" s="14"/>
      <c r="W363" s="14"/>
      <c r="X363" s="14"/>
      <c r="Y363" s="14"/>
      <c r="Z363" s="14"/>
      <c r="AA363" s="14"/>
      <c r="AB363" s="14"/>
      <c r="AC363" s="14"/>
      <c r="AD363" s="14"/>
      <c r="AE363" s="14"/>
      <c r="AT363" s="251" t="s">
        <v>163</v>
      </c>
      <c r="AU363" s="251" t="s">
        <v>83</v>
      </c>
      <c r="AV363" s="14" t="s">
        <v>83</v>
      </c>
      <c r="AW363" s="14" t="s">
        <v>33</v>
      </c>
      <c r="AX363" s="14" t="s">
        <v>74</v>
      </c>
      <c r="AY363" s="251" t="s">
        <v>152</v>
      </c>
    </row>
    <row r="364" spans="1:51" s="15" customFormat="1" ht="12">
      <c r="A364" s="15"/>
      <c r="B364" s="252"/>
      <c r="C364" s="253"/>
      <c r="D364" s="226" t="s">
        <v>163</v>
      </c>
      <c r="E364" s="254" t="s">
        <v>19</v>
      </c>
      <c r="F364" s="255" t="s">
        <v>170</v>
      </c>
      <c r="G364" s="253"/>
      <c r="H364" s="256">
        <v>6.49</v>
      </c>
      <c r="I364" s="257"/>
      <c r="J364" s="253"/>
      <c r="K364" s="253"/>
      <c r="L364" s="258"/>
      <c r="M364" s="259"/>
      <c r="N364" s="260"/>
      <c r="O364" s="260"/>
      <c r="P364" s="260"/>
      <c r="Q364" s="260"/>
      <c r="R364" s="260"/>
      <c r="S364" s="260"/>
      <c r="T364" s="261"/>
      <c r="U364" s="15"/>
      <c r="V364" s="15"/>
      <c r="W364" s="15"/>
      <c r="X364" s="15"/>
      <c r="Y364" s="15"/>
      <c r="Z364" s="15"/>
      <c r="AA364" s="15"/>
      <c r="AB364" s="15"/>
      <c r="AC364" s="15"/>
      <c r="AD364" s="15"/>
      <c r="AE364" s="15"/>
      <c r="AT364" s="262" t="s">
        <v>163</v>
      </c>
      <c r="AU364" s="262" t="s">
        <v>83</v>
      </c>
      <c r="AV364" s="15" t="s">
        <v>159</v>
      </c>
      <c r="AW364" s="15" t="s">
        <v>33</v>
      </c>
      <c r="AX364" s="15" t="s">
        <v>81</v>
      </c>
      <c r="AY364" s="262" t="s">
        <v>152</v>
      </c>
    </row>
    <row r="365" spans="1:65" s="2" customFormat="1" ht="24.15" customHeight="1">
      <c r="A365" s="39"/>
      <c r="B365" s="40"/>
      <c r="C365" s="213" t="s">
        <v>421</v>
      </c>
      <c r="D365" s="213" t="s">
        <v>154</v>
      </c>
      <c r="E365" s="214" t="s">
        <v>422</v>
      </c>
      <c r="F365" s="215" t="s">
        <v>423</v>
      </c>
      <c r="G365" s="216" t="s">
        <v>240</v>
      </c>
      <c r="H365" s="217">
        <v>25.374</v>
      </c>
      <c r="I365" s="218"/>
      <c r="J365" s="219">
        <f>ROUND(I365*H365,2)</f>
        <v>0</v>
      </c>
      <c r="K365" s="215" t="s">
        <v>19</v>
      </c>
      <c r="L365" s="45"/>
      <c r="M365" s="220" t="s">
        <v>19</v>
      </c>
      <c r="N365" s="221" t="s">
        <v>45</v>
      </c>
      <c r="O365" s="85"/>
      <c r="P365" s="222">
        <f>O365*H365</f>
        <v>0</v>
      </c>
      <c r="Q365" s="222">
        <v>0.16177</v>
      </c>
      <c r="R365" s="222">
        <f>Q365*H365</f>
        <v>4.10475198</v>
      </c>
      <c r="S365" s="222">
        <v>0</v>
      </c>
      <c r="T365" s="223">
        <f>S365*H365</f>
        <v>0</v>
      </c>
      <c r="U365" s="39"/>
      <c r="V365" s="39"/>
      <c r="W365" s="39"/>
      <c r="X365" s="39"/>
      <c r="Y365" s="39"/>
      <c r="Z365" s="39"/>
      <c r="AA365" s="39"/>
      <c r="AB365" s="39"/>
      <c r="AC365" s="39"/>
      <c r="AD365" s="39"/>
      <c r="AE365" s="39"/>
      <c r="AR365" s="224" t="s">
        <v>159</v>
      </c>
      <c r="AT365" s="224" t="s">
        <v>154</v>
      </c>
      <c r="AU365" s="224" t="s">
        <v>83</v>
      </c>
      <c r="AY365" s="18" t="s">
        <v>152</v>
      </c>
      <c r="BE365" s="225">
        <f>IF(N365="základní",J365,0)</f>
        <v>0</v>
      </c>
      <c r="BF365" s="225">
        <f>IF(N365="snížená",J365,0)</f>
        <v>0</v>
      </c>
      <c r="BG365" s="225">
        <f>IF(N365="zákl. přenesená",J365,0)</f>
        <v>0</v>
      </c>
      <c r="BH365" s="225">
        <f>IF(N365="sníž. přenesená",J365,0)</f>
        <v>0</v>
      </c>
      <c r="BI365" s="225">
        <f>IF(N365="nulová",J365,0)</f>
        <v>0</v>
      </c>
      <c r="BJ365" s="18" t="s">
        <v>81</v>
      </c>
      <c r="BK365" s="225">
        <f>ROUND(I365*H365,2)</f>
        <v>0</v>
      </c>
      <c r="BL365" s="18" t="s">
        <v>159</v>
      </c>
      <c r="BM365" s="224" t="s">
        <v>424</v>
      </c>
    </row>
    <row r="366" spans="1:47" s="2" customFormat="1" ht="12">
      <c r="A366" s="39"/>
      <c r="B366" s="40"/>
      <c r="C366" s="41"/>
      <c r="D366" s="226" t="s">
        <v>161</v>
      </c>
      <c r="E366" s="41"/>
      <c r="F366" s="227" t="s">
        <v>425</v>
      </c>
      <c r="G366" s="41"/>
      <c r="H366" s="41"/>
      <c r="I366" s="228"/>
      <c r="J366" s="41"/>
      <c r="K366" s="41"/>
      <c r="L366" s="45"/>
      <c r="M366" s="229"/>
      <c r="N366" s="230"/>
      <c r="O366" s="85"/>
      <c r="P366" s="85"/>
      <c r="Q366" s="85"/>
      <c r="R366" s="85"/>
      <c r="S366" s="85"/>
      <c r="T366" s="86"/>
      <c r="U366" s="39"/>
      <c r="V366" s="39"/>
      <c r="W366" s="39"/>
      <c r="X366" s="39"/>
      <c r="Y366" s="39"/>
      <c r="Z366" s="39"/>
      <c r="AA366" s="39"/>
      <c r="AB366" s="39"/>
      <c r="AC366" s="39"/>
      <c r="AD366" s="39"/>
      <c r="AE366" s="39"/>
      <c r="AT366" s="18" t="s">
        <v>161</v>
      </c>
      <c r="AU366" s="18" t="s">
        <v>83</v>
      </c>
    </row>
    <row r="367" spans="1:51" s="13" customFormat="1" ht="12">
      <c r="A367" s="13"/>
      <c r="B367" s="231"/>
      <c r="C367" s="232"/>
      <c r="D367" s="226" t="s">
        <v>163</v>
      </c>
      <c r="E367" s="233" t="s">
        <v>19</v>
      </c>
      <c r="F367" s="234" t="s">
        <v>426</v>
      </c>
      <c r="G367" s="232"/>
      <c r="H367" s="233" t="s">
        <v>19</v>
      </c>
      <c r="I367" s="235"/>
      <c r="J367" s="232"/>
      <c r="K367" s="232"/>
      <c r="L367" s="236"/>
      <c r="M367" s="237"/>
      <c r="N367" s="238"/>
      <c r="O367" s="238"/>
      <c r="P367" s="238"/>
      <c r="Q367" s="238"/>
      <c r="R367" s="238"/>
      <c r="S367" s="238"/>
      <c r="T367" s="239"/>
      <c r="U367" s="13"/>
      <c r="V367" s="13"/>
      <c r="W367" s="13"/>
      <c r="X367" s="13"/>
      <c r="Y367" s="13"/>
      <c r="Z367" s="13"/>
      <c r="AA367" s="13"/>
      <c r="AB367" s="13"/>
      <c r="AC367" s="13"/>
      <c r="AD367" s="13"/>
      <c r="AE367" s="13"/>
      <c r="AT367" s="240" t="s">
        <v>163</v>
      </c>
      <c r="AU367" s="240" t="s">
        <v>83</v>
      </c>
      <c r="AV367" s="13" t="s">
        <v>81</v>
      </c>
      <c r="AW367" s="13" t="s">
        <v>33</v>
      </c>
      <c r="AX367" s="13" t="s">
        <v>74</v>
      </c>
      <c r="AY367" s="240" t="s">
        <v>152</v>
      </c>
    </row>
    <row r="368" spans="1:51" s="14" customFormat="1" ht="12">
      <c r="A368" s="14"/>
      <c r="B368" s="241"/>
      <c r="C368" s="242"/>
      <c r="D368" s="226" t="s">
        <v>163</v>
      </c>
      <c r="E368" s="243" t="s">
        <v>19</v>
      </c>
      <c r="F368" s="244" t="s">
        <v>427</v>
      </c>
      <c r="G368" s="242"/>
      <c r="H368" s="245">
        <v>7.374</v>
      </c>
      <c r="I368" s="246"/>
      <c r="J368" s="242"/>
      <c r="K368" s="242"/>
      <c r="L368" s="247"/>
      <c r="M368" s="248"/>
      <c r="N368" s="249"/>
      <c r="O368" s="249"/>
      <c r="P368" s="249"/>
      <c r="Q368" s="249"/>
      <c r="R368" s="249"/>
      <c r="S368" s="249"/>
      <c r="T368" s="250"/>
      <c r="U368" s="14"/>
      <c r="V368" s="14"/>
      <c r="W368" s="14"/>
      <c r="X368" s="14"/>
      <c r="Y368" s="14"/>
      <c r="Z368" s="14"/>
      <c r="AA368" s="14"/>
      <c r="AB368" s="14"/>
      <c r="AC368" s="14"/>
      <c r="AD368" s="14"/>
      <c r="AE368" s="14"/>
      <c r="AT368" s="251" t="s">
        <v>163</v>
      </c>
      <c r="AU368" s="251" t="s">
        <v>83</v>
      </c>
      <c r="AV368" s="14" t="s">
        <v>83</v>
      </c>
      <c r="AW368" s="14" t="s">
        <v>33</v>
      </c>
      <c r="AX368" s="14" t="s">
        <v>74</v>
      </c>
      <c r="AY368" s="251" t="s">
        <v>152</v>
      </c>
    </row>
    <row r="369" spans="1:51" s="13" customFormat="1" ht="12">
      <c r="A369" s="13"/>
      <c r="B369" s="231"/>
      <c r="C369" s="232"/>
      <c r="D369" s="226" t="s">
        <v>163</v>
      </c>
      <c r="E369" s="233" t="s">
        <v>19</v>
      </c>
      <c r="F369" s="234" t="s">
        <v>428</v>
      </c>
      <c r="G369" s="232"/>
      <c r="H369" s="233" t="s">
        <v>19</v>
      </c>
      <c r="I369" s="235"/>
      <c r="J369" s="232"/>
      <c r="K369" s="232"/>
      <c r="L369" s="236"/>
      <c r="M369" s="237"/>
      <c r="N369" s="238"/>
      <c r="O369" s="238"/>
      <c r="P369" s="238"/>
      <c r="Q369" s="238"/>
      <c r="R369" s="238"/>
      <c r="S369" s="238"/>
      <c r="T369" s="239"/>
      <c r="U369" s="13"/>
      <c r="V369" s="13"/>
      <c r="W369" s="13"/>
      <c r="X369" s="13"/>
      <c r="Y369" s="13"/>
      <c r="Z369" s="13"/>
      <c r="AA369" s="13"/>
      <c r="AB369" s="13"/>
      <c r="AC369" s="13"/>
      <c r="AD369" s="13"/>
      <c r="AE369" s="13"/>
      <c r="AT369" s="240" t="s">
        <v>163</v>
      </c>
      <c r="AU369" s="240" t="s">
        <v>83</v>
      </c>
      <c r="AV369" s="13" t="s">
        <v>81</v>
      </c>
      <c r="AW369" s="13" t="s">
        <v>33</v>
      </c>
      <c r="AX369" s="13" t="s">
        <v>74</v>
      </c>
      <c r="AY369" s="240" t="s">
        <v>152</v>
      </c>
    </row>
    <row r="370" spans="1:51" s="14" customFormat="1" ht="12">
      <c r="A370" s="14"/>
      <c r="B370" s="241"/>
      <c r="C370" s="242"/>
      <c r="D370" s="226" t="s">
        <v>163</v>
      </c>
      <c r="E370" s="243" t="s">
        <v>19</v>
      </c>
      <c r="F370" s="244" t="s">
        <v>429</v>
      </c>
      <c r="G370" s="242"/>
      <c r="H370" s="245">
        <v>5.9</v>
      </c>
      <c r="I370" s="246"/>
      <c r="J370" s="242"/>
      <c r="K370" s="242"/>
      <c r="L370" s="247"/>
      <c r="M370" s="248"/>
      <c r="N370" s="249"/>
      <c r="O370" s="249"/>
      <c r="P370" s="249"/>
      <c r="Q370" s="249"/>
      <c r="R370" s="249"/>
      <c r="S370" s="249"/>
      <c r="T370" s="250"/>
      <c r="U370" s="14"/>
      <c r="V370" s="14"/>
      <c r="W370" s="14"/>
      <c r="X370" s="14"/>
      <c r="Y370" s="14"/>
      <c r="Z370" s="14"/>
      <c r="AA370" s="14"/>
      <c r="AB370" s="14"/>
      <c r="AC370" s="14"/>
      <c r="AD370" s="14"/>
      <c r="AE370" s="14"/>
      <c r="AT370" s="251" t="s">
        <v>163</v>
      </c>
      <c r="AU370" s="251" t="s">
        <v>83</v>
      </c>
      <c r="AV370" s="14" t="s">
        <v>83</v>
      </c>
      <c r="AW370" s="14" t="s">
        <v>33</v>
      </c>
      <c r="AX370" s="14" t="s">
        <v>74</v>
      </c>
      <c r="AY370" s="251" t="s">
        <v>152</v>
      </c>
    </row>
    <row r="371" spans="1:51" s="13" customFormat="1" ht="12">
      <c r="A371" s="13"/>
      <c r="B371" s="231"/>
      <c r="C371" s="232"/>
      <c r="D371" s="226" t="s">
        <v>163</v>
      </c>
      <c r="E371" s="233" t="s">
        <v>19</v>
      </c>
      <c r="F371" s="234" t="s">
        <v>430</v>
      </c>
      <c r="G371" s="232"/>
      <c r="H371" s="233" t="s">
        <v>19</v>
      </c>
      <c r="I371" s="235"/>
      <c r="J371" s="232"/>
      <c r="K371" s="232"/>
      <c r="L371" s="236"/>
      <c r="M371" s="237"/>
      <c r="N371" s="238"/>
      <c r="O371" s="238"/>
      <c r="P371" s="238"/>
      <c r="Q371" s="238"/>
      <c r="R371" s="238"/>
      <c r="S371" s="238"/>
      <c r="T371" s="239"/>
      <c r="U371" s="13"/>
      <c r="V371" s="13"/>
      <c r="W371" s="13"/>
      <c r="X371" s="13"/>
      <c r="Y371" s="13"/>
      <c r="Z371" s="13"/>
      <c r="AA371" s="13"/>
      <c r="AB371" s="13"/>
      <c r="AC371" s="13"/>
      <c r="AD371" s="13"/>
      <c r="AE371" s="13"/>
      <c r="AT371" s="240" t="s">
        <v>163</v>
      </c>
      <c r="AU371" s="240" t="s">
        <v>83</v>
      </c>
      <c r="AV371" s="13" t="s">
        <v>81</v>
      </c>
      <c r="AW371" s="13" t="s">
        <v>33</v>
      </c>
      <c r="AX371" s="13" t="s">
        <v>74</v>
      </c>
      <c r="AY371" s="240" t="s">
        <v>152</v>
      </c>
    </row>
    <row r="372" spans="1:51" s="14" customFormat="1" ht="12">
      <c r="A372" s="14"/>
      <c r="B372" s="241"/>
      <c r="C372" s="242"/>
      <c r="D372" s="226" t="s">
        <v>163</v>
      </c>
      <c r="E372" s="243" t="s">
        <v>19</v>
      </c>
      <c r="F372" s="244" t="s">
        <v>431</v>
      </c>
      <c r="G372" s="242"/>
      <c r="H372" s="245">
        <v>12.1</v>
      </c>
      <c r="I372" s="246"/>
      <c r="J372" s="242"/>
      <c r="K372" s="242"/>
      <c r="L372" s="247"/>
      <c r="M372" s="248"/>
      <c r="N372" s="249"/>
      <c r="O372" s="249"/>
      <c r="P372" s="249"/>
      <c r="Q372" s="249"/>
      <c r="R372" s="249"/>
      <c r="S372" s="249"/>
      <c r="T372" s="250"/>
      <c r="U372" s="14"/>
      <c r="V372" s="14"/>
      <c r="W372" s="14"/>
      <c r="X372" s="14"/>
      <c r="Y372" s="14"/>
      <c r="Z372" s="14"/>
      <c r="AA372" s="14"/>
      <c r="AB372" s="14"/>
      <c r="AC372" s="14"/>
      <c r="AD372" s="14"/>
      <c r="AE372" s="14"/>
      <c r="AT372" s="251" t="s">
        <v>163</v>
      </c>
      <c r="AU372" s="251" t="s">
        <v>83</v>
      </c>
      <c r="AV372" s="14" t="s">
        <v>83</v>
      </c>
      <c r="AW372" s="14" t="s">
        <v>33</v>
      </c>
      <c r="AX372" s="14" t="s">
        <v>74</v>
      </c>
      <c r="AY372" s="251" t="s">
        <v>152</v>
      </c>
    </row>
    <row r="373" spans="1:51" s="15" customFormat="1" ht="12">
      <c r="A373" s="15"/>
      <c r="B373" s="252"/>
      <c r="C373" s="253"/>
      <c r="D373" s="226" t="s">
        <v>163</v>
      </c>
      <c r="E373" s="254" t="s">
        <v>19</v>
      </c>
      <c r="F373" s="255" t="s">
        <v>170</v>
      </c>
      <c r="G373" s="253"/>
      <c r="H373" s="256">
        <v>25.374</v>
      </c>
      <c r="I373" s="257"/>
      <c r="J373" s="253"/>
      <c r="K373" s="253"/>
      <c r="L373" s="258"/>
      <c r="M373" s="259"/>
      <c r="N373" s="260"/>
      <c r="O373" s="260"/>
      <c r="P373" s="260"/>
      <c r="Q373" s="260"/>
      <c r="R373" s="260"/>
      <c r="S373" s="260"/>
      <c r="T373" s="261"/>
      <c r="U373" s="15"/>
      <c r="V373" s="15"/>
      <c r="W373" s="15"/>
      <c r="X373" s="15"/>
      <c r="Y373" s="15"/>
      <c r="Z373" s="15"/>
      <c r="AA373" s="15"/>
      <c r="AB373" s="15"/>
      <c r="AC373" s="15"/>
      <c r="AD373" s="15"/>
      <c r="AE373" s="15"/>
      <c r="AT373" s="262" t="s">
        <v>163</v>
      </c>
      <c r="AU373" s="262" t="s">
        <v>83</v>
      </c>
      <c r="AV373" s="15" t="s">
        <v>159</v>
      </c>
      <c r="AW373" s="15" t="s">
        <v>33</v>
      </c>
      <c r="AX373" s="15" t="s">
        <v>81</v>
      </c>
      <c r="AY373" s="262" t="s">
        <v>152</v>
      </c>
    </row>
    <row r="374" spans="1:63" s="12" customFormat="1" ht="22.8" customHeight="1">
      <c r="A374" s="12"/>
      <c r="B374" s="197"/>
      <c r="C374" s="198"/>
      <c r="D374" s="199" t="s">
        <v>73</v>
      </c>
      <c r="E374" s="211" t="s">
        <v>214</v>
      </c>
      <c r="F374" s="211" t="s">
        <v>432</v>
      </c>
      <c r="G374" s="198"/>
      <c r="H374" s="198"/>
      <c r="I374" s="201"/>
      <c r="J374" s="212">
        <f>BK374</f>
        <v>0</v>
      </c>
      <c r="K374" s="198"/>
      <c r="L374" s="203"/>
      <c r="M374" s="204"/>
      <c r="N374" s="205"/>
      <c r="O374" s="205"/>
      <c r="P374" s="206">
        <f>SUM(P375:P411)</f>
        <v>0</v>
      </c>
      <c r="Q374" s="205"/>
      <c r="R374" s="206">
        <f>SUM(R375:R411)</f>
        <v>1.39596336</v>
      </c>
      <c r="S374" s="205"/>
      <c r="T374" s="207">
        <f>SUM(T375:T411)</f>
        <v>0</v>
      </c>
      <c r="U374" s="12"/>
      <c r="V374" s="12"/>
      <c r="W374" s="12"/>
      <c r="X374" s="12"/>
      <c r="Y374" s="12"/>
      <c r="Z374" s="12"/>
      <c r="AA374" s="12"/>
      <c r="AB374" s="12"/>
      <c r="AC374" s="12"/>
      <c r="AD374" s="12"/>
      <c r="AE374" s="12"/>
      <c r="AR374" s="208" t="s">
        <v>81</v>
      </c>
      <c r="AT374" s="209" t="s">
        <v>73</v>
      </c>
      <c r="AU374" s="209" t="s">
        <v>81</v>
      </c>
      <c r="AY374" s="208" t="s">
        <v>152</v>
      </c>
      <c r="BK374" s="210">
        <f>SUM(BK375:BK411)</f>
        <v>0</v>
      </c>
    </row>
    <row r="375" spans="1:65" s="2" customFormat="1" ht="14.4" customHeight="1">
      <c r="A375" s="39"/>
      <c r="B375" s="40"/>
      <c r="C375" s="213" t="s">
        <v>433</v>
      </c>
      <c r="D375" s="213" t="s">
        <v>154</v>
      </c>
      <c r="E375" s="214" t="s">
        <v>434</v>
      </c>
      <c r="F375" s="215" t="s">
        <v>435</v>
      </c>
      <c r="G375" s="216" t="s">
        <v>240</v>
      </c>
      <c r="H375" s="217">
        <v>70.8</v>
      </c>
      <c r="I375" s="218"/>
      <c r="J375" s="219">
        <f>ROUND(I375*H375,2)</f>
        <v>0</v>
      </c>
      <c r="K375" s="215" t="s">
        <v>158</v>
      </c>
      <c r="L375" s="45"/>
      <c r="M375" s="220" t="s">
        <v>19</v>
      </c>
      <c r="N375" s="221" t="s">
        <v>45</v>
      </c>
      <c r="O375" s="85"/>
      <c r="P375" s="222">
        <f>O375*H375</f>
        <v>0</v>
      </c>
      <c r="Q375" s="222">
        <v>0.00047</v>
      </c>
      <c r="R375" s="222">
        <f>Q375*H375</f>
        <v>0.033276</v>
      </c>
      <c r="S375" s="222">
        <v>0</v>
      </c>
      <c r="T375" s="223">
        <f>S375*H375</f>
        <v>0</v>
      </c>
      <c r="U375" s="39"/>
      <c r="V375" s="39"/>
      <c r="W375" s="39"/>
      <c r="X375" s="39"/>
      <c r="Y375" s="39"/>
      <c r="Z375" s="39"/>
      <c r="AA375" s="39"/>
      <c r="AB375" s="39"/>
      <c r="AC375" s="39"/>
      <c r="AD375" s="39"/>
      <c r="AE375" s="39"/>
      <c r="AR375" s="224" t="s">
        <v>159</v>
      </c>
      <c r="AT375" s="224" t="s">
        <v>154</v>
      </c>
      <c r="AU375" s="224" t="s">
        <v>83</v>
      </c>
      <c r="AY375" s="18" t="s">
        <v>152</v>
      </c>
      <c r="BE375" s="225">
        <f>IF(N375="základní",J375,0)</f>
        <v>0</v>
      </c>
      <c r="BF375" s="225">
        <f>IF(N375="snížená",J375,0)</f>
        <v>0</v>
      </c>
      <c r="BG375" s="225">
        <f>IF(N375="zákl. přenesená",J375,0)</f>
        <v>0</v>
      </c>
      <c r="BH375" s="225">
        <f>IF(N375="sníž. přenesená",J375,0)</f>
        <v>0</v>
      </c>
      <c r="BI375" s="225">
        <f>IF(N375="nulová",J375,0)</f>
        <v>0</v>
      </c>
      <c r="BJ375" s="18" t="s">
        <v>81</v>
      </c>
      <c r="BK375" s="225">
        <f>ROUND(I375*H375,2)</f>
        <v>0</v>
      </c>
      <c r="BL375" s="18" t="s">
        <v>159</v>
      </c>
      <c r="BM375" s="224" t="s">
        <v>436</v>
      </c>
    </row>
    <row r="376" spans="1:47" s="2" customFormat="1" ht="12">
      <c r="A376" s="39"/>
      <c r="B376" s="40"/>
      <c r="C376" s="41"/>
      <c r="D376" s="226" t="s">
        <v>161</v>
      </c>
      <c r="E376" s="41"/>
      <c r="F376" s="227" t="s">
        <v>437</v>
      </c>
      <c r="G376" s="41"/>
      <c r="H376" s="41"/>
      <c r="I376" s="228"/>
      <c r="J376" s="41"/>
      <c r="K376" s="41"/>
      <c r="L376" s="45"/>
      <c r="M376" s="229"/>
      <c r="N376" s="230"/>
      <c r="O376" s="85"/>
      <c r="P376" s="85"/>
      <c r="Q376" s="85"/>
      <c r="R376" s="85"/>
      <c r="S376" s="85"/>
      <c r="T376" s="86"/>
      <c r="U376" s="39"/>
      <c r="V376" s="39"/>
      <c r="W376" s="39"/>
      <c r="X376" s="39"/>
      <c r="Y376" s="39"/>
      <c r="Z376" s="39"/>
      <c r="AA376" s="39"/>
      <c r="AB376" s="39"/>
      <c r="AC376" s="39"/>
      <c r="AD376" s="39"/>
      <c r="AE376" s="39"/>
      <c r="AT376" s="18" t="s">
        <v>161</v>
      </c>
      <c r="AU376" s="18" t="s">
        <v>83</v>
      </c>
    </row>
    <row r="377" spans="1:51" s="13" customFormat="1" ht="12">
      <c r="A377" s="13"/>
      <c r="B377" s="231"/>
      <c r="C377" s="232"/>
      <c r="D377" s="226" t="s">
        <v>163</v>
      </c>
      <c r="E377" s="233" t="s">
        <v>19</v>
      </c>
      <c r="F377" s="234" t="s">
        <v>438</v>
      </c>
      <c r="G377" s="232"/>
      <c r="H377" s="233" t="s">
        <v>19</v>
      </c>
      <c r="I377" s="235"/>
      <c r="J377" s="232"/>
      <c r="K377" s="232"/>
      <c r="L377" s="236"/>
      <c r="M377" s="237"/>
      <c r="N377" s="238"/>
      <c r="O377" s="238"/>
      <c r="P377" s="238"/>
      <c r="Q377" s="238"/>
      <c r="R377" s="238"/>
      <c r="S377" s="238"/>
      <c r="T377" s="239"/>
      <c r="U377" s="13"/>
      <c r="V377" s="13"/>
      <c r="W377" s="13"/>
      <c r="X377" s="13"/>
      <c r="Y377" s="13"/>
      <c r="Z377" s="13"/>
      <c r="AA377" s="13"/>
      <c r="AB377" s="13"/>
      <c r="AC377" s="13"/>
      <c r="AD377" s="13"/>
      <c r="AE377" s="13"/>
      <c r="AT377" s="240" t="s">
        <v>163</v>
      </c>
      <c r="AU377" s="240" t="s">
        <v>83</v>
      </c>
      <c r="AV377" s="13" t="s">
        <v>81</v>
      </c>
      <c r="AW377" s="13" t="s">
        <v>33</v>
      </c>
      <c r="AX377" s="13" t="s">
        <v>74</v>
      </c>
      <c r="AY377" s="240" t="s">
        <v>152</v>
      </c>
    </row>
    <row r="378" spans="1:51" s="14" customFormat="1" ht="12">
      <c r="A378" s="14"/>
      <c r="B378" s="241"/>
      <c r="C378" s="242"/>
      <c r="D378" s="226" t="s">
        <v>163</v>
      </c>
      <c r="E378" s="243" t="s">
        <v>19</v>
      </c>
      <c r="F378" s="244" t="s">
        <v>439</v>
      </c>
      <c r="G378" s="242"/>
      <c r="H378" s="245">
        <v>70.8</v>
      </c>
      <c r="I378" s="246"/>
      <c r="J378" s="242"/>
      <c r="K378" s="242"/>
      <c r="L378" s="247"/>
      <c r="M378" s="248"/>
      <c r="N378" s="249"/>
      <c r="O378" s="249"/>
      <c r="P378" s="249"/>
      <c r="Q378" s="249"/>
      <c r="R378" s="249"/>
      <c r="S378" s="249"/>
      <c r="T378" s="250"/>
      <c r="U378" s="14"/>
      <c r="V378" s="14"/>
      <c r="W378" s="14"/>
      <c r="X378" s="14"/>
      <c r="Y378" s="14"/>
      <c r="Z378" s="14"/>
      <c r="AA378" s="14"/>
      <c r="AB378" s="14"/>
      <c r="AC378" s="14"/>
      <c r="AD378" s="14"/>
      <c r="AE378" s="14"/>
      <c r="AT378" s="251" t="s">
        <v>163</v>
      </c>
      <c r="AU378" s="251" t="s">
        <v>83</v>
      </c>
      <c r="AV378" s="14" t="s">
        <v>83</v>
      </c>
      <c r="AW378" s="14" t="s">
        <v>33</v>
      </c>
      <c r="AX378" s="14" t="s">
        <v>74</v>
      </c>
      <c r="AY378" s="251" t="s">
        <v>152</v>
      </c>
    </row>
    <row r="379" spans="1:51" s="15" customFormat="1" ht="12">
      <c r="A379" s="15"/>
      <c r="B379" s="252"/>
      <c r="C379" s="253"/>
      <c r="D379" s="226" t="s">
        <v>163</v>
      </c>
      <c r="E379" s="254" t="s">
        <v>19</v>
      </c>
      <c r="F379" s="255" t="s">
        <v>170</v>
      </c>
      <c r="G379" s="253"/>
      <c r="H379" s="256">
        <v>70.8</v>
      </c>
      <c r="I379" s="257"/>
      <c r="J379" s="253"/>
      <c r="K379" s="253"/>
      <c r="L379" s="258"/>
      <c r="M379" s="259"/>
      <c r="N379" s="260"/>
      <c r="O379" s="260"/>
      <c r="P379" s="260"/>
      <c r="Q379" s="260"/>
      <c r="R379" s="260"/>
      <c r="S379" s="260"/>
      <c r="T379" s="261"/>
      <c r="U379" s="15"/>
      <c r="V379" s="15"/>
      <c r="W379" s="15"/>
      <c r="X379" s="15"/>
      <c r="Y379" s="15"/>
      <c r="Z379" s="15"/>
      <c r="AA379" s="15"/>
      <c r="AB379" s="15"/>
      <c r="AC379" s="15"/>
      <c r="AD379" s="15"/>
      <c r="AE379" s="15"/>
      <c r="AT379" s="262" t="s">
        <v>163</v>
      </c>
      <c r="AU379" s="262" t="s">
        <v>83</v>
      </c>
      <c r="AV379" s="15" t="s">
        <v>159</v>
      </c>
      <c r="AW379" s="15" t="s">
        <v>33</v>
      </c>
      <c r="AX379" s="15" t="s">
        <v>81</v>
      </c>
      <c r="AY379" s="262" t="s">
        <v>152</v>
      </c>
    </row>
    <row r="380" spans="1:65" s="2" customFormat="1" ht="24.15" customHeight="1">
      <c r="A380" s="39"/>
      <c r="B380" s="40"/>
      <c r="C380" s="213" t="s">
        <v>440</v>
      </c>
      <c r="D380" s="213" t="s">
        <v>154</v>
      </c>
      <c r="E380" s="214" t="s">
        <v>441</v>
      </c>
      <c r="F380" s="215" t="s">
        <v>442</v>
      </c>
      <c r="G380" s="216" t="s">
        <v>240</v>
      </c>
      <c r="H380" s="217">
        <v>115</v>
      </c>
      <c r="I380" s="218"/>
      <c r="J380" s="219">
        <f>ROUND(I380*H380,2)</f>
        <v>0</v>
      </c>
      <c r="K380" s="215" t="s">
        <v>158</v>
      </c>
      <c r="L380" s="45"/>
      <c r="M380" s="220" t="s">
        <v>19</v>
      </c>
      <c r="N380" s="221" t="s">
        <v>45</v>
      </c>
      <c r="O380" s="85"/>
      <c r="P380" s="222">
        <f>O380*H380</f>
        <v>0</v>
      </c>
      <c r="Q380" s="222">
        <v>0</v>
      </c>
      <c r="R380" s="222">
        <f>Q380*H380</f>
        <v>0</v>
      </c>
      <c r="S380" s="222">
        <v>0</v>
      </c>
      <c r="T380" s="223">
        <f>S380*H380</f>
        <v>0</v>
      </c>
      <c r="U380" s="39"/>
      <c r="V380" s="39"/>
      <c r="W380" s="39"/>
      <c r="X380" s="39"/>
      <c r="Y380" s="39"/>
      <c r="Z380" s="39"/>
      <c r="AA380" s="39"/>
      <c r="AB380" s="39"/>
      <c r="AC380" s="39"/>
      <c r="AD380" s="39"/>
      <c r="AE380" s="39"/>
      <c r="AR380" s="224" t="s">
        <v>159</v>
      </c>
      <c r="AT380" s="224" t="s">
        <v>154</v>
      </c>
      <c r="AU380" s="224" t="s">
        <v>83</v>
      </c>
      <c r="AY380" s="18" t="s">
        <v>152</v>
      </c>
      <c r="BE380" s="225">
        <f>IF(N380="základní",J380,0)</f>
        <v>0</v>
      </c>
      <c r="BF380" s="225">
        <f>IF(N380="snížená",J380,0)</f>
        <v>0</v>
      </c>
      <c r="BG380" s="225">
        <f>IF(N380="zákl. přenesená",J380,0)</f>
        <v>0</v>
      </c>
      <c r="BH380" s="225">
        <f>IF(N380="sníž. přenesená",J380,0)</f>
        <v>0</v>
      </c>
      <c r="BI380" s="225">
        <f>IF(N380="nulová",J380,0)</f>
        <v>0</v>
      </c>
      <c r="BJ380" s="18" t="s">
        <v>81</v>
      </c>
      <c r="BK380" s="225">
        <f>ROUND(I380*H380,2)</f>
        <v>0</v>
      </c>
      <c r="BL380" s="18" t="s">
        <v>159</v>
      </c>
      <c r="BM380" s="224" t="s">
        <v>443</v>
      </c>
    </row>
    <row r="381" spans="1:47" s="2" customFormat="1" ht="12">
      <c r="A381" s="39"/>
      <c r="B381" s="40"/>
      <c r="C381" s="41"/>
      <c r="D381" s="226" t="s">
        <v>161</v>
      </c>
      <c r="E381" s="41"/>
      <c r="F381" s="227" t="s">
        <v>444</v>
      </c>
      <c r="G381" s="41"/>
      <c r="H381" s="41"/>
      <c r="I381" s="228"/>
      <c r="J381" s="41"/>
      <c r="K381" s="41"/>
      <c r="L381" s="45"/>
      <c r="M381" s="229"/>
      <c r="N381" s="230"/>
      <c r="O381" s="85"/>
      <c r="P381" s="85"/>
      <c r="Q381" s="85"/>
      <c r="R381" s="85"/>
      <c r="S381" s="85"/>
      <c r="T381" s="86"/>
      <c r="U381" s="39"/>
      <c r="V381" s="39"/>
      <c r="W381" s="39"/>
      <c r="X381" s="39"/>
      <c r="Y381" s="39"/>
      <c r="Z381" s="39"/>
      <c r="AA381" s="39"/>
      <c r="AB381" s="39"/>
      <c r="AC381" s="39"/>
      <c r="AD381" s="39"/>
      <c r="AE381" s="39"/>
      <c r="AT381" s="18" t="s">
        <v>161</v>
      </c>
      <c r="AU381" s="18" t="s">
        <v>83</v>
      </c>
    </row>
    <row r="382" spans="1:51" s="13" customFormat="1" ht="12">
      <c r="A382" s="13"/>
      <c r="B382" s="231"/>
      <c r="C382" s="232"/>
      <c r="D382" s="226" t="s">
        <v>163</v>
      </c>
      <c r="E382" s="233" t="s">
        <v>19</v>
      </c>
      <c r="F382" s="234" t="s">
        <v>445</v>
      </c>
      <c r="G382" s="232"/>
      <c r="H382" s="233" t="s">
        <v>19</v>
      </c>
      <c r="I382" s="235"/>
      <c r="J382" s="232"/>
      <c r="K382" s="232"/>
      <c r="L382" s="236"/>
      <c r="M382" s="237"/>
      <c r="N382" s="238"/>
      <c r="O382" s="238"/>
      <c r="P382" s="238"/>
      <c r="Q382" s="238"/>
      <c r="R382" s="238"/>
      <c r="S382" s="238"/>
      <c r="T382" s="239"/>
      <c r="U382" s="13"/>
      <c r="V382" s="13"/>
      <c r="W382" s="13"/>
      <c r="X382" s="13"/>
      <c r="Y382" s="13"/>
      <c r="Z382" s="13"/>
      <c r="AA382" s="13"/>
      <c r="AB382" s="13"/>
      <c r="AC382" s="13"/>
      <c r="AD382" s="13"/>
      <c r="AE382" s="13"/>
      <c r="AT382" s="240" t="s">
        <v>163</v>
      </c>
      <c r="AU382" s="240" t="s">
        <v>83</v>
      </c>
      <c r="AV382" s="13" t="s">
        <v>81</v>
      </c>
      <c r="AW382" s="13" t="s">
        <v>33</v>
      </c>
      <c r="AX382" s="13" t="s">
        <v>74</v>
      </c>
      <c r="AY382" s="240" t="s">
        <v>152</v>
      </c>
    </row>
    <row r="383" spans="1:51" s="14" customFormat="1" ht="12">
      <c r="A383" s="14"/>
      <c r="B383" s="241"/>
      <c r="C383" s="242"/>
      <c r="D383" s="226" t="s">
        <v>163</v>
      </c>
      <c r="E383" s="243" t="s">
        <v>19</v>
      </c>
      <c r="F383" s="244" t="s">
        <v>446</v>
      </c>
      <c r="G383" s="242"/>
      <c r="H383" s="245">
        <v>115</v>
      </c>
      <c r="I383" s="246"/>
      <c r="J383" s="242"/>
      <c r="K383" s="242"/>
      <c r="L383" s="247"/>
      <c r="M383" s="248"/>
      <c r="N383" s="249"/>
      <c r="O383" s="249"/>
      <c r="P383" s="249"/>
      <c r="Q383" s="249"/>
      <c r="R383" s="249"/>
      <c r="S383" s="249"/>
      <c r="T383" s="250"/>
      <c r="U383" s="14"/>
      <c r="V383" s="14"/>
      <c r="W383" s="14"/>
      <c r="X383" s="14"/>
      <c r="Y383" s="14"/>
      <c r="Z383" s="14"/>
      <c r="AA383" s="14"/>
      <c r="AB383" s="14"/>
      <c r="AC383" s="14"/>
      <c r="AD383" s="14"/>
      <c r="AE383" s="14"/>
      <c r="AT383" s="251" t="s">
        <v>163</v>
      </c>
      <c r="AU383" s="251" t="s">
        <v>83</v>
      </c>
      <c r="AV383" s="14" t="s">
        <v>83</v>
      </c>
      <c r="AW383" s="14" t="s">
        <v>33</v>
      </c>
      <c r="AX383" s="14" t="s">
        <v>74</v>
      </c>
      <c r="AY383" s="251" t="s">
        <v>152</v>
      </c>
    </row>
    <row r="384" spans="1:51" s="15" customFormat="1" ht="12">
      <c r="A384" s="15"/>
      <c r="B384" s="252"/>
      <c r="C384" s="253"/>
      <c r="D384" s="226" t="s">
        <v>163</v>
      </c>
      <c r="E384" s="254" t="s">
        <v>19</v>
      </c>
      <c r="F384" s="255" t="s">
        <v>170</v>
      </c>
      <c r="G384" s="253"/>
      <c r="H384" s="256">
        <v>115</v>
      </c>
      <c r="I384" s="257"/>
      <c r="J384" s="253"/>
      <c r="K384" s="253"/>
      <c r="L384" s="258"/>
      <c r="M384" s="259"/>
      <c r="N384" s="260"/>
      <c r="O384" s="260"/>
      <c r="P384" s="260"/>
      <c r="Q384" s="260"/>
      <c r="R384" s="260"/>
      <c r="S384" s="260"/>
      <c r="T384" s="261"/>
      <c r="U384" s="15"/>
      <c r="V384" s="15"/>
      <c r="W384" s="15"/>
      <c r="X384" s="15"/>
      <c r="Y384" s="15"/>
      <c r="Z384" s="15"/>
      <c r="AA384" s="15"/>
      <c r="AB384" s="15"/>
      <c r="AC384" s="15"/>
      <c r="AD384" s="15"/>
      <c r="AE384" s="15"/>
      <c r="AT384" s="262" t="s">
        <v>163</v>
      </c>
      <c r="AU384" s="262" t="s">
        <v>83</v>
      </c>
      <c r="AV384" s="15" t="s">
        <v>159</v>
      </c>
      <c r="AW384" s="15" t="s">
        <v>33</v>
      </c>
      <c r="AX384" s="15" t="s">
        <v>81</v>
      </c>
      <c r="AY384" s="262" t="s">
        <v>152</v>
      </c>
    </row>
    <row r="385" spans="1:65" s="2" customFormat="1" ht="24.15" customHeight="1">
      <c r="A385" s="39"/>
      <c r="B385" s="40"/>
      <c r="C385" s="213" t="s">
        <v>447</v>
      </c>
      <c r="D385" s="213" t="s">
        <v>154</v>
      </c>
      <c r="E385" s="214" t="s">
        <v>448</v>
      </c>
      <c r="F385" s="215" t="s">
        <v>449</v>
      </c>
      <c r="G385" s="216" t="s">
        <v>240</v>
      </c>
      <c r="H385" s="217">
        <v>10350</v>
      </c>
      <c r="I385" s="218"/>
      <c r="J385" s="219">
        <f>ROUND(I385*H385,2)</f>
        <v>0</v>
      </c>
      <c r="K385" s="215" t="s">
        <v>158</v>
      </c>
      <c r="L385" s="45"/>
      <c r="M385" s="220" t="s">
        <v>19</v>
      </c>
      <c r="N385" s="221" t="s">
        <v>45</v>
      </c>
      <c r="O385" s="85"/>
      <c r="P385" s="222">
        <f>O385*H385</f>
        <v>0</v>
      </c>
      <c r="Q385" s="222">
        <v>0</v>
      </c>
      <c r="R385" s="222">
        <f>Q385*H385</f>
        <v>0</v>
      </c>
      <c r="S385" s="222">
        <v>0</v>
      </c>
      <c r="T385" s="223">
        <f>S385*H385</f>
        <v>0</v>
      </c>
      <c r="U385" s="39"/>
      <c r="V385" s="39"/>
      <c r="W385" s="39"/>
      <c r="X385" s="39"/>
      <c r="Y385" s="39"/>
      <c r="Z385" s="39"/>
      <c r="AA385" s="39"/>
      <c r="AB385" s="39"/>
      <c r="AC385" s="39"/>
      <c r="AD385" s="39"/>
      <c r="AE385" s="39"/>
      <c r="AR385" s="224" t="s">
        <v>159</v>
      </c>
      <c r="AT385" s="224" t="s">
        <v>154</v>
      </c>
      <c r="AU385" s="224" t="s">
        <v>83</v>
      </c>
      <c r="AY385" s="18" t="s">
        <v>152</v>
      </c>
      <c r="BE385" s="225">
        <f>IF(N385="základní",J385,0)</f>
        <v>0</v>
      </c>
      <c r="BF385" s="225">
        <f>IF(N385="snížená",J385,0)</f>
        <v>0</v>
      </c>
      <c r="BG385" s="225">
        <f>IF(N385="zákl. přenesená",J385,0)</f>
        <v>0</v>
      </c>
      <c r="BH385" s="225">
        <f>IF(N385="sníž. přenesená",J385,0)</f>
        <v>0</v>
      </c>
      <c r="BI385" s="225">
        <f>IF(N385="nulová",J385,0)</f>
        <v>0</v>
      </c>
      <c r="BJ385" s="18" t="s">
        <v>81</v>
      </c>
      <c r="BK385" s="225">
        <f>ROUND(I385*H385,2)</f>
        <v>0</v>
      </c>
      <c r="BL385" s="18" t="s">
        <v>159</v>
      </c>
      <c r="BM385" s="224" t="s">
        <v>450</v>
      </c>
    </row>
    <row r="386" spans="1:47" s="2" customFormat="1" ht="12">
      <c r="A386" s="39"/>
      <c r="B386" s="40"/>
      <c r="C386" s="41"/>
      <c r="D386" s="226" t="s">
        <v>161</v>
      </c>
      <c r="E386" s="41"/>
      <c r="F386" s="227" t="s">
        <v>444</v>
      </c>
      <c r="G386" s="41"/>
      <c r="H386" s="41"/>
      <c r="I386" s="228"/>
      <c r="J386" s="41"/>
      <c r="K386" s="41"/>
      <c r="L386" s="45"/>
      <c r="M386" s="229"/>
      <c r="N386" s="230"/>
      <c r="O386" s="85"/>
      <c r="P386" s="85"/>
      <c r="Q386" s="85"/>
      <c r="R386" s="85"/>
      <c r="S386" s="85"/>
      <c r="T386" s="86"/>
      <c r="U386" s="39"/>
      <c r="V386" s="39"/>
      <c r="W386" s="39"/>
      <c r="X386" s="39"/>
      <c r="Y386" s="39"/>
      <c r="Z386" s="39"/>
      <c r="AA386" s="39"/>
      <c r="AB386" s="39"/>
      <c r="AC386" s="39"/>
      <c r="AD386" s="39"/>
      <c r="AE386" s="39"/>
      <c r="AT386" s="18" t="s">
        <v>161</v>
      </c>
      <c r="AU386" s="18" t="s">
        <v>83</v>
      </c>
    </row>
    <row r="387" spans="1:51" s="13" customFormat="1" ht="12">
      <c r="A387" s="13"/>
      <c r="B387" s="231"/>
      <c r="C387" s="232"/>
      <c r="D387" s="226" t="s">
        <v>163</v>
      </c>
      <c r="E387" s="233" t="s">
        <v>19</v>
      </c>
      <c r="F387" s="234" t="s">
        <v>445</v>
      </c>
      <c r="G387" s="232"/>
      <c r="H387" s="233" t="s">
        <v>19</v>
      </c>
      <c r="I387" s="235"/>
      <c r="J387" s="232"/>
      <c r="K387" s="232"/>
      <c r="L387" s="236"/>
      <c r="M387" s="237"/>
      <c r="N387" s="238"/>
      <c r="O387" s="238"/>
      <c r="P387" s="238"/>
      <c r="Q387" s="238"/>
      <c r="R387" s="238"/>
      <c r="S387" s="238"/>
      <c r="T387" s="239"/>
      <c r="U387" s="13"/>
      <c r="V387" s="13"/>
      <c r="W387" s="13"/>
      <c r="X387" s="13"/>
      <c r="Y387" s="13"/>
      <c r="Z387" s="13"/>
      <c r="AA387" s="13"/>
      <c r="AB387" s="13"/>
      <c r="AC387" s="13"/>
      <c r="AD387" s="13"/>
      <c r="AE387" s="13"/>
      <c r="AT387" s="240" t="s">
        <v>163</v>
      </c>
      <c r="AU387" s="240" t="s">
        <v>83</v>
      </c>
      <c r="AV387" s="13" t="s">
        <v>81</v>
      </c>
      <c r="AW387" s="13" t="s">
        <v>33</v>
      </c>
      <c r="AX387" s="13" t="s">
        <v>74</v>
      </c>
      <c r="AY387" s="240" t="s">
        <v>152</v>
      </c>
    </row>
    <row r="388" spans="1:51" s="14" customFormat="1" ht="12">
      <c r="A388" s="14"/>
      <c r="B388" s="241"/>
      <c r="C388" s="242"/>
      <c r="D388" s="226" t="s">
        <v>163</v>
      </c>
      <c r="E388" s="243" t="s">
        <v>19</v>
      </c>
      <c r="F388" s="244" t="s">
        <v>446</v>
      </c>
      <c r="G388" s="242"/>
      <c r="H388" s="245">
        <v>115</v>
      </c>
      <c r="I388" s="246"/>
      <c r="J388" s="242"/>
      <c r="K388" s="242"/>
      <c r="L388" s="247"/>
      <c r="M388" s="248"/>
      <c r="N388" s="249"/>
      <c r="O388" s="249"/>
      <c r="P388" s="249"/>
      <c r="Q388" s="249"/>
      <c r="R388" s="249"/>
      <c r="S388" s="249"/>
      <c r="T388" s="250"/>
      <c r="U388" s="14"/>
      <c r="V388" s="14"/>
      <c r="W388" s="14"/>
      <c r="X388" s="14"/>
      <c r="Y388" s="14"/>
      <c r="Z388" s="14"/>
      <c r="AA388" s="14"/>
      <c r="AB388" s="14"/>
      <c r="AC388" s="14"/>
      <c r="AD388" s="14"/>
      <c r="AE388" s="14"/>
      <c r="AT388" s="251" t="s">
        <v>163</v>
      </c>
      <c r="AU388" s="251" t="s">
        <v>83</v>
      </c>
      <c r="AV388" s="14" t="s">
        <v>83</v>
      </c>
      <c r="AW388" s="14" t="s">
        <v>33</v>
      </c>
      <c r="AX388" s="14" t="s">
        <v>74</v>
      </c>
      <c r="AY388" s="251" t="s">
        <v>152</v>
      </c>
    </row>
    <row r="389" spans="1:51" s="15" customFormat="1" ht="12">
      <c r="A389" s="15"/>
      <c r="B389" s="252"/>
      <c r="C389" s="253"/>
      <c r="D389" s="226" t="s">
        <v>163</v>
      </c>
      <c r="E389" s="254" t="s">
        <v>19</v>
      </c>
      <c r="F389" s="255" t="s">
        <v>170</v>
      </c>
      <c r="G389" s="253"/>
      <c r="H389" s="256">
        <v>115</v>
      </c>
      <c r="I389" s="257"/>
      <c r="J389" s="253"/>
      <c r="K389" s="253"/>
      <c r="L389" s="258"/>
      <c r="M389" s="259"/>
      <c r="N389" s="260"/>
      <c r="O389" s="260"/>
      <c r="P389" s="260"/>
      <c r="Q389" s="260"/>
      <c r="R389" s="260"/>
      <c r="S389" s="260"/>
      <c r="T389" s="261"/>
      <c r="U389" s="15"/>
      <c r="V389" s="15"/>
      <c r="W389" s="15"/>
      <c r="X389" s="15"/>
      <c r="Y389" s="15"/>
      <c r="Z389" s="15"/>
      <c r="AA389" s="15"/>
      <c r="AB389" s="15"/>
      <c r="AC389" s="15"/>
      <c r="AD389" s="15"/>
      <c r="AE389" s="15"/>
      <c r="AT389" s="262" t="s">
        <v>163</v>
      </c>
      <c r="AU389" s="262" t="s">
        <v>83</v>
      </c>
      <c r="AV389" s="15" t="s">
        <v>159</v>
      </c>
      <c r="AW389" s="15" t="s">
        <v>33</v>
      </c>
      <c r="AX389" s="15" t="s">
        <v>81</v>
      </c>
      <c r="AY389" s="262" t="s">
        <v>152</v>
      </c>
    </row>
    <row r="390" spans="1:51" s="14" customFormat="1" ht="12">
      <c r="A390" s="14"/>
      <c r="B390" s="241"/>
      <c r="C390" s="242"/>
      <c r="D390" s="226" t="s">
        <v>163</v>
      </c>
      <c r="E390" s="242"/>
      <c r="F390" s="244" t="s">
        <v>451</v>
      </c>
      <c r="G390" s="242"/>
      <c r="H390" s="245">
        <v>10350</v>
      </c>
      <c r="I390" s="246"/>
      <c r="J390" s="242"/>
      <c r="K390" s="242"/>
      <c r="L390" s="247"/>
      <c r="M390" s="248"/>
      <c r="N390" s="249"/>
      <c r="O390" s="249"/>
      <c r="P390" s="249"/>
      <c r="Q390" s="249"/>
      <c r="R390" s="249"/>
      <c r="S390" s="249"/>
      <c r="T390" s="250"/>
      <c r="U390" s="14"/>
      <c r="V390" s="14"/>
      <c r="W390" s="14"/>
      <c r="X390" s="14"/>
      <c r="Y390" s="14"/>
      <c r="Z390" s="14"/>
      <c r="AA390" s="14"/>
      <c r="AB390" s="14"/>
      <c r="AC390" s="14"/>
      <c r="AD390" s="14"/>
      <c r="AE390" s="14"/>
      <c r="AT390" s="251" t="s">
        <v>163</v>
      </c>
      <c r="AU390" s="251" t="s">
        <v>83</v>
      </c>
      <c r="AV390" s="14" t="s">
        <v>83</v>
      </c>
      <c r="AW390" s="14" t="s">
        <v>4</v>
      </c>
      <c r="AX390" s="14" t="s">
        <v>81</v>
      </c>
      <c r="AY390" s="251" t="s">
        <v>152</v>
      </c>
    </row>
    <row r="391" spans="1:65" s="2" customFormat="1" ht="24.15" customHeight="1">
      <c r="A391" s="39"/>
      <c r="B391" s="40"/>
      <c r="C391" s="213" t="s">
        <v>452</v>
      </c>
      <c r="D391" s="213" t="s">
        <v>154</v>
      </c>
      <c r="E391" s="214" t="s">
        <v>453</v>
      </c>
      <c r="F391" s="215" t="s">
        <v>454</v>
      </c>
      <c r="G391" s="216" t="s">
        <v>240</v>
      </c>
      <c r="H391" s="217">
        <v>115</v>
      </c>
      <c r="I391" s="218"/>
      <c r="J391" s="219">
        <f>ROUND(I391*H391,2)</f>
        <v>0</v>
      </c>
      <c r="K391" s="215" t="s">
        <v>158</v>
      </c>
      <c r="L391" s="45"/>
      <c r="M391" s="220" t="s">
        <v>19</v>
      </c>
      <c r="N391" s="221" t="s">
        <v>45</v>
      </c>
      <c r="O391" s="85"/>
      <c r="P391" s="222">
        <f>O391*H391</f>
        <v>0</v>
      </c>
      <c r="Q391" s="222">
        <v>0</v>
      </c>
      <c r="R391" s="222">
        <f>Q391*H391</f>
        <v>0</v>
      </c>
      <c r="S391" s="222">
        <v>0</v>
      </c>
      <c r="T391" s="223">
        <f>S391*H391</f>
        <v>0</v>
      </c>
      <c r="U391" s="39"/>
      <c r="V391" s="39"/>
      <c r="W391" s="39"/>
      <c r="X391" s="39"/>
      <c r="Y391" s="39"/>
      <c r="Z391" s="39"/>
      <c r="AA391" s="39"/>
      <c r="AB391" s="39"/>
      <c r="AC391" s="39"/>
      <c r="AD391" s="39"/>
      <c r="AE391" s="39"/>
      <c r="AR391" s="224" t="s">
        <v>159</v>
      </c>
      <c r="AT391" s="224" t="s">
        <v>154</v>
      </c>
      <c r="AU391" s="224" t="s">
        <v>83</v>
      </c>
      <c r="AY391" s="18" t="s">
        <v>152</v>
      </c>
      <c r="BE391" s="225">
        <f>IF(N391="základní",J391,0)</f>
        <v>0</v>
      </c>
      <c r="BF391" s="225">
        <f>IF(N391="snížená",J391,0)</f>
        <v>0</v>
      </c>
      <c r="BG391" s="225">
        <f>IF(N391="zákl. přenesená",J391,0)</f>
        <v>0</v>
      </c>
      <c r="BH391" s="225">
        <f>IF(N391="sníž. přenesená",J391,0)</f>
        <v>0</v>
      </c>
      <c r="BI391" s="225">
        <f>IF(N391="nulová",J391,0)</f>
        <v>0</v>
      </c>
      <c r="BJ391" s="18" t="s">
        <v>81</v>
      </c>
      <c r="BK391" s="225">
        <f>ROUND(I391*H391,2)</f>
        <v>0</v>
      </c>
      <c r="BL391" s="18" t="s">
        <v>159</v>
      </c>
      <c r="BM391" s="224" t="s">
        <v>455</v>
      </c>
    </row>
    <row r="392" spans="1:47" s="2" customFormat="1" ht="12">
      <c r="A392" s="39"/>
      <c r="B392" s="40"/>
      <c r="C392" s="41"/>
      <c r="D392" s="226" t="s">
        <v>161</v>
      </c>
      <c r="E392" s="41"/>
      <c r="F392" s="227" t="s">
        <v>456</v>
      </c>
      <c r="G392" s="41"/>
      <c r="H392" s="41"/>
      <c r="I392" s="228"/>
      <c r="J392" s="41"/>
      <c r="K392" s="41"/>
      <c r="L392" s="45"/>
      <c r="M392" s="229"/>
      <c r="N392" s="230"/>
      <c r="O392" s="85"/>
      <c r="P392" s="85"/>
      <c r="Q392" s="85"/>
      <c r="R392" s="85"/>
      <c r="S392" s="85"/>
      <c r="T392" s="86"/>
      <c r="U392" s="39"/>
      <c r="V392" s="39"/>
      <c r="W392" s="39"/>
      <c r="X392" s="39"/>
      <c r="Y392" s="39"/>
      <c r="Z392" s="39"/>
      <c r="AA392" s="39"/>
      <c r="AB392" s="39"/>
      <c r="AC392" s="39"/>
      <c r="AD392" s="39"/>
      <c r="AE392" s="39"/>
      <c r="AT392" s="18" t="s">
        <v>161</v>
      </c>
      <c r="AU392" s="18" t="s">
        <v>83</v>
      </c>
    </row>
    <row r="393" spans="1:51" s="13" customFormat="1" ht="12">
      <c r="A393" s="13"/>
      <c r="B393" s="231"/>
      <c r="C393" s="232"/>
      <c r="D393" s="226" t="s">
        <v>163</v>
      </c>
      <c r="E393" s="233" t="s">
        <v>19</v>
      </c>
      <c r="F393" s="234" t="s">
        <v>445</v>
      </c>
      <c r="G393" s="232"/>
      <c r="H393" s="233" t="s">
        <v>19</v>
      </c>
      <c r="I393" s="235"/>
      <c r="J393" s="232"/>
      <c r="K393" s="232"/>
      <c r="L393" s="236"/>
      <c r="M393" s="237"/>
      <c r="N393" s="238"/>
      <c r="O393" s="238"/>
      <c r="P393" s="238"/>
      <c r="Q393" s="238"/>
      <c r="R393" s="238"/>
      <c r="S393" s="238"/>
      <c r="T393" s="239"/>
      <c r="U393" s="13"/>
      <c r="V393" s="13"/>
      <c r="W393" s="13"/>
      <c r="X393" s="13"/>
      <c r="Y393" s="13"/>
      <c r="Z393" s="13"/>
      <c r="AA393" s="13"/>
      <c r="AB393" s="13"/>
      <c r="AC393" s="13"/>
      <c r="AD393" s="13"/>
      <c r="AE393" s="13"/>
      <c r="AT393" s="240" t="s">
        <v>163</v>
      </c>
      <c r="AU393" s="240" t="s">
        <v>83</v>
      </c>
      <c r="AV393" s="13" t="s">
        <v>81</v>
      </c>
      <c r="AW393" s="13" t="s">
        <v>33</v>
      </c>
      <c r="AX393" s="13" t="s">
        <v>74</v>
      </c>
      <c r="AY393" s="240" t="s">
        <v>152</v>
      </c>
    </row>
    <row r="394" spans="1:51" s="14" customFormat="1" ht="12">
      <c r="A394" s="14"/>
      <c r="B394" s="241"/>
      <c r="C394" s="242"/>
      <c r="D394" s="226" t="s">
        <v>163</v>
      </c>
      <c r="E394" s="243" t="s">
        <v>19</v>
      </c>
      <c r="F394" s="244" t="s">
        <v>446</v>
      </c>
      <c r="G394" s="242"/>
      <c r="H394" s="245">
        <v>115</v>
      </c>
      <c r="I394" s="246"/>
      <c r="J394" s="242"/>
      <c r="K394" s="242"/>
      <c r="L394" s="247"/>
      <c r="M394" s="248"/>
      <c r="N394" s="249"/>
      <c r="O394" s="249"/>
      <c r="P394" s="249"/>
      <c r="Q394" s="249"/>
      <c r="R394" s="249"/>
      <c r="S394" s="249"/>
      <c r="T394" s="250"/>
      <c r="U394" s="14"/>
      <c r="V394" s="14"/>
      <c r="W394" s="14"/>
      <c r="X394" s="14"/>
      <c r="Y394" s="14"/>
      <c r="Z394" s="14"/>
      <c r="AA394" s="14"/>
      <c r="AB394" s="14"/>
      <c r="AC394" s="14"/>
      <c r="AD394" s="14"/>
      <c r="AE394" s="14"/>
      <c r="AT394" s="251" t="s">
        <v>163</v>
      </c>
      <c r="AU394" s="251" t="s">
        <v>83</v>
      </c>
      <c r="AV394" s="14" t="s">
        <v>83</v>
      </c>
      <c r="AW394" s="14" t="s">
        <v>33</v>
      </c>
      <c r="AX394" s="14" t="s">
        <v>74</v>
      </c>
      <c r="AY394" s="251" t="s">
        <v>152</v>
      </c>
    </row>
    <row r="395" spans="1:51" s="15" customFormat="1" ht="12">
      <c r="A395" s="15"/>
      <c r="B395" s="252"/>
      <c r="C395" s="253"/>
      <c r="D395" s="226" t="s">
        <v>163</v>
      </c>
      <c r="E395" s="254" t="s">
        <v>19</v>
      </c>
      <c r="F395" s="255" t="s">
        <v>170</v>
      </c>
      <c r="G395" s="253"/>
      <c r="H395" s="256">
        <v>115</v>
      </c>
      <c r="I395" s="257"/>
      <c r="J395" s="253"/>
      <c r="K395" s="253"/>
      <c r="L395" s="258"/>
      <c r="M395" s="259"/>
      <c r="N395" s="260"/>
      <c r="O395" s="260"/>
      <c r="P395" s="260"/>
      <c r="Q395" s="260"/>
      <c r="R395" s="260"/>
      <c r="S395" s="260"/>
      <c r="T395" s="261"/>
      <c r="U395" s="15"/>
      <c r="V395" s="15"/>
      <c r="W395" s="15"/>
      <c r="X395" s="15"/>
      <c r="Y395" s="15"/>
      <c r="Z395" s="15"/>
      <c r="AA395" s="15"/>
      <c r="AB395" s="15"/>
      <c r="AC395" s="15"/>
      <c r="AD395" s="15"/>
      <c r="AE395" s="15"/>
      <c r="AT395" s="262" t="s">
        <v>163</v>
      </c>
      <c r="AU395" s="262" t="s">
        <v>83</v>
      </c>
      <c r="AV395" s="15" t="s">
        <v>159</v>
      </c>
      <c r="AW395" s="15" t="s">
        <v>33</v>
      </c>
      <c r="AX395" s="15" t="s">
        <v>81</v>
      </c>
      <c r="AY395" s="262" t="s">
        <v>152</v>
      </c>
    </row>
    <row r="396" spans="1:65" s="2" customFormat="1" ht="24.15" customHeight="1">
      <c r="A396" s="39"/>
      <c r="B396" s="40"/>
      <c r="C396" s="213" t="s">
        <v>457</v>
      </c>
      <c r="D396" s="213" t="s">
        <v>154</v>
      </c>
      <c r="E396" s="214" t="s">
        <v>458</v>
      </c>
      <c r="F396" s="215" t="s">
        <v>459</v>
      </c>
      <c r="G396" s="216" t="s">
        <v>240</v>
      </c>
      <c r="H396" s="217">
        <v>120.825</v>
      </c>
      <c r="I396" s="218"/>
      <c r="J396" s="219">
        <f>ROUND(I396*H396,2)</f>
        <v>0</v>
      </c>
      <c r="K396" s="215" t="s">
        <v>158</v>
      </c>
      <c r="L396" s="45"/>
      <c r="M396" s="220" t="s">
        <v>19</v>
      </c>
      <c r="N396" s="221" t="s">
        <v>45</v>
      </c>
      <c r="O396" s="85"/>
      <c r="P396" s="222">
        <f>O396*H396</f>
        <v>0</v>
      </c>
      <c r="Q396" s="222">
        <v>0.00013</v>
      </c>
      <c r="R396" s="222">
        <f>Q396*H396</f>
        <v>0.01570725</v>
      </c>
      <c r="S396" s="222">
        <v>0</v>
      </c>
      <c r="T396" s="223">
        <f>S396*H396</f>
        <v>0</v>
      </c>
      <c r="U396" s="39"/>
      <c r="V396" s="39"/>
      <c r="W396" s="39"/>
      <c r="X396" s="39"/>
      <c r="Y396" s="39"/>
      <c r="Z396" s="39"/>
      <c r="AA396" s="39"/>
      <c r="AB396" s="39"/>
      <c r="AC396" s="39"/>
      <c r="AD396" s="39"/>
      <c r="AE396" s="39"/>
      <c r="AR396" s="224" t="s">
        <v>159</v>
      </c>
      <c r="AT396" s="224" t="s">
        <v>154</v>
      </c>
      <c r="AU396" s="224" t="s">
        <v>83</v>
      </c>
      <c r="AY396" s="18" t="s">
        <v>152</v>
      </c>
      <c r="BE396" s="225">
        <f>IF(N396="základní",J396,0)</f>
        <v>0</v>
      </c>
      <c r="BF396" s="225">
        <f>IF(N396="snížená",J396,0)</f>
        <v>0</v>
      </c>
      <c r="BG396" s="225">
        <f>IF(N396="zákl. přenesená",J396,0)</f>
        <v>0</v>
      </c>
      <c r="BH396" s="225">
        <f>IF(N396="sníž. přenesená",J396,0)</f>
        <v>0</v>
      </c>
      <c r="BI396" s="225">
        <f>IF(N396="nulová",J396,0)</f>
        <v>0</v>
      </c>
      <c r="BJ396" s="18" t="s">
        <v>81</v>
      </c>
      <c r="BK396" s="225">
        <f>ROUND(I396*H396,2)</f>
        <v>0</v>
      </c>
      <c r="BL396" s="18" t="s">
        <v>159</v>
      </c>
      <c r="BM396" s="224" t="s">
        <v>460</v>
      </c>
    </row>
    <row r="397" spans="1:47" s="2" customFormat="1" ht="12">
      <c r="A397" s="39"/>
      <c r="B397" s="40"/>
      <c r="C397" s="41"/>
      <c r="D397" s="226" t="s">
        <v>161</v>
      </c>
      <c r="E397" s="41"/>
      <c r="F397" s="227" t="s">
        <v>461</v>
      </c>
      <c r="G397" s="41"/>
      <c r="H397" s="41"/>
      <c r="I397" s="228"/>
      <c r="J397" s="41"/>
      <c r="K397" s="41"/>
      <c r="L397" s="45"/>
      <c r="M397" s="229"/>
      <c r="N397" s="230"/>
      <c r="O397" s="85"/>
      <c r="P397" s="85"/>
      <c r="Q397" s="85"/>
      <c r="R397" s="85"/>
      <c r="S397" s="85"/>
      <c r="T397" s="86"/>
      <c r="U397" s="39"/>
      <c r="V397" s="39"/>
      <c r="W397" s="39"/>
      <c r="X397" s="39"/>
      <c r="Y397" s="39"/>
      <c r="Z397" s="39"/>
      <c r="AA397" s="39"/>
      <c r="AB397" s="39"/>
      <c r="AC397" s="39"/>
      <c r="AD397" s="39"/>
      <c r="AE397" s="39"/>
      <c r="AT397" s="18" t="s">
        <v>161</v>
      </c>
      <c r="AU397" s="18" t="s">
        <v>83</v>
      </c>
    </row>
    <row r="398" spans="1:51" s="13" customFormat="1" ht="12">
      <c r="A398" s="13"/>
      <c r="B398" s="231"/>
      <c r="C398" s="232"/>
      <c r="D398" s="226" t="s">
        <v>163</v>
      </c>
      <c r="E398" s="233" t="s">
        <v>19</v>
      </c>
      <c r="F398" s="234" t="s">
        <v>462</v>
      </c>
      <c r="G398" s="232"/>
      <c r="H398" s="233" t="s">
        <v>19</v>
      </c>
      <c r="I398" s="235"/>
      <c r="J398" s="232"/>
      <c r="K398" s="232"/>
      <c r="L398" s="236"/>
      <c r="M398" s="237"/>
      <c r="N398" s="238"/>
      <c r="O398" s="238"/>
      <c r="P398" s="238"/>
      <c r="Q398" s="238"/>
      <c r="R398" s="238"/>
      <c r="S398" s="238"/>
      <c r="T398" s="239"/>
      <c r="U398" s="13"/>
      <c r="V398" s="13"/>
      <c r="W398" s="13"/>
      <c r="X398" s="13"/>
      <c r="Y398" s="13"/>
      <c r="Z398" s="13"/>
      <c r="AA398" s="13"/>
      <c r="AB398" s="13"/>
      <c r="AC398" s="13"/>
      <c r="AD398" s="13"/>
      <c r="AE398" s="13"/>
      <c r="AT398" s="240" t="s">
        <v>163</v>
      </c>
      <c r="AU398" s="240" t="s">
        <v>83</v>
      </c>
      <c r="AV398" s="13" t="s">
        <v>81</v>
      </c>
      <c r="AW398" s="13" t="s">
        <v>33</v>
      </c>
      <c r="AX398" s="13" t="s">
        <v>74</v>
      </c>
      <c r="AY398" s="240" t="s">
        <v>152</v>
      </c>
    </row>
    <row r="399" spans="1:51" s="14" customFormat="1" ht="12">
      <c r="A399" s="14"/>
      <c r="B399" s="241"/>
      <c r="C399" s="242"/>
      <c r="D399" s="226" t="s">
        <v>163</v>
      </c>
      <c r="E399" s="243" t="s">
        <v>19</v>
      </c>
      <c r="F399" s="244" t="s">
        <v>463</v>
      </c>
      <c r="G399" s="242"/>
      <c r="H399" s="245">
        <v>70.8</v>
      </c>
      <c r="I399" s="246"/>
      <c r="J399" s="242"/>
      <c r="K399" s="242"/>
      <c r="L399" s="247"/>
      <c r="M399" s="248"/>
      <c r="N399" s="249"/>
      <c r="O399" s="249"/>
      <c r="P399" s="249"/>
      <c r="Q399" s="249"/>
      <c r="R399" s="249"/>
      <c r="S399" s="249"/>
      <c r="T399" s="250"/>
      <c r="U399" s="14"/>
      <c r="V399" s="14"/>
      <c r="W399" s="14"/>
      <c r="X399" s="14"/>
      <c r="Y399" s="14"/>
      <c r="Z399" s="14"/>
      <c r="AA399" s="14"/>
      <c r="AB399" s="14"/>
      <c r="AC399" s="14"/>
      <c r="AD399" s="14"/>
      <c r="AE399" s="14"/>
      <c r="AT399" s="251" t="s">
        <v>163</v>
      </c>
      <c r="AU399" s="251" t="s">
        <v>83</v>
      </c>
      <c r="AV399" s="14" t="s">
        <v>83</v>
      </c>
      <c r="AW399" s="14" t="s">
        <v>33</v>
      </c>
      <c r="AX399" s="14" t="s">
        <v>74</v>
      </c>
      <c r="AY399" s="251" t="s">
        <v>152</v>
      </c>
    </row>
    <row r="400" spans="1:51" s="13" customFormat="1" ht="12">
      <c r="A400" s="13"/>
      <c r="B400" s="231"/>
      <c r="C400" s="232"/>
      <c r="D400" s="226" t="s">
        <v>163</v>
      </c>
      <c r="E400" s="233" t="s">
        <v>19</v>
      </c>
      <c r="F400" s="234" t="s">
        <v>464</v>
      </c>
      <c r="G400" s="232"/>
      <c r="H400" s="233" t="s">
        <v>19</v>
      </c>
      <c r="I400" s="235"/>
      <c r="J400" s="232"/>
      <c r="K400" s="232"/>
      <c r="L400" s="236"/>
      <c r="M400" s="237"/>
      <c r="N400" s="238"/>
      <c r="O400" s="238"/>
      <c r="P400" s="238"/>
      <c r="Q400" s="238"/>
      <c r="R400" s="238"/>
      <c r="S400" s="238"/>
      <c r="T400" s="239"/>
      <c r="U400" s="13"/>
      <c r="V400" s="13"/>
      <c r="W400" s="13"/>
      <c r="X400" s="13"/>
      <c r="Y400" s="13"/>
      <c r="Z400" s="13"/>
      <c r="AA400" s="13"/>
      <c r="AB400" s="13"/>
      <c r="AC400" s="13"/>
      <c r="AD400" s="13"/>
      <c r="AE400" s="13"/>
      <c r="AT400" s="240" t="s">
        <v>163</v>
      </c>
      <c r="AU400" s="240" t="s">
        <v>83</v>
      </c>
      <c r="AV400" s="13" t="s">
        <v>81</v>
      </c>
      <c r="AW400" s="13" t="s">
        <v>33</v>
      </c>
      <c r="AX400" s="13" t="s">
        <v>74</v>
      </c>
      <c r="AY400" s="240" t="s">
        <v>152</v>
      </c>
    </row>
    <row r="401" spans="1:51" s="14" customFormat="1" ht="12">
      <c r="A401" s="14"/>
      <c r="B401" s="241"/>
      <c r="C401" s="242"/>
      <c r="D401" s="226" t="s">
        <v>163</v>
      </c>
      <c r="E401" s="243" t="s">
        <v>19</v>
      </c>
      <c r="F401" s="244" t="s">
        <v>465</v>
      </c>
      <c r="G401" s="242"/>
      <c r="H401" s="245">
        <v>50.025</v>
      </c>
      <c r="I401" s="246"/>
      <c r="J401" s="242"/>
      <c r="K401" s="242"/>
      <c r="L401" s="247"/>
      <c r="M401" s="248"/>
      <c r="N401" s="249"/>
      <c r="O401" s="249"/>
      <c r="P401" s="249"/>
      <c r="Q401" s="249"/>
      <c r="R401" s="249"/>
      <c r="S401" s="249"/>
      <c r="T401" s="250"/>
      <c r="U401" s="14"/>
      <c r="V401" s="14"/>
      <c r="W401" s="14"/>
      <c r="X401" s="14"/>
      <c r="Y401" s="14"/>
      <c r="Z401" s="14"/>
      <c r="AA401" s="14"/>
      <c r="AB401" s="14"/>
      <c r="AC401" s="14"/>
      <c r="AD401" s="14"/>
      <c r="AE401" s="14"/>
      <c r="AT401" s="251" t="s">
        <v>163</v>
      </c>
      <c r="AU401" s="251" t="s">
        <v>83</v>
      </c>
      <c r="AV401" s="14" t="s">
        <v>83</v>
      </c>
      <c r="AW401" s="14" t="s">
        <v>33</v>
      </c>
      <c r="AX401" s="14" t="s">
        <v>74</v>
      </c>
      <c r="AY401" s="251" t="s">
        <v>152</v>
      </c>
    </row>
    <row r="402" spans="1:51" s="15" customFormat="1" ht="12">
      <c r="A402" s="15"/>
      <c r="B402" s="252"/>
      <c r="C402" s="253"/>
      <c r="D402" s="226" t="s">
        <v>163</v>
      </c>
      <c r="E402" s="254" t="s">
        <v>19</v>
      </c>
      <c r="F402" s="255" t="s">
        <v>170</v>
      </c>
      <c r="G402" s="253"/>
      <c r="H402" s="256">
        <v>120.825</v>
      </c>
      <c r="I402" s="257"/>
      <c r="J402" s="253"/>
      <c r="K402" s="253"/>
      <c r="L402" s="258"/>
      <c r="M402" s="259"/>
      <c r="N402" s="260"/>
      <c r="O402" s="260"/>
      <c r="P402" s="260"/>
      <c r="Q402" s="260"/>
      <c r="R402" s="260"/>
      <c r="S402" s="260"/>
      <c r="T402" s="261"/>
      <c r="U402" s="15"/>
      <c r="V402" s="15"/>
      <c r="W402" s="15"/>
      <c r="X402" s="15"/>
      <c r="Y402" s="15"/>
      <c r="Z402" s="15"/>
      <c r="AA402" s="15"/>
      <c r="AB402" s="15"/>
      <c r="AC402" s="15"/>
      <c r="AD402" s="15"/>
      <c r="AE402" s="15"/>
      <c r="AT402" s="262" t="s">
        <v>163</v>
      </c>
      <c r="AU402" s="262" t="s">
        <v>83</v>
      </c>
      <c r="AV402" s="15" t="s">
        <v>159</v>
      </c>
      <c r="AW402" s="15" t="s">
        <v>33</v>
      </c>
      <c r="AX402" s="15" t="s">
        <v>81</v>
      </c>
      <c r="AY402" s="262" t="s">
        <v>152</v>
      </c>
    </row>
    <row r="403" spans="1:65" s="2" customFormat="1" ht="14.4" customHeight="1">
      <c r="A403" s="39"/>
      <c r="B403" s="40"/>
      <c r="C403" s="213" t="s">
        <v>466</v>
      </c>
      <c r="D403" s="213" t="s">
        <v>154</v>
      </c>
      <c r="E403" s="214" t="s">
        <v>467</v>
      </c>
      <c r="F403" s="215" t="s">
        <v>468</v>
      </c>
      <c r="G403" s="216" t="s">
        <v>240</v>
      </c>
      <c r="H403" s="217">
        <v>90.597</v>
      </c>
      <c r="I403" s="218"/>
      <c r="J403" s="219">
        <f>ROUND(I403*H403,2)</f>
        <v>0</v>
      </c>
      <c r="K403" s="215" t="s">
        <v>158</v>
      </c>
      <c r="L403" s="45"/>
      <c r="M403" s="220" t="s">
        <v>19</v>
      </c>
      <c r="N403" s="221" t="s">
        <v>45</v>
      </c>
      <c r="O403" s="85"/>
      <c r="P403" s="222">
        <f>O403*H403</f>
        <v>0</v>
      </c>
      <c r="Q403" s="222">
        <v>3E-05</v>
      </c>
      <c r="R403" s="222">
        <f>Q403*H403</f>
        <v>0.00271791</v>
      </c>
      <c r="S403" s="222">
        <v>0</v>
      </c>
      <c r="T403" s="223">
        <f>S403*H403</f>
        <v>0</v>
      </c>
      <c r="U403" s="39"/>
      <c r="V403" s="39"/>
      <c r="W403" s="39"/>
      <c r="X403" s="39"/>
      <c r="Y403" s="39"/>
      <c r="Z403" s="39"/>
      <c r="AA403" s="39"/>
      <c r="AB403" s="39"/>
      <c r="AC403" s="39"/>
      <c r="AD403" s="39"/>
      <c r="AE403" s="39"/>
      <c r="AR403" s="224" t="s">
        <v>159</v>
      </c>
      <c r="AT403" s="224" t="s">
        <v>154</v>
      </c>
      <c r="AU403" s="224" t="s">
        <v>83</v>
      </c>
      <c r="AY403" s="18" t="s">
        <v>152</v>
      </c>
      <c r="BE403" s="225">
        <f>IF(N403="základní",J403,0)</f>
        <v>0</v>
      </c>
      <c r="BF403" s="225">
        <f>IF(N403="snížená",J403,0)</f>
        <v>0</v>
      </c>
      <c r="BG403" s="225">
        <f>IF(N403="zákl. přenesená",J403,0)</f>
        <v>0</v>
      </c>
      <c r="BH403" s="225">
        <f>IF(N403="sníž. přenesená",J403,0)</f>
        <v>0</v>
      </c>
      <c r="BI403" s="225">
        <f>IF(N403="nulová",J403,0)</f>
        <v>0</v>
      </c>
      <c r="BJ403" s="18" t="s">
        <v>81</v>
      </c>
      <c r="BK403" s="225">
        <f>ROUND(I403*H403,2)</f>
        <v>0</v>
      </c>
      <c r="BL403" s="18" t="s">
        <v>159</v>
      </c>
      <c r="BM403" s="224" t="s">
        <v>469</v>
      </c>
    </row>
    <row r="404" spans="1:47" s="2" customFormat="1" ht="12">
      <c r="A404" s="39"/>
      <c r="B404" s="40"/>
      <c r="C404" s="41"/>
      <c r="D404" s="226" t="s">
        <v>161</v>
      </c>
      <c r="E404" s="41"/>
      <c r="F404" s="227" t="s">
        <v>470</v>
      </c>
      <c r="G404" s="41"/>
      <c r="H404" s="41"/>
      <c r="I404" s="228"/>
      <c r="J404" s="41"/>
      <c r="K404" s="41"/>
      <c r="L404" s="45"/>
      <c r="M404" s="229"/>
      <c r="N404" s="230"/>
      <c r="O404" s="85"/>
      <c r="P404" s="85"/>
      <c r="Q404" s="85"/>
      <c r="R404" s="85"/>
      <c r="S404" s="85"/>
      <c r="T404" s="86"/>
      <c r="U404" s="39"/>
      <c r="V404" s="39"/>
      <c r="W404" s="39"/>
      <c r="X404" s="39"/>
      <c r="Y404" s="39"/>
      <c r="Z404" s="39"/>
      <c r="AA404" s="39"/>
      <c r="AB404" s="39"/>
      <c r="AC404" s="39"/>
      <c r="AD404" s="39"/>
      <c r="AE404" s="39"/>
      <c r="AT404" s="18" t="s">
        <v>161</v>
      </c>
      <c r="AU404" s="18" t="s">
        <v>83</v>
      </c>
    </row>
    <row r="405" spans="1:51" s="14" customFormat="1" ht="12">
      <c r="A405" s="14"/>
      <c r="B405" s="241"/>
      <c r="C405" s="242"/>
      <c r="D405" s="226" t="s">
        <v>163</v>
      </c>
      <c r="E405" s="243" t="s">
        <v>19</v>
      </c>
      <c r="F405" s="244" t="s">
        <v>471</v>
      </c>
      <c r="G405" s="242"/>
      <c r="H405" s="245">
        <v>90.597</v>
      </c>
      <c r="I405" s="246"/>
      <c r="J405" s="242"/>
      <c r="K405" s="242"/>
      <c r="L405" s="247"/>
      <c r="M405" s="248"/>
      <c r="N405" s="249"/>
      <c r="O405" s="249"/>
      <c r="P405" s="249"/>
      <c r="Q405" s="249"/>
      <c r="R405" s="249"/>
      <c r="S405" s="249"/>
      <c r="T405" s="250"/>
      <c r="U405" s="14"/>
      <c r="V405" s="14"/>
      <c r="W405" s="14"/>
      <c r="X405" s="14"/>
      <c r="Y405" s="14"/>
      <c r="Z405" s="14"/>
      <c r="AA405" s="14"/>
      <c r="AB405" s="14"/>
      <c r="AC405" s="14"/>
      <c r="AD405" s="14"/>
      <c r="AE405" s="14"/>
      <c r="AT405" s="251" t="s">
        <v>163</v>
      </c>
      <c r="AU405" s="251" t="s">
        <v>83</v>
      </c>
      <c r="AV405" s="14" t="s">
        <v>83</v>
      </c>
      <c r="AW405" s="14" t="s">
        <v>33</v>
      </c>
      <c r="AX405" s="14" t="s">
        <v>74</v>
      </c>
      <c r="AY405" s="251" t="s">
        <v>152</v>
      </c>
    </row>
    <row r="406" spans="1:51" s="15" customFormat="1" ht="12">
      <c r="A406" s="15"/>
      <c r="B406" s="252"/>
      <c r="C406" s="253"/>
      <c r="D406" s="226" t="s">
        <v>163</v>
      </c>
      <c r="E406" s="254" t="s">
        <v>19</v>
      </c>
      <c r="F406" s="255" t="s">
        <v>170</v>
      </c>
      <c r="G406" s="253"/>
      <c r="H406" s="256">
        <v>90.597</v>
      </c>
      <c r="I406" s="257"/>
      <c r="J406" s="253"/>
      <c r="K406" s="253"/>
      <c r="L406" s="258"/>
      <c r="M406" s="259"/>
      <c r="N406" s="260"/>
      <c r="O406" s="260"/>
      <c r="P406" s="260"/>
      <c r="Q406" s="260"/>
      <c r="R406" s="260"/>
      <c r="S406" s="260"/>
      <c r="T406" s="261"/>
      <c r="U406" s="15"/>
      <c r="V406" s="15"/>
      <c r="W406" s="15"/>
      <c r="X406" s="15"/>
      <c r="Y406" s="15"/>
      <c r="Z406" s="15"/>
      <c r="AA406" s="15"/>
      <c r="AB406" s="15"/>
      <c r="AC406" s="15"/>
      <c r="AD406" s="15"/>
      <c r="AE406" s="15"/>
      <c r="AT406" s="262" t="s">
        <v>163</v>
      </c>
      <c r="AU406" s="262" t="s">
        <v>83</v>
      </c>
      <c r="AV406" s="15" t="s">
        <v>159</v>
      </c>
      <c r="AW406" s="15" t="s">
        <v>33</v>
      </c>
      <c r="AX406" s="15" t="s">
        <v>81</v>
      </c>
      <c r="AY406" s="262" t="s">
        <v>152</v>
      </c>
    </row>
    <row r="407" spans="1:65" s="2" customFormat="1" ht="24.15" customHeight="1">
      <c r="A407" s="39"/>
      <c r="B407" s="40"/>
      <c r="C407" s="213" t="s">
        <v>472</v>
      </c>
      <c r="D407" s="213" t="s">
        <v>154</v>
      </c>
      <c r="E407" s="214" t="s">
        <v>473</v>
      </c>
      <c r="F407" s="215" t="s">
        <v>474</v>
      </c>
      <c r="G407" s="216" t="s">
        <v>475</v>
      </c>
      <c r="H407" s="217">
        <v>36.91</v>
      </c>
      <c r="I407" s="218"/>
      <c r="J407" s="219">
        <f>ROUND(I407*H407,2)</f>
        <v>0</v>
      </c>
      <c r="K407" s="215" t="s">
        <v>158</v>
      </c>
      <c r="L407" s="45"/>
      <c r="M407" s="220" t="s">
        <v>19</v>
      </c>
      <c r="N407" s="221" t="s">
        <v>45</v>
      </c>
      <c r="O407" s="85"/>
      <c r="P407" s="222">
        <f>O407*H407</f>
        <v>0</v>
      </c>
      <c r="Q407" s="222">
        <v>0.03642</v>
      </c>
      <c r="R407" s="222">
        <f>Q407*H407</f>
        <v>1.3442622</v>
      </c>
      <c r="S407" s="222">
        <v>0</v>
      </c>
      <c r="T407" s="223">
        <f>S407*H407</f>
        <v>0</v>
      </c>
      <c r="U407" s="39"/>
      <c r="V407" s="39"/>
      <c r="W407" s="39"/>
      <c r="X407" s="39"/>
      <c r="Y407" s="39"/>
      <c r="Z407" s="39"/>
      <c r="AA407" s="39"/>
      <c r="AB407" s="39"/>
      <c r="AC407" s="39"/>
      <c r="AD407" s="39"/>
      <c r="AE407" s="39"/>
      <c r="AR407" s="224" t="s">
        <v>159</v>
      </c>
      <c r="AT407" s="224" t="s">
        <v>154</v>
      </c>
      <c r="AU407" s="224" t="s">
        <v>83</v>
      </c>
      <c r="AY407" s="18" t="s">
        <v>152</v>
      </c>
      <c r="BE407" s="225">
        <f>IF(N407="základní",J407,0)</f>
        <v>0</v>
      </c>
      <c r="BF407" s="225">
        <f>IF(N407="snížená",J407,0)</f>
        <v>0</v>
      </c>
      <c r="BG407" s="225">
        <f>IF(N407="zákl. přenesená",J407,0)</f>
        <v>0</v>
      </c>
      <c r="BH407" s="225">
        <f>IF(N407="sníž. přenesená",J407,0)</f>
        <v>0</v>
      </c>
      <c r="BI407" s="225">
        <f>IF(N407="nulová",J407,0)</f>
        <v>0</v>
      </c>
      <c r="BJ407" s="18" t="s">
        <v>81</v>
      </c>
      <c r="BK407" s="225">
        <f>ROUND(I407*H407,2)</f>
        <v>0</v>
      </c>
      <c r="BL407" s="18" t="s">
        <v>159</v>
      </c>
      <c r="BM407" s="224" t="s">
        <v>476</v>
      </c>
    </row>
    <row r="408" spans="1:47" s="2" customFormat="1" ht="12">
      <c r="A408" s="39"/>
      <c r="B408" s="40"/>
      <c r="C408" s="41"/>
      <c r="D408" s="226" t="s">
        <v>161</v>
      </c>
      <c r="E408" s="41"/>
      <c r="F408" s="227" t="s">
        <v>477</v>
      </c>
      <c r="G408" s="41"/>
      <c r="H408" s="41"/>
      <c r="I408" s="228"/>
      <c r="J408" s="41"/>
      <c r="K408" s="41"/>
      <c r="L408" s="45"/>
      <c r="M408" s="229"/>
      <c r="N408" s="230"/>
      <c r="O408" s="85"/>
      <c r="P408" s="85"/>
      <c r="Q408" s="85"/>
      <c r="R408" s="85"/>
      <c r="S408" s="85"/>
      <c r="T408" s="86"/>
      <c r="U408" s="39"/>
      <c r="V408" s="39"/>
      <c r="W408" s="39"/>
      <c r="X408" s="39"/>
      <c r="Y408" s="39"/>
      <c r="Z408" s="39"/>
      <c r="AA408" s="39"/>
      <c r="AB408" s="39"/>
      <c r="AC408" s="39"/>
      <c r="AD408" s="39"/>
      <c r="AE408" s="39"/>
      <c r="AT408" s="18" t="s">
        <v>161</v>
      </c>
      <c r="AU408" s="18" t="s">
        <v>83</v>
      </c>
    </row>
    <row r="409" spans="1:51" s="13" customFormat="1" ht="12">
      <c r="A409" s="13"/>
      <c r="B409" s="231"/>
      <c r="C409" s="232"/>
      <c r="D409" s="226" t="s">
        <v>163</v>
      </c>
      <c r="E409" s="233" t="s">
        <v>19</v>
      </c>
      <c r="F409" s="234" t="s">
        <v>478</v>
      </c>
      <c r="G409" s="232"/>
      <c r="H409" s="233" t="s">
        <v>19</v>
      </c>
      <c r="I409" s="235"/>
      <c r="J409" s="232"/>
      <c r="K409" s="232"/>
      <c r="L409" s="236"/>
      <c r="M409" s="237"/>
      <c r="N409" s="238"/>
      <c r="O409" s="238"/>
      <c r="P409" s="238"/>
      <c r="Q409" s="238"/>
      <c r="R409" s="238"/>
      <c r="S409" s="238"/>
      <c r="T409" s="239"/>
      <c r="U409" s="13"/>
      <c r="V409" s="13"/>
      <c r="W409" s="13"/>
      <c r="X409" s="13"/>
      <c r="Y409" s="13"/>
      <c r="Z409" s="13"/>
      <c r="AA409" s="13"/>
      <c r="AB409" s="13"/>
      <c r="AC409" s="13"/>
      <c r="AD409" s="13"/>
      <c r="AE409" s="13"/>
      <c r="AT409" s="240" t="s">
        <v>163</v>
      </c>
      <c r="AU409" s="240" t="s">
        <v>83</v>
      </c>
      <c r="AV409" s="13" t="s">
        <v>81</v>
      </c>
      <c r="AW409" s="13" t="s">
        <v>33</v>
      </c>
      <c r="AX409" s="13" t="s">
        <v>74</v>
      </c>
      <c r="AY409" s="240" t="s">
        <v>152</v>
      </c>
    </row>
    <row r="410" spans="1:51" s="14" customFormat="1" ht="12">
      <c r="A410" s="14"/>
      <c r="B410" s="241"/>
      <c r="C410" s="242"/>
      <c r="D410" s="226" t="s">
        <v>163</v>
      </c>
      <c r="E410" s="243" t="s">
        <v>19</v>
      </c>
      <c r="F410" s="244" t="s">
        <v>479</v>
      </c>
      <c r="G410" s="242"/>
      <c r="H410" s="245">
        <v>36.91</v>
      </c>
      <c r="I410" s="246"/>
      <c r="J410" s="242"/>
      <c r="K410" s="242"/>
      <c r="L410" s="247"/>
      <c r="M410" s="248"/>
      <c r="N410" s="249"/>
      <c r="O410" s="249"/>
      <c r="P410" s="249"/>
      <c r="Q410" s="249"/>
      <c r="R410" s="249"/>
      <c r="S410" s="249"/>
      <c r="T410" s="250"/>
      <c r="U410" s="14"/>
      <c r="V410" s="14"/>
      <c r="W410" s="14"/>
      <c r="X410" s="14"/>
      <c r="Y410" s="14"/>
      <c r="Z410" s="14"/>
      <c r="AA410" s="14"/>
      <c r="AB410" s="14"/>
      <c r="AC410" s="14"/>
      <c r="AD410" s="14"/>
      <c r="AE410" s="14"/>
      <c r="AT410" s="251" t="s">
        <v>163</v>
      </c>
      <c r="AU410" s="251" t="s">
        <v>83</v>
      </c>
      <c r="AV410" s="14" t="s">
        <v>83</v>
      </c>
      <c r="AW410" s="14" t="s">
        <v>33</v>
      </c>
      <c r="AX410" s="14" t="s">
        <v>74</v>
      </c>
      <c r="AY410" s="251" t="s">
        <v>152</v>
      </c>
    </row>
    <row r="411" spans="1:51" s="15" customFormat="1" ht="12">
      <c r="A411" s="15"/>
      <c r="B411" s="252"/>
      <c r="C411" s="253"/>
      <c r="D411" s="226" t="s">
        <v>163</v>
      </c>
      <c r="E411" s="254" t="s">
        <v>19</v>
      </c>
      <c r="F411" s="255" t="s">
        <v>170</v>
      </c>
      <c r="G411" s="253"/>
      <c r="H411" s="256">
        <v>36.91</v>
      </c>
      <c r="I411" s="257"/>
      <c r="J411" s="253"/>
      <c r="K411" s="253"/>
      <c r="L411" s="258"/>
      <c r="M411" s="259"/>
      <c r="N411" s="260"/>
      <c r="O411" s="260"/>
      <c r="P411" s="260"/>
      <c r="Q411" s="260"/>
      <c r="R411" s="260"/>
      <c r="S411" s="260"/>
      <c r="T411" s="261"/>
      <c r="U411" s="15"/>
      <c r="V411" s="15"/>
      <c r="W411" s="15"/>
      <c r="X411" s="15"/>
      <c r="Y411" s="15"/>
      <c r="Z411" s="15"/>
      <c r="AA411" s="15"/>
      <c r="AB411" s="15"/>
      <c r="AC411" s="15"/>
      <c r="AD411" s="15"/>
      <c r="AE411" s="15"/>
      <c r="AT411" s="262" t="s">
        <v>163</v>
      </c>
      <c r="AU411" s="262" t="s">
        <v>83</v>
      </c>
      <c r="AV411" s="15" t="s">
        <v>159</v>
      </c>
      <c r="AW411" s="15" t="s">
        <v>33</v>
      </c>
      <c r="AX411" s="15" t="s">
        <v>81</v>
      </c>
      <c r="AY411" s="262" t="s">
        <v>152</v>
      </c>
    </row>
    <row r="412" spans="1:63" s="12" customFormat="1" ht="22.8" customHeight="1">
      <c r="A412" s="12"/>
      <c r="B412" s="197"/>
      <c r="C412" s="198"/>
      <c r="D412" s="199" t="s">
        <v>73</v>
      </c>
      <c r="E412" s="211" t="s">
        <v>480</v>
      </c>
      <c r="F412" s="211" t="s">
        <v>481</v>
      </c>
      <c r="G412" s="198"/>
      <c r="H412" s="198"/>
      <c r="I412" s="201"/>
      <c r="J412" s="212">
        <f>BK412</f>
        <v>0</v>
      </c>
      <c r="K412" s="198"/>
      <c r="L412" s="203"/>
      <c r="M412" s="204"/>
      <c r="N412" s="205"/>
      <c r="O412" s="205"/>
      <c r="P412" s="206">
        <f>SUM(P413:P414)</f>
        <v>0</v>
      </c>
      <c r="Q412" s="205"/>
      <c r="R412" s="206">
        <f>SUM(R413:R414)</f>
        <v>0</v>
      </c>
      <c r="S412" s="205"/>
      <c r="T412" s="207">
        <f>SUM(T413:T414)</f>
        <v>0</v>
      </c>
      <c r="U412" s="12"/>
      <c r="V412" s="12"/>
      <c r="W412" s="12"/>
      <c r="X412" s="12"/>
      <c r="Y412" s="12"/>
      <c r="Z412" s="12"/>
      <c r="AA412" s="12"/>
      <c r="AB412" s="12"/>
      <c r="AC412" s="12"/>
      <c r="AD412" s="12"/>
      <c r="AE412" s="12"/>
      <c r="AR412" s="208" t="s">
        <v>81</v>
      </c>
      <c r="AT412" s="209" t="s">
        <v>73</v>
      </c>
      <c r="AU412" s="209" t="s">
        <v>81</v>
      </c>
      <c r="AY412" s="208" t="s">
        <v>152</v>
      </c>
      <c r="BK412" s="210">
        <f>SUM(BK413:BK414)</f>
        <v>0</v>
      </c>
    </row>
    <row r="413" spans="1:65" s="2" customFormat="1" ht="24.15" customHeight="1">
      <c r="A413" s="39"/>
      <c r="B413" s="40"/>
      <c r="C413" s="213" t="s">
        <v>482</v>
      </c>
      <c r="D413" s="213" t="s">
        <v>154</v>
      </c>
      <c r="E413" s="214" t="s">
        <v>483</v>
      </c>
      <c r="F413" s="215" t="s">
        <v>484</v>
      </c>
      <c r="G413" s="216" t="s">
        <v>485</v>
      </c>
      <c r="H413" s="217">
        <v>319.81</v>
      </c>
      <c r="I413" s="218"/>
      <c r="J413" s="219">
        <f>ROUND(I413*H413,2)</f>
        <v>0</v>
      </c>
      <c r="K413" s="215" t="s">
        <v>158</v>
      </c>
      <c r="L413" s="45"/>
      <c r="M413" s="220" t="s">
        <v>19</v>
      </c>
      <c r="N413" s="221" t="s">
        <v>45</v>
      </c>
      <c r="O413" s="85"/>
      <c r="P413" s="222">
        <f>O413*H413</f>
        <v>0</v>
      </c>
      <c r="Q413" s="222">
        <v>0</v>
      </c>
      <c r="R413" s="222">
        <f>Q413*H413</f>
        <v>0</v>
      </c>
      <c r="S413" s="222">
        <v>0</v>
      </c>
      <c r="T413" s="223">
        <f>S413*H413</f>
        <v>0</v>
      </c>
      <c r="U413" s="39"/>
      <c r="V413" s="39"/>
      <c r="W413" s="39"/>
      <c r="X413" s="39"/>
      <c r="Y413" s="39"/>
      <c r="Z413" s="39"/>
      <c r="AA413" s="39"/>
      <c r="AB413" s="39"/>
      <c r="AC413" s="39"/>
      <c r="AD413" s="39"/>
      <c r="AE413" s="39"/>
      <c r="AR413" s="224" t="s">
        <v>159</v>
      </c>
      <c r="AT413" s="224" t="s">
        <v>154</v>
      </c>
      <c r="AU413" s="224" t="s">
        <v>83</v>
      </c>
      <c r="AY413" s="18" t="s">
        <v>152</v>
      </c>
      <c r="BE413" s="225">
        <f>IF(N413="základní",J413,0)</f>
        <v>0</v>
      </c>
      <c r="BF413" s="225">
        <f>IF(N413="snížená",J413,0)</f>
        <v>0</v>
      </c>
      <c r="BG413" s="225">
        <f>IF(N413="zákl. přenesená",J413,0)</f>
        <v>0</v>
      </c>
      <c r="BH413" s="225">
        <f>IF(N413="sníž. přenesená",J413,0)</f>
        <v>0</v>
      </c>
      <c r="BI413" s="225">
        <f>IF(N413="nulová",J413,0)</f>
        <v>0</v>
      </c>
      <c r="BJ413" s="18" t="s">
        <v>81</v>
      </c>
      <c r="BK413" s="225">
        <f>ROUND(I413*H413,2)</f>
        <v>0</v>
      </c>
      <c r="BL413" s="18" t="s">
        <v>159</v>
      </c>
      <c r="BM413" s="224" t="s">
        <v>486</v>
      </c>
    </row>
    <row r="414" spans="1:47" s="2" customFormat="1" ht="12">
      <c r="A414" s="39"/>
      <c r="B414" s="40"/>
      <c r="C414" s="41"/>
      <c r="D414" s="226" t="s">
        <v>161</v>
      </c>
      <c r="E414" s="41"/>
      <c r="F414" s="227" t="s">
        <v>487</v>
      </c>
      <c r="G414" s="41"/>
      <c r="H414" s="41"/>
      <c r="I414" s="228"/>
      <c r="J414" s="41"/>
      <c r="K414" s="41"/>
      <c r="L414" s="45"/>
      <c r="M414" s="229"/>
      <c r="N414" s="230"/>
      <c r="O414" s="85"/>
      <c r="P414" s="85"/>
      <c r="Q414" s="85"/>
      <c r="R414" s="85"/>
      <c r="S414" s="85"/>
      <c r="T414" s="86"/>
      <c r="U414" s="39"/>
      <c r="V414" s="39"/>
      <c r="W414" s="39"/>
      <c r="X414" s="39"/>
      <c r="Y414" s="39"/>
      <c r="Z414" s="39"/>
      <c r="AA414" s="39"/>
      <c r="AB414" s="39"/>
      <c r="AC414" s="39"/>
      <c r="AD414" s="39"/>
      <c r="AE414" s="39"/>
      <c r="AT414" s="18" t="s">
        <v>161</v>
      </c>
      <c r="AU414" s="18" t="s">
        <v>83</v>
      </c>
    </row>
    <row r="415" spans="1:63" s="12" customFormat="1" ht="25.9" customHeight="1">
      <c r="A415" s="12"/>
      <c r="B415" s="197"/>
      <c r="C415" s="198"/>
      <c r="D415" s="199" t="s">
        <v>73</v>
      </c>
      <c r="E415" s="200" t="s">
        <v>488</v>
      </c>
      <c r="F415" s="200" t="s">
        <v>489</v>
      </c>
      <c r="G415" s="198"/>
      <c r="H415" s="198"/>
      <c r="I415" s="201"/>
      <c r="J415" s="202">
        <f>BK415</f>
        <v>0</v>
      </c>
      <c r="K415" s="198"/>
      <c r="L415" s="203"/>
      <c r="M415" s="204"/>
      <c r="N415" s="205"/>
      <c r="O415" s="205"/>
      <c r="P415" s="206">
        <f>P416+P694+P717+P778</f>
        <v>0</v>
      </c>
      <c r="Q415" s="205"/>
      <c r="R415" s="206">
        <f>R416+R694+R717+R778</f>
        <v>33.00630301</v>
      </c>
      <c r="S415" s="205"/>
      <c r="T415" s="207">
        <f>T416+T694+T717+T778</f>
        <v>0</v>
      </c>
      <c r="U415" s="12"/>
      <c r="V415" s="12"/>
      <c r="W415" s="12"/>
      <c r="X415" s="12"/>
      <c r="Y415" s="12"/>
      <c r="Z415" s="12"/>
      <c r="AA415" s="12"/>
      <c r="AB415" s="12"/>
      <c r="AC415" s="12"/>
      <c r="AD415" s="12"/>
      <c r="AE415" s="12"/>
      <c r="AR415" s="208" t="s">
        <v>83</v>
      </c>
      <c r="AT415" s="209" t="s">
        <v>73</v>
      </c>
      <c r="AU415" s="209" t="s">
        <v>74</v>
      </c>
      <c r="AY415" s="208" t="s">
        <v>152</v>
      </c>
      <c r="BK415" s="210">
        <f>BK416+BK694+BK717+BK778</f>
        <v>0</v>
      </c>
    </row>
    <row r="416" spans="1:63" s="12" customFormat="1" ht="22.8" customHeight="1">
      <c r="A416" s="12"/>
      <c r="B416" s="197"/>
      <c r="C416" s="198"/>
      <c r="D416" s="199" t="s">
        <v>73</v>
      </c>
      <c r="E416" s="211" t="s">
        <v>490</v>
      </c>
      <c r="F416" s="211" t="s">
        <v>491</v>
      </c>
      <c r="G416" s="198"/>
      <c r="H416" s="198"/>
      <c r="I416" s="201"/>
      <c r="J416" s="212">
        <f>BK416</f>
        <v>0</v>
      </c>
      <c r="K416" s="198"/>
      <c r="L416" s="203"/>
      <c r="M416" s="204"/>
      <c r="N416" s="205"/>
      <c r="O416" s="205"/>
      <c r="P416" s="206">
        <f>SUM(P417:P693)</f>
        <v>0</v>
      </c>
      <c r="Q416" s="205"/>
      <c r="R416" s="206">
        <f>SUM(R417:R693)</f>
        <v>32.03670239000001</v>
      </c>
      <c r="S416" s="205"/>
      <c r="T416" s="207">
        <f>SUM(T417:T693)</f>
        <v>0</v>
      </c>
      <c r="U416" s="12"/>
      <c r="V416" s="12"/>
      <c r="W416" s="12"/>
      <c r="X416" s="12"/>
      <c r="Y416" s="12"/>
      <c r="Z416" s="12"/>
      <c r="AA416" s="12"/>
      <c r="AB416" s="12"/>
      <c r="AC416" s="12"/>
      <c r="AD416" s="12"/>
      <c r="AE416" s="12"/>
      <c r="AR416" s="208" t="s">
        <v>83</v>
      </c>
      <c r="AT416" s="209" t="s">
        <v>73</v>
      </c>
      <c r="AU416" s="209" t="s">
        <v>81</v>
      </c>
      <c r="AY416" s="208" t="s">
        <v>152</v>
      </c>
      <c r="BK416" s="210">
        <f>SUM(BK417:BK693)</f>
        <v>0</v>
      </c>
    </row>
    <row r="417" spans="1:65" s="2" customFormat="1" ht="14.4" customHeight="1">
      <c r="A417" s="39"/>
      <c r="B417" s="40"/>
      <c r="C417" s="213" t="s">
        <v>492</v>
      </c>
      <c r="D417" s="213" t="s">
        <v>154</v>
      </c>
      <c r="E417" s="214" t="s">
        <v>493</v>
      </c>
      <c r="F417" s="215" t="s">
        <v>494</v>
      </c>
      <c r="G417" s="216" t="s">
        <v>475</v>
      </c>
      <c r="H417" s="217">
        <v>524.89</v>
      </c>
      <c r="I417" s="218"/>
      <c r="J417" s="219">
        <f>ROUND(I417*H417,2)</f>
        <v>0</v>
      </c>
      <c r="K417" s="215" t="s">
        <v>19</v>
      </c>
      <c r="L417" s="45"/>
      <c r="M417" s="220" t="s">
        <v>19</v>
      </c>
      <c r="N417" s="221" t="s">
        <v>45</v>
      </c>
      <c r="O417" s="85"/>
      <c r="P417" s="222">
        <f>O417*H417</f>
        <v>0</v>
      </c>
      <c r="Q417" s="222">
        <v>0</v>
      </c>
      <c r="R417" s="222">
        <f>Q417*H417</f>
        <v>0</v>
      </c>
      <c r="S417" s="222">
        <v>0</v>
      </c>
      <c r="T417" s="223">
        <f>S417*H417</f>
        <v>0</v>
      </c>
      <c r="U417" s="39"/>
      <c r="V417" s="39"/>
      <c r="W417" s="39"/>
      <c r="X417" s="39"/>
      <c r="Y417" s="39"/>
      <c r="Z417" s="39"/>
      <c r="AA417" s="39"/>
      <c r="AB417" s="39"/>
      <c r="AC417" s="39"/>
      <c r="AD417" s="39"/>
      <c r="AE417" s="39"/>
      <c r="AR417" s="224" t="s">
        <v>268</v>
      </c>
      <c r="AT417" s="224" t="s">
        <v>154</v>
      </c>
      <c r="AU417" s="224" t="s">
        <v>83</v>
      </c>
      <c r="AY417" s="18" t="s">
        <v>152</v>
      </c>
      <c r="BE417" s="225">
        <f>IF(N417="základní",J417,0)</f>
        <v>0</v>
      </c>
      <c r="BF417" s="225">
        <f>IF(N417="snížená",J417,0)</f>
        <v>0</v>
      </c>
      <c r="BG417" s="225">
        <f>IF(N417="zákl. přenesená",J417,0)</f>
        <v>0</v>
      </c>
      <c r="BH417" s="225">
        <f>IF(N417="sníž. přenesená",J417,0)</f>
        <v>0</v>
      </c>
      <c r="BI417" s="225">
        <f>IF(N417="nulová",J417,0)</f>
        <v>0</v>
      </c>
      <c r="BJ417" s="18" t="s">
        <v>81</v>
      </c>
      <c r="BK417" s="225">
        <f>ROUND(I417*H417,2)</f>
        <v>0</v>
      </c>
      <c r="BL417" s="18" t="s">
        <v>268</v>
      </c>
      <c r="BM417" s="224" t="s">
        <v>495</v>
      </c>
    </row>
    <row r="418" spans="1:51" s="13" customFormat="1" ht="12">
      <c r="A418" s="13"/>
      <c r="B418" s="231"/>
      <c r="C418" s="232"/>
      <c r="D418" s="226" t="s">
        <v>163</v>
      </c>
      <c r="E418" s="233" t="s">
        <v>19</v>
      </c>
      <c r="F418" s="234" t="s">
        <v>364</v>
      </c>
      <c r="G418" s="232"/>
      <c r="H418" s="233" t="s">
        <v>19</v>
      </c>
      <c r="I418" s="235"/>
      <c r="J418" s="232"/>
      <c r="K418" s="232"/>
      <c r="L418" s="236"/>
      <c r="M418" s="237"/>
      <c r="N418" s="238"/>
      <c r="O418" s="238"/>
      <c r="P418" s="238"/>
      <c r="Q418" s="238"/>
      <c r="R418" s="238"/>
      <c r="S418" s="238"/>
      <c r="T418" s="239"/>
      <c r="U418" s="13"/>
      <c r="V418" s="13"/>
      <c r="W418" s="13"/>
      <c r="X418" s="13"/>
      <c r="Y418" s="13"/>
      <c r="Z418" s="13"/>
      <c r="AA418" s="13"/>
      <c r="AB418" s="13"/>
      <c r="AC418" s="13"/>
      <c r="AD418" s="13"/>
      <c r="AE418" s="13"/>
      <c r="AT418" s="240" t="s">
        <v>163</v>
      </c>
      <c r="AU418" s="240" t="s">
        <v>83</v>
      </c>
      <c r="AV418" s="13" t="s">
        <v>81</v>
      </c>
      <c r="AW418" s="13" t="s">
        <v>33</v>
      </c>
      <c r="AX418" s="13" t="s">
        <v>74</v>
      </c>
      <c r="AY418" s="240" t="s">
        <v>152</v>
      </c>
    </row>
    <row r="419" spans="1:51" s="14" customFormat="1" ht="12">
      <c r="A419" s="14"/>
      <c r="B419" s="241"/>
      <c r="C419" s="242"/>
      <c r="D419" s="226" t="s">
        <v>163</v>
      </c>
      <c r="E419" s="243" t="s">
        <v>19</v>
      </c>
      <c r="F419" s="244" t="s">
        <v>496</v>
      </c>
      <c r="G419" s="242"/>
      <c r="H419" s="245">
        <v>37.07</v>
      </c>
      <c r="I419" s="246"/>
      <c r="J419" s="242"/>
      <c r="K419" s="242"/>
      <c r="L419" s="247"/>
      <c r="M419" s="248"/>
      <c r="N419" s="249"/>
      <c r="O419" s="249"/>
      <c r="P419" s="249"/>
      <c r="Q419" s="249"/>
      <c r="R419" s="249"/>
      <c r="S419" s="249"/>
      <c r="T419" s="250"/>
      <c r="U419" s="14"/>
      <c r="V419" s="14"/>
      <c r="W419" s="14"/>
      <c r="X419" s="14"/>
      <c r="Y419" s="14"/>
      <c r="Z419" s="14"/>
      <c r="AA419" s="14"/>
      <c r="AB419" s="14"/>
      <c r="AC419" s="14"/>
      <c r="AD419" s="14"/>
      <c r="AE419" s="14"/>
      <c r="AT419" s="251" t="s">
        <v>163</v>
      </c>
      <c r="AU419" s="251" t="s">
        <v>83</v>
      </c>
      <c r="AV419" s="14" t="s">
        <v>83</v>
      </c>
      <c r="AW419" s="14" t="s">
        <v>33</v>
      </c>
      <c r="AX419" s="14" t="s">
        <v>74</v>
      </c>
      <c r="AY419" s="251" t="s">
        <v>152</v>
      </c>
    </row>
    <row r="420" spans="1:51" s="13" customFormat="1" ht="12">
      <c r="A420" s="13"/>
      <c r="B420" s="231"/>
      <c r="C420" s="232"/>
      <c r="D420" s="226" t="s">
        <v>163</v>
      </c>
      <c r="E420" s="233" t="s">
        <v>19</v>
      </c>
      <c r="F420" s="234" t="s">
        <v>497</v>
      </c>
      <c r="G420" s="232"/>
      <c r="H420" s="233" t="s">
        <v>19</v>
      </c>
      <c r="I420" s="235"/>
      <c r="J420" s="232"/>
      <c r="K420" s="232"/>
      <c r="L420" s="236"/>
      <c r="M420" s="237"/>
      <c r="N420" s="238"/>
      <c r="O420" s="238"/>
      <c r="P420" s="238"/>
      <c r="Q420" s="238"/>
      <c r="R420" s="238"/>
      <c r="S420" s="238"/>
      <c r="T420" s="239"/>
      <c r="U420" s="13"/>
      <c r="V420" s="13"/>
      <c r="W420" s="13"/>
      <c r="X420" s="13"/>
      <c r="Y420" s="13"/>
      <c r="Z420" s="13"/>
      <c r="AA420" s="13"/>
      <c r="AB420" s="13"/>
      <c r="AC420" s="13"/>
      <c r="AD420" s="13"/>
      <c r="AE420" s="13"/>
      <c r="AT420" s="240" t="s">
        <v>163</v>
      </c>
      <c r="AU420" s="240" t="s">
        <v>83</v>
      </c>
      <c r="AV420" s="13" t="s">
        <v>81</v>
      </c>
      <c r="AW420" s="13" t="s">
        <v>33</v>
      </c>
      <c r="AX420" s="13" t="s">
        <v>74</v>
      </c>
      <c r="AY420" s="240" t="s">
        <v>152</v>
      </c>
    </row>
    <row r="421" spans="1:51" s="14" customFormat="1" ht="12">
      <c r="A421" s="14"/>
      <c r="B421" s="241"/>
      <c r="C421" s="242"/>
      <c r="D421" s="226" t="s">
        <v>163</v>
      </c>
      <c r="E421" s="243" t="s">
        <v>19</v>
      </c>
      <c r="F421" s="244" t="s">
        <v>498</v>
      </c>
      <c r="G421" s="242"/>
      <c r="H421" s="245">
        <v>2.6</v>
      </c>
      <c r="I421" s="246"/>
      <c r="J421" s="242"/>
      <c r="K421" s="242"/>
      <c r="L421" s="247"/>
      <c r="M421" s="248"/>
      <c r="N421" s="249"/>
      <c r="O421" s="249"/>
      <c r="P421" s="249"/>
      <c r="Q421" s="249"/>
      <c r="R421" s="249"/>
      <c r="S421" s="249"/>
      <c r="T421" s="250"/>
      <c r="U421" s="14"/>
      <c r="V421" s="14"/>
      <c r="W421" s="14"/>
      <c r="X421" s="14"/>
      <c r="Y421" s="14"/>
      <c r="Z421" s="14"/>
      <c r="AA421" s="14"/>
      <c r="AB421" s="14"/>
      <c r="AC421" s="14"/>
      <c r="AD421" s="14"/>
      <c r="AE421" s="14"/>
      <c r="AT421" s="251" t="s">
        <v>163</v>
      </c>
      <c r="AU421" s="251" t="s">
        <v>83</v>
      </c>
      <c r="AV421" s="14" t="s">
        <v>83</v>
      </c>
      <c r="AW421" s="14" t="s">
        <v>33</v>
      </c>
      <c r="AX421" s="14" t="s">
        <v>74</v>
      </c>
      <c r="AY421" s="251" t="s">
        <v>152</v>
      </c>
    </row>
    <row r="422" spans="1:51" s="13" customFormat="1" ht="12">
      <c r="A422" s="13"/>
      <c r="B422" s="231"/>
      <c r="C422" s="232"/>
      <c r="D422" s="226" t="s">
        <v>163</v>
      </c>
      <c r="E422" s="233" t="s">
        <v>19</v>
      </c>
      <c r="F422" s="234" t="s">
        <v>499</v>
      </c>
      <c r="G422" s="232"/>
      <c r="H422" s="233" t="s">
        <v>19</v>
      </c>
      <c r="I422" s="235"/>
      <c r="J422" s="232"/>
      <c r="K422" s="232"/>
      <c r="L422" s="236"/>
      <c r="M422" s="237"/>
      <c r="N422" s="238"/>
      <c r="O422" s="238"/>
      <c r="P422" s="238"/>
      <c r="Q422" s="238"/>
      <c r="R422" s="238"/>
      <c r="S422" s="238"/>
      <c r="T422" s="239"/>
      <c r="U422" s="13"/>
      <c r="V422" s="13"/>
      <c r="W422" s="13"/>
      <c r="X422" s="13"/>
      <c r="Y422" s="13"/>
      <c r="Z422" s="13"/>
      <c r="AA422" s="13"/>
      <c r="AB422" s="13"/>
      <c r="AC422" s="13"/>
      <c r="AD422" s="13"/>
      <c r="AE422" s="13"/>
      <c r="AT422" s="240" t="s">
        <v>163</v>
      </c>
      <c r="AU422" s="240" t="s">
        <v>83</v>
      </c>
      <c r="AV422" s="13" t="s">
        <v>81</v>
      </c>
      <c r="AW422" s="13" t="s">
        <v>33</v>
      </c>
      <c r="AX422" s="13" t="s">
        <v>74</v>
      </c>
      <c r="AY422" s="240" t="s">
        <v>152</v>
      </c>
    </row>
    <row r="423" spans="1:51" s="14" customFormat="1" ht="12">
      <c r="A423" s="14"/>
      <c r="B423" s="241"/>
      <c r="C423" s="242"/>
      <c r="D423" s="226" t="s">
        <v>163</v>
      </c>
      <c r="E423" s="243" t="s">
        <v>19</v>
      </c>
      <c r="F423" s="244" t="s">
        <v>500</v>
      </c>
      <c r="G423" s="242"/>
      <c r="H423" s="245">
        <v>4.5</v>
      </c>
      <c r="I423" s="246"/>
      <c r="J423" s="242"/>
      <c r="K423" s="242"/>
      <c r="L423" s="247"/>
      <c r="M423" s="248"/>
      <c r="N423" s="249"/>
      <c r="O423" s="249"/>
      <c r="P423" s="249"/>
      <c r="Q423" s="249"/>
      <c r="R423" s="249"/>
      <c r="S423" s="249"/>
      <c r="T423" s="250"/>
      <c r="U423" s="14"/>
      <c r="V423" s="14"/>
      <c r="W423" s="14"/>
      <c r="X423" s="14"/>
      <c r="Y423" s="14"/>
      <c r="Z423" s="14"/>
      <c r="AA423" s="14"/>
      <c r="AB423" s="14"/>
      <c r="AC423" s="14"/>
      <c r="AD423" s="14"/>
      <c r="AE423" s="14"/>
      <c r="AT423" s="251" t="s">
        <v>163</v>
      </c>
      <c r="AU423" s="251" t="s">
        <v>83</v>
      </c>
      <c r="AV423" s="14" t="s">
        <v>83</v>
      </c>
      <c r="AW423" s="14" t="s">
        <v>33</v>
      </c>
      <c r="AX423" s="14" t="s">
        <v>74</v>
      </c>
      <c r="AY423" s="251" t="s">
        <v>152</v>
      </c>
    </row>
    <row r="424" spans="1:51" s="13" customFormat="1" ht="12">
      <c r="A424" s="13"/>
      <c r="B424" s="231"/>
      <c r="C424" s="232"/>
      <c r="D424" s="226" t="s">
        <v>163</v>
      </c>
      <c r="E424" s="233" t="s">
        <v>19</v>
      </c>
      <c r="F424" s="234" t="s">
        <v>501</v>
      </c>
      <c r="G424" s="232"/>
      <c r="H424" s="233" t="s">
        <v>19</v>
      </c>
      <c r="I424" s="235"/>
      <c r="J424" s="232"/>
      <c r="K424" s="232"/>
      <c r="L424" s="236"/>
      <c r="M424" s="237"/>
      <c r="N424" s="238"/>
      <c r="O424" s="238"/>
      <c r="P424" s="238"/>
      <c r="Q424" s="238"/>
      <c r="R424" s="238"/>
      <c r="S424" s="238"/>
      <c r="T424" s="239"/>
      <c r="U424" s="13"/>
      <c r="V424" s="13"/>
      <c r="W424" s="13"/>
      <c r="X424" s="13"/>
      <c r="Y424" s="13"/>
      <c r="Z424" s="13"/>
      <c r="AA424" s="13"/>
      <c r="AB424" s="13"/>
      <c r="AC424" s="13"/>
      <c r="AD424" s="13"/>
      <c r="AE424" s="13"/>
      <c r="AT424" s="240" t="s">
        <v>163</v>
      </c>
      <c r="AU424" s="240" t="s">
        <v>83</v>
      </c>
      <c r="AV424" s="13" t="s">
        <v>81</v>
      </c>
      <c r="AW424" s="13" t="s">
        <v>33</v>
      </c>
      <c r="AX424" s="13" t="s">
        <v>74</v>
      </c>
      <c r="AY424" s="240" t="s">
        <v>152</v>
      </c>
    </row>
    <row r="425" spans="1:51" s="14" customFormat="1" ht="12">
      <c r="A425" s="14"/>
      <c r="B425" s="241"/>
      <c r="C425" s="242"/>
      <c r="D425" s="226" t="s">
        <v>163</v>
      </c>
      <c r="E425" s="243" t="s">
        <v>19</v>
      </c>
      <c r="F425" s="244" t="s">
        <v>502</v>
      </c>
      <c r="G425" s="242"/>
      <c r="H425" s="245">
        <v>6.4</v>
      </c>
      <c r="I425" s="246"/>
      <c r="J425" s="242"/>
      <c r="K425" s="242"/>
      <c r="L425" s="247"/>
      <c r="M425" s="248"/>
      <c r="N425" s="249"/>
      <c r="O425" s="249"/>
      <c r="P425" s="249"/>
      <c r="Q425" s="249"/>
      <c r="R425" s="249"/>
      <c r="S425" s="249"/>
      <c r="T425" s="250"/>
      <c r="U425" s="14"/>
      <c r="V425" s="14"/>
      <c r="W425" s="14"/>
      <c r="X425" s="14"/>
      <c r="Y425" s="14"/>
      <c r="Z425" s="14"/>
      <c r="AA425" s="14"/>
      <c r="AB425" s="14"/>
      <c r="AC425" s="14"/>
      <c r="AD425" s="14"/>
      <c r="AE425" s="14"/>
      <c r="AT425" s="251" t="s">
        <v>163</v>
      </c>
      <c r="AU425" s="251" t="s">
        <v>83</v>
      </c>
      <c r="AV425" s="14" t="s">
        <v>83</v>
      </c>
      <c r="AW425" s="14" t="s">
        <v>33</v>
      </c>
      <c r="AX425" s="14" t="s">
        <v>74</v>
      </c>
      <c r="AY425" s="251" t="s">
        <v>152</v>
      </c>
    </row>
    <row r="426" spans="1:51" s="13" customFormat="1" ht="12">
      <c r="A426" s="13"/>
      <c r="B426" s="231"/>
      <c r="C426" s="232"/>
      <c r="D426" s="226" t="s">
        <v>163</v>
      </c>
      <c r="E426" s="233" t="s">
        <v>19</v>
      </c>
      <c r="F426" s="234" t="s">
        <v>503</v>
      </c>
      <c r="G426" s="232"/>
      <c r="H426" s="233" t="s">
        <v>19</v>
      </c>
      <c r="I426" s="235"/>
      <c r="J426" s="232"/>
      <c r="K426" s="232"/>
      <c r="L426" s="236"/>
      <c r="M426" s="237"/>
      <c r="N426" s="238"/>
      <c r="O426" s="238"/>
      <c r="P426" s="238"/>
      <c r="Q426" s="238"/>
      <c r="R426" s="238"/>
      <c r="S426" s="238"/>
      <c r="T426" s="239"/>
      <c r="U426" s="13"/>
      <c r="V426" s="13"/>
      <c r="W426" s="13"/>
      <c r="X426" s="13"/>
      <c r="Y426" s="13"/>
      <c r="Z426" s="13"/>
      <c r="AA426" s="13"/>
      <c r="AB426" s="13"/>
      <c r="AC426" s="13"/>
      <c r="AD426" s="13"/>
      <c r="AE426" s="13"/>
      <c r="AT426" s="240" t="s">
        <v>163</v>
      </c>
      <c r="AU426" s="240" t="s">
        <v>83</v>
      </c>
      <c r="AV426" s="13" t="s">
        <v>81</v>
      </c>
      <c r="AW426" s="13" t="s">
        <v>33</v>
      </c>
      <c r="AX426" s="13" t="s">
        <v>74</v>
      </c>
      <c r="AY426" s="240" t="s">
        <v>152</v>
      </c>
    </row>
    <row r="427" spans="1:51" s="14" customFormat="1" ht="12">
      <c r="A427" s="14"/>
      <c r="B427" s="241"/>
      <c r="C427" s="242"/>
      <c r="D427" s="226" t="s">
        <v>163</v>
      </c>
      <c r="E427" s="243" t="s">
        <v>19</v>
      </c>
      <c r="F427" s="244" t="s">
        <v>504</v>
      </c>
      <c r="G427" s="242"/>
      <c r="H427" s="245">
        <v>194.7</v>
      </c>
      <c r="I427" s="246"/>
      <c r="J427" s="242"/>
      <c r="K427" s="242"/>
      <c r="L427" s="247"/>
      <c r="M427" s="248"/>
      <c r="N427" s="249"/>
      <c r="O427" s="249"/>
      <c r="P427" s="249"/>
      <c r="Q427" s="249"/>
      <c r="R427" s="249"/>
      <c r="S427" s="249"/>
      <c r="T427" s="250"/>
      <c r="U427" s="14"/>
      <c r="V427" s="14"/>
      <c r="W427" s="14"/>
      <c r="X427" s="14"/>
      <c r="Y427" s="14"/>
      <c r="Z427" s="14"/>
      <c r="AA427" s="14"/>
      <c r="AB427" s="14"/>
      <c r="AC427" s="14"/>
      <c r="AD427" s="14"/>
      <c r="AE427" s="14"/>
      <c r="AT427" s="251" t="s">
        <v>163</v>
      </c>
      <c r="AU427" s="251" t="s">
        <v>83</v>
      </c>
      <c r="AV427" s="14" t="s">
        <v>83</v>
      </c>
      <c r="AW427" s="14" t="s">
        <v>33</v>
      </c>
      <c r="AX427" s="14" t="s">
        <v>74</v>
      </c>
      <c r="AY427" s="251" t="s">
        <v>152</v>
      </c>
    </row>
    <row r="428" spans="1:51" s="13" customFormat="1" ht="12">
      <c r="A428" s="13"/>
      <c r="B428" s="231"/>
      <c r="C428" s="232"/>
      <c r="D428" s="226" t="s">
        <v>163</v>
      </c>
      <c r="E428" s="233" t="s">
        <v>19</v>
      </c>
      <c r="F428" s="234" t="s">
        <v>505</v>
      </c>
      <c r="G428" s="232"/>
      <c r="H428" s="233" t="s">
        <v>19</v>
      </c>
      <c r="I428" s="235"/>
      <c r="J428" s="232"/>
      <c r="K428" s="232"/>
      <c r="L428" s="236"/>
      <c r="M428" s="237"/>
      <c r="N428" s="238"/>
      <c r="O428" s="238"/>
      <c r="P428" s="238"/>
      <c r="Q428" s="238"/>
      <c r="R428" s="238"/>
      <c r="S428" s="238"/>
      <c r="T428" s="239"/>
      <c r="U428" s="13"/>
      <c r="V428" s="13"/>
      <c r="W428" s="13"/>
      <c r="X428" s="13"/>
      <c r="Y428" s="13"/>
      <c r="Z428" s="13"/>
      <c r="AA428" s="13"/>
      <c r="AB428" s="13"/>
      <c r="AC428" s="13"/>
      <c r="AD428" s="13"/>
      <c r="AE428" s="13"/>
      <c r="AT428" s="240" t="s">
        <v>163</v>
      </c>
      <c r="AU428" s="240" t="s">
        <v>83</v>
      </c>
      <c r="AV428" s="13" t="s">
        <v>81</v>
      </c>
      <c r="AW428" s="13" t="s">
        <v>33</v>
      </c>
      <c r="AX428" s="13" t="s">
        <v>74</v>
      </c>
      <c r="AY428" s="240" t="s">
        <v>152</v>
      </c>
    </row>
    <row r="429" spans="1:51" s="14" customFormat="1" ht="12">
      <c r="A429" s="14"/>
      <c r="B429" s="241"/>
      <c r="C429" s="242"/>
      <c r="D429" s="226" t="s">
        <v>163</v>
      </c>
      <c r="E429" s="243" t="s">
        <v>19</v>
      </c>
      <c r="F429" s="244" t="s">
        <v>506</v>
      </c>
      <c r="G429" s="242"/>
      <c r="H429" s="245">
        <v>34</v>
      </c>
      <c r="I429" s="246"/>
      <c r="J429" s="242"/>
      <c r="K429" s="242"/>
      <c r="L429" s="247"/>
      <c r="M429" s="248"/>
      <c r="N429" s="249"/>
      <c r="O429" s="249"/>
      <c r="P429" s="249"/>
      <c r="Q429" s="249"/>
      <c r="R429" s="249"/>
      <c r="S429" s="249"/>
      <c r="T429" s="250"/>
      <c r="U429" s="14"/>
      <c r="V429" s="14"/>
      <c r="W429" s="14"/>
      <c r="X429" s="14"/>
      <c r="Y429" s="14"/>
      <c r="Z429" s="14"/>
      <c r="AA429" s="14"/>
      <c r="AB429" s="14"/>
      <c r="AC429" s="14"/>
      <c r="AD429" s="14"/>
      <c r="AE429" s="14"/>
      <c r="AT429" s="251" t="s">
        <v>163</v>
      </c>
      <c r="AU429" s="251" t="s">
        <v>83</v>
      </c>
      <c r="AV429" s="14" t="s">
        <v>83</v>
      </c>
      <c r="AW429" s="14" t="s">
        <v>33</v>
      </c>
      <c r="AX429" s="14" t="s">
        <v>74</v>
      </c>
      <c r="AY429" s="251" t="s">
        <v>152</v>
      </c>
    </row>
    <row r="430" spans="1:51" s="13" customFormat="1" ht="12">
      <c r="A430" s="13"/>
      <c r="B430" s="231"/>
      <c r="C430" s="232"/>
      <c r="D430" s="226" t="s">
        <v>163</v>
      </c>
      <c r="E430" s="233" t="s">
        <v>19</v>
      </c>
      <c r="F430" s="234" t="s">
        <v>507</v>
      </c>
      <c r="G430" s="232"/>
      <c r="H430" s="233" t="s">
        <v>19</v>
      </c>
      <c r="I430" s="235"/>
      <c r="J430" s="232"/>
      <c r="K430" s="232"/>
      <c r="L430" s="236"/>
      <c r="M430" s="237"/>
      <c r="N430" s="238"/>
      <c r="O430" s="238"/>
      <c r="P430" s="238"/>
      <c r="Q430" s="238"/>
      <c r="R430" s="238"/>
      <c r="S430" s="238"/>
      <c r="T430" s="239"/>
      <c r="U430" s="13"/>
      <c r="V430" s="13"/>
      <c r="W430" s="13"/>
      <c r="X430" s="13"/>
      <c r="Y430" s="13"/>
      <c r="Z430" s="13"/>
      <c r="AA430" s="13"/>
      <c r="AB430" s="13"/>
      <c r="AC430" s="13"/>
      <c r="AD430" s="13"/>
      <c r="AE430" s="13"/>
      <c r="AT430" s="240" t="s">
        <v>163</v>
      </c>
      <c r="AU430" s="240" t="s">
        <v>83</v>
      </c>
      <c r="AV430" s="13" t="s">
        <v>81</v>
      </c>
      <c r="AW430" s="13" t="s">
        <v>33</v>
      </c>
      <c r="AX430" s="13" t="s">
        <v>74</v>
      </c>
      <c r="AY430" s="240" t="s">
        <v>152</v>
      </c>
    </row>
    <row r="431" spans="1:51" s="14" customFormat="1" ht="12">
      <c r="A431" s="14"/>
      <c r="B431" s="241"/>
      <c r="C431" s="242"/>
      <c r="D431" s="226" t="s">
        <v>163</v>
      </c>
      <c r="E431" s="243" t="s">
        <v>19</v>
      </c>
      <c r="F431" s="244" t="s">
        <v>508</v>
      </c>
      <c r="G431" s="242"/>
      <c r="H431" s="245">
        <v>8.7</v>
      </c>
      <c r="I431" s="246"/>
      <c r="J431" s="242"/>
      <c r="K431" s="242"/>
      <c r="L431" s="247"/>
      <c r="M431" s="248"/>
      <c r="N431" s="249"/>
      <c r="O431" s="249"/>
      <c r="P431" s="249"/>
      <c r="Q431" s="249"/>
      <c r="R431" s="249"/>
      <c r="S431" s="249"/>
      <c r="T431" s="250"/>
      <c r="U431" s="14"/>
      <c r="V431" s="14"/>
      <c r="W431" s="14"/>
      <c r="X431" s="14"/>
      <c r="Y431" s="14"/>
      <c r="Z431" s="14"/>
      <c r="AA431" s="14"/>
      <c r="AB431" s="14"/>
      <c r="AC431" s="14"/>
      <c r="AD431" s="14"/>
      <c r="AE431" s="14"/>
      <c r="AT431" s="251" t="s">
        <v>163</v>
      </c>
      <c r="AU431" s="251" t="s">
        <v>83</v>
      </c>
      <c r="AV431" s="14" t="s">
        <v>83</v>
      </c>
      <c r="AW431" s="14" t="s">
        <v>33</v>
      </c>
      <c r="AX431" s="14" t="s">
        <v>74</v>
      </c>
      <c r="AY431" s="251" t="s">
        <v>152</v>
      </c>
    </row>
    <row r="432" spans="1:51" s="13" customFormat="1" ht="12">
      <c r="A432" s="13"/>
      <c r="B432" s="231"/>
      <c r="C432" s="232"/>
      <c r="D432" s="226" t="s">
        <v>163</v>
      </c>
      <c r="E432" s="233" t="s">
        <v>19</v>
      </c>
      <c r="F432" s="234" t="s">
        <v>509</v>
      </c>
      <c r="G432" s="232"/>
      <c r="H432" s="233" t="s">
        <v>19</v>
      </c>
      <c r="I432" s="235"/>
      <c r="J432" s="232"/>
      <c r="K432" s="232"/>
      <c r="L432" s="236"/>
      <c r="M432" s="237"/>
      <c r="N432" s="238"/>
      <c r="O432" s="238"/>
      <c r="P432" s="238"/>
      <c r="Q432" s="238"/>
      <c r="R432" s="238"/>
      <c r="S432" s="238"/>
      <c r="T432" s="239"/>
      <c r="U432" s="13"/>
      <c r="V432" s="13"/>
      <c r="W432" s="13"/>
      <c r="X432" s="13"/>
      <c r="Y432" s="13"/>
      <c r="Z432" s="13"/>
      <c r="AA432" s="13"/>
      <c r="AB432" s="13"/>
      <c r="AC432" s="13"/>
      <c r="AD432" s="13"/>
      <c r="AE432" s="13"/>
      <c r="AT432" s="240" t="s">
        <v>163</v>
      </c>
      <c r="AU432" s="240" t="s">
        <v>83</v>
      </c>
      <c r="AV432" s="13" t="s">
        <v>81</v>
      </c>
      <c r="AW432" s="13" t="s">
        <v>33</v>
      </c>
      <c r="AX432" s="13" t="s">
        <v>74</v>
      </c>
      <c r="AY432" s="240" t="s">
        <v>152</v>
      </c>
    </row>
    <row r="433" spans="1:51" s="14" customFormat="1" ht="12">
      <c r="A433" s="14"/>
      <c r="B433" s="241"/>
      <c r="C433" s="242"/>
      <c r="D433" s="226" t="s">
        <v>163</v>
      </c>
      <c r="E433" s="243" t="s">
        <v>19</v>
      </c>
      <c r="F433" s="244" t="s">
        <v>510</v>
      </c>
      <c r="G433" s="242"/>
      <c r="H433" s="245">
        <v>27.7</v>
      </c>
      <c r="I433" s="246"/>
      <c r="J433" s="242"/>
      <c r="K433" s="242"/>
      <c r="L433" s="247"/>
      <c r="M433" s="248"/>
      <c r="N433" s="249"/>
      <c r="O433" s="249"/>
      <c r="P433" s="249"/>
      <c r="Q433" s="249"/>
      <c r="R433" s="249"/>
      <c r="S433" s="249"/>
      <c r="T433" s="250"/>
      <c r="U433" s="14"/>
      <c r="V433" s="14"/>
      <c r="W433" s="14"/>
      <c r="X433" s="14"/>
      <c r="Y433" s="14"/>
      <c r="Z433" s="14"/>
      <c r="AA433" s="14"/>
      <c r="AB433" s="14"/>
      <c r="AC433" s="14"/>
      <c r="AD433" s="14"/>
      <c r="AE433" s="14"/>
      <c r="AT433" s="251" t="s">
        <v>163</v>
      </c>
      <c r="AU433" s="251" t="s">
        <v>83</v>
      </c>
      <c r="AV433" s="14" t="s">
        <v>83</v>
      </c>
      <c r="AW433" s="14" t="s">
        <v>33</v>
      </c>
      <c r="AX433" s="14" t="s">
        <v>74</v>
      </c>
      <c r="AY433" s="251" t="s">
        <v>152</v>
      </c>
    </row>
    <row r="434" spans="1:51" s="13" customFormat="1" ht="12">
      <c r="A434" s="13"/>
      <c r="B434" s="231"/>
      <c r="C434" s="232"/>
      <c r="D434" s="226" t="s">
        <v>163</v>
      </c>
      <c r="E434" s="233" t="s">
        <v>19</v>
      </c>
      <c r="F434" s="234" t="s">
        <v>511</v>
      </c>
      <c r="G434" s="232"/>
      <c r="H434" s="233" t="s">
        <v>19</v>
      </c>
      <c r="I434" s="235"/>
      <c r="J434" s="232"/>
      <c r="K434" s="232"/>
      <c r="L434" s="236"/>
      <c r="M434" s="237"/>
      <c r="N434" s="238"/>
      <c r="O434" s="238"/>
      <c r="P434" s="238"/>
      <c r="Q434" s="238"/>
      <c r="R434" s="238"/>
      <c r="S434" s="238"/>
      <c r="T434" s="239"/>
      <c r="U434" s="13"/>
      <c r="V434" s="13"/>
      <c r="W434" s="13"/>
      <c r="X434" s="13"/>
      <c r="Y434" s="13"/>
      <c r="Z434" s="13"/>
      <c r="AA434" s="13"/>
      <c r="AB434" s="13"/>
      <c r="AC434" s="13"/>
      <c r="AD434" s="13"/>
      <c r="AE434" s="13"/>
      <c r="AT434" s="240" t="s">
        <v>163</v>
      </c>
      <c r="AU434" s="240" t="s">
        <v>83</v>
      </c>
      <c r="AV434" s="13" t="s">
        <v>81</v>
      </c>
      <c r="AW434" s="13" t="s">
        <v>33</v>
      </c>
      <c r="AX434" s="13" t="s">
        <v>74</v>
      </c>
      <c r="AY434" s="240" t="s">
        <v>152</v>
      </c>
    </row>
    <row r="435" spans="1:51" s="14" customFormat="1" ht="12">
      <c r="A435" s="14"/>
      <c r="B435" s="241"/>
      <c r="C435" s="242"/>
      <c r="D435" s="226" t="s">
        <v>163</v>
      </c>
      <c r="E435" s="243" t="s">
        <v>19</v>
      </c>
      <c r="F435" s="244" t="s">
        <v>510</v>
      </c>
      <c r="G435" s="242"/>
      <c r="H435" s="245">
        <v>27.7</v>
      </c>
      <c r="I435" s="246"/>
      <c r="J435" s="242"/>
      <c r="K435" s="242"/>
      <c r="L435" s="247"/>
      <c r="M435" s="248"/>
      <c r="N435" s="249"/>
      <c r="O435" s="249"/>
      <c r="P435" s="249"/>
      <c r="Q435" s="249"/>
      <c r="R435" s="249"/>
      <c r="S435" s="249"/>
      <c r="T435" s="250"/>
      <c r="U435" s="14"/>
      <c r="V435" s="14"/>
      <c r="W435" s="14"/>
      <c r="X435" s="14"/>
      <c r="Y435" s="14"/>
      <c r="Z435" s="14"/>
      <c r="AA435" s="14"/>
      <c r="AB435" s="14"/>
      <c r="AC435" s="14"/>
      <c r="AD435" s="14"/>
      <c r="AE435" s="14"/>
      <c r="AT435" s="251" t="s">
        <v>163</v>
      </c>
      <c r="AU435" s="251" t="s">
        <v>83</v>
      </c>
      <c r="AV435" s="14" t="s">
        <v>83</v>
      </c>
      <c r="AW435" s="14" t="s">
        <v>33</v>
      </c>
      <c r="AX435" s="14" t="s">
        <v>74</v>
      </c>
      <c r="AY435" s="251" t="s">
        <v>152</v>
      </c>
    </row>
    <row r="436" spans="1:51" s="13" customFormat="1" ht="12">
      <c r="A436" s="13"/>
      <c r="B436" s="231"/>
      <c r="C436" s="232"/>
      <c r="D436" s="226" t="s">
        <v>163</v>
      </c>
      <c r="E436" s="233" t="s">
        <v>19</v>
      </c>
      <c r="F436" s="234" t="s">
        <v>512</v>
      </c>
      <c r="G436" s="232"/>
      <c r="H436" s="233" t="s">
        <v>19</v>
      </c>
      <c r="I436" s="235"/>
      <c r="J436" s="232"/>
      <c r="K436" s="232"/>
      <c r="L436" s="236"/>
      <c r="M436" s="237"/>
      <c r="N436" s="238"/>
      <c r="O436" s="238"/>
      <c r="P436" s="238"/>
      <c r="Q436" s="238"/>
      <c r="R436" s="238"/>
      <c r="S436" s="238"/>
      <c r="T436" s="239"/>
      <c r="U436" s="13"/>
      <c r="V436" s="13"/>
      <c r="W436" s="13"/>
      <c r="X436" s="13"/>
      <c r="Y436" s="13"/>
      <c r="Z436" s="13"/>
      <c r="AA436" s="13"/>
      <c r="AB436" s="13"/>
      <c r="AC436" s="13"/>
      <c r="AD436" s="13"/>
      <c r="AE436" s="13"/>
      <c r="AT436" s="240" t="s">
        <v>163</v>
      </c>
      <c r="AU436" s="240" t="s">
        <v>83</v>
      </c>
      <c r="AV436" s="13" t="s">
        <v>81</v>
      </c>
      <c r="AW436" s="13" t="s">
        <v>33</v>
      </c>
      <c r="AX436" s="13" t="s">
        <v>74</v>
      </c>
      <c r="AY436" s="240" t="s">
        <v>152</v>
      </c>
    </row>
    <row r="437" spans="1:51" s="14" customFormat="1" ht="12">
      <c r="A437" s="14"/>
      <c r="B437" s="241"/>
      <c r="C437" s="242"/>
      <c r="D437" s="226" t="s">
        <v>163</v>
      </c>
      <c r="E437" s="243" t="s">
        <v>19</v>
      </c>
      <c r="F437" s="244" t="s">
        <v>513</v>
      </c>
      <c r="G437" s="242"/>
      <c r="H437" s="245">
        <v>16.32</v>
      </c>
      <c r="I437" s="246"/>
      <c r="J437" s="242"/>
      <c r="K437" s="242"/>
      <c r="L437" s="247"/>
      <c r="M437" s="248"/>
      <c r="N437" s="249"/>
      <c r="O437" s="249"/>
      <c r="P437" s="249"/>
      <c r="Q437" s="249"/>
      <c r="R437" s="249"/>
      <c r="S437" s="249"/>
      <c r="T437" s="250"/>
      <c r="U437" s="14"/>
      <c r="V437" s="14"/>
      <c r="W437" s="14"/>
      <c r="X437" s="14"/>
      <c r="Y437" s="14"/>
      <c r="Z437" s="14"/>
      <c r="AA437" s="14"/>
      <c r="AB437" s="14"/>
      <c r="AC437" s="14"/>
      <c r="AD437" s="14"/>
      <c r="AE437" s="14"/>
      <c r="AT437" s="251" t="s">
        <v>163</v>
      </c>
      <c r="AU437" s="251" t="s">
        <v>83</v>
      </c>
      <c r="AV437" s="14" t="s">
        <v>83</v>
      </c>
      <c r="AW437" s="14" t="s">
        <v>33</v>
      </c>
      <c r="AX437" s="14" t="s">
        <v>74</v>
      </c>
      <c r="AY437" s="251" t="s">
        <v>152</v>
      </c>
    </row>
    <row r="438" spans="1:51" s="13" customFormat="1" ht="12">
      <c r="A438" s="13"/>
      <c r="B438" s="231"/>
      <c r="C438" s="232"/>
      <c r="D438" s="226" t="s">
        <v>163</v>
      </c>
      <c r="E438" s="233" t="s">
        <v>19</v>
      </c>
      <c r="F438" s="234" t="s">
        <v>514</v>
      </c>
      <c r="G438" s="232"/>
      <c r="H438" s="233" t="s">
        <v>19</v>
      </c>
      <c r="I438" s="235"/>
      <c r="J438" s="232"/>
      <c r="K438" s="232"/>
      <c r="L438" s="236"/>
      <c r="M438" s="237"/>
      <c r="N438" s="238"/>
      <c r="O438" s="238"/>
      <c r="P438" s="238"/>
      <c r="Q438" s="238"/>
      <c r="R438" s="238"/>
      <c r="S438" s="238"/>
      <c r="T438" s="239"/>
      <c r="U438" s="13"/>
      <c r="V438" s="13"/>
      <c r="W438" s="13"/>
      <c r="X438" s="13"/>
      <c r="Y438" s="13"/>
      <c r="Z438" s="13"/>
      <c r="AA438" s="13"/>
      <c r="AB438" s="13"/>
      <c r="AC438" s="13"/>
      <c r="AD438" s="13"/>
      <c r="AE438" s="13"/>
      <c r="AT438" s="240" t="s">
        <v>163</v>
      </c>
      <c r="AU438" s="240" t="s">
        <v>83</v>
      </c>
      <c r="AV438" s="13" t="s">
        <v>81</v>
      </c>
      <c r="AW438" s="13" t="s">
        <v>33</v>
      </c>
      <c r="AX438" s="13" t="s">
        <v>74</v>
      </c>
      <c r="AY438" s="240" t="s">
        <v>152</v>
      </c>
    </row>
    <row r="439" spans="1:51" s="14" customFormat="1" ht="12">
      <c r="A439" s="14"/>
      <c r="B439" s="241"/>
      <c r="C439" s="242"/>
      <c r="D439" s="226" t="s">
        <v>163</v>
      </c>
      <c r="E439" s="243" t="s">
        <v>19</v>
      </c>
      <c r="F439" s="244" t="s">
        <v>515</v>
      </c>
      <c r="G439" s="242"/>
      <c r="H439" s="245">
        <v>12.8</v>
      </c>
      <c r="I439" s="246"/>
      <c r="J439" s="242"/>
      <c r="K439" s="242"/>
      <c r="L439" s="247"/>
      <c r="M439" s="248"/>
      <c r="N439" s="249"/>
      <c r="O439" s="249"/>
      <c r="P439" s="249"/>
      <c r="Q439" s="249"/>
      <c r="R439" s="249"/>
      <c r="S439" s="249"/>
      <c r="T439" s="250"/>
      <c r="U439" s="14"/>
      <c r="V439" s="14"/>
      <c r="W439" s="14"/>
      <c r="X439" s="14"/>
      <c r="Y439" s="14"/>
      <c r="Z439" s="14"/>
      <c r="AA439" s="14"/>
      <c r="AB439" s="14"/>
      <c r="AC439" s="14"/>
      <c r="AD439" s="14"/>
      <c r="AE439" s="14"/>
      <c r="AT439" s="251" t="s">
        <v>163</v>
      </c>
      <c r="AU439" s="251" t="s">
        <v>83</v>
      </c>
      <c r="AV439" s="14" t="s">
        <v>83</v>
      </c>
      <c r="AW439" s="14" t="s">
        <v>33</v>
      </c>
      <c r="AX439" s="14" t="s">
        <v>74</v>
      </c>
      <c r="AY439" s="251" t="s">
        <v>152</v>
      </c>
    </row>
    <row r="440" spans="1:51" s="13" customFormat="1" ht="12">
      <c r="A440" s="13"/>
      <c r="B440" s="231"/>
      <c r="C440" s="232"/>
      <c r="D440" s="226" t="s">
        <v>163</v>
      </c>
      <c r="E440" s="233" t="s">
        <v>19</v>
      </c>
      <c r="F440" s="234" t="s">
        <v>516</v>
      </c>
      <c r="G440" s="232"/>
      <c r="H440" s="233" t="s">
        <v>19</v>
      </c>
      <c r="I440" s="235"/>
      <c r="J440" s="232"/>
      <c r="K440" s="232"/>
      <c r="L440" s="236"/>
      <c r="M440" s="237"/>
      <c r="N440" s="238"/>
      <c r="O440" s="238"/>
      <c r="P440" s="238"/>
      <c r="Q440" s="238"/>
      <c r="R440" s="238"/>
      <c r="S440" s="238"/>
      <c r="T440" s="239"/>
      <c r="U440" s="13"/>
      <c r="V440" s="13"/>
      <c r="W440" s="13"/>
      <c r="X440" s="13"/>
      <c r="Y440" s="13"/>
      <c r="Z440" s="13"/>
      <c r="AA440" s="13"/>
      <c r="AB440" s="13"/>
      <c r="AC440" s="13"/>
      <c r="AD440" s="13"/>
      <c r="AE440" s="13"/>
      <c r="AT440" s="240" t="s">
        <v>163</v>
      </c>
      <c r="AU440" s="240" t="s">
        <v>83</v>
      </c>
      <c r="AV440" s="13" t="s">
        <v>81</v>
      </c>
      <c r="AW440" s="13" t="s">
        <v>33</v>
      </c>
      <c r="AX440" s="13" t="s">
        <v>74</v>
      </c>
      <c r="AY440" s="240" t="s">
        <v>152</v>
      </c>
    </row>
    <row r="441" spans="1:51" s="14" customFormat="1" ht="12">
      <c r="A441" s="14"/>
      <c r="B441" s="241"/>
      <c r="C441" s="242"/>
      <c r="D441" s="226" t="s">
        <v>163</v>
      </c>
      <c r="E441" s="243" t="s">
        <v>19</v>
      </c>
      <c r="F441" s="244" t="s">
        <v>517</v>
      </c>
      <c r="G441" s="242"/>
      <c r="H441" s="245">
        <v>12</v>
      </c>
      <c r="I441" s="246"/>
      <c r="J441" s="242"/>
      <c r="K441" s="242"/>
      <c r="L441" s="247"/>
      <c r="M441" s="248"/>
      <c r="N441" s="249"/>
      <c r="O441" s="249"/>
      <c r="P441" s="249"/>
      <c r="Q441" s="249"/>
      <c r="R441" s="249"/>
      <c r="S441" s="249"/>
      <c r="T441" s="250"/>
      <c r="U441" s="14"/>
      <c r="V441" s="14"/>
      <c r="W441" s="14"/>
      <c r="X441" s="14"/>
      <c r="Y441" s="14"/>
      <c r="Z441" s="14"/>
      <c r="AA441" s="14"/>
      <c r="AB441" s="14"/>
      <c r="AC441" s="14"/>
      <c r="AD441" s="14"/>
      <c r="AE441" s="14"/>
      <c r="AT441" s="251" t="s">
        <v>163</v>
      </c>
      <c r="AU441" s="251" t="s">
        <v>83</v>
      </c>
      <c r="AV441" s="14" t="s">
        <v>83</v>
      </c>
      <c r="AW441" s="14" t="s">
        <v>33</v>
      </c>
      <c r="AX441" s="14" t="s">
        <v>74</v>
      </c>
      <c r="AY441" s="251" t="s">
        <v>152</v>
      </c>
    </row>
    <row r="442" spans="1:51" s="13" customFormat="1" ht="12">
      <c r="A442" s="13"/>
      <c r="B442" s="231"/>
      <c r="C442" s="232"/>
      <c r="D442" s="226" t="s">
        <v>163</v>
      </c>
      <c r="E442" s="233" t="s">
        <v>19</v>
      </c>
      <c r="F442" s="234" t="s">
        <v>518</v>
      </c>
      <c r="G442" s="232"/>
      <c r="H442" s="233" t="s">
        <v>19</v>
      </c>
      <c r="I442" s="235"/>
      <c r="J442" s="232"/>
      <c r="K442" s="232"/>
      <c r="L442" s="236"/>
      <c r="M442" s="237"/>
      <c r="N442" s="238"/>
      <c r="O442" s="238"/>
      <c r="P442" s="238"/>
      <c r="Q442" s="238"/>
      <c r="R442" s="238"/>
      <c r="S442" s="238"/>
      <c r="T442" s="239"/>
      <c r="U442" s="13"/>
      <c r="V442" s="13"/>
      <c r="W442" s="13"/>
      <c r="X442" s="13"/>
      <c r="Y442" s="13"/>
      <c r="Z442" s="13"/>
      <c r="AA442" s="13"/>
      <c r="AB442" s="13"/>
      <c r="AC442" s="13"/>
      <c r="AD442" s="13"/>
      <c r="AE442" s="13"/>
      <c r="AT442" s="240" t="s">
        <v>163</v>
      </c>
      <c r="AU442" s="240" t="s">
        <v>83</v>
      </c>
      <c r="AV442" s="13" t="s">
        <v>81</v>
      </c>
      <c r="AW442" s="13" t="s">
        <v>33</v>
      </c>
      <c r="AX442" s="13" t="s">
        <v>74</v>
      </c>
      <c r="AY442" s="240" t="s">
        <v>152</v>
      </c>
    </row>
    <row r="443" spans="1:51" s="14" customFormat="1" ht="12">
      <c r="A443" s="14"/>
      <c r="B443" s="241"/>
      <c r="C443" s="242"/>
      <c r="D443" s="226" t="s">
        <v>163</v>
      </c>
      <c r="E443" s="243" t="s">
        <v>19</v>
      </c>
      <c r="F443" s="244" t="s">
        <v>519</v>
      </c>
      <c r="G443" s="242"/>
      <c r="H443" s="245">
        <v>20.4</v>
      </c>
      <c r="I443" s="246"/>
      <c r="J443" s="242"/>
      <c r="K443" s="242"/>
      <c r="L443" s="247"/>
      <c r="M443" s="248"/>
      <c r="N443" s="249"/>
      <c r="O443" s="249"/>
      <c r="P443" s="249"/>
      <c r="Q443" s="249"/>
      <c r="R443" s="249"/>
      <c r="S443" s="249"/>
      <c r="T443" s="250"/>
      <c r="U443" s="14"/>
      <c r="V443" s="14"/>
      <c r="W443" s="14"/>
      <c r="X443" s="14"/>
      <c r="Y443" s="14"/>
      <c r="Z443" s="14"/>
      <c r="AA443" s="14"/>
      <c r="AB443" s="14"/>
      <c r="AC443" s="14"/>
      <c r="AD443" s="14"/>
      <c r="AE443" s="14"/>
      <c r="AT443" s="251" t="s">
        <v>163</v>
      </c>
      <c r="AU443" s="251" t="s">
        <v>83</v>
      </c>
      <c r="AV443" s="14" t="s">
        <v>83</v>
      </c>
      <c r="AW443" s="14" t="s">
        <v>33</v>
      </c>
      <c r="AX443" s="14" t="s">
        <v>74</v>
      </c>
      <c r="AY443" s="251" t="s">
        <v>152</v>
      </c>
    </row>
    <row r="444" spans="1:51" s="13" customFormat="1" ht="12">
      <c r="A444" s="13"/>
      <c r="B444" s="231"/>
      <c r="C444" s="232"/>
      <c r="D444" s="226" t="s">
        <v>163</v>
      </c>
      <c r="E444" s="233" t="s">
        <v>19</v>
      </c>
      <c r="F444" s="234" t="s">
        <v>520</v>
      </c>
      <c r="G444" s="232"/>
      <c r="H444" s="233" t="s">
        <v>19</v>
      </c>
      <c r="I444" s="235"/>
      <c r="J444" s="232"/>
      <c r="K444" s="232"/>
      <c r="L444" s="236"/>
      <c r="M444" s="237"/>
      <c r="N444" s="238"/>
      <c r="O444" s="238"/>
      <c r="P444" s="238"/>
      <c r="Q444" s="238"/>
      <c r="R444" s="238"/>
      <c r="S444" s="238"/>
      <c r="T444" s="239"/>
      <c r="U444" s="13"/>
      <c r="V444" s="13"/>
      <c r="W444" s="13"/>
      <c r="X444" s="13"/>
      <c r="Y444" s="13"/>
      <c r="Z444" s="13"/>
      <c r="AA444" s="13"/>
      <c r="AB444" s="13"/>
      <c r="AC444" s="13"/>
      <c r="AD444" s="13"/>
      <c r="AE444" s="13"/>
      <c r="AT444" s="240" t="s">
        <v>163</v>
      </c>
      <c r="AU444" s="240" t="s">
        <v>83</v>
      </c>
      <c r="AV444" s="13" t="s">
        <v>81</v>
      </c>
      <c r="AW444" s="13" t="s">
        <v>33</v>
      </c>
      <c r="AX444" s="13" t="s">
        <v>74</v>
      </c>
      <c r="AY444" s="240" t="s">
        <v>152</v>
      </c>
    </row>
    <row r="445" spans="1:51" s="14" customFormat="1" ht="12">
      <c r="A445" s="14"/>
      <c r="B445" s="241"/>
      <c r="C445" s="242"/>
      <c r="D445" s="226" t="s">
        <v>163</v>
      </c>
      <c r="E445" s="243" t="s">
        <v>19</v>
      </c>
      <c r="F445" s="244" t="s">
        <v>521</v>
      </c>
      <c r="G445" s="242"/>
      <c r="H445" s="245">
        <v>120</v>
      </c>
      <c r="I445" s="246"/>
      <c r="J445" s="242"/>
      <c r="K445" s="242"/>
      <c r="L445" s="247"/>
      <c r="M445" s="248"/>
      <c r="N445" s="249"/>
      <c r="O445" s="249"/>
      <c r="P445" s="249"/>
      <c r="Q445" s="249"/>
      <c r="R445" s="249"/>
      <c r="S445" s="249"/>
      <c r="T445" s="250"/>
      <c r="U445" s="14"/>
      <c r="V445" s="14"/>
      <c r="W445" s="14"/>
      <c r="X445" s="14"/>
      <c r="Y445" s="14"/>
      <c r="Z445" s="14"/>
      <c r="AA445" s="14"/>
      <c r="AB445" s="14"/>
      <c r="AC445" s="14"/>
      <c r="AD445" s="14"/>
      <c r="AE445" s="14"/>
      <c r="AT445" s="251" t="s">
        <v>163</v>
      </c>
      <c r="AU445" s="251" t="s">
        <v>83</v>
      </c>
      <c r="AV445" s="14" t="s">
        <v>83</v>
      </c>
      <c r="AW445" s="14" t="s">
        <v>33</v>
      </c>
      <c r="AX445" s="14" t="s">
        <v>74</v>
      </c>
      <c r="AY445" s="251" t="s">
        <v>152</v>
      </c>
    </row>
    <row r="446" spans="1:51" s="15" customFormat="1" ht="12">
      <c r="A446" s="15"/>
      <c r="B446" s="252"/>
      <c r="C446" s="253"/>
      <c r="D446" s="226" t="s">
        <v>163</v>
      </c>
      <c r="E446" s="254" t="s">
        <v>19</v>
      </c>
      <c r="F446" s="255" t="s">
        <v>170</v>
      </c>
      <c r="G446" s="253"/>
      <c r="H446" s="256">
        <v>524.89</v>
      </c>
      <c r="I446" s="257"/>
      <c r="J446" s="253"/>
      <c r="K446" s="253"/>
      <c r="L446" s="258"/>
      <c r="M446" s="259"/>
      <c r="N446" s="260"/>
      <c r="O446" s="260"/>
      <c r="P446" s="260"/>
      <c r="Q446" s="260"/>
      <c r="R446" s="260"/>
      <c r="S446" s="260"/>
      <c r="T446" s="261"/>
      <c r="U446" s="15"/>
      <c r="V446" s="15"/>
      <c r="W446" s="15"/>
      <c r="X446" s="15"/>
      <c r="Y446" s="15"/>
      <c r="Z446" s="15"/>
      <c r="AA446" s="15"/>
      <c r="AB446" s="15"/>
      <c r="AC446" s="15"/>
      <c r="AD446" s="15"/>
      <c r="AE446" s="15"/>
      <c r="AT446" s="262" t="s">
        <v>163</v>
      </c>
      <c r="AU446" s="262" t="s">
        <v>83</v>
      </c>
      <c r="AV446" s="15" t="s">
        <v>159</v>
      </c>
      <c r="AW446" s="15" t="s">
        <v>33</v>
      </c>
      <c r="AX446" s="15" t="s">
        <v>81</v>
      </c>
      <c r="AY446" s="262" t="s">
        <v>152</v>
      </c>
    </row>
    <row r="447" spans="1:65" s="2" customFormat="1" ht="14.4" customHeight="1">
      <c r="A447" s="39"/>
      <c r="B447" s="40"/>
      <c r="C447" s="213" t="s">
        <v>522</v>
      </c>
      <c r="D447" s="213" t="s">
        <v>154</v>
      </c>
      <c r="E447" s="214" t="s">
        <v>523</v>
      </c>
      <c r="F447" s="215" t="s">
        <v>524</v>
      </c>
      <c r="G447" s="216" t="s">
        <v>240</v>
      </c>
      <c r="H447" s="217">
        <v>20.613</v>
      </c>
      <c r="I447" s="218"/>
      <c r="J447" s="219">
        <f>ROUND(I447*H447,2)</f>
        <v>0</v>
      </c>
      <c r="K447" s="215" t="s">
        <v>158</v>
      </c>
      <c r="L447" s="45"/>
      <c r="M447" s="220" t="s">
        <v>19</v>
      </c>
      <c r="N447" s="221" t="s">
        <v>45</v>
      </c>
      <c r="O447" s="85"/>
      <c r="P447" s="222">
        <f>O447*H447</f>
        <v>0</v>
      </c>
      <c r="Q447" s="222">
        <v>0</v>
      </c>
      <c r="R447" s="222">
        <f>Q447*H447</f>
        <v>0</v>
      </c>
      <c r="S447" s="222">
        <v>0</v>
      </c>
      <c r="T447" s="223">
        <f>S447*H447</f>
        <v>0</v>
      </c>
      <c r="U447" s="39"/>
      <c r="V447" s="39"/>
      <c r="W447" s="39"/>
      <c r="X447" s="39"/>
      <c r="Y447" s="39"/>
      <c r="Z447" s="39"/>
      <c r="AA447" s="39"/>
      <c r="AB447" s="39"/>
      <c r="AC447" s="39"/>
      <c r="AD447" s="39"/>
      <c r="AE447" s="39"/>
      <c r="AR447" s="224" t="s">
        <v>268</v>
      </c>
      <c r="AT447" s="224" t="s">
        <v>154</v>
      </c>
      <c r="AU447" s="224" t="s">
        <v>83</v>
      </c>
      <c r="AY447" s="18" t="s">
        <v>152</v>
      </c>
      <c r="BE447" s="225">
        <f>IF(N447="základní",J447,0)</f>
        <v>0</v>
      </c>
      <c r="BF447" s="225">
        <f>IF(N447="snížená",J447,0)</f>
        <v>0</v>
      </c>
      <c r="BG447" s="225">
        <f>IF(N447="zákl. přenesená",J447,0)</f>
        <v>0</v>
      </c>
      <c r="BH447" s="225">
        <f>IF(N447="sníž. přenesená",J447,0)</f>
        <v>0</v>
      </c>
      <c r="BI447" s="225">
        <f>IF(N447="nulová",J447,0)</f>
        <v>0</v>
      </c>
      <c r="BJ447" s="18" t="s">
        <v>81</v>
      </c>
      <c r="BK447" s="225">
        <f>ROUND(I447*H447,2)</f>
        <v>0</v>
      </c>
      <c r="BL447" s="18" t="s">
        <v>268</v>
      </c>
      <c r="BM447" s="224" t="s">
        <v>525</v>
      </c>
    </row>
    <row r="448" spans="1:47" s="2" customFormat="1" ht="12">
      <c r="A448" s="39"/>
      <c r="B448" s="40"/>
      <c r="C448" s="41"/>
      <c r="D448" s="226" t="s">
        <v>161</v>
      </c>
      <c r="E448" s="41"/>
      <c r="F448" s="227" t="s">
        <v>526</v>
      </c>
      <c r="G448" s="41"/>
      <c r="H448" s="41"/>
      <c r="I448" s="228"/>
      <c r="J448" s="41"/>
      <c r="K448" s="41"/>
      <c r="L448" s="45"/>
      <c r="M448" s="229"/>
      <c r="N448" s="230"/>
      <c r="O448" s="85"/>
      <c r="P448" s="85"/>
      <c r="Q448" s="85"/>
      <c r="R448" s="85"/>
      <c r="S448" s="85"/>
      <c r="T448" s="86"/>
      <c r="U448" s="39"/>
      <c r="V448" s="39"/>
      <c r="W448" s="39"/>
      <c r="X448" s="39"/>
      <c r="Y448" s="39"/>
      <c r="Z448" s="39"/>
      <c r="AA448" s="39"/>
      <c r="AB448" s="39"/>
      <c r="AC448" s="39"/>
      <c r="AD448" s="39"/>
      <c r="AE448" s="39"/>
      <c r="AT448" s="18" t="s">
        <v>161</v>
      </c>
      <c r="AU448" s="18" t="s">
        <v>83</v>
      </c>
    </row>
    <row r="449" spans="1:51" s="13" customFormat="1" ht="12">
      <c r="A449" s="13"/>
      <c r="B449" s="231"/>
      <c r="C449" s="232"/>
      <c r="D449" s="226" t="s">
        <v>163</v>
      </c>
      <c r="E449" s="233" t="s">
        <v>19</v>
      </c>
      <c r="F449" s="234" t="s">
        <v>527</v>
      </c>
      <c r="G449" s="232"/>
      <c r="H449" s="233" t="s">
        <v>19</v>
      </c>
      <c r="I449" s="235"/>
      <c r="J449" s="232"/>
      <c r="K449" s="232"/>
      <c r="L449" s="236"/>
      <c r="M449" s="237"/>
      <c r="N449" s="238"/>
      <c r="O449" s="238"/>
      <c r="P449" s="238"/>
      <c r="Q449" s="238"/>
      <c r="R449" s="238"/>
      <c r="S449" s="238"/>
      <c r="T449" s="239"/>
      <c r="U449" s="13"/>
      <c r="V449" s="13"/>
      <c r="W449" s="13"/>
      <c r="X449" s="13"/>
      <c r="Y449" s="13"/>
      <c r="Z449" s="13"/>
      <c r="AA449" s="13"/>
      <c r="AB449" s="13"/>
      <c r="AC449" s="13"/>
      <c r="AD449" s="13"/>
      <c r="AE449" s="13"/>
      <c r="AT449" s="240" t="s">
        <v>163</v>
      </c>
      <c r="AU449" s="240" t="s">
        <v>83</v>
      </c>
      <c r="AV449" s="13" t="s">
        <v>81</v>
      </c>
      <c r="AW449" s="13" t="s">
        <v>33</v>
      </c>
      <c r="AX449" s="13" t="s">
        <v>74</v>
      </c>
      <c r="AY449" s="240" t="s">
        <v>152</v>
      </c>
    </row>
    <row r="450" spans="1:51" s="13" customFormat="1" ht="12">
      <c r="A450" s="13"/>
      <c r="B450" s="231"/>
      <c r="C450" s="232"/>
      <c r="D450" s="226" t="s">
        <v>163</v>
      </c>
      <c r="E450" s="233" t="s">
        <v>19</v>
      </c>
      <c r="F450" s="234" t="s">
        <v>528</v>
      </c>
      <c r="G450" s="232"/>
      <c r="H450" s="233" t="s">
        <v>19</v>
      </c>
      <c r="I450" s="235"/>
      <c r="J450" s="232"/>
      <c r="K450" s="232"/>
      <c r="L450" s="236"/>
      <c r="M450" s="237"/>
      <c r="N450" s="238"/>
      <c r="O450" s="238"/>
      <c r="P450" s="238"/>
      <c r="Q450" s="238"/>
      <c r="R450" s="238"/>
      <c r="S450" s="238"/>
      <c r="T450" s="239"/>
      <c r="U450" s="13"/>
      <c r="V450" s="13"/>
      <c r="W450" s="13"/>
      <c r="X450" s="13"/>
      <c r="Y450" s="13"/>
      <c r="Z450" s="13"/>
      <c r="AA450" s="13"/>
      <c r="AB450" s="13"/>
      <c r="AC450" s="13"/>
      <c r="AD450" s="13"/>
      <c r="AE450" s="13"/>
      <c r="AT450" s="240" t="s">
        <v>163</v>
      </c>
      <c r="AU450" s="240" t="s">
        <v>83</v>
      </c>
      <c r="AV450" s="13" t="s">
        <v>81</v>
      </c>
      <c r="AW450" s="13" t="s">
        <v>33</v>
      </c>
      <c r="AX450" s="13" t="s">
        <v>74</v>
      </c>
      <c r="AY450" s="240" t="s">
        <v>152</v>
      </c>
    </row>
    <row r="451" spans="1:51" s="14" customFormat="1" ht="12">
      <c r="A451" s="14"/>
      <c r="B451" s="241"/>
      <c r="C451" s="242"/>
      <c r="D451" s="226" t="s">
        <v>163</v>
      </c>
      <c r="E451" s="243" t="s">
        <v>19</v>
      </c>
      <c r="F451" s="244" t="s">
        <v>529</v>
      </c>
      <c r="G451" s="242"/>
      <c r="H451" s="245">
        <v>20.613</v>
      </c>
      <c r="I451" s="246"/>
      <c r="J451" s="242"/>
      <c r="K451" s="242"/>
      <c r="L451" s="247"/>
      <c r="M451" s="248"/>
      <c r="N451" s="249"/>
      <c r="O451" s="249"/>
      <c r="P451" s="249"/>
      <c r="Q451" s="249"/>
      <c r="R451" s="249"/>
      <c r="S451" s="249"/>
      <c r="T451" s="250"/>
      <c r="U451" s="14"/>
      <c r="V451" s="14"/>
      <c r="W451" s="14"/>
      <c r="X451" s="14"/>
      <c r="Y451" s="14"/>
      <c r="Z451" s="14"/>
      <c r="AA451" s="14"/>
      <c r="AB451" s="14"/>
      <c r="AC451" s="14"/>
      <c r="AD451" s="14"/>
      <c r="AE451" s="14"/>
      <c r="AT451" s="251" t="s">
        <v>163</v>
      </c>
      <c r="AU451" s="251" t="s">
        <v>83</v>
      </c>
      <c r="AV451" s="14" t="s">
        <v>83</v>
      </c>
      <c r="AW451" s="14" t="s">
        <v>33</v>
      </c>
      <c r="AX451" s="14" t="s">
        <v>74</v>
      </c>
      <c r="AY451" s="251" t="s">
        <v>152</v>
      </c>
    </row>
    <row r="452" spans="1:51" s="15" customFormat="1" ht="12">
      <c r="A452" s="15"/>
      <c r="B452" s="252"/>
      <c r="C452" s="253"/>
      <c r="D452" s="226" t="s">
        <v>163</v>
      </c>
      <c r="E452" s="254" t="s">
        <v>19</v>
      </c>
      <c r="F452" s="255" t="s">
        <v>170</v>
      </c>
      <c r="G452" s="253"/>
      <c r="H452" s="256">
        <v>20.613</v>
      </c>
      <c r="I452" s="257"/>
      <c r="J452" s="253"/>
      <c r="K452" s="253"/>
      <c r="L452" s="258"/>
      <c r="M452" s="259"/>
      <c r="N452" s="260"/>
      <c r="O452" s="260"/>
      <c r="P452" s="260"/>
      <c r="Q452" s="260"/>
      <c r="R452" s="260"/>
      <c r="S452" s="260"/>
      <c r="T452" s="261"/>
      <c r="U452" s="15"/>
      <c r="V452" s="15"/>
      <c r="W452" s="15"/>
      <c r="X452" s="15"/>
      <c r="Y452" s="15"/>
      <c r="Z452" s="15"/>
      <c r="AA452" s="15"/>
      <c r="AB452" s="15"/>
      <c r="AC452" s="15"/>
      <c r="AD452" s="15"/>
      <c r="AE452" s="15"/>
      <c r="AT452" s="262" t="s">
        <v>163</v>
      </c>
      <c r="AU452" s="262" t="s">
        <v>83</v>
      </c>
      <c r="AV452" s="15" t="s">
        <v>159</v>
      </c>
      <c r="AW452" s="15" t="s">
        <v>33</v>
      </c>
      <c r="AX452" s="15" t="s">
        <v>81</v>
      </c>
      <c r="AY452" s="262" t="s">
        <v>152</v>
      </c>
    </row>
    <row r="453" spans="1:65" s="2" customFormat="1" ht="24.15" customHeight="1">
      <c r="A453" s="39"/>
      <c r="B453" s="40"/>
      <c r="C453" s="263" t="s">
        <v>530</v>
      </c>
      <c r="D453" s="263" t="s">
        <v>531</v>
      </c>
      <c r="E453" s="264" t="s">
        <v>532</v>
      </c>
      <c r="F453" s="265" t="s">
        <v>533</v>
      </c>
      <c r="G453" s="266" t="s">
        <v>157</v>
      </c>
      <c r="H453" s="267">
        <v>0.567</v>
      </c>
      <c r="I453" s="268"/>
      <c r="J453" s="269">
        <f>ROUND(I453*H453,2)</f>
        <v>0</v>
      </c>
      <c r="K453" s="265" t="s">
        <v>19</v>
      </c>
      <c r="L453" s="270"/>
      <c r="M453" s="271" t="s">
        <v>19</v>
      </c>
      <c r="N453" s="272" t="s">
        <v>45</v>
      </c>
      <c r="O453" s="85"/>
      <c r="P453" s="222">
        <f>O453*H453</f>
        <v>0</v>
      </c>
      <c r="Q453" s="222">
        <v>0.55</v>
      </c>
      <c r="R453" s="222">
        <f>Q453*H453</f>
        <v>0.31185</v>
      </c>
      <c r="S453" s="222">
        <v>0</v>
      </c>
      <c r="T453" s="223">
        <f>S453*H453</f>
        <v>0</v>
      </c>
      <c r="U453" s="39"/>
      <c r="V453" s="39"/>
      <c r="W453" s="39"/>
      <c r="X453" s="39"/>
      <c r="Y453" s="39"/>
      <c r="Z453" s="39"/>
      <c r="AA453" s="39"/>
      <c r="AB453" s="39"/>
      <c r="AC453" s="39"/>
      <c r="AD453" s="39"/>
      <c r="AE453" s="39"/>
      <c r="AR453" s="224" t="s">
        <v>380</v>
      </c>
      <c r="AT453" s="224" t="s">
        <v>531</v>
      </c>
      <c r="AU453" s="224" t="s">
        <v>83</v>
      </c>
      <c r="AY453" s="18" t="s">
        <v>152</v>
      </c>
      <c r="BE453" s="225">
        <f>IF(N453="základní",J453,0)</f>
        <v>0</v>
      </c>
      <c r="BF453" s="225">
        <f>IF(N453="snížená",J453,0)</f>
        <v>0</v>
      </c>
      <c r="BG453" s="225">
        <f>IF(N453="zákl. přenesená",J453,0)</f>
        <v>0</v>
      </c>
      <c r="BH453" s="225">
        <f>IF(N453="sníž. přenesená",J453,0)</f>
        <v>0</v>
      </c>
      <c r="BI453" s="225">
        <f>IF(N453="nulová",J453,0)</f>
        <v>0</v>
      </c>
      <c r="BJ453" s="18" t="s">
        <v>81</v>
      </c>
      <c r="BK453" s="225">
        <f>ROUND(I453*H453,2)</f>
        <v>0</v>
      </c>
      <c r="BL453" s="18" t="s">
        <v>268</v>
      </c>
      <c r="BM453" s="224" t="s">
        <v>534</v>
      </c>
    </row>
    <row r="454" spans="1:51" s="13" customFormat="1" ht="12">
      <c r="A454" s="13"/>
      <c r="B454" s="231"/>
      <c r="C454" s="232"/>
      <c r="D454" s="226" t="s">
        <v>163</v>
      </c>
      <c r="E454" s="233" t="s">
        <v>19</v>
      </c>
      <c r="F454" s="234" t="s">
        <v>535</v>
      </c>
      <c r="G454" s="232"/>
      <c r="H454" s="233" t="s">
        <v>19</v>
      </c>
      <c r="I454" s="235"/>
      <c r="J454" s="232"/>
      <c r="K454" s="232"/>
      <c r="L454" s="236"/>
      <c r="M454" s="237"/>
      <c r="N454" s="238"/>
      <c r="O454" s="238"/>
      <c r="P454" s="238"/>
      <c r="Q454" s="238"/>
      <c r="R454" s="238"/>
      <c r="S454" s="238"/>
      <c r="T454" s="239"/>
      <c r="U454" s="13"/>
      <c r="V454" s="13"/>
      <c r="W454" s="13"/>
      <c r="X454" s="13"/>
      <c r="Y454" s="13"/>
      <c r="Z454" s="13"/>
      <c r="AA454" s="13"/>
      <c r="AB454" s="13"/>
      <c r="AC454" s="13"/>
      <c r="AD454" s="13"/>
      <c r="AE454" s="13"/>
      <c r="AT454" s="240" t="s">
        <v>163</v>
      </c>
      <c r="AU454" s="240" t="s">
        <v>83</v>
      </c>
      <c r="AV454" s="13" t="s">
        <v>81</v>
      </c>
      <c r="AW454" s="13" t="s">
        <v>33</v>
      </c>
      <c r="AX454" s="13" t="s">
        <v>74</v>
      </c>
      <c r="AY454" s="240" t="s">
        <v>152</v>
      </c>
    </row>
    <row r="455" spans="1:51" s="13" customFormat="1" ht="12">
      <c r="A455" s="13"/>
      <c r="B455" s="231"/>
      <c r="C455" s="232"/>
      <c r="D455" s="226" t="s">
        <v>163</v>
      </c>
      <c r="E455" s="233" t="s">
        <v>19</v>
      </c>
      <c r="F455" s="234" t="s">
        <v>528</v>
      </c>
      <c r="G455" s="232"/>
      <c r="H455" s="233" t="s">
        <v>19</v>
      </c>
      <c r="I455" s="235"/>
      <c r="J455" s="232"/>
      <c r="K455" s="232"/>
      <c r="L455" s="236"/>
      <c r="M455" s="237"/>
      <c r="N455" s="238"/>
      <c r="O455" s="238"/>
      <c r="P455" s="238"/>
      <c r="Q455" s="238"/>
      <c r="R455" s="238"/>
      <c r="S455" s="238"/>
      <c r="T455" s="239"/>
      <c r="U455" s="13"/>
      <c r="V455" s="13"/>
      <c r="W455" s="13"/>
      <c r="X455" s="13"/>
      <c r="Y455" s="13"/>
      <c r="Z455" s="13"/>
      <c r="AA455" s="13"/>
      <c r="AB455" s="13"/>
      <c r="AC455" s="13"/>
      <c r="AD455" s="13"/>
      <c r="AE455" s="13"/>
      <c r="AT455" s="240" t="s">
        <v>163</v>
      </c>
      <c r="AU455" s="240" t="s">
        <v>83</v>
      </c>
      <c r="AV455" s="13" t="s">
        <v>81</v>
      </c>
      <c r="AW455" s="13" t="s">
        <v>33</v>
      </c>
      <c r="AX455" s="13" t="s">
        <v>74</v>
      </c>
      <c r="AY455" s="240" t="s">
        <v>152</v>
      </c>
    </row>
    <row r="456" spans="1:51" s="14" customFormat="1" ht="12">
      <c r="A456" s="14"/>
      <c r="B456" s="241"/>
      <c r="C456" s="242"/>
      <c r="D456" s="226" t="s">
        <v>163</v>
      </c>
      <c r="E456" s="243" t="s">
        <v>19</v>
      </c>
      <c r="F456" s="244" t="s">
        <v>536</v>
      </c>
      <c r="G456" s="242"/>
      <c r="H456" s="245">
        <v>0.515</v>
      </c>
      <c r="I456" s="246"/>
      <c r="J456" s="242"/>
      <c r="K456" s="242"/>
      <c r="L456" s="247"/>
      <c r="M456" s="248"/>
      <c r="N456" s="249"/>
      <c r="O456" s="249"/>
      <c r="P456" s="249"/>
      <c r="Q456" s="249"/>
      <c r="R456" s="249"/>
      <c r="S456" s="249"/>
      <c r="T456" s="250"/>
      <c r="U456" s="14"/>
      <c r="V456" s="14"/>
      <c r="W456" s="14"/>
      <c r="X456" s="14"/>
      <c r="Y456" s="14"/>
      <c r="Z456" s="14"/>
      <c r="AA456" s="14"/>
      <c r="AB456" s="14"/>
      <c r="AC456" s="14"/>
      <c r="AD456" s="14"/>
      <c r="AE456" s="14"/>
      <c r="AT456" s="251" t="s">
        <v>163</v>
      </c>
      <c r="AU456" s="251" t="s">
        <v>83</v>
      </c>
      <c r="AV456" s="14" t="s">
        <v>83</v>
      </c>
      <c r="AW456" s="14" t="s">
        <v>33</v>
      </c>
      <c r="AX456" s="14" t="s">
        <v>74</v>
      </c>
      <c r="AY456" s="251" t="s">
        <v>152</v>
      </c>
    </row>
    <row r="457" spans="1:51" s="15" customFormat="1" ht="12">
      <c r="A457" s="15"/>
      <c r="B457" s="252"/>
      <c r="C457" s="253"/>
      <c r="D457" s="226" t="s">
        <v>163</v>
      </c>
      <c r="E457" s="254" t="s">
        <v>19</v>
      </c>
      <c r="F457" s="255" t="s">
        <v>170</v>
      </c>
      <c r="G457" s="253"/>
      <c r="H457" s="256">
        <v>0.515</v>
      </c>
      <c r="I457" s="257"/>
      <c r="J457" s="253"/>
      <c r="K457" s="253"/>
      <c r="L457" s="258"/>
      <c r="M457" s="259"/>
      <c r="N457" s="260"/>
      <c r="O457" s="260"/>
      <c r="P457" s="260"/>
      <c r="Q457" s="260"/>
      <c r="R457" s="260"/>
      <c r="S457" s="260"/>
      <c r="T457" s="261"/>
      <c r="U457" s="15"/>
      <c r="V457" s="15"/>
      <c r="W457" s="15"/>
      <c r="X457" s="15"/>
      <c r="Y457" s="15"/>
      <c r="Z457" s="15"/>
      <c r="AA457" s="15"/>
      <c r="AB457" s="15"/>
      <c r="AC457" s="15"/>
      <c r="AD457" s="15"/>
      <c r="AE457" s="15"/>
      <c r="AT457" s="262" t="s">
        <v>163</v>
      </c>
      <c r="AU457" s="262" t="s">
        <v>83</v>
      </c>
      <c r="AV457" s="15" t="s">
        <v>159</v>
      </c>
      <c r="AW457" s="15" t="s">
        <v>33</v>
      </c>
      <c r="AX457" s="15" t="s">
        <v>81</v>
      </c>
      <c r="AY457" s="262" t="s">
        <v>152</v>
      </c>
    </row>
    <row r="458" spans="1:51" s="14" customFormat="1" ht="12">
      <c r="A458" s="14"/>
      <c r="B458" s="241"/>
      <c r="C458" s="242"/>
      <c r="D458" s="226" t="s">
        <v>163</v>
      </c>
      <c r="E458" s="242"/>
      <c r="F458" s="244" t="s">
        <v>537</v>
      </c>
      <c r="G458" s="242"/>
      <c r="H458" s="245">
        <v>0.567</v>
      </c>
      <c r="I458" s="246"/>
      <c r="J458" s="242"/>
      <c r="K458" s="242"/>
      <c r="L458" s="247"/>
      <c r="M458" s="248"/>
      <c r="N458" s="249"/>
      <c r="O458" s="249"/>
      <c r="P458" s="249"/>
      <c r="Q458" s="249"/>
      <c r="R458" s="249"/>
      <c r="S458" s="249"/>
      <c r="T458" s="250"/>
      <c r="U458" s="14"/>
      <c r="V458" s="14"/>
      <c r="W458" s="14"/>
      <c r="X458" s="14"/>
      <c r="Y458" s="14"/>
      <c r="Z458" s="14"/>
      <c r="AA458" s="14"/>
      <c r="AB458" s="14"/>
      <c r="AC458" s="14"/>
      <c r="AD458" s="14"/>
      <c r="AE458" s="14"/>
      <c r="AT458" s="251" t="s">
        <v>163</v>
      </c>
      <c r="AU458" s="251" t="s">
        <v>83</v>
      </c>
      <c r="AV458" s="14" t="s">
        <v>83</v>
      </c>
      <c r="AW458" s="14" t="s">
        <v>4</v>
      </c>
      <c r="AX458" s="14" t="s">
        <v>81</v>
      </c>
      <c r="AY458" s="251" t="s">
        <v>152</v>
      </c>
    </row>
    <row r="459" spans="1:65" s="2" customFormat="1" ht="14.4" customHeight="1">
      <c r="A459" s="39"/>
      <c r="B459" s="40"/>
      <c r="C459" s="213" t="s">
        <v>538</v>
      </c>
      <c r="D459" s="213" t="s">
        <v>154</v>
      </c>
      <c r="E459" s="214" t="s">
        <v>539</v>
      </c>
      <c r="F459" s="215" t="s">
        <v>540</v>
      </c>
      <c r="G459" s="216" t="s">
        <v>157</v>
      </c>
      <c r="H459" s="217">
        <v>0.515</v>
      </c>
      <c r="I459" s="218"/>
      <c r="J459" s="219">
        <f>ROUND(I459*H459,2)</f>
        <v>0</v>
      </c>
      <c r="K459" s="215" t="s">
        <v>158</v>
      </c>
      <c r="L459" s="45"/>
      <c r="M459" s="220" t="s">
        <v>19</v>
      </c>
      <c r="N459" s="221" t="s">
        <v>45</v>
      </c>
      <c r="O459" s="85"/>
      <c r="P459" s="222">
        <f>O459*H459</f>
        <v>0</v>
      </c>
      <c r="Q459" s="222">
        <v>0.01266</v>
      </c>
      <c r="R459" s="222">
        <f>Q459*H459</f>
        <v>0.0065198999999999995</v>
      </c>
      <c r="S459" s="222">
        <v>0</v>
      </c>
      <c r="T459" s="223">
        <f>S459*H459</f>
        <v>0</v>
      </c>
      <c r="U459" s="39"/>
      <c r="V459" s="39"/>
      <c r="W459" s="39"/>
      <c r="X459" s="39"/>
      <c r="Y459" s="39"/>
      <c r="Z459" s="39"/>
      <c r="AA459" s="39"/>
      <c r="AB459" s="39"/>
      <c r="AC459" s="39"/>
      <c r="AD459" s="39"/>
      <c r="AE459" s="39"/>
      <c r="AR459" s="224" t="s">
        <v>268</v>
      </c>
      <c r="AT459" s="224" t="s">
        <v>154</v>
      </c>
      <c r="AU459" s="224" t="s">
        <v>83</v>
      </c>
      <c r="AY459" s="18" t="s">
        <v>152</v>
      </c>
      <c r="BE459" s="225">
        <f>IF(N459="základní",J459,0)</f>
        <v>0</v>
      </c>
      <c r="BF459" s="225">
        <f>IF(N459="snížená",J459,0)</f>
        <v>0</v>
      </c>
      <c r="BG459" s="225">
        <f>IF(N459="zákl. přenesená",J459,0)</f>
        <v>0</v>
      </c>
      <c r="BH459" s="225">
        <f>IF(N459="sníž. přenesená",J459,0)</f>
        <v>0</v>
      </c>
      <c r="BI459" s="225">
        <f>IF(N459="nulová",J459,0)</f>
        <v>0</v>
      </c>
      <c r="BJ459" s="18" t="s">
        <v>81</v>
      </c>
      <c r="BK459" s="225">
        <f>ROUND(I459*H459,2)</f>
        <v>0</v>
      </c>
      <c r="BL459" s="18" t="s">
        <v>268</v>
      </c>
      <c r="BM459" s="224" t="s">
        <v>541</v>
      </c>
    </row>
    <row r="460" spans="1:47" s="2" customFormat="1" ht="12">
      <c r="A460" s="39"/>
      <c r="B460" s="40"/>
      <c r="C460" s="41"/>
      <c r="D460" s="226" t="s">
        <v>161</v>
      </c>
      <c r="E460" s="41"/>
      <c r="F460" s="227" t="s">
        <v>542</v>
      </c>
      <c r="G460" s="41"/>
      <c r="H460" s="41"/>
      <c r="I460" s="228"/>
      <c r="J460" s="41"/>
      <c r="K460" s="41"/>
      <c r="L460" s="45"/>
      <c r="M460" s="229"/>
      <c r="N460" s="230"/>
      <c r="O460" s="85"/>
      <c r="P460" s="85"/>
      <c r="Q460" s="85"/>
      <c r="R460" s="85"/>
      <c r="S460" s="85"/>
      <c r="T460" s="86"/>
      <c r="U460" s="39"/>
      <c r="V460" s="39"/>
      <c r="W460" s="39"/>
      <c r="X460" s="39"/>
      <c r="Y460" s="39"/>
      <c r="Z460" s="39"/>
      <c r="AA460" s="39"/>
      <c r="AB460" s="39"/>
      <c r="AC460" s="39"/>
      <c r="AD460" s="39"/>
      <c r="AE460" s="39"/>
      <c r="AT460" s="18" t="s">
        <v>161</v>
      </c>
      <c r="AU460" s="18" t="s">
        <v>83</v>
      </c>
    </row>
    <row r="461" spans="1:51" s="13" customFormat="1" ht="12">
      <c r="A461" s="13"/>
      <c r="B461" s="231"/>
      <c r="C461" s="232"/>
      <c r="D461" s="226" t="s">
        <v>163</v>
      </c>
      <c r="E461" s="233" t="s">
        <v>19</v>
      </c>
      <c r="F461" s="234" t="s">
        <v>535</v>
      </c>
      <c r="G461" s="232"/>
      <c r="H461" s="233" t="s">
        <v>19</v>
      </c>
      <c r="I461" s="235"/>
      <c r="J461" s="232"/>
      <c r="K461" s="232"/>
      <c r="L461" s="236"/>
      <c r="M461" s="237"/>
      <c r="N461" s="238"/>
      <c r="O461" s="238"/>
      <c r="P461" s="238"/>
      <c r="Q461" s="238"/>
      <c r="R461" s="238"/>
      <c r="S461" s="238"/>
      <c r="T461" s="239"/>
      <c r="U461" s="13"/>
      <c r="V461" s="13"/>
      <c r="W461" s="13"/>
      <c r="X461" s="13"/>
      <c r="Y461" s="13"/>
      <c r="Z461" s="13"/>
      <c r="AA461" s="13"/>
      <c r="AB461" s="13"/>
      <c r="AC461" s="13"/>
      <c r="AD461" s="13"/>
      <c r="AE461" s="13"/>
      <c r="AT461" s="240" t="s">
        <v>163</v>
      </c>
      <c r="AU461" s="240" t="s">
        <v>83</v>
      </c>
      <c r="AV461" s="13" t="s">
        <v>81</v>
      </c>
      <c r="AW461" s="13" t="s">
        <v>33</v>
      </c>
      <c r="AX461" s="13" t="s">
        <v>74</v>
      </c>
      <c r="AY461" s="240" t="s">
        <v>152</v>
      </c>
    </row>
    <row r="462" spans="1:51" s="13" customFormat="1" ht="12">
      <c r="A462" s="13"/>
      <c r="B462" s="231"/>
      <c r="C462" s="232"/>
      <c r="D462" s="226" t="s">
        <v>163</v>
      </c>
      <c r="E462" s="233" t="s">
        <v>19</v>
      </c>
      <c r="F462" s="234" t="s">
        <v>528</v>
      </c>
      <c r="G462" s="232"/>
      <c r="H462" s="233" t="s">
        <v>19</v>
      </c>
      <c r="I462" s="235"/>
      <c r="J462" s="232"/>
      <c r="K462" s="232"/>
      <c r="L462" s="236"/>
      <c r="M462" s="237"/>
      <c r="N462" s="238"/>
      <c r="O462" s="238"/>
      <c r="P462" s="238"/>
      <c r="Q462" s="238"/>
      <c r="R462" s="238"/>
      <c r="S462" s="238"/>
      <c r="T462" s="239"/>
      <c r="U462" s="13"/>
      <c r="V462" s="13"/>
      <c r="W462" s="13"/>
      <c r="X462" s="13"/>
      <c r="Y462" s="13"/>
      <c r="Z462" s="13"/>
      <c r="AA462" s="13"/>
      <c r="AB462" s="13"/>
      <c r="AC462" s="13"/>
      <c r="AD462" s="13"/>
      <c r="AE462" s="13"/>
      <c r="AT462" s="240" t="s">
        <v>163</v>
      </c>
      <c r="AU462" s="240" t="s">
        <v>83</v>
      </c>
      <c r="AV462" s="13" t="s">
        <v>81</v>
      </c>
      <c r="AW462" s="13" t="s">
        <v>33</v>
      </c>
      <c r="AX462" s="13" t="s">
        <v>74</v>
      </c>
      <c r="AY462" s="240" t="s">
        <v>152</v>
      </c>
    </row>
    <row r="463" spans="1:51" s="14" customFormat="1" ht="12">
      <c r="A463" s="14"/>
      <c r="B463" s="241"/>
      <c r="C463" s="242"/>
      <c r="D463" s="226" t="s">
        <v>163</v>
      </c>
      <c r="E463" s="243" t="s">
        <v>19</v>
      </c>
      <c r="F463" s="244" t="s">
        <v>536</v>
      </c>
      <c r="G463" s="242"/>
      <c r="H463" s="245">
        <v>0.515</v>
      </c>
      <c r="I463" s="246"/>
      <c r="J463" s="242"/>
      <c r="K463" s="242"/>
      <c r="L463" s="247"/>
      <c r="M463" s="248"/>
      <c r="N463" s="249"/>
      <c r="O463" s="249"/>
      <c r="P463" s="249"/>
      <c r="Q463" s="249"/>
      <c r="R463" s="249"/>
      <c r="S463" s="249"/>
      <c r="T463" s="250"/>
      <c r="U463" s="14"/>
      <c r="V463" s="14"/>
      <c r="W463" s="14"/>
      <c r="X463" s="14"/>
      <c r="Y463" s="14"/>
      <c r="Z463" s="14"/>
      <c r="AA463" s="14"/>
      <c r="AB463" s="14"/>
      <c r="AC463" s="14"/>
      <c r="AD463" s="14"/>
      <c r="AE463" s="14"/>
      <c r="AT463" s="251" t="s">
        <v>163</v>
      </c>
      <c r="AU463" s="251" t="s">
        <v>83</v>
      </c>
      <c r="AV463" s="14" t="s">
        <v>83</v>
      </c>
      <c r="AW463" s="14" t="s">
        <v>33</v>
      </c>
      <c r="AX463" s="14" t="s">
        <v>74</v>
      </c>
      <c r="AY463" s="251" t="s">
        <v>152</v>
      </c>
    </row>
    <row r="464" spans="1:51" s="15" customFormat="1" ht="12">
      <c r="A464" s="15"/>
      <c r="B464" s="252"/>
      <c r="C464" s="253"/>
      <c r="D464" s="226" t="s">
        <v>163</v>
      </c>
      <c r="E464" s="254" t="s">
        <v>19</v>
      </c>
      <c r="F464" s="255" t="s">
        <v>170</v>
      </c>
      <c r="G464" s="253"/>
      <c r="H464" s="256">
        <v>0.515</v>
      </c>
      <c r="I464" s="257"/>
      <c r="J464" s="253"/>
      <c r="K464" s="253"/>
      <c r="L464" s="258"/>
      <c r="M464" s="259"/>
      <c r="N464" s="260"/>
      <c r="O464" s="260"/>
      <c r="P464" s="260"/>
      <c r="Q464" s="260"/>
      <c r="R464" s="260"/>
      <c r="S464" s="260"/>
      <c r="T464" s="261"/>
      <c r="U464" s="15"/>
      <c r="V464" s="15"/>
      <c r="W464" s="15"/>
      <c r="X464" s="15"/>
      <c r="Y464" s="15"/>
      <c r="Z464" s="15"/>
      <c r="AA464" s="15"/>
      <c r="AB464" s="15"/>
      <c r="AC464" s="15"/>
      <c r="AD464" s="15"/>
      <c r="AE464" s="15"/>
      <c r="AT464" s="262" t="s">
        <v>163</v>
      </c>
      <c r="AU464" s="262" t="s">
        <v>83</v>
      </c>
      <c r="AV464" s="15" t="s">
        <v>159</v>
      </c>
      <c r="AW464" s="15" t="s">
        <v>33</v>
      </c>
      <c r="AX464" s="15" t="s">
        <v>81</v>
      </c>
      <c r="AY464" s="262" t="s">
        <v>152</v>
      </c>
    </row>
    <row r="465" spans="1:65" s="2" customFormat="1" ht="14.4" customHeight="1">
      <c r="A465" s="39"/>
      <c r="B465" s="40"/>
      <c r="C465" s="213" t="s">
        <v>543</v>
      </c>
      <c r="D465" s="213" t="s">
        <v>154</v>
      </c>
      <c r="E465" s="214" t="s">
        <v>544</v>
      </c>
      <c r="F465" s="215" t="s">
        <v>545</v>
      </c>
      <c r="G465" s="216" t="s">
        <v>292</v>
      </c>
      <c r="H465" s="217">
        <v>1</v>
      </c>
      <c r="I465" s="218"/>
      <c r="J465" s="219">
        <f>ROUND(I465*H465,2)</f>
        <v>0</v>
      </c>
      <c r="K465" s="215" t="s">
        <v>19</v>
      </c>
      <c r="L465" s="45"/>
      <c r="M465" s="220" t="s">
        <v>19</v>
      </c>
      <c r="N465" s="221" t="s">
        <v>45</v>
      </c>
      <c r="O465" s="85"/>
      <c r="P465" s="222">
        <f>O465*H465</f>
        <v>0</v>
      </c>
      <c r="Q465" s="222">
        <v>0.2</v>
      </c>
      <c r="R465" s="222">
        <f>Q465*H465</f>
        <v>0.2</v>
      </c>
      <c r="S465" s="222">
        <v>0</v>
      </c>
      <c r="T465" s="223">
        <f>S465*H465</f>
        <v>0</v>
      </c>
      <c r="U465" s="39"/>
      <c r="V465" s="39"/>
      <c r="W465" s="39"/>
      <c r="X465" s="39"/>
      <c r="Y465" s="39"/>
      <c r="Z465" s="39"/>
      <c r="AA465" s="39"/>
      <c r="AB465" s="39"/>
      <c r="AC465" s="39"/>
      <c r="AD465" s="39"/>
      <c r="AE465" s="39"/>
      <c r="AR465" s="224" t="s">
        <v>268</v>
      </c>
      <c r="AT465" s="224" t="s">
        <v>154</v>
      </c>
      <c r="AU465" s="224" t="s">
        <v>83</v>
      </c>
      <c r="AY465" s="18" t="s">
        <v>152</v>
      </c>
      <c r="BE465" s="225">
        <f>IF(N465="základní",J465,0)</f>
        <v>0</v>
      </c>
      <c r="BF465" s="225">
        <f>IF(N465="snížená",J465,0)</f>
        <v>0</v>
      </c>
      <c r="BG465" s="225">
        <f>IF(N465="zákl. přenesená",J465,0)</f>
        <v>0</v>
      </c>
      <c r="BH465" s="225">
        <f>IF(N465="sníž. přenesená",J465,0)</f>
        <v>0</v>
      </c>
      <c r="BI465" s="225">
        <f>IF(N465="nulová",J465,0)</f>
        <v>0</v>
      </c>
      <c r="BJ465" s="18" t="s">
        <v>81</v>
      </c>
      <c r="BK465" s="225">
        <f>ROUND(I465*H465,2)</f>
        <v>0</v>
      </c>
      <c r="BL465" s="18" t="s">
        <v>268</v>
      </c>
      <c r="BM465" s="224" t="s">
        <v>546</v>
      </c>
    </row>
    <row r="466" spans="1:65" s="2" customFormat="1" ht="24.15" customHeight="1">
      <c r="A466" s="39"/>
      <c r="B466" s="40"/>
      <c r="C466" s="213" t="s">
        <v>547</v>
      </c>
      <c r="D466" s="213" t="s">
        <v>154</v>
      </c>
      <c r="E466" s="214" t="s">
        <v>548</v>
      </c>
      <c r="F466" s="215" t="s">
        <v>549</v>
      </c>
      <c r="G466" s="216" t="s">
        <v>475</v>
      </c>
      <c r="H466" s="217">
        <v>24.8</v>
      </c>
      <c r="I466" s="218"/>
      <c r="J466" s="219">
        <f>ROUND(I466*H466,2)</f>
        <v>0</v>
      </c>
      <c r="K466" s="215" t="s">
        <v>158</v>
      </c>
      <c r="L466" s="45"/>
      <c r="M466" s="220" t="s">
        <v>19</v>
      </c>
      <c r="N466" s="221" t="s">
        <v>45</v>
      </c>
      <c r="O466" s="85"/>
      <c r="P466" s="222">
        <f>O466*H466</f>
        <v>0</v>
      </c>
      <c r="Q466" s="222">
        <v>0</v>
      </c>
      <c r="R466" s="222">
        <f>Q466*H466</f>
        <v>0</v>
      </c>
      <c r="S466" s="222">
        <v>0</v>
      </c>
      <c r="T466" s="223">
        <f>S466*H466</f>
        <v>0</v>
      </c>
      <c r="U466" s="39"/>
      <c r="V466" s="39"/>
      <c r="W466" s="39"/>
      <c r="X466" s="39"/>
      <c r="Y466" s="39"/>
      <c r="Z466" s="39"/>
      <c r="AA466" s="39"/>
      <c r="AB466" s="39"/>
      <c r="AC466" s="39"/>
      <c r="AD466" s="39"/>
      <c r="AE466" s="39"/>
      <c r="AR466" s="224" t="s">
        <v>268</v>
      </c>
      <c r="AT466" s="224" t="s">
        <v>154</v>
      </c>
      <c r="AU466" s="224" t="s">
        <v>83</v>
      </c>
      <c r="AY466" s="18" t="s">
        <v>152</v>
      </c>
      <c r="BE466" s="225">
        <f>IF(N466="základní",J466,0)</f>
        <v>0</v>
      </c>
      <c r="BF466" s="225">
        <f>IF(N466="snížená",J466,0)</f>
        <v>0</v>
      </c>
      <c r="BG466" s="225">
        <f>IF(N466="zákl. přenesená",J466,0)</f>
        <v>0</v>
      </c>
      <c r="BH466" s="225">
        <f>IF(N466="sníž. přenesená",J466,0)</f>
        <v>0</v>
      </c>
      <c r="BI466" s="225">
        <f>IF(N466="nulová",J466,0)</f>
        <v>0</v>
      </c>
      <c r="BJ466" s="18" t="s">
        <v>81</v>
      </c>
      <c r="BK466" s="225">
        <f>ROUND(I466*H466,2)</f>
        <v>0</v>
      </c>
      <c r="BL466" s="18" t="s">
        <v>268</v>
      </c>
      <c r="BM466" s="224" t="s">
        <v>550</v>
      </c>
    </row>
    <row r="467" spans="1:47" s="2" customFormat="1" ht="12">
      <c r="A467" s="39"/>
      <c r="B467" s="40"/>
      <c r="C467" s="41"/>
      <c r="D467" s="226" t="s">
        <v>161</v>
      </c>
      <c r="E467" s="41"/>
      <c r="F467" s="227" t="s">
        <v>551</v>
      </c>
      <c r="G467" s="41"/>
      <c r="H467" s="41"/>
      <c r="I467" s="228"/>
      <c r="J467" s="41"/>
      <c r="K467" s="41"/>
      <c r="L467" s="45"/>
      <c r="M467" s="229"/>
      <c r="N467" s="230"/>
      <c r="O467" s="85"/>
      <c r="P467" s="85"/>
      <c r="Q467" s="85"/>
      <c r="R467" s="85"/>
      <c r="S467" s="85"/>
      <c r="T467" s="86"/>
      <c r="U467" s="39"/>
      <c r="V467" s="39"/>
      <c r="W467" s="39"/>
      <c r="X467" s="39"/>
      <c r="Y467" s="39"/>
      <c r="Z467" s="39"/>
      <c r="AA467" s="39"/>
      <c r="AB467" s="39"/>
      <c r="AC467" s="39"/>
      <c r="AD467" s="39"/>
      <c r="AE467" s="39"/>
      <c r="AT467" s="18" t="s">
        <v>161</v>
      </c>
      <c r="AU467" s="18" t="s">
        <v>83</v>
      </c>
    </row>
    <row r="468" spans="1:51" s="13" customFormat="1" ht="12">
      <c r="A468" s="13"/>
      <c r="B468" s="231"/>
      <c r="C468" s="232"/>
      <c r="D468" s="226" t="s">
        <v>163</v>
      </c>
      <c r="E468" s="233" t="s">
        <v>19</v>
      </c>
      <c r="F468" s="234" t="s">
        <v>514</v>
      </c>
      <c r="G468" s="232"/>
      <c r="H468" s="233" t="s">
        <v>19</v>
      </c>
      <c r="I468" s="235"/>
      <c r="J468" s="232"/>
      <c r="K468" s="232"/>
      <c r="L468" s="236"/>
      <c r="M468" s="237"/>
      <c r="N468" s="238"/>
      <c r="O468" s="238"/>
      <c r="P468" s="238"/>
      <c r="Q468" s="238"/>
      <c r="R468" s="238"/>
      <c r="S468" s="238"/>
      <c r="T468" s="239"/>
      <c r="U468" s="13"/>
      <c r="V468" s="13"/>
      <c r="W468" s="13"/>
      <c r="X468" s="13"/>
      <c r="Y468" s="13"/>
      <c r="Z468" s="13"/>
      <c r="AA468" s="13"/>
      <c r="AB468" s="13"/>
      <c r="AC468" s="13"/>
      <c r="AD468" s="13"/>
      <c r="AE468" s="13"/>
      <c r="AT468" s="240" t="s">
        <v>163</v>
      </c>
      <c r="AU468" s="240" t="s">
        <v>83</v>
      </c>
      <c r="AV468" s="13" t="s">
        <v>81</v>
      </c>
      <c r="AW468" s="13" t="s">
        <v>33</v>
      </c>
      <c r="AX468" s="13" t="s">
        <v>74</v>
      </c>
      <c r="AY468" s="240" t="s">
        <v>152</v>
      </c>
    </row>
    <row r="469" spans="1:51" s="14" customFormat="1" ht="12">
      <c r="A469" s="14"/>
      <c r="B469" s="241"/>
      <c r="C469" s="242"/>
      <c r="D469" s="226" t="s">
        <v>163</v>
      </c>
      <c r="E469" s="243" t="s">
        <v>19</v>
      </c>
      <c r="F469" s="244" t="s">
        <v>515</v>
      </c>
      <c r="G469" s="242"/>
      <c r="H469" s="245">
        <v>12.8</v>
      </c>
      <c r="I469" s="246"/>
      <c r="J469" s="242"/>
      <c r="K469" s="242"/>
      <c r="L469" s="247"/>
      <c r="M469" s="248"/>
      <c r="N469" s="249"/>
      <c r="O469" s="249"/>
      <c r="P469" s="249"/>
      <c r="Q469" s="249"/>
      <c r="R469" s="249"/>
      <c r="S469" s="249"/>
      <c r="T469" s="250"/>
      <c r="U469" s="14"/>
      <c r="V469" s="14"/>
      <c r="W469" s="14"/>
      <c r="X469" s="14"/>
      <c r="Y469" s="14"/>
      <c r="Z469" s="14"/>
      <c r="AA469" s="14"/>
      <c r="AB469" s="14"/>
      <c r="AC469" s="14"/>
      <c r="AD469" s="14"/>
      <c r="AE469" s="14"/>
      <c r="AT469" s="251" t="s">
        <v>163</v>
      </c>
      <c r="AU469" s="251" t="s">
        <v>83</v>
      </c>
      <c r="AV469" s="14" t="s">
        <v>83</v>
      </c>
      <c r="AW469" s="14" t="s">
        <v>33</v>
      </c>
      <c r="AX469" s="14" t="s">
        <v>74</v>
      </c>
      <c r="AY469" s="251" t="s">
        <v>152</v>
      </c>
    </row>
    <row r="470" spans="1:51" s="13" customFormat="1" ht="12">
      <c r="A470" s="13"/>
      <c r="B470" s="231"/>
      <c r="C470" s="232"/>
      <c r="D470" s="226" t="s">
        <v>163</v>
      </c>
      <c r="E470" s="233" t="s">
        <v>19</v>
      </c>
      <c r="F470" s="234" t="s">
        <v>516</v>
      </c>
      <c r="G470" s="232"/>
      <c r="H470" s="233" t="s">
        <v>19</v>
      </c>
      <c r="I470" s="235"/>
      <c r="J470" s="232"/>
      <c r="K470" s="232"/>
      <c r="L470" s="236"/>
      <c r="M470" s="237"/>
      <c r="N470" s="238"/>
      <c r="O470" s="238"/>
      <c r="P470" s="238"/>
      <c r="Q470" s="238"/>
      <c r="R470" s="238"/>
      <c r="S470" s="238"/>
      <c r="T470" s="239"/>
      <c r="U470" s="13"/>
      <c r="V470" s="13"/>
      <c r="W470" s="13"/>
      <c r="X470" s="13"/>
      <c r="Y470" s="13"/>
      <c r="Z470" s="13"/>
      <c r="AA470" s="13"/>
      <c r="AB470" s="13"/>
      <c r="AC470" s="13"/>
      <c r="AD470" s="13"/>
      <c r="AE470" s="13"/>
      <c r="AT470" s="240" t="s">
        <v>163</v>
      </c>
      <c r="AU470" s="240" t="s">
        <v>83</v>
      </c>
      <c r="AV470" s="13" t="s">
        <v>81</v>
      </c>
      <c r="AW470" s="13" t="s">
        <v>33</v>
      </c>
      <c r="AX470" s="13" t="s">
        <v>74</v>
      </c>
      <c r="AY470" s="240" t="s">
        <v>152</v>
      </c>
    </row>
    <row r="471" spans="1:51" s="14" customFormat="1" ht="12">
      <c r="A471" s="14"/>
      <c r="B471" s="241"/>
      <c r="C471" s="242"/>
      <c r="D471" s="226" t="s">
        <v>163</v>
      </c>
      <c r="E471" s="243" t="s">
        <v>19</v>
      </c>
      <c r="F471" s="244" t="s">
        <v>517</v>
      </c>
      <c r="G471" s="242"/>
      <c r="H471" s="245">
        <v>12</v>
      </c>
      <c r="I471" s="246"/>
      <c r="J471" s="242"/>
      <c r="K471" s="242"/>
      <c r="L471" s="247"/>
      <c r="M471" s="248"/>
      <c r="N471" s="249"/>
      <c r="O471" s="249"/>
      <c r="P471" s="249"/>
      <c r="Q471" s="249"/>
      <c r="R471" s="249"/>
      <c r="S471" s="249"/>
      <c r="T471" s="250"/>
      <c r="U471" s="14"/>
      <c r="V471" s="14"/>
      <c r="W471" s="14"/>
      <c r="X471" s="14"/>
      <c r="Y471" s="14"/>
      <c r="Z471" s="14"/>
      <c r="AA471" s="14"/>
      <c r="AB471" s="14"/>
      <c r="AC471" s="14"/>
      <c r="AD471" s="14"/>
      <c r="AE471" s="14"/>
      <c r="AT471" s="251" t="s">
        <v>163</v>
      </c>
      <c r="AU471" s="251" t="s">
        <v>83</v>
      </c>
      <c r="AV471" s="14" t="s">
        <v>83</v>
      </c>
      <c r="AW471" s="14" t="s">
        <v>33</v>
      </c>
      <c r="AX471" s="14" t="s">
        <v>74</v>
      </c>
      <c r="AY471" s="251" t="s">
        <v>152</v>
      </c>
    </row>
    <row r="472" spans="1:51" s="15" customFormat="1" ht="12">
      <c r="A472" s="15"/>
      <c r="B472" s="252"/>
      <c r="C472" s="253"/>
      <c r="D472" s="226" t="s">
        <v>163</v>
      </c>
      <c r="E472" s="254" t="s">
        <v>19</v>
      </c>
      <c r="F472" s="255" t="s">
        <v>170</v>
      </c>
      <c r="G472" s="253"/>
      <c r="H472" s="256">
        <v>24.8</v>
      </c>
      <c r="I472" s="257"/>
      <c r="J472" s="253"/>
      <c r="K472" s="253"/>
      <c r="L472" s="258"/>
      <c r="M472" s="259"/>
      <c r="N472" s="260"/>
      <c r="O472" s="260"/>
      <c r="P472" s="260"/>
      <c r="Q472" s="260"/>
      <c r="R472" s="260"/>
      <c r="S472" s="260"/>
      <c r="T472" s="261"/>
      <c r="U472" s="15"/>
      <c r="V472" s="15"/>
      <c r="W472" s="15"/>
      <c r="X472" s="15"/>
      <c r="Y472" s="15"/>
      <c r="Z472" s="15"/>
      <c r="AA472" s="15"/>
      <c r="AB472" s="15"/>
      <c r="AC472" s="15"/>
      <c r="AD472" s="15"/>
      <c r="AE472" s="15"/>
      <c r="AT472" s="262" t="s">
        <v>163</v>
      </c>
      <c r="AU472" s="262" t="s">
        <v>83</v>
      </c>
      <c r="AV472" s="15" t="s">
        <v>159</v>
      </c>
      <c r="AW472" s="15" t="s">
        <v>33</v>
      </c>
      <c r="AX472" s="15" t="s">
        <v>81</v>
      </c>
      <c r="AY472" s="262" t="s">
        <v>152</v>
      </c>
    </row>
    <row r="473" spans="1:65" s="2" customFormat="1" ht="14.4" customHeight="1">
      <c r="A473" s="39"/>
      <c r="B473" s="40"/>
      <c r="C473" s="263" t="s">
        <v>552</v>
      </c>
      <c r="D473" s="263" t="s">
        <v>531</v>
      </c>
      <c r="E473" s="264" t="s">
        <v>553</v>
      </c>
      <c r="F473" s="265" t="s">
        <v>554</v>
      </c>
      <c r="G473" s="266" t="s">
        <v>157</v>
      </c>
      <c r="H473" s="267">
        <v>0.477</v>
      </c>
      <c r="I473" s="268"/>
      <c r="J473" s="269">
        <f>ROUND(I473*H473,2)</f>
        <v>0</v>
      </c>
      <c r="K473" s="265" t="s">
        <v>158</v>
      </c>
      <c r="L473" s="270"/>
      <c r="M473" s="271" t="s">
        <v>19</v>
      </c>
      <c r="N473" s="272" t="s">
        <v>45</v>
      </c>
      <c r="O473" s="85"/>
      <c r="P473" s="222">
        <f>O473*H473</f>
        <v>0</v>
      </c>
      <c r="Q473" s="222">
        <v>0.55</v>
      </c>
      <c r="R473" s="222">
        <f>Q473*H473</f>
        <v>0.26235</v>
      </c>
      <c r="S473" s="222">
        <v>0</v>
      </c>
      <c r="T473" s="223">
        <f>S473*H473</f>
        <v>0</v>
      </c>
      <c r="U473" s="39"/>
      <c r="V473" s="39"/>
      <c r="W473" s="39"/>
      <c r="X473" s="39"/>
      <c r="Y473" s="39"/>
      <c r="Z473" s="39"/>
      <c r="AA473" s="39"/>
      <c r="AB473" s="39"/>
      <c r="AC473" s="39"/>
      <c r="AD473" s="39"/>
      <c r="AE473" s="39"/>
      <c r="AR473" s="224" t="s">
        <v>380</v>
      </c>
      <c r="AT473" s="224" t="s">
        <v>531</v>
      </c>
      <c r="AU473" s="224" t="s">
        <v>83</v>
      </c>
      <c r="AY473" s="18" t="s">
        <v>152</v>
      </c>
      <c r="BE473" s="225">
        <f>IF(N473="základní",J473,0)</f>
        <v>0</v>
      </c>
      <c r="BF473" s="225">
        <f>IF(N473="snížená",J473,0)</f>
        <v>0</v>
      </c>
      <c r="BG473" s="225">
        <f>IF(N473="zákl. přenesená",J473,0)</f>
        <v>0</v>
      </c>
      <c r="BH473" s="225">
        <f>IF(N473="sníž. přenesená",J473,0)</f>
        <v>0</v>
      </c>
      <c r="BI473" s="225">
        <f>IF(N473="nulová",J473,0)</f>
        <v>0</v>
      </c>
      <c r="BJ473" s="18" t="s">
        <v>81</v>
      </c>
      <c r="BK473" s="225">
        <f>ROUND(I473*H473,2)</f>
        <v>0</v>
      </c>
      <c r="BL473" s="18" t="s">
        <v>268</v>
      </c>
      <c r="BM473" s="224" t="s">
        <v>555</v>
      </c>
    </row>
    <row r="474" spans="1:51" s="13" customFormat="1" ht="12">
      <c r="A474" s="13"/>
      <c r="B474" s="231"/>
      <c r="C474" s="232"/>
      <c r="D474" s="226" t="s">
        <v>163</v>
      </c>
      <c r="E474" s="233" t="s">
        <v>19</v>
      </c>
      <c r="F474" s="234" t="s">
        <v>556</v>
      </c>
      <c r="G474" s="232"/>
      <c r="H474" s="233" t="s">
        <v>19</v>
      </c>
      <c r="I474" s="235"/>
      <c r="J474" s="232"/>
      <c r="K474" s="232"/>
      <c r="L474" s="236"/>
      <c r="M474" s="237"/>
      <c r="N474" s="238"/>
      <c r="O474" s="238"/>
      <c r="P474" s="238"/>
      <c r="Q474" s="238"/>
      <c r="R474" s="238"/>
      <c r="S474" s="238"/>
      <c r="T474" s="239"/>
      <c r="U474" s="13"/>
      <c r="V474" s="13"/>
      <c r="W474" s="13"/>
      <c r="X474" s="13"/>
      <c r="Y474" s="13"/>
      <c r="Z474" s="13"/>
      <c r="AA474" s="13"/>
      <c r="AB474" s="13"/>
      <c r="AC474" s="13"/>
      <c r="AD474" s="13"/>
      <c r="AE474" s="13"/>
      <c r="AT474" s="240" t="s">
        <v>163</v>
      </c>
      <c r="AU474" s="240" t="s">
        <v>83</v>
      </c>
      <c r="AV474" s="13" t="s">
        <v>81</v>
      </c>
      <c r="AW474" s="13" t="s">
        <v>33</v>
      </c>
      <c r="AX474" s="13" t="s">
        <v>74</v>
      </c>
      <c r="AY474" s="240" t="s">
        <v>152</v>
      </c>
    </row>
    <row r="475" spans="1:51" s="13" customFormat="1" ht="12">
      <c r="A475" s="13"/>
      <c r="B475" s="231"/>
      <c r="C475" s="232"/>
      <c r="D475" s="226" t="s">
        <v>163</v>
      </c>
      <c r="E475" s="233" t="s">
        <v>19</v>
      </c>
      <c r="F475" s="234" t="s">
        <v>514</v>
      </c>
      <c r="G475" s="232"/>
      <c r="H475" s="233" t="s">
        <v>19</v>
      </c>
      <c r="I475" s="235"/>
      <c r="J475" s="232"/>
      <c r="K475" s="232"/>
      <c r="L475" s="236"/>
      <c r="M475" s="237"/>
      <c r="N475" s="238"/>
      <c r="O475" s="238"/>
      <c r="P475" s="238"/>
      <c r="Q475" s="238"/>
      <c r="R475" s="238"/>
      <c r="S475" s="238"/>
      <c r="T475" s="239"/>
      <c r="U475" s="13"/>
      <c r="V475" s="13"/>
      <c r="W475" s="13"/>
      <c r="X475" s="13"/>
      <c r="Y475" s="13"/>
      <c r="Z475" s="13"/>
      <c r="AA475" s="13"/>
      <c r="AB475" s="13"/>
      <c r="AC475" s="13"/>
      <c r="AD475" s="13"/>
      <c r="AE475" s="13"/>
      <c r="AT475" s="240" t="s">
        <v>163</v>
      </c>
      <c r="AU475" s="240" t="s">
        <v>83</v>
      </c>
      <c r="AV475" s="13" t="s">
        <v>81</v>
      </c>
      <c r="AW475" s="13" t="s">
        <v>33</v>
      </c>
      <c r="AX475" s="13" t="s">
        <v>74</v>
      </c>
      <c r="AY475" s="240" t="s">
        <v>152</v>
      </c>
    </row>
    <row r="476" spans="1:51" s="14" customFormat="1" ht="12">
      <c r="A476" s="14"/>
      <c r="B476" s="241"/>
      <c r="C476" s="242"/>
      <c r="D476" s="226" t="s">
        <v>163</v>
      </c>
      <c r="E476" s="243" t="s">
        <v>19</v>
      </c>
      <c r="F476" s="244" t="s">
        <v>557</v>
      </c>
      <c r="G476" s="242"/>
      <c r="H476" s="245">
        <v>0.154</v>
      </c>
      <c r="I476" s="246"/>
      <c r="J476" s="242"/>
      <c r="K476" s="242"/>
      <c r="L476" s="247"/>
      <c r="M476" s="248"/>
      <c r="N476" s="249"/>
      <c r="O476" s="249"/>
      <c r="P476" s="249"/>
      <c r="Q476" s="249"/>
      <c r="R476" s="249"/>
      <c r="S476" s="249"/>
      <c r="T476" s="250"/>
      <c r="U476" s="14"/>
      <c r="V476" s="14"/>
      <c r="W476" s="14"/>
      <c r="X476" s="14"/>
      <c r="Y476" s="14"/>
      <c r="Z476" s="14"/>
      <c r="AA476" s="14"/>
      <c r="AB476" s="14"/>
      <c r="AC476" s="14"/>
      <c r="AD476" s="14"/>
      <c r="AE476" s="14"/>
      <c r="AT476" s="251" t="s">
        <v>163</v>
      </c>
      <c r="AU476" s="251" t="s">
        <v>83</v>
      </c>
      <c r="AV476" s="14" t="s">
        <v>83</v>
      </c>
      <c r="AW476" s="14" t="s">
        <v>33</v>
      </c>
      <c r="AX476" s="14" t="s">
        <v>74</v>
      </c>
      <c r="AY476" s="251" t="s">
        <v>152</v>
      </c>
    </row>
    <row r="477" spans="1:51" s="13" customFormat="1" ht="12">
      <c r="A477" s="13"/>
      <c r="B477" s="231"/>
      <c r="C477" s="232"/>
      <c r="D477" s="226" t="s">
        <v>163</v>
      </c>
      <c r="E477" s="233" t="s">
        <v>19</v>
      </c>
      <c r="F477" s="234" t="s">
        <v>516</v>
      </c>
      <c r="G477" s="232"/>
      <c r="H477" s="233" t="s">
        <v>19</v>
      </c>
      <c r="I477" s="235"/>
      <c r="J477" s="232"/>
      <c r="K477" s="232"/>
      <c r="L477" s="236"/>
      <c r="M477" s="237"/>
      <c r="N477" s="238"/>
      <c r="O477" s="238"/>
      <c r="P477" s="238"/>
      <c r="Q477" s="238"/>
      <c r="R477" s="238"/>
      <c r="S477" s="238"/>
      <c r="T477" s="239"/>
      <c r="U477" s="13"/>
      <c r="V477" s="13"/>
      <c r="W477" s="13"/>
      <c r="X477" s="13"/>
      <c r="Y477" s="13"/>
      <c r="Z477" s="13"/>
      <c r="AA477" s="13"/>
      <c r="AB477" s="13"/>
      <c r="AC477" s="13"/>
      <c r="AD477" s="13"/>
      <c r="AE477" s="13"/>
      <c r="AT477" s="240" t="s">
        <v>163</v>
      </c>
      <c r="AU477" s="240" t="s">
        <v>83</v>
      </c>
      <c r="AV477" s="13" t="s">
        <v>81</v>
      </c>
      <c r="AW477" s="13" t="s">
        <v>33</v>
      </c>
      <c r="AX477" s="13" t="s">
        <v>74</v>
      </c>
      <c r="AY477" s="240" t="s">
        <v>152</v>
      </c>
    </row>
    <row r="478" spans="1:51" s="14" customFormat="1" ht="12">
      <c r="A478" s="14"/>
      <c r="B478" s="241"/>
      <c r="C478" s="242"/>
      <c r="D478" s="226" t="s">
        <v>163</v>
      </c>
      <c r="E478" s="243" t="s">
        <v>19</v>
      </c>
      <c r="F478" s="244" t="s">
        <v>558</v>
      </c>
      <c r="G478" s="242"/>
      <c r="H478" s="245">
        <v>0.144</v>
      </c>
      <c r="I478" s="246"/>
      <c r="J478" s="242"/>
      <c r="K478" s="242"/>
      <c r="L478" s="247"/>
      <c r="M478" s="248"/>
      <c r="N478" s="249"/>
      <c r="O478" s="249"/>
      <c r="P478" s="249"/>
      <c r="Q478" s="249"/>
      <c r="R478" s="249"/>
      <c r="S478" s="249"/>
      <c r="T478" s="250"/>
      <c r="U478" s="14"/>
      <c r="V478" s="14"/>
      <c r="W478" s="14"/>
      <c r="X478" s="14"/>
      <c r="Y478" s="14"/>
      <c r="Z478" s="14"/>
      <c r="AA478" s="14"/>
      <c r="AB478" s="14"/>
      <c r="AC478" s="14"/>
      <c r="AD478" s="14"/>
      <c r="AE478" s="14"/>
      <c r="AT478" s="251" t="s">
        <v>163</v>
      </c>
      <c r="AU478" s="251" t="s">
        <v>83</v>
      </c>
      <c r="AV478" s="14" t="s">
        <v>83</v>
      </c>
      <c r="AW478" s="14" t="s">
        <v>33</v>
      </c>
      <c r="AX478" s="14" t="s">
        <v>74</v>
      </c>
      <c r="AY478" s="251" t="s">
        <v>152</v>
      </c>
    </row>
    <row r="479" spans="1:51" s="15" customFormat="1" ht="12">
      <c r="A479" s="15"/>
      <c r="B479" s="252"/>
      <c r="C479" s="253"/>
      <c r="D479" s="226" t="s">
        <v>163</v>
      </c>
      <c r="E479" s="254" t="s">
        <v>19</v>
      </c>
      <c r="F479" s="255" t="s">
        <v>170</v>
      </c>
      <c r="G479" s="253"/>
      <c r="H479" s="256">
        <v>0.298</v>
      </c>
      <c r="I479" s="257"/>
      <c r="J479" s="253"/>
      <c r="K479" s="253"/>
      <c r="L479" s="258"/>
      <c r="M479" s="259"/>
      <c r="N479" s="260"/>
      <c r="O479" s="260"/>
      <c r="P479" s="260"/>
      <c r="Q479" s="260"/>
      <c r="R479" s="260"/>
      <c r="S479" s="260"/>
      <c r="T479" s="261"/>
      <c r="U479" s="15"/>
      <c r="V479" s="15"/>
      <c r="W479" s="15"/>
      <c r="X479" s="15"/>
      <c r="Y479" s="15"/>
      <c r="Z479" s="15"/>
      <c r="AA479" s="15"/>
      <c r="AB479" s="15"/>
      <c r="AC479" s="15"/>
      <c r="AD479" s="15"/>
      <c r="AE479" s="15"/>
      <c r="AT479" s="262" t="s">
        <v>163</v>
      </c>
      <c r="AU479" s="262" t="s">
        <v>83</v>
      </c>
      <c r="AV479" s="15" t="s">
        <v>159</v>
      </c>
      <c r="AW479" s="15" t="s">
        <v>33</v>
      </c>
      <c r="AX479" s="15" t="s">
        <v>81</v>
      </c>
      <c r="AY479" s="262" t="s">
        <v>152</v>
      </c>
    </row>
    <row r="480" spans="1:51" s="14" customFormat="1" ht="12">
      <c r="A480" s="14"/>
      <c r="B480" s="241"/>
      <c r="C480" s="242"/>
      <c r="D480" s="226" t="s">
        <v>163</v>
      </c>
      <c r="E480" s="242"/>
      <c r="F480" s="244" t="s">
        <v>559</v>
      </c>
      <c r="G480" s="242"/>
      <c r="H480" s="245">
        <v>0.477</v>
      </c>
      <c r="I480" s="246"/>
      <c r="J480" s="242"/>
      <c r="K480" s="242"/>
      <c r="L480" s="247"/>
      <c r="M480" s="248"/>
      <c r="N480" s="249"/>
      <c r="O480" s="249"/>
      <c r="P480" s="249"/>
      <c r="Q480" s="249"/>
      <c r="R480" s="249"/>
      <c r="S480" s="249"/>
      <c r="T480" s="250"/>
      <c r="U480" s="14"/>
      <c r="V480" s="14"/>
      <c r="W480" s="14"/>
      <c r="X480" s="14"/>
      <c r="Y480" s="14"/>
      <c r="Z480" s="14"/>
      <c r="AA480" s="14"/>
      <c r="AB480" s="14"/>
      <c r="AC480" s="14"/>
      <c r="AD480" s="14"/>
      <c r="AE480" s="14"/>
      <c r="AT480" s="251" t="s">
        <v>163</v>
      </c>
      <c r="AU480" s="251" t="s">
        <v>83</v>
      </c>
      <c r="AV480" s="14" t="s">
        <v>83</v>
      </c>
      <c r="AW480" s="14" t="s">
        <v>4</v>
      </c>
      <c r="AX480" s="14" t="s">
        <v>81</v>
      </c>
      <c r="AY480" s="251" t="s">
        <v>152</v>
      </c>
    </row>
    <row r="481" spans="1:65" s="2" customFormat="1" ht="24.15" customHeight="1">
      <c r="A481" s="39"/>
      <c r="B481" s="40"/>
      <c r="C481" s="213" t="s">
        <v>560</v>
      </c>
      <c r="D481" s="213" t="s">
        <v>154</v>
      </c>
      <c r="E481" s="214" t="s">
        <v>561</v>
      </c>
      <c r="F481" s="215" t="s">
        <v>562</v>
      </c>
      <c r="G481" s="216" t="s">
        <v>475</v>
      </c>
      <c r="H481" s="217">
        <v>140.4</v>
      </c>
      <c r="I481" s="218"/>
      <c r="J481" s="219">
        <f>ROUND(I481*H481,2)</f>
        <v>0</v>
      </c>
      <c r="K481" s="215" t="s">
        <v>158</v>
      </c>
      <c r="L481" s="45"/>
      <c r="M481" s="220" t="s">
        <v>19</v>
      </c>
      <c r="N481" s="221" t="s">
        <v>45</v>
      </c>
      <c r="O481" s="85"/>
      <c r="P481" s="222">
        <f>O481*H481</f>
        <v>0</v>
      </c>
      <c r="Q481" s="222">
        <v>0</v>
      </c>
      <c r="R481" s="222">
        <f>Q481*H481</f>
        <v>0</v>
      </c>
      <c r="S481" s="222">
        <v>0</v>
      </c>
      <c r="T481" s="223">
        <f>S481*H481</f>
        <v>0</v>
      </c>
      <c r="U481" s="39"/>
      <c r="V481" s="39"/>
      <c r="W481" s="39"/>
      <c r="X481" s="39"/>
      <c r="Y481" s="39"/>
      <c r="Z481" s="39"/>
      <c r="AA481" s="39"/>
      <c r="AB481" s="39"/>
      <c r="AC481" s="39"/>
      <c r="AD481" s="39"/>
      <c r="AE481" s="39"/>
      <c r="AR481" s="224" t="s">
        <v>268</v>
      </c>
      <c r="AT481" s="224" t="s">
        <v>154</v>
      </c>
      <c r="AU481" s="224" t="s">
        <v>83</v>
      </c>
      <c r="AY481" s="18" t="s">
        <v>152</v>
      </c>
      <c r="BE481" s="225">
        <f>IF(N481="základní",J481,0)</f>
        <v>0</v>
      </c>
      <c r="BF481" s="225">
        <f>IF(N481="snížená",J481,0)</f>
        <v>0</v>
      </c>
      <c r="BG481" s="225">
        <f>IF(N481="zákl. přenesená",J481,0)</f>
        <v>0</v>
      </c>
      <c r="BH481" s="225">
        <f>IF(N481="sníž. přenesená",J481,0)</f>
        <v>0</v>
      </c>
      <c r="BI481" s="225">
        <f>IF(N481="nulová",J481,0)</f>
        <v>0</v>
      </c>
      <c r="BJ481" s="18" t="s">
        <v>81</v>
      </c>
      <c r="BK481" s="225">
        <f>ROUND(I481*H481,2)</f>
        <v>0</v>
      </c>
      <c r="BL481" s="18" t="s">
        <v>268</v>
      </c>
      <c r="BM481" s="224" t="s">
        <v>563</v>
      </c>
    </row>
    <row r="482" spans="1:47" s="2" customFormat="1" ht="12">
      <c r="A482" s="39"/>
      <c r="B482" s="40"/>
      <c r="C482" s="41"/>
      <c r="D482" s="226" t="s">
        <v>161</v>
      </c>
      <c r="E482" s="41"/>
      <c r="F482" s="227" t="s">
        <v>551</v>
      </c>
      <c r="G482" s="41"/>
      <c r="H482" s="41"/>
      <c r="I482" s="228"/>
      <c r="J482" s="41"/>
      <c r="K482" s="41"/>
      <c r="L482" s="45"/>
      <c r="M482" s="229"/>
      <c r="N482" s="230"/>
      <c r="O482" s="85"/>
      <c r="P482" s="85"/>
      <c r="Q482" s="85"/>
      <c r="R482" s="85"/>
      <c r="S482" s="85"/>
      <c r="T482" s="86"/>
      <c r="U482" s="39"/>
      <c r="V482" s="39"/>
      <c r="W482" s="39"/>
      <c r="X482" s="39"/>
      <c r="Y482" s="39"/>
      <c r="Z482" s="39"/>
      <c r="AA482" s="39"/>
      <c r="AB482" s="39"/>
      <c r="AC482" s="39"/>
      <c r="AD482" s="39"/>
      <c r="AE482" s="39"/>
      <c r="AT482" s="18" t="s">
        <v>161</v>
      </c>
      <c r="AU482" s="18" t="s">
        <v>83</v>
      </c>
    </row>
    <row r="483" spans="1:51" s="13" customFormat="1" ht="12">
      <c r="A483" s="13"/>
      <c r="B483" s="231"/>
      <c r="C483" s="232"/>
      <c r="D483" s="226" t="s">
        <v>163</v>
      </c>
      <c r="E483" s="233" t="s">
        <v>19</v>
      </c>
      <c r="F483" s="234" t="s">
        <v>518</v>
      </c>
      <c r="G483" s="232"/>
      <c r="H483" s="233" t="s">
        <v>19</v>
      </c>
      <c r="I483" s="235"/>
      <c r="J483" s="232"/>
      <c r="K483" s="232"/>
      <c r="L483" s="236"/>
      <c r="M483" s="237"/>
      <c r="N483" s="238"/>
      <c r="O483" s="238"/>
      <c r="P483" s="238"/>
      <c r="Q483" s="238"/>
      <c r="R483" s="238"/>
      <c r="S483" s="238"/>
      <c r="T483" s="239"/>
      <c r="U483" s="13"/>
      <c r="V483" s="13"/>
      <c r="W483" s="13"/>
      <c r="X483" s="13"/>
      <c r="Y483" s="13"/>
      <c r="Z483" s="13"/>
      <c r="AA483" s="13"/>
      <c r="AB483" s="13"/>
      <c r="AC483" s="13"/>
      <c r="AD483" s="13"/>
      <c r="AE483" s="13"/>
      <c r="AT483" s="240" t="s">
        <v>163</v>
      </c>
      <c r="AU483" s="240" t="s">
        <v>83</v>
      </c>
      <c r="AV483" s="13" t="s">
        <v>81</v>
      </c>
      <c r="AW483" s="13" t="s">
        <v>33</v>
      </c>
      <c r="AX483" s="13" t="s">
        <v>74</v>
      </c>
      <c r="AY483" s="240" t="s">
        <v>152</v>
      </c>
    </row>
    <row r="484" spans="1:51" s="14" customFormat="1" ht="12">
      <c r="A484" s="14"/>
      <c r="B484" s="241"/>
      <c r="C484" s="242"/>
      <c r="D484" s="226" t="s">
        <v>163</v>
      </c>
      <c r="E484" s="243" t="s">
        <v>19</v>
      </c>
      <c r="F484" s="244" t="s">
        <v>519</v>
      </c>
      <c r="G484" s="242"/>
      <c r="H484" s="245">
        <v>20.4</v>
      </c>
      <c r="I484" s="246"/>
      <c r="J484" s="242"/>
      <c r="K484" s="242"/>
      <c r="L484" s="247"/>
      <c r="M484" s="248"/>
      <c r="N484" s="249"/>
      <c r="O484" s="249"/>
      <c r="P484" s="249"/>
      <c r="Q484" s="249"/>
      <c r="R484" s="249"/>
      <c r="S484" s="249"/>
      <c r="T484" s="250"/>
      <c r="U484" s="14"/>
      <c r="V484" s="14"/>
      <c r="W484" s="14"/>
      <c r="X484" s="14"/>
      <c r="Y484" s="14"/>
      <c r="Z484" s="14"/>
      <c r="AA484" s="14"/>
      <c r="AB484" s="14"/>
      <c r="AC484" s="14"/>
      <c r="AD484" s="14"/>
      <c r="AE484" s="14"/>
      <c r="AT484" s="251" t="s">
        <v>163</v>
      </c>
      <c r="AU484" s="251" t="s">
        <v>83</v>
      </c>
      <c r="AV484" s="14" t="s">
        <v>83</v>
      </c>
      <c r="AW484" s="14" t="s">
        <v>33</v>
      </c>
      <c r="AX484" s="14" t="s">
        <v>74</v>
      </c>
      <c r="AY484" s="251" t="s">
        <v>152</v>
      </c>
    </row>
    <row r="485" spans="1:51" s="13" customFormat="1" ht="12">
      <c r="A485" s="13"/>
      <c r="B485" s="231"/>
      <c r="C485" s="232"/>
      <c r="D485" s="226" t="s">
        <v>163</v>
      </c>
      <c r="E485" s="233" t="s">
        <v>19</v>
      </c>
      <c r="F485" s="234" t="s">
        <v>520</v>
      </c>
      <c r="G485" s="232"/>
      <c r="H485" s="233" t="s">
        <v>19</v>
      </c>
      <c r="I485" s="235"/>
      <c r="J485" s="232"/>
      <c r="K485" s="232"/>
      <c r="L485" s="236"/>
      <c r="M485" s="237"/>
      <c r="N485" s="238"/>
      <c r="O485" s="238"/>
      <c r="P485" s="238"/>
      <c r="Q485" s="238"/>
      <c r="R485" s="238"/>
      <c r="S485" s="238"/>
      <c r="T485" s="239"/>
      <c r="U485" s="13"/>
      <c r="V485" s="13"/>
      <c r="W485" s="13"/>
      <c r="X485" s="13"/>
      <c r="Y485" s="13"/>
      <c r="Z485" s="13"/>
      <c r="AA485" s="13"/>
      <c r="AB485" s="13"/>
      <c r="AC485" s="13"/>
      <c r="AD485" s="13"/>
      <c r="AE485" s="13"/>
      <c r="AT485" s="240" t="s">
        <v>163</v>
      </c>
      <c r="AU485" s="240" t="s">
        <v>83</v>
      </c>
      <c r="AV485" s="13" t="s">
        <v>81</v>
      </c>
      <c r="AW485" s="13" t="s">
        <v>33</v>
      </c>
      <c r="AX485" s="13" t="s">
        <v>74</v>
      </c>
      <c r="AY485" s="240" t="s">
        <v>152</v>
      </c>
    </row>
    <row r="486" spans="1:51" s="14" customFormat="1" ht="12">
      <c r="A486" s="14"/>
      <c r="B486" s="241"/>
      <c r="C486" s="242"/>
      <c r="D486" s="226" t="s">
        <v>163</v>
      </c>
      <c r="E486" s="243" t="s">
        <v>19</v>
      </c>
      <c r="F486" s="244" t="s">
        <v>521</v>
      </c>
      <c r="G486" s="242"/>
      <c r="H486" s="245">
        <v>120</v>
      </c>
      <c r="I486" s="246"/>
      <c r="J486" s="242"/>
      <c r="K486" s="242"/>
      <c r="L486" s="247"/>
      <c r="M486" s="248"/>
      <c r="N486" s="249"/>
      <c r="O486" s="249"/>
      <c r="P486" s="249"/>
      <c r="Q486" s="249"/>
      <c r="R486" s="249"/>
      <c r="S486" s="249"/>
      <c r="T486" s="250"/>
      <c r="U486" s="14"/>
      <c r="V486" s="14"/>
      <c r="W486" s="14"/>
      <c r="X486" s="14"/>
      <c r="Y486" s="14"/>
      <c r="Z486" s="14"/>
      <c r="AA486" s="14"/>
      <c r="AB486" s="14"/>
      <c r="AC486" s="14"/>
      <c r="AD486" s="14"/>
      <c r="AE486" s="14"/>
      <c r="AT486" s="251" t="s">
        <v>163</v>
      </c>
      <c r="AU486" s="251" t="s">
        <v>83</v>
      </c>
      <c r="AV486" s="14" t="s">
        <v>83</v>
      </c>
      <c r="AW486" s="14" t="s">
        <v>33</v>
      </c>
      <c r="AX486" s="14" t="s">
        <v>74</v>
      </c>
      <c r="AY486" s="251" t="s">
        <v>152</v>
      </c>
    </row>
    <row r="487" spans="1:51" s="15" customFormat="1" ht="12">
      <c r="A487" s="15"/>
      <c r="B487" s="252"/>
      <c r="C487" s="253"/>
      <c r="D487" s="226" t="s">
        <v>163</v>
      </c>
      <c r="E487" s="254" t="s">
        <v>19</v>
      </c>
      <c r="F487" s="255" t="s">
        <v>170</v>
      </c>
      <c r="G487" s="253"/>
      <c r="H487" s="256">
        <v>140.4</v>
      </c>
      <c r="I487" s="257"/>
      <c r="J487" s="253"/>
      <c r="K487" s="253"/>
      <c r="L487" s="258"/>
      <c r="M487" s="259"/>
      <c r="N487" s="260"/>
      <c r="O487" s="260"/>
      <c r="P487" s="260"/>
      <c r="Q487" s="260"/>
      <c r="R487" s="260"/>
      <c r="S487" s="260"/>
      <c r="T487" s="261"/>
      <c r="U487" s="15"/>
      <c r="V487" s="15"/>
      <c r="W487" s="15"/>
      <c r="X487" s="15"/>
      <c r="Y487" s="15"/>
      <c r="Z487" s="15"/>
      <c r="AA487" s="15"/>
      <c r="AB487" s="15"/>
      <c r="AC487" s="15"/>
      <c r="AD487" s="15"/>
      <c r="AE487" s="15"/>
      <c r="AT487" s="262" t="s">
        <v>163</v>
      </c>
      <c r="AU487" s="262" t="s">
        <v>83</v>
      </c>
      <c r="AV487" s="15" t="s">
        <v>159</v>
      </c>
      <c r="AW487" s="15" t="s">
        <v>33</v>
      </c>
      <c r="AX487" s="15" t="s">
        <v>81</v>
      </c>
      <c r="AY487" s="262" t="s">
        <v>152</v>
      </c>
    </row>
    <row r="488" spans="1:65" s="2" customFormat="1" ht="14.4" customHeight="1">
      <c r="A488" s="39"/>
      <c r="B488" s="40"/>
      <c r="C488" s="263" t="s">
        <v>564</v>
      </c>
      <c r="D488" s="263" t="s">
        <v>531</v>
      </c>
      <c r="E488" s="264" t="s">
        <v>565</v>
      </c>
      <c r="F488" s="265" t="s">
        <v>566</v>
      </c>
      <c r="G488" s="266" t="s">
        <v>157</v>
      </c>
      <c r="H488" s="267">
        <v>4.253</v>
      </c>
      <c r="I488" s="268"/>
      <c r="J488" s="269">
        <f>ROUND(I488*H488,2)</f>
        <v>0</v>
      </c>
      <c r="K488" s="265" t="s">
        <v>158</v>
      </c>
      <c r="L488" s="270"/>
      <c r="M488" s="271" t="s">
        <v>19</v>
      </c>
      <c r="N488" s="272" t="s">
        <v>45</v>
      </c>
      <c r="O488" s="85"/>
      <c r="P488" s="222">
        <f>O488*H488</f>
        <v>0</v>
      </c>
      <c r="Q488" s="222">
        <v>0.55</v>
      </c>
      <c r="R488" s="222">
        <f>Q488*H488</f>
        <v>2.33915</v>
      </c>
      <c r="S488" s="222">
        <v>0</v>
      </c>
      <c r="T488" s="223">
        <f>S488*H488</f>
        <v>0</v>
      </c>
      <c r="U488" s="39"/>
      <c r="V488" s="39"/>
      <c r="W488" s="39"/>
      <c r="X488" s="39"/>
      <c r="Y488" s="39"/>
      <c r="Z488" s="39"/>
      <c r="AA488" s="39"/>
      <c r="AB488" s="39"/>
      <c r="AC488" s="39"/>
      <c r="AD488" s="39"/>
      <c r="AE488" s="39"/>
      <c r="AR488" s="224" t="s">
        <v>380</v>
      </c>
      <c r="AT488" s="224" t="s">
        <v>531</v>
      </c>
      <c r="AU488" s="224" t="s">
        <v>83</v>
      </c>
      <c r="AY488" s="18" t="s">
        <v>152</v>
      </c>
      <c r="BE488" s="225">
        <f>IF(N488="základní",J488,0)</f>
        <v>0</v>
      </c>
      <c r="BF488" s="225">
        <f>IF(N488="snížená",J488,0)</f>
        <v>0</v>
      </c>
      <c r="BG488" s="225">
        <f>IF(N488="zákl. přenesená",J488,0)</f>
        <v>0</v>
      </c>
      <c r="BH488" s="225">
        <f>IF(N488="sníž. přenesená",J488,0)</f>
        <v>0</v>
      </c>
      <c r="BI488" s="225">
        <f>IF(N488="nulová",J488,0)</f>
        <v>0</v>
      </c>
      <c r="BJ488" s="18" t="s">
        <v>81</v>
      </c>
      <c r="BK488" s="225">
        <f>ROUND(I488*H488,2)</f>
        <v>0</v>
      </c>
      <c r="BL488" s="18" t="s">
        <v>268</v>
      </c>
      <c r="BM488" s="224" t="s">
        <v>567</v>
      </c>
    </row>
    <row r="489" spans="1:51" s="13" customFormat="1" ht="12">
      <c r="A489" s="13"/>
      <c r="B489" s="231"/>
      <c r="C489" s="232"/>
      <c r="D489" s="226" t="s">
        <v>163</v>
      </c>
      <c r="E489" s="233" t="s">
        <v>19</v>
      </c>
      <c r="F489" s="234" t="s">
        <v>556</v>
      </c>
      <c r="G489" s="232"/>
      <c r="H489" s="233" t="s">
        <v>19</v>
      </c>
      <c r="I489" s="235"/>
      <c r="J489" s="232"/>
      <c r="K489" s="232"/>
      <c r="L489" s="236"/>
      <c r="M489" s="237"/>
      <c r="N489" s="238"/>
      <c r="O489" s="238"/>
      <c r="P489" s="238"/>
      <c r="Q489" s="238"/>
      <c r="R489" s="238"/>
      <c r="S489" s="238"/>
      <c r="T489" s="239"/>
      <c r="U489" s="13"/>
      <c r="V489" s="13"/>
      <c r="W489" s="13"/>
      <c r="X489" s="13"/>
      <c r="Y489" s="13"/>
      <c r="Z489" s="13"/>
      <c r="AA489" s="13"/>
      <c r="AB489" s="13"/>
      <c r="AC489" s="13"/>
      <c r="AD489" s="13"/>
      <c r="AE489" s="13"/>
      <c r="AT489" s="240" t="s">
        <v>163</v>
      </c>
      <c r="AU489" s="240" t="s">
        <v>83</v>
      </c>
      <c r="AV489" s="13" t="s">
        <v>81</v>
      </c>
      <c r="AW489" s="13" t="s">
        <v>33</v>
      </c>
      <c r="AX489" s="13" t="s">
        <v>74</v>
      </c>
      <c r="AY489" s="240" t="s">
        <v>152</v>
      </c>
    </row>
    <row r="490" spans="1:51" s="13" customFormat="1" ht="12">
      <c r="A490" s="13"/>
      <c r="B490" s="231"/>
      <c r="C490" s="232"/>
      <c r="D490" s="226" t="s">
        <v>163</v>
      </c>
      <c r="E490" s="233" t="s">
        <v>19</v>
      </c>
      <c r="F490" s="234" t="s">
        <v>518</v>
      </c>
      <c r="G490" s="232"/>
      <c r="H490" s="233" t="s">
        <v>19</v>
      </c>
      <c r="I490" s="235"/>
      <c r="J490" s="232"/>
      <c r="K490" s="232"/>
      <c r="L490" s="236"/>
      <c r="M490" s="237"/>
      <c r="N490" s="238"/>
      <c r="O490" s="238"/>
      <c r="P490" s="238"/>
      <c r="Q490" s="238"/>
      <c r="R490" s="238"/>
      <c r="S490" s="238"/>
      <c r="T490" s="239"/>
      <c r="U490" s="13"/>
      <c r="V490" s="13"/>
      <c r="W490" s="13"/>
      <c r="X490" s="13"/>
      <c r="Y490" s="13"/>
      <c r="Z490" s="13"/>
      <c r="AA490" s="13"/>
      <c r="AB490" s="13"/>
      <c r="AC490" s="13"/>
      <c r="AD490" s="13"/>
      <c r="AE490" s="13"/>
      <c r="AT490" s="240" t="s">
        <v>163</v>
      </c>
      <c r="AU490" s="240" t="s">
        <v>83</v>
      </c>
      <c r="AV490" s="13" t="s">
        <v>81</v>
      </c>
      <c r="AW490" s="13" t="s">
        <v>33</v>
      </c>
      <c r="AX490" s="13" t="s">
        <v>74</v>
      </c>
      <c r="AY490" s="240" t="s">
        <v>152</v>
      </c>
    </row>
    <row r="491" spans="1:51" s="14" customFormat="1" ht="12">
      <c r="A491" s="14"/>
      <c r="B491" s="241"/>
      <c r="C491" s="242"/>
      <c r="D491" s="226" t="s">
        <v>163</v>
      </c>
      <c r="E491" s="243" t="s">
        <v>19</v>
      </c>
      <c r="F491" s="244" t="s">
        <v>568</v>
      </c>
      <c r="G491" s="242"/>
      <c r="H491" s="245">
        <v>0.318</v>
      </c>
      <c r="I491" s="246"/>
      <c r="J491" s="242"/>
      <c r="K491" s="242"/>
      <c r="L491" s="247"/>
      <c r="M491" s="248"/>
      <c r="N491" s="249"/>
      <c r="O491" s="249"/>
      <c r="P491" s="249"/>
      <c r="Q491" s="249"/>
      <c r="R491" s="249"/>
      <c r="S491" s="249"/>
      <c r="T491" s="250"/>
      <c r="U491" s="14"/>
      <c r="V491" s="14"/>
      <c r="W491" s="14"/>
      <c r="X491" s="14"/>
      <c r="Y491" s="14"/>
      <c r="Z491" s="14"/>
      <c r="AA491" s="14"/>
      <c r="AB491" s="14"/>
      <c r="AC491" s="14"/>
      <c r="AD491" s="14"/>
      <c r="AE491" s="14"/>
      <c r="AT491" s="251" t="s">
        <v>163</v>
      </c>
      <c r="AU491" s="251" t="s">
        <v>83</v>
      </c>
      <c r="AV491" s="14" t="s">
        <v>83</v>
      </c>
      <c r="AW491" s="14" t="s">
        <v>33</v>
      </c>
      <c r="AX491" s="14" t="s">
        <v>74</v>
      </c>
      <c r="AY491" s="251" t="s">
        <v>152</v>
      </c>
    </row>
    <row r="492" spans="1:51" s="13" customFormat="1" ht="12">
      <c r="A492" s="13"/>
      <c r="B492" s="231"/>
      <c r="C492" s="232"/>
      <c r="D492" s="226" t="s">
        <v>163</v>
      </c>
      <c r="E492" s="233" t="s">
        <v>19</v>
      </c>
      <c r="F492" s="234" t="s">
        <v>520</v>
      </c>
      <c r="G492" s="232"/>
      <c r="H492" s="233" t="s">
        <v>19</v>
      </c>
      <c r="I492" s="235"/>
      <c r="J492" s="232"/>
      <c r="K492" s="232"/>
      <c r="L492" s="236"/>
      <c r="M492" s="237"/>
      <c r="N492" s="238"/>
      <c r="O492" s="238"/>
      <c r="P492" s="238"/>
      <c r="Q492" s="238"/>
      <c r="R492" s="238"/>
      <c r="S492" s="238"/>
      <c r="T492" s="239"/>
      <c r="U492" s="13"/>
      <c r="V492" s="13"/>
      <c r="W492" s="13"/>
      <c r="X492" s="13"/>
      <c r="Y492" s="13"/>
      <c r="Z492" s="13"/>
      <c r="AA492" s="13"/>
      <c r="AB492" s="13"/>
      <c r="AC492" s="13"/>
      <c r="AD492" s="13"/>
      <c r="AE492" s="13"/>
      <c r="AT492" s="240" t="s">
        <v>163</v>
      </c>
      <c r="AU492" s="240" t="s">
        <v>83</v>
      </c>
      <c r="AV492" s="13" t="s">
        <v>81</v>
      </c>
      <c r="AW492" s="13" t="s">
        <v>33</v>
      </c>
      <c r="AX492" s="13" t="s">
        <v>74</v>
      </c>
      <c r="AY492" s="240" t="s">
        <v>152</v>
      </c>
    </row>
    <row r="493" spans="1:51" s="14" customFormat="1" ht="12">
      <c r="A493" s="14"/>
      <c r="B493" s="241"/>
      <c r="C493" s="242"/>
      <c r="D493" s="226" t="s">
        <v>163</v>
      </c>
      <c r="E493" s="243" t="s">
        <v>19</v>
      </c>
      <c r="F493" s="244" t="s">
        <v>569</v>
      </c>
      <c r="G493" s="242"/>
      <c r="H493" s="245">
        <v>2.34</v>
      </c>
      <c r="I493" s="246"/>
      <c r="J493" s="242"/>
      <c r="K493" s="242"/>
      <c r="L493" s="247"/>
      <c r="M493" s="248"/>
      <c r="N493" s="249"/>
      <c r="O493" s="249"/>
      <c r="P493" s="249"/>
      <c r="Q493" s="249"/>
      <c r="R493" s="249"/>
      <c r="S493" s="249"/>
      <c r="T493" s="250"/>
      <c r="U493" s="14"/>
      <c r="V493" s="14"/>
      <c r="W493" s="14"/>
      <c r="X493" s="14"/>
      <c r="Y493" s="14"/>
      <c r="Z493" s="14"/>
      <c r="AA493" s="14"/>
      <c r="AB493" s="14"/>
      <c r="AC493" s="14"/>
      <c r="AD493" s="14"/>
      <c r="AE493" s="14"/>
      <c r="AT493" s="251" t="s">
        <v>163</v>
      </c>
      <c r="AU493" s="251" t="s">
        <v>83</v>
      </c>
      <c r="AV493" s="14" t="s">
        <v>83</v>
      </c>
      <c r="AW493" s="14" t="s">
        <v>33</v>
      </c>
      <c r="AX493" s="14" t="s">
        <v>74</v>
      </c>
      <c r="AY493" s="251" t="s">
        <v>152</v>
      </c>
    </row>
    <row r="494" spans="1:51" s="15" customFormat="1" ht="12">
      <c r="A494" s="15"/>
      <c r="B494" s="252"/>
      <c r="C494" s="253"/>
      <c r="D494" s="226" t="s">
        <v>163</v>
      </c>
      <c r="E494" s="254" t="s">
        <v>19</v>
      </c>
      <c r="F494" s="255" t="s">
        <v>170</v>
      </c>
      <c r="G494" s="253"/>
      <c r="H494" s="256">
        <v>2.658</v>
      </c>
      <c r="I494" s="257"/>
      <c r="J494" s="253"/>
      <c r="K494" s="253"/>
      <c r="L494" s="258"/>
      <c r="M494" s="259"/>
      <c r="N494" s="260"/>
      <c r="O494" s="260"/>
      <c r="P494" s="260"/>
      <c r="Q494" s="260"/>
      <c r="R494" s="260"/>
      <c r="S494" s="260"/>
      <c r="T494" s="261"/>
      <c r="U494" s="15"/>
      <c r="V494" s="15"/>
      <c r="W494" s="15"/>
      <c r="X494" s="15"/>
      <c r="Y494" s="15"/>
      <c r="Z494" s="15"/>
      <c r="AA494" s="15"/>
      <c r="AB494" s="15"/>
      <c r="AC494" s="15"/>
      <c r="AD494" s="15"/>
      <c r="AE494" s="15"/>
      <c r="AT494" s="262" t="s">
        <v>163</v>
      </c>
      <c r="AU494" s="262" t="s">
        <v>83</v>
      </c>
      <c r="AV494" s="15" t="s">
        <v>159</v>
      </c>
      <c r="AW494" s="15" t="s">
        <v>33</v>
      </c>
      <c r="AX494" s="15" t="s">
        <v>81</v>
      </c>
      <c r="AY494" s="262" t="s">
        <v>152</v>
      </c>
    </row>
    <row r="495" spans="1:51" s="14" customFormat="1" ht="12">
      <c r="A495" s="14"/>
      <c r="B495" s="241"/>
      <c r="C495" s="242"/>
      <c r="D495" s="226" t="s">
        <v>163</v>
      </c>
      <c r="E495" s="242"/>
      <c r="F495" s="244" t="s">
        <v>570</v>
      </c>
      <c r="G495" s="242"/>
      <c r="H495" s="245">
        <v>4.253</v>
      </c>
      <c r="I495" s="246"/>
      <c r="J495" s="242"/>
      <c r="K495" s="242"/>
      <c r="L495" s="247"/>
      <c r="M495" s="248"/>
      <c r="N495" s="249"/>
      <c r="O495" s="249"/>
      <c r="P495" s="249"/>
      <c r="Q495" s="249"/>
      <c r="R495" s="249"/>
      <c r="S495" s="249"/>
      <c r="T495" s="250"/>
      <c r="U495" s="14"/>
      <c r="V495" s="14"/>
      <c r="W495" s="14"/>
      <c r="X495" s="14"/>
      <c r="Y495" s="14"/>
      <c r="Z495" s="14"/>
      <c r="AA495" s="14"/>
      <c r="AB495" s="14"/>
      <c r="AC495" s="14"/>
      <c r="AD495" s="14"/>
      <c r="AE495" s="14"/>
      <c r="AT495" s="251" t="s">
        <v>163</v>
      </c>
      <c r="AU495" s="251" t="s">
        <v>83</v>
      </c>
      <c r="AV495" s="14" t="s">
        <v>83</v>
      </c>
      <c r="AW495" s="14" t="s">
        <v>4</v>
      </c>
      <c r="AX495" s="14" t="s">
        <v>81</v>
      </c>
      <c r="AY495" s="251" t="s">
        <v>152</v>
      </c>
    </row>
    <row r="496" spans="1:65" s="2" customFormat="1" ht="24.15" customHeight="1">
      <c r="A496" s="39"/>
      <c r="B496" s="40"/>
      <c r="C496" s="213" t="s">
        <v>571</v>
      </c>
      <c r="D496" s="213" t="s">
        <v>154</v>
      </c>
      <c r="E496" s="214" t="s">
        <v>572</v>
      </c>
      <c r="F496" s="215" t="s">
        <v>573</v>
      </c>
      <c r="G496" s="216" t="s">
        <v>475</v>
      </c>
      <c r="H496" s="217">
        <v>44.02</v>
      </c>
      <c r="I496" s="218"/>
      <c r="J496" s="219">
        <f>ROUND(I496*H496,2)</f>
        <v>0</v>
      </c>
      <c r="K496" s="215" t="s">
        <v>158</v>
      </c>
      <c r="L496" s="45"/>
      <c r="M496" s="220" t="s">
        <v>19</v>
      </c>
      <c r="N496" s="221" t="s">
        <v>45</v>
      </c>
      <c r="O496" s="85"/>
      <c r="P496" s="222">
        <f>O496*H496</f>
        <v>0</v>
      </c>
      <c r="Q496" s="222">
        <v>0</v>
      </c>
      <c r="R496" s="222">
        <f>Q496*H496</f>
        <v>0</v>
      </c>
      <c r="S496" s="222">
        <v>0</v>
      </c>
      <c r="T496" s="223">
        <f>S496*H496</f>
        <v>0</v>
      </c>
      <c r="U496" s="39"/>
      <c r="V496" s="39"/>
      <c r="W496" s="39"/>
      <c r="X496" s="39"/>
      <c r="Y496" s="39"/>
      <c r="Z496" s="39"/>
      <c r="AA496" s="39"/>
      <c r="AB496" s="39"/>
      <c r="AC496" s="39"/>
      <c r="AD496" s="39"/>
      <c r="AE496" s="39"/>
      <c r="AR496" s="224" t="s">
        <v>268</v>
      </c>
      <c r="AT496" s="224" t="s">
        <v>154</v>
      </c>
      <c r="AU496" s="224" t="s">
        <v>83</v>
      </c>
      <c r="AY496" s="18" t="s">
        <v>152</v>
      </c>
      <c r="BE496" s="225">
        <f>IF(N496="základní",J496,0)</f>
        <v>0</v>
      </c>
      <c r="BF496" s="225">
        <f>IF(N496="snížená",J496,0)</f>
        <v>0</v>
      </c>
      <c r="BG496" s="225">
        <f>IF(N496="zákl. přenesená",J496,0)</f>
        <v>0</v>
      </c>
      <c r="BH496" s="225">
        <f>IF(N496="sníž. přenesená",J496,0)</f>
        <v>0</v>
      </c>
      <c r="BI496" s="225">
        <f>IF(N496="nulová",J496,0)</f>
        <v>0</v>
      </c>
      <c r="BJ496" s="18" t="s">
        <v>81</v>
      </c>
      <c r="BK496" s="225">
        <f>ROUND(I496*H496,2)</f>
        <v>0</v>
      </c>
      <c r="BL496" s="18" t="s">
        <v>268</v>
      </c>
      <c r="BM496" s="224" t="s">
        <v>574</v>
      </c>
    </row>
    <row r="497" spans="1:47" s="2" customFormat="1" ht="12">
      <c r="A497" s="39"/>
      <c r="B497" s="40"/>
      <c r="C497" s="41"/>
      <c r="D497" s="226" t="s">
        <v>161</v>
      </c>
      <c r="E497" s="41"/>
      <c r="F497" s="227" t="s">
        <v>551</v>
      </c>
      <c r="G497" s="41"/>
      <c r="H497" s="41"/>
      <c r="I497" s="228"/>
      <c r="J497" s="41"/>
      <c r="K497" s="41"/>
      <c r="L497" s="45"/>
      <c r="M497" s="229"/>
      <c r="N497" s="230"/>
      <c r="O497" s="85"/>
      <c r="P497" s="85"/>
      <c r="Q497" s="85"/>
      <c r="R497" s="85"/>
      <c r="S497" s="85"/>
      <c r="T497" s="86"/>
      <c r="U497" s="39"/>
      <c r="V497" s="39"/>
      <c r="W497" s="39"/>
      <c r="X497" s="39"/>
      <c r="Y497" s="39"/>
      <c r="Z497" s="39"/>
      <c r="AA497" s="39"/>
      <c r="AB497" s="39"/>
      <c r="AC497" s="39"/>
      <c r="AD497" s="39"/>
      <c r="AE497" s="39"/>
      <c r="AT497" s="18" t="s">
        <v>161</v>
      </c>
      <c r="AU497" s="18" t="s">
        <v>83</v>
      </c>
    </row>
    <row r="498" spans="1:51" s="13" customFormat="1" ht="12">
      <c r="A498" s="13"/>
      <c r="B498" s="231"/>
      <c r="C498" s="232"/>
      <c r="D498" s="226" t="s">
        <v>163</v>
      </c>
      <c r="E498" s="233" t="s">
        <v>19</v>
      </c>
      <c r="F498" s="234" t="s">
        <v>511</v>
      </c>
      <c r="G498" s="232"/>
      <c r="H498" s="233" t="s">
        <v>19</v>
      </c>
      <c r="I498" s="235"/>
      <c r="J498" s="232"/>
      <c r="K498" s="232"/>
      <c r="L498" s="236"/>
      <c r="M498" s="237"/>
      <c r="N498" s="238"/>
      <c r="O498" s="238"/>
      <c r="P498" s="238"/>
      <c r="Q498" s="238"/>
      <c r="R498" s="238"/>
      <c r="S498" s="238"/>
      <c r="T498" s="239"/>
      <c r="U498" s="13"/>
      <c r="V498" s="13"/>
      <c r="W498" s="13"/>
      <c r="X498" s="13"/>
      <c r="Y498" s="13"/>
      <c r="Z498" s="13"/>
      <c r="AA498" s="13"/>
      <c r="AB498" s="13"/>
      <c r="AC498" s="13"/>
      <c r="AD498" s="13"/>
      <c r="AE498" s="13"/>
      <c r="AT498" s="240" t="s">
        <v>163</v>
      </c>
      <c r="AU498" s="240" t="s">
        <v>83</v>
      </c>
      <c r="AV498" s="13" t="s">
        <v>81</v>
      </c>
      <c r="AW498" s="13" t="s">
        <v>33</v>
      </c>
      <c r="AX498" s="13" t="s">
        <v>74</v>
      </c>
      <c r="AY498" s="240" t="s">
        <v>152</v>
      </c>
    </row>
    <row r="499" spans="1:51" s="14" customFormat="1" ht="12">
      <c r="A499" s="14"/>
      <c r="B499" s="241"/>
      <c r="C499" s="242"/>
      <c r="D499" s="226" t="s">
        <v>163</v>
      </c>
      <c r="E499" s="243" t="s">
        <v>19</v>
      </c>
      <c r="F499" s="244" t="s">
        <v>510</v>
      </c>
      <c r="G499" s="242"/>
      <c r="H499" s="245">
        <v>27.7</v>
      </c>
      <c r="I499" s="246"/>
      <c r="J499" s="242"/>
      <c r="K499" s="242"/>
      <c r="L499" s="247"/>
      <c r="M499" s="248"/>
      <c r="N499" s="249"/>
      <c r="O499" s="249"/>
      <c r="P499" s="249"/>
      <c r="Q499" s="249"/>
      <c r="R499" s="249"/>
      <c r="S499" s="249"/>
      <c r="T499" s="250"/>
      <c r="U499" s="14"/>
      <c r="V499" s="14"/>
      <c r="W499" s="14"/>
      <c r="X499" s="14"/>
      <c r="Y499" s="14"/>
      <c r="Z499" s="14"/>
      <c r="AA499" s="14"/>
      <c r="AB499" s="14"/>
      <c r="AC499" s="14"/>
      <c r="AD499" s="14"/>
      <c r="AE499" s="14"/>
      <c r="AT499" s="251" t="s">
        <v>163</v>
      </c>
      <c r="AU499" s="251" t="s">
        <v>83</v>
      </c>
      <c r="AV499" s="14" t="s">
        <v>83</v>
      </c>
      <c r="AW499" s="14" t="s">
        <v>33</v>
      </c>
      <c r="AX499" s="14" t="s">
        <v>74</v>
      </c>
      <c r="AY499" s="251" t="s">
        <v>152</v>
      </c>
    </row>
    <row r="500" spans="1:51" s="13" customFormat="1" ht="12">
      <c r="A500" s="13"/>
      <c r="B500" s="231"/>
      <c r="C500" s="232"/>
      <c r="D500" s="226" t="s">
        <v>163</v>
      </c>
      <c r="E500" s="233" t="s">
        <v>19</v>
      </c>
      <c r="F500" s="234" t="s">
        <v>512</v>
      </c>
      <c r="G500" s="232"/>
      <c r="H500" s="233" t="s">
        <v>19</v>
      </c>
      <c r="I500" s="235"/>
      <c r="J500" s="232"/>
      <c r="K500" s="232"/>
      <c r="L500" s="236"/>
      <c r="M500" s="237"/>
      <c r="N500" s="238"/>
      <c r="O500" s="238"/>
      <c r="P500" s="238"/>
      <c r="Q500" s="238"/>
      <c r="R500" s="238"/>
      <c r="S500" s="238"/>
      <c r="T500" s="239"/>
      <c r="U500" s="13"/>
      <c r="V500" s="13"/>
      <c r="W500" s="13"/>
      <c r="X500" s="13"/>
      <c r="Y500" s="13"/>
      <c r="Z500" s="13"/>
      <c r="AA500" s="13"/>
      <c r="AB500" s="13"/>
      <c r="AC500" s="13"/>
      <c r="AD500" s="13"/>
      <c r="AE500" s="13"/>
      <c r="AT500" s="240" t="s">
        <v>163</v>
      </c>
      <c r="AU500" s="240" t="s">
        <v>83</v>
      </c>
      <c r="AV500" s="13" t="s">
        <v>81</v>
      </c>
      <c r="AW500" s="13" t="s">
        <v>33</v>
      </c>
      <c r="AX500" s="13" t="s">
        <v>74</v>
      </c>
      <c r="AY500" s="240" t="s">
        <v>152</v>
      </c>
    </row>
    <row r="501" spans="1:51" s="14" customFormat="1" ht="12">
      <c r="A501" s="14"/>
      <c r="B501" s="241"/>
      <c r="C501" s="242"/>
      <c r="D501" s="226" t="s">
        <v>163</v>
      </c>
      <c r="E501" s="243" t="s">
        <v>19</v>
      </c>
      <c r="F501" s="244" t="s">
        <v>513</v>
      </c>
      <c r="G501" s="242"/>
      <c r="H501" s="245">
        <v>16.32</v>
      </c>
      <c r="I501" s="246"/>
      <c r="J501" s="242"/>
      <c r="K501" s="242"/>
      <c r="L501" s="247"/>
      <c r="M501" s="248"/>
      <c r="N501" s="249"/>
      <c r="O501" s="249"/>
      <c r="P501" s="249"/>
      <c r="Q501" s="249"/>
      <c r="R501" s="249"/>
      <c r="S501" s="249"/>
      <c r="T501" s="250"/>
      <c r="U501" s="14"/>
      <c r="V501" s="14"/>
      <c r="W501" s="14"/>
      <c r="X501" s="14"/>
      <c r="Y501" s="14"/>
      <c r="Z501" s="14"/>
      <c r="AA501" s="14"/>
      <c r="AB501" s="14"/>
      <c r="AC501" s="14"/>
      <c r="AD501" s="14"/>
      <c r="AE501" s="14"/>
      <c r="AT501" s="251" t="s">
        <v>163</v>
      </c>
      <c r="AU501" s="251" t="s">
        <v>83</v>
      </c>
      <c r="AV501" s="14" t="s">
        <v>83</v>
      </c>
      <c r="AW501" s="14" t="s">
        <v>33</v>
      </c>
      <c r="AX501" s="14" t="s">
        <v>74</v>
      </c>
      <c r="AY501" s="251" t="s">
        <v>152</v>
      </c>
    </row>
    <row r="502" spans="1:51" s="15" customFormat="1" ht="12">
      <c r="A502" s="15"/>
      <c r="B502" s="252"/>
      <c r="C502" s="253"/>
      <c r="D502" s="226" t="s">
        <v>163</v>
      </c>
      <c r="E502" s="254" t="s">
        <v>19</v>
      </c>
      <c r="F502" s="255" t="s">
        <v>170</v>
      </c>
      <c r="G502" s="253"/>
      <c r="H502" s="256">
        <v>44.02</v>
      </c>
      <c r="I502" s="257"/>
      <c r="J502" s="253"/>
      <c r="K502" s="253"/>
      <c r="L502" s="258"/>
      <c r="M502" s="259"/>
      <c r="N502" s="260"/>
      <c r="O502" s="260"/>
      <c r="P502" s="260"/>
      <c r="Q502" s="260"/>
      <c r="R502" s="260"/>
      <c r="S502" s="260"/>
      <c r="T502" s="261"/>
      <c r="U502" s="15"/>
      <c r="V502" s="15"/>
      <c r="W502" s="15"/>
      <c r="X502" s="15"/>
      <c r="Y502" s="15"/>
      <c r="Z502" s="15"/>
      <c r="AA502" s="15"/>
      <c r="AB502" s="15"/>
      <c r="AC502" s="15"/>
      <c r="AD502" s="15"/>
      <c r="AE502" s="15"/>
      <c r="AT502" s="262" t="s">
        <v>163</v>
      </c>
      <c r="AU502" s="262" t="s">
        <v>83</v>
      </c>
      <c r="AV502" s="15" t="s">
        <v>159</v>
      </c>
      <c r="AW502" s="15" t="s">
        <v>33</v>
      </c>
      <c r="AX502" s="15" t="s">
        <v>81</v>
      </c>
      <c r="AY502" s="262" t="s">
        <v>152</v>
      </c>
    </row>
    <row r="503" spans="1:65" s="2" customFormat="1" ht="14.4" customHeight="1">
      <c r="A503" s="39"/>
      <c r="B503" s="40"/>
      <c r="C503" s="263" t="s">
        <v>575</v>
      </c>
      <c r="D503" s="263" t="s">
        <v>531</v>
      </c>
      <c r="E503" s="264" t="s">
        <v>576</v>
      </c>
      <c r="F503" s="265" t="s">
        <v>577</v>
      </c>
      <c r="G503" s="266" t="s">
        <v>157</v>
      </c>
      <c r="H503" s="267">
        <v>1.717</v>
      </c>
      <c r="I503" s="268"/>
      <c r="J503" s="269">
        <f>ROUND(I503*H503,2)</f>
        <v>0</v>
      </c>
      <c r="K503" s="265" t="s">
        <v>158</v>
      </c>
      <c r="L503" s="270"/>
      <c r="M503" s="271" t="s">
        <v>19</v>
      </c>
      <c r="N503" s="272" t="s">
        <v>45</v>
      </c>
      <c r="O503" s="85"/>
      <c r="P503" s="222">
        <f>O503*H503</f>
        <v>0</v>
      </c>
      <c r="Q503" s="222">
        <v>0.55</v>
      </c>
      <c r="R503" s="222">
        <f>Q503*H503</f>
        <v>0.9443500000000001</v>
      </c>
      <c r="S503" s="222">
        <v>0</v>
      </c>
      <c r="T503" s="223">
        <f>S503*H503</f>
        <v>0</v>
      </c>
      <c r="U503" s="39"/>
      <c r="V503" s="39"/>
      <c r="W503" s="39"/>
      <c r="X503" s="39"/>
      <c r="Y503" s="39"/>
      <c r="Z503" s="39"/>
      <c r="AA503" s="39"/>
      <c r="AB503" s="39"/>
      <c r="AC503" s="39"/>
      <c r="AD503" s="39"/>
      <c r="AE503" s="39"/>
      <c r="AR503" s="224" t="s">
        <v>380</v>
      </c>
      <c r="AT503" s="224" t="s">
        <v>531</v>
      </c>
      <c r="AU503" s="224" t="s">
        <v>83</v>
      </c>
      <c r="AY503" s="18" t="s">
        <v>152</v>
      </c>
      <c r="BE503" s="225">
        <f>IF(N503="základní",J503,0)</f>
        <v>0</v>
      </c>
      <c r="BF503" s="225">
        <f>IF(N503="snížená",J503,0)</f>
        <v>0</v>
      </c>
      <c r="BG503" s="225">
        <f>IF(N503="zákl. přenesená",J503,0)</f>
        <v>0</v>
      </c>
      <c r="BH503" s="225">
        <f>IF(N503="sníž. přenesená",J503,0)</f>
        <v>0</v>
      </c>
      <c r="BI503" s="225">
        <f>IF(N503="nulová",J503,0)</f>
        <v>0</v>
      </c>
      <c r="BJ503" s="18" t="s">
        <v>81</v>
      </c>
      <c r="BK503" s="225">
        <f>ROUND(I503*H503,2)</f>
        <v>0</v>
      </c>
      <c r="BL503" s="18" t="s">
        <v>268</v>
      </c>
      <c r="BM503" s="224" t="s">
        <v>578</v>
      </c>
    </row>
    <row r="504" spans="1:51" s="13" customFormat="1" ht="12">
      <c r="A504" s="13"/>
      <c r="B504" s="231"/>
      <c r="C504" s="232"/>
      <c r="D504" s="226" t="s">
        <v>163</v>
      </c>
      <c r="E504" s="233" t="s">
        <v>19</v>
      </c>
      <c r="F504" s="234" t="s">
        <v>556</v>
      </c>
      <c r="G504" s="232"/>
      <c r="H504" s="233" t="s">
        <v>19</v>
      </c>
      <c r="I504" s="235"/>
      <c r="J504" s="232"/>
      <c r="K504" s="232"/>
      <c r="L504" s="236"/>
      <c r="M504" s="237"/>
      <c r="N504" s="238"/>
      <c r="O504" s="238"/>
      <c r="P504" s="238"/>
      <c r="Q504" s="238"/>
      <c r="R504" s="238"/>
      <c r="S504" s="238"/>
      <c r="T504" s="239"/>
      <c r="U504" s="13"/>
      <c r="V504" s="13"/>
      <c r="W504" s="13"/>
      <c r="X504" s="13"/>
      <c r="Y504" s="13"/>
      <c r="Z504" s="13"/>
      <c r="AA504" s="13"/>
      <c r="AB504" s="13"/>
      <c r="AC504" s="13"/>
      <c r="AD504" s="13"/>
      <c r="AE504" s="13"/>
      <c r="AT504" s="240" t="s">
        <v>163</v>
      </c>
      <c r="AU504" s="240" t="s">
        <v>83</v>
      </c>
      <c r="AV504" s="13" t="s">
        <v>81</v>
      </c>
      <c r="AW504" s="13" t="s">
        <v>33</v>
      </c>
      <c r="AX504" s="13" t="s">
        <v>74</v>
      </c>
      <c r="AY504" s="240" t="s">
        <v>152</v>
      </c>
    </row>
    <row r="505" spans="1:51" s="13" customFormat="1" ht="12">
      <c r="A505" s="13"/>
      <c r="B505" s="231"/>
      <c r="C505" s="232"/>
      <c r="D505" s="226" t="s">
        <v>163</v>
      </c>
      <c r="E505" s="233" t="s">
        <v>19</v>
      </c>
      <c r="F505" s="234" t="s">
        <v>511</v>
      </c>
      <c r="G505" s="232"/>
      <c r="H505" s="233" t="s">
        <v>19</v>
      </c>
      <c r="I505" s="235"/>
      <c r="J505" s="232"/>
      <c r="K505" s="232"/>
      <c r="L505" s="236"/>
      <c r="M505" s="237"/>
      <c r="N505" s="238"/>
      <c r="O505" s="238"/>
      <c r="P505" s="238"/>
      <c r="Q505" s="238"/>
      <c r="R505" s="238"/>
      <c r="S505" s="238"/>
      <c r="T505" s="239"/>
      <c r="U505" s="13"/>
      <c r="V505" s="13"/>
      <c r="W505" s="13"/>
      <c r="X505" s="13"/>
      <c r="Y505" s="13"/>
      <c r="Z505" s="13"/>
      <c r="AA505" s="13"/>
      <c r="AB505" s="13"/>
      <c r="AC505" s="13"/>
      <c r="AD505" s="13"/>
      <c r="AE505" s="13"/>
      <c r="AT505" s="240" t="s">
        <v>163</v>
      </c>
      <c r="AU505" s="240" t="s">
        <v>83</v>
      </c>
      <c r="AV505" s="13" t="s">
        <v>81</v>
      </c>
      <c r="AW505" s="13" t="s">
        <v>33</v>
      </c>
      <c r="AX505" s="13" t="s">
        <v>74</v>
      </c>
      <c r="AY505" s="240" t="s">
        <v>152</v>
      </c>
    </row>
    <row r="506" spans="1:51" s="14" customFormat="1" ht="12">
      <c r="A506" s="14"/>
      <c r="B506" s="241"/>
      <c r="C506" s="242"/>
      <c r="D506" s="226" t="s">
        <v>163</v>
      </c>
      <c r="E506" s="243" t="s">
        <v>19</v>
      </c>
      <c r="F506" s="244" t="s">
        <v>579</v>
      </c>
      <c r="G506" s="242"/>
      <c r="H506" s="245">
        <v>0.706</v>
      </c>
      <c r="I506" s="246"/>
      <c r="J506" s="242"/>
      <c r="K506" s="242"/>
      <c r="L506" s="247"/>
      <c r="M506" s="248"/>
      <c r="N506" s="249"/>
      <c r="O506" s="249"/>
      <c r="P506" s="249"/>
      <c r="Q506" s="249"/>
      <c r="R506" s="249"/>
      <c r="S506" s="249"/>
      <c r="T506" s="250"/>
      <c r="U506" s="14"/>
      <c r="V506" s="14"/>
      <c r="W506" s="14"/>
      <c r="X506" s="14"/>
      <c r="Y506" s="14"/>
      <c r="Z506" s="14"/>
      <c r="AA506" s="14"/>
      <c r="AB506" s="14"/>
      <c r="AC506" s="14"/>
      <c r="AD506" s="14"/>
      <c r="AE506" s="14"/>
      <c r="AT506" s="251" t="s">
        <v>163</v>
      </c>
      <c r="AU506" s="251" t="s">
        <v>83</v>
      </c>
      <c r="AV506" s="14" t="s">
        <v>83</v>
      </c>
      <c r="AW506" s="14" t="s">
        <v>33</v>
      </c>
      <c r="AX506" s="14" t="s">
        <v>74</v>
      </c>
      <c r="AY506" s="251" t="s">
        <v>152</v>
      </c>
    </row>
    <row r="507" spans="1:51" s="13" customFormat="1" ht="12">
      <c r="A507" s="13"/>
      <c r="B507" s="231"/>
      <c r="C507" s="232"/>
      <c r="D507" s="226" t="s">
        <v>163</v>
      </c>
      <c r="E507" s="233" t="s">
        <v>19</v>
      </c>
      <c r="F507" s="234" t="s">
        <v>512</v>
      </c>
      <c r="G507" s="232"/>
      <c r="H507" s="233" t="s">
        <v>19</v>
      </c>
      <c r="I507" s="235"/>
      <c r="J507" s="232"/>
      <c r="K507" s="232"/>
      <c r="L507" s="236"/>
      <c r="M507" s="237"/>
      <c r="N507" s="238"/>
      <c r="O507" s="238"/>
      <c r="P507" s="238"/>
      <c r="Q507" s="238"/>
      <c r="R507" s="238"/>
      <c r="S507" s="238"/>
      <c r="T507" s="239"/>
      <c r="U507" s="13"/>
      <c r="V507" s="13"/>
      <c r="W507" s="13"/>
      <c r="X507" s="13"/>
      <c r="Y507" s="13"/>
      <c r="Z507" s="13"/>
      <c r="AA507" s="13"/>
      <c r="AB507" s="13"/>
      <c r="AC507" s="13"/>
      <c r="AD507" s="13"/>
      <c r="AE507" s="13"/>
      <c r="AT507" s="240" t="s">
        <v>163</v>
      </c>
      <c r="AU507" s="240" t="s">
        <v>83</v>
      </c>
      <c r="AV507" s="13" t="s">
        <v>81</v>
      </c>
      <c r="AW507" s="13" t="s">
        <v>33</v>
      </c>
      <c r="AX507" s="13" t="s">
        <v>74</v>
      </c>
      <c r="AY507" s="240" t="s">
        <v>152</v>
      </c>
    </row>
    <row r="508" spans="1:51" s="14" customFormat="1" ht="12">
      <c r="A508" s="14"/>
      <c r="B508" s="241"/>
      <c r="C508" s="242"/>
      <c r="D508" s="226" t="s">
        <v>163</v>
      </c>
      <c r="E508" s="243" t="s">
        <v>19</v>
      </c>
      <c r="F508" s="244" t="s">
        <v>580</v>
      </c>
      <c r="G508" s="242"/>
      <c r="H508" s="245">
        <v>0.367</v>
      </c>
      <c r="I508" s="246"/>
      <c r="J508" s="242"/>
      <c r="K508" s="242"/>
      <c r="L508" s="247"/>
      <c r="M508" s="248"/>
      <c r="N508" s="249"/>
      <c r="O508" s="249"/>
      <c r="P508" s="249"/>
      <c r="Q508" s="249"/>
      <c r="R508" s="249"/>
      <c r="S508" s="249"/>
      <c r="T508" s="250"/>
      <c r="U508" s="14"/>
      <c r="V508" s="14"/>
      <c r="W508" s="14"/>
      <c r="X508" s="14"/>
      <c r="Y508" s="14"/>
      <c r="Z508" s="14"/>
      <c r="AA508" s="14"/>
      <c r="AB508" s="14"/>
      <c r="AC508" s="14"/>
      <c r="AD508" s="14"/>
      <c r="AE508" s="14"/>
      <c r="AT508" s="251" t="s">
        <v>163</v>
      </c>
      <c r="AU508" s="251" t="s">
        <v>83</v>
      </c>
      <c r="AV508" s="14" t="s">
        <v>83</v>
      </c>
      <c r="AW508" s="14" t="s">
        <v>33</v>
      </c>
      <c r="AX508" s="14" t="s">
        <v>74</v>
      </c>
      <c r="AY508" s="251" t="s">
        <v>152</v>
      </c>
    </row>
    <row r="509" spans="1:51" s="15" customFormat="1" ht="12">
      <c r="A509" s="15"/>
      <c r="B509" s="252"/>
      <c r="C509" s="253"/>
      <c r="D509" s="226" t="s">
        <v>163</v>
      </c>
      <c r="E509" s="254" t="s">
        <v>19</v>
      </c>
      <c r="F509" s="255" t="s">
        <v>170</v>
      </c>
      <c r="G509" s="253"/>
      <c r="H509" s="256">
        <v>1.073</v>
      </c>
      <c r="I509" s="257"/>
      <c r="J509" s="253"/>
      <c r="K509" s="253"/>
      <c r="L509" s="258"/>
      <c r="M509" s="259"/>
      <c r="N509" s="260"/>
      <c r="O509" s="260"/>
      <c r="P509" s="260"/>
      <c r="Q509" s="260"/>
      <c r="R509" s="260"/>
      <c r="S509" s="260"/>
      <c r="T509" s="261"/>
      <c r="U509" s="15"/>
      <c r="V509" s="15"/>
      <c r="W509" s="15"/>
      <c r="X509" s="15"/>
      <c r="Y509" s="15"/>
      <c r="Z509" s="15"/>
      <c r="AA509" s="15"/>
      <c r="AB509" s="15"/>
      <c r="AC509" s="15"/>
      <c r="AD509" s="15"/>
      <c r="AE509" s="15"/>
      <c r="AT509" s="262" t="s">
        <v>163</v>
      </c>
      <c r="AU509" s="262" t="s">
        <v>83</v>
      </c>
      <c r="AV509" s="15" t="s">
        <v>159</v>
      </c>
      <c r="AW509" s="15" t="s">
        <v>33</v>
      </c>
      <c r="AX509" s="15" t="s">
        <v>81</v>
      </c>
      <c r="AY509" s="262" t="s">
        <v>152</v>
      </c>
    </row>
    <row r="510" spans="1:51" s="14" customFormat="1" ht="12">
      <c r="A510" s="14"/>
      <c r="B510" s="241"/>
      <c r="C510" s="242"/>
      <c r="D510" s="226" t="s">
        <v>163</v>
      </c>
      <c r="E510" s="242"/>
      <c r="F510" s="244" t="s">
        <v>581</v>
      </c>
      <c r="G510" s="242"/>
      <c r="H510" s="245">
        <v>1.717</v>
      </c>
      <c r="I510" s="246"/>
      <c r="J510" s="242"/>
      <c r="K510" s="242"/>
      <c r="L510" s="247"/>
      <c r="M510" s="248"/>
      <c r="N510" s="249"/>
      <c r="O510" s="249"/>
      <c r="P510" s="249"/>
      <c r="Q510" s="249"/>
      <c r="R510" s="249"/>
      <c r="S510" s="249"/>
      <c r="T510" s="250"/>
      <c r="U510" s="14"/>
      <c r="V510" s="14"/>
      <c r="W510" s="14"/>
      <c r="X510" s="14"/>
      <c r="Y510" s="14"/>
      <c r="Z510" s="14"/>
      <c r="AA510" s="14"/>
      <c r="AB510" s="14"/>
      <c r="AC510" s="14"/>
      <c r="AD510" s="14"/>
      <c r="AE510" s="14"/>
      <c r="AT510" s="251" t="s">
        <v>163</v>
      </c>
      <c r="AU510" s="251" t="s">
        <v>83</v>
      </c>
      <c r="AV510" s="14" t="s">
        <v>83</v>
      </c>
      <c r="AW510" s="14" t="s">
        <v>4</v>
      </c>
      <c r="AX510" s="14" t="s">
        <v>81</v>
      </c>
      <c r="AY510" s="251" t="s">
        <v>152</v>
      </c>
    </row>
    <row r="511" spans="1:65" s="2" customFormat="1" ht="24.15" customHeight="1">
      <c r="A511" s="39"/>
      <c r="B511" s="40"/>
      <c r="C511" s="213" t="s">
        <v>582</v>
      </c>
      <c r="D511" s="213" t="s">
        <v>154</v>
      </c>
      <c r="E511" s="214" t="s">
        <v>583</v>
      </c>
      <c r="F511" s="215" t="s">
        <v>584</v>
      </c>
      <c r="G511" s="216" t="s">
        <v>475</v>
      </c>
      <c r="H511" s="217">
        <v>27.7</v>
      </c>
      <c r="I511" s="218"/>
      <c r="J511" s="219">
        <f>ROUND(I511*H511,2)</f>
        <v>0</v>
      </c>
      <c r="K511" s="215" t="s">
        <v>158</v>
      </c>
      <c r="L511" s="45"/>
      <c r="M511" s="220" t="s">
        <v>19</v>
      </c>
      <c r="N511" s="221" t="s">
        <v>45</v>
      </c>
      <c r="O511" s="85"/>
      <c r="P511" s="222">
        <f>O511*H511</f>
        <v>0</v>
      </c>
      <c r="Q511" s="222">
        <v>0</v>
      </c>
      <c r="R511" s="222">
        <f>Q511*H511</f>
        <v>0</v>
      </c>
      <c r="S511" s="222">
        <v>0</v>
      </c>
      <c r="T511" s="223">
        <f>S511*H511</f>
        <v>0</v>
      </c>
      <c r="U511" s="39"/>
      <c r="V511" s="39"/>
      <c r="W511" s="39"/>
      <c r="X511" s="39"/>
      <c r="Y511" s="39"/>
      <c r="Z511" s="39"/>
      <c r="AA511" s="39"/>
      <c r="AB511" s="39"/>
      <c r="AC511" s="39"/>
      <c r="AD511" s="39"/>
      <c r="AE511" s="39"/>
      <c r="AR511" s="224" t="s">
        <v>268</v>
      </c>
      <c r="AT511" s="224" t="s">
        <v>154</v>
      </c>
      <c r="AU511" s="224" t="s">
        <v>83</v>
      </c>
      <c r="AY511" s="18" t="s">
        <v>152</v>
      </c>
      <c r="BE511" s="225">
        <f>IF(N511="základní",J511,0)</f>
        <v>0</v>
      </c>
      <c r="BF511" s="225">
        <f>IF(N511="snížená",J511,0)</f>
        <v>0</v>
      </c>
      <c r="BG511" s="225">
        <f>IF(N511="zákl. přenesená",J511,0)</f>
        <v>0</v>
      </c>
      <c r="BH511" s="225">
        <f>IF(N511="sníž. přenesená",J511,0)</f>
        <v>0</v>
      </c>
      <c r="BI511" s="225">
        <f>IF(N511="nulová",J511,0)</f>
        <v>0</v>
      </c>
      <c r="BJ511" s="18" t="s">
        <v>81</v>
      </c>
      <c r="BK511" s="225">
        <f>ROUND(I511*H511,2)</f>
        <v>0</v>
      </c>
      <c r="BL511" s="18" t="s">
        <v>268</v>
      </c>
      <c r="BM511" s="224" t="s">
        <v>585</v>
      </c>
    </row>
    <row r="512" spans="1:47" s="2" customFormat="1" ht="12">
      <c r="A512" s="39"/>
      <c r="B512" s="40"/>
      <c r="C512" s="41"/>
      <c r="D512" s="226" t="s">
        <v>161</v>
      </c>
      <c r="E512" s="41"/>
      <c r="F512" s="227" t="s">
        <v>551</v>
      </c>
      <c r="G512" s="41"/>
      <c r="H512" s="41"/>
      <c r="I512" s="228"/>
      <c r="J512" s="41"/>
      <c r="K512" s="41"/>
      <c r="L512" s="45"/>
      <c r="M512" s="229"/>
      <c r="N512" s="230"/>
      <c r="O512" s="85"/>
      <c r="P512" s="85"/>
      <c r="Q512" s="85"/>
      <c r="R512" s="85"/>
      <c r="S512" s="85"/>
      <c r="T512" s="86"/>
      <c r="U512" s="39"/>
      <c r="V512" s="39"/>
      <c r="W512" s="39"/>
      <c r="X512" s="39"/>
      <c r="Y512" s="39"/>
      <c r="Z512" s="39"/>
      <c r="AA512" s="39"/>
      <c r="AB512" s="39"/>
      <c r="AC512" s="39"/>
      <c r="AD512" s="39"/>
      <c r="AE512" s="39"/>
      <c r="AT512" s="18" t="s">
        <v>161</v>
      </c>
      <c r="AU512" s="18" t="s">
        <v>83</v>
      </c>
    </row>
    <row r="513" spans="1:51" s="13" customFormat="1" ht="12">
      <c r="A513" s="13"/>
      <c r="B513" s="231"/>
      <c r="C513" s="232"/>
      <c r="D513" s="226" t="s">
        <v>163</v>
      </c>
      <c r="E513" s="233" t="s">
        <v>19</v>
      </c>
      <c r="F513" s="234" t="s">
        <v>509</v>
      </c>
      <c r="G513" s="232"/>
      <c r="H513" s="233" t="s">
        <v>19</v>
      </c>
      <c r="I513" s="235"/>
      <c r="J513" s="232"/>
      <c r="K513" s="232"/>
      <c r="L513" s="236"/>
      <c r="M513" s="237"/>
      <c r="N513" s="238"/>
      <c r="O513" s="238"/>
      <c r="P513" s="238"/>
      <c r="Q513" s="238"/>
      <c r="R513" s="238"/>
      <c r="S513" s="238"/>
      <c r="T513" s="239"/>
      <c r="U513" s="13"/>
      <c r="V513" s="13"/>
      <c r="W513" s="13"/>
      <c r="X513" s="13"/>
      <c r="Y513" s="13"/>
      <c r="Z513" s="13"/>
      <c r="AA513" s="13"/>
      <c r="AB513" s="13"/>
      <c r="AC513" s="13"/>
      <c r="AD513" s="13"/>
      <c r="AE513" s="13"/>
      <c r="AT513" s="240" t="s">
        <v>163</v>
      </c>
      <c r="AU513" s="240" t="s">
        <v>83</v>
      </c>
      <c r="AV513" s="13" t="s">
        <v>81</v>
      </c>
      <c r="AW513" s="13" t="s">
        <v>33</v>
      </c>
      <c r="AX513" s="13" t="s">
        <v>74</v>
      </c>
      <c r="AY513" s="240" t="s">
        <v>152</v>
      </c>
    </row>
    <row r="514" spans="1:51" s="14" customFormat="1" ht="12">
      <c r="A514" s="14"/>
      <c r="B514" s="241"/>
      <c r="C514" s="242"/>
      <c r="D514" s="226" t="s">
        <v>163</v>
      </c>
      <c r="E514" s="243" t="s">
        <v>19</v>
      </c>
      <c r="F514" s="244" t="s">
        <v>510</v>
      </c>
      <c r="G514" s="242"/>
      <c r="H514" s="245">
        <v>27.7</v>
      </c>
      <c r="I514" s="246"/>
      <c r="J514" s="242"/>
      <c r="K514" s="242"/>
      <c r="L514" s="247"/>
      <c r="M514" s="248"/>
      <c r="N514" s="249"/>
      <c r="O514" s="249"/>
      <c r="P514" s="249"/>
      <c r="Q514" s="249"/>
      <c r="R514" s="249"/>
      <c r="S514" s="249"/>
      <c r="T514" s="250"/>
      <c r="U514" s="14"/>
      <c r="V514" s="14"/>
      <c r="W514" s="14"/>
      <c r="X514" s="14"/>
      <c r="Y514" s="14"/>
      <c r="Z514" s="14"/>
      <c r="AA514" s="14"/>
      <c r="AB514" s="14"/>
      <c r="AC514" s="14"/>
      <c r="AD514" s="14"/>
      <c r="AE514" s="14"/>
      <c r="AT514" s="251" t="s">
        <v>163</v>
      </c>
      <c r="AU514" s="251" t="s">
        <v>83</v>
      </c>
      <c r="AV514" s="14" t="s">
        <v>83</v>
      </c>
      <c r="AW514" s="14" t="s">
        <v>33</v>
      </c>
      <c r="AX514" s="14" t="s">
        <v>74</v>
      </c>
      <c r="AY514" s="251" t="s">
        <v>152</v>
      </c>
    </row>
    <row r="515" spans="1:51" s="15" customFormat="1" ht="12">
      <c r="A515" s="15"/>
      <c r="B515" s="252"/>
      <c r="C515" s="253"/>
      <c r="D515" s="226" t="s">
        <v>163</v>
      </c>
      <c r="E515" s="254" t="s">
        <v>19</v>
      </c>
      <c r="F515" s="255" t="s">
        <v>170</v>
      </c>
      <c r="G515" s="253"/>
      <c r="H515" s="256">
        <v>27.7</v>
      </c>
      <c r="I515" s="257"/>
      <c r="J515" s="253"/>
      <c r="K515" s="253"/>
      <c r="L515" s="258"/>
      <c r="M515" s="259"/>
      <c r="N515" s="260"/>
      <c r="O515" s="260"/>
      <c r="P515" s="260"/>
      <c r="Q515" s="260"/>
      <c r="R515" s="260"/>
      <c r="S515" s="260"/>
      <c r="T515" s="261"/>
      <c r="U515" s="15"/>
      <c r="V515" s="15"/>
      <c r="W515" s="15"/>
      <c r="X515" s="15"/>
      <c r="Y515" s="15"/>
      <c r="Z515" s="15"/>
      <c r="AA515" s="15"/>
      <c r="AB515" s="15"/>
      <c r="AC515" s="15"/>
      <c r="AD515" s="15"/>
      <c r="AE515" s="15"/>
      <c r="AT515" s="262" t="s">
        <v>163</v>
      </c>
      <c r="AU515" s="262" t="s">
        <v>83</v>
      </c>
      <c r="AV515" s="15" t="s">
        <v>159</v>
      </c>
      <c r="AW515" s="15" t="s">
        <v>33</v>
      </c>
      <c r="AX515" s="15" t="s">
        <v>81</v>
      </c>
      <c r="AY515" s="262" t="s">
        <v>152</v>
      </c>
    </row>
    <row r="516" spans="1:65" s="2" customFormat="1" ht="14.4" customHeight="1">
      <c r="A516" s="39"/>
      <c r="B516" s="40"/>
      <c r="C516" s="263" t="s">
        <v>586</v>
      </c>
      <c r="D516" s="263" t="s">
        <v>531</v>
      </c>
      <c r="E516" s="264" t="s">
        <v>587</v>
      </c>
      <c r="F516" s="265" t="s">
        <v>588</v>
      </c>
      <c r="G516" s="266" t="s">
        <v>157</v>
      </c>
      <c r="H516" s="267">
        <v>1.773</v>
      </c>
      <c r="I516" s="268"/>
      <c r="J516" s="269">
        <f>ROUND(I516*H516,2)</f>
        <v>0</v>
      </c>
      <c r="K516" s="265" t="s">
        <v>158</v>
      </c>
      <c r="L516" s="270"/>
      <c r="M516" s="271" t="s">
        <v>19</v>
      </c>
      <c r="N516" s="272" t="s">
        <v>45</v>
      </c>
      <c r="O516" s="85"/>
      <c r="P516" s="222">
        <f>O516*H516</f>
        <v>0</v>
      </c>
      <c r="Q516" s="222">
        <v>0.55</v>
      </c>
      <c r="R516" s="222">
        <f>Q516*H516</f>
        <v>0.9751500000000001</v>
      </c>
      <c r="S516" s="222">
        <v>0</v>
      </c>
      <c r="T516" s="223">
        <f>S516*H516</f>
        <v>0</v>
      </c>
      <c r="U516" s="39"/>
      <c r="V516" s="39"/>
      <c r="W516" s="39"/>
      <c r="X516" s="39"/>
      <c r="Y516" s="39"/>
      <c r="Z516" s="39"/>
      <c r="AA516" s="39"/>
      <c r="AB516" s="39"/>
      <c r="AC516" s="39"/>
      <c r="AD516" s="39"/>
      <c r="AE516" s="39"/>
      <c r="AR516" s="224" t="s">
        <v>380</v>
      </c>
      <c r="AT516" s="224" t="s">
        <v>531</v>
      </c>
      <c r="AU516" s="224" t="s">
        <v>83</v>
      </c>
      <c r="AY516" s="18" t="s">
        <v>152</v>
      </c>
      <c r="BE516" s="225">
        <f>IF(N516="základní",J516,0)</f>
        <v>0</v>
      </c>
      <c r="BF516" s="225">
        <f>IF(N516="snížená",J516,0)</f>
        <v>0</v>
      </c>
      <c r="BG516" s="225">
        <f>IF(N516="zákl. přenesená",J516,0)</f>
        <v>0</v>
      </c>
      <c r="BH516" s="225">
        <f>IF(N516="sníž. přenesená",J516,0)</f>
        <v>0</v>
      </c>
      <c r="BI516" s="225">
        <f>IF(N516="nulová",J516,0)</f>
        <v>0</v>
      </c>
      <c r="BJ516" s="18" t="s">
        <v>81</v>
      </c>
      <c r="BK516" s="225">
        <f>ROUND(I516*H516,2)</f>
        <v>0</v>
      </c>
      <c r="BL516" s="18" t="s">
        <v>268</v>
      </c>
      <c r="BM516" s="224" t="s">
        <v>589</v>
      </c>
    </row>
    <row r="517" spans="1:51" s="13" customFormat="1" ht="12">
      <c r="A517" s="13"/>
      <c r="B517" s="231"/>
      <c r="C517" s="232"/>
      <c r="D517" s="226" t="s">
        <v>163</v>
      </c>
      <c r="E517" s="233" t="s">
        <v>19</v>
      </c>
      <c r="F517" s="234" t="s">
        <v>556</v>
      </c>
      <c r="G517" s="232"/>
      <c r="H517" s="233" t="s">
        <v>19</v>
      </c>
      <c r="I517" s="235"/>
      <c r="J517" s="232"/>
      <c r="K517" s="232"/>
      <c r="L517" s="236"/>
      <c r="M517" s="237"/>
      <c r="N517" s="238"/>
      <c r="O517" s="238"/>
      <c r="P517" s="238"/>
      <c r="Q517" s="238"/>
      <c r="R517" s="238"/>
      <c r="S517" s="238"/>
      <c r="T517" s="239"/>
      <c r="U517" s="13"/>
      <c r="V517" s="13"/>
      <c r="W517" s="13"/>
      <c r="X517" s="13"/>
      <c r="Y517" s="13"/>
      <c r="Z517" s="13"/>
      <c r="AA517" s="13"/>
      <c r="AB517" s="13"/>
      <c r="AC517" s="13"/>
      <c r="AD517" s="13"/>
      <c r="AE517" s="13"/>
      <c r="AT517" s="240" t="s">
        <v>163</v>
      </c>
      <c r="AU517" s="240" t="s">
        <v>83</v>
      </c>
      <c r="AV517" s="13" t="s">
        <v>81</v>
      </c>
      <c r="AW517" s="13" t="s">
        <v>33</v>
      </c>
      <c r="AX517" s="13" t="s">
        <v>74</v>
      </c>
      <c r="AY517" s="240" t="s">
        <v>152</v>
      </c>
    </row>
    <row r="518" spans="1:51" s="13" customFormat="1" ht="12">
      <c r="A518" s="13"/>
      <c r="B518" s="231"/>
      <c r="C518" s="232"/>
      <c r="D518" s="226" t="s">
        <v>163</v>
      </c>
      <c r="E518" s="233" t="s">
        <v>19</v>
      </c>
      <c r="F518" s="234" t="s">
        <v>509</v>
      </c>
      <c r="G518" s="232"/>
      <c r="H518" s="233" t="s">
        <v>19</v>
      </c>
      <c r="I518" s="235"/>
      <c r="J518" s="232"/>
      <c r="K518" s="232"/>
      <c r="L518" s="236"/>
      <c r="M518" s="237"/>
      <c r="N518" s="238"/>
      <c r="O518" s="238"/>
      <c r="P518" s="238"/>
      <c r="Q518" s="238"/>
      <c r="R518" s="238"/>
      <c r="S518" s="238"/>
      <c r="T518" s="239"/>
      <c r="U518" s="13"/>
      <c r="V518" s="13"/>
      <c r="W518" s="13"/>
      <c r="X518" s="13"/>
      <c r="Y518" s="13"/>
      <c r="Z518" s="13"/>
      <c r="AA518" s="13"/>
      <c r="AB518" s="13"/>
      <c r="AC518" s="13"/>
      <c r="AD518" s="13"/>
      <c r="AE518" s="13"/>
      <c r="AT518" s="240" t="s">
        <v>163</v>
      </c>
      <c r="AU518" s="240" t="s">
        <v>83</v>
      </c>
      <c r="AV518" s="13" t="s">
        <v>81</v>
      </c>
      <c r="AW518" s="13" t="s">
        <v>33</v>
      </c>
      <c r="AX518" s="13" t="s">
        <v>74</v>
      </c>
      <c r="AY518" s="240" t="s">
        <v>152</v>
      </c>
    </row>
    <row r="519" spans="1:51" s="14" customFormat="1" ht="12">
      <c r="A519" s="14"/>
      <c r="B519" s="241"/>
      <c r="C519" s="242"/>
      <c r="D519" s="226" t="s">
        <v>163</v>
      </c>
      <c r="E519" s="243" t="s">
        <v>19</v>
      </c>
      <c r="F519" s="244" t="s">
        <v>590</v>
      </c>
      <c r="G519" s="242"/>
      <c r="H519" s="245">
        <v>1.108</v>
      </c>
      <c r="I519" s="246"/>
      <c r="J519" s="242"/>
      <c r="K519" s="242"/>
      <c r="L519" s="247"/>
      <c r="M519" s="248"/>
      <c r="N519" s="249"/>
      <c r="O519" s="249"/>
      <c r="P519" s="249"/>
      <c r="Q519" s="249"/>
      <c r="R519" s="249"/>
      <c r="S519" s="249"/>
      <c r="T519" s="250"/>
      <c r="U519" s="14"/>
      <c r="V519" s="14"/>
      <c r="W519" s="14"/>
      <c r="X519" s="14"/>
      <c r="Y519" s="14"/>
      <c r="Z519" s="14"/>
      <c r="AA519" s="14"/>
      <c r="AB519" s="14"/>
      <c r="AC519" s="14"/>
      <c r="AD519" s="14"/>
      <c r="AE519" s="14"/>
      <c r="AT519" s="251" t="s">
        <v>163</v>
      </c>
      <c r="AU519" s="251" t="s">
        <v>83</v>
      </c>
      <c r="AV519" s="14" t="s">
        <v>83</v>
      </c>
      <c r="AW519" s="14" t="s">
        <v>33</v>
      </c>
      <c r="AX519" s="14" t="s">
        <v>74</v>
      </c>
      <c r="AY519" s="251" t="s">
        <v>152</v>
      </c>
    </row>
    <row r="520" spans="1:51" s="15" customFormat="1" ht="12">
      <c r="A520" s="15"/>
      <c r="B520" s="252"/>
      <c r="C520" s="253"/>
      <c r="D520" s="226" t="s">
        <v>163</v>
      </c>
      <c r="E520" s="254" t="s">
        <v>19</v>
      </c>
      <c r="F520" s="255" t="s">
        <v>170</v>
      </c>
      <c r="G520" s="253"/>
      <c r="H520" s="256">
        <v>1.108</v>
      </c>
      <c r="I520" s="257"/>
      <c r="J520" s="253"/>
      <c r="K520" s="253"/>
      <c r="L520" s="258"/>
      <c r="M520" s="259"/>
      <c r="N520" s="260"/>
      <c r="O520" s="260"/>
      <c r="P520" s="260"/>
      <c r="Q520" s="260"/>
      <c r="R520" s="260"/>
      <c r="S520" s="260"/>
      <c r="T520" s="261"/>
      <c r="U520" s="15"/>
      <c r="V520" s="15"/>
      <c r="W520" s="15"/>
      <c r="X520" s="15"/>
      <c r="Y520" s="15"/>
      <c r="Z520" s="15"/>
      <c r="AA520" s="15"/>
      <c r="AB520" s="15"/>
      <c r="AC520" s="15"/>
      <c r="AD520" s="15"/>
      <c r="AE520" s="15"/>
      <c r="AT520" s="262" t="s">
        <v>163</v>
      </c>
      <c r="AU520" s="262" t="s">
        <v>83</v>
      </c>
      <c r="AV520" s="15" t="s">
        <v>159</v>
      </c>
      <c r="AW520" s="15" t="s">
        <v>33</v>
      </c>
      <c r="AX520" s="15" t="s">
        <v>81</v>
      </c>
      <c r="AY520" s="262" t="s">
        <v>152</v>
      </c>
    </row>
    <row r="521" spans="1:51" s="14" customFormat="1" ht="12">
      <c r="A521" s="14"/>
      <c r="B521" s="241"/>
      <c r="C521" s="242"/>
      <c r="D521" s="226" t="s">
        <v>163</v>
      </c>
      <c r="E521" s="242"/>
      <c r="F521" s="244" t="s">
        <v>591</v>
      </c>
      <c r="G521" s="242"/>
      <c r="H521" s="245">
        <v>1.773</v>
      </c>
      <c r="I521" s="246"/>
      <c r="J521" s="242"/>
      <c r="K521" s="242"/>
      <c r="L521" s="247"/>
      <c r="M521" s="248"/>
      <c r="N521" s="249"/>
      <c r="O521" s="249"/>
      <c r="P521" s="249"/>
      <c r="Q521" s="249"/>
      <c r="R521" s="249"/>
      <c r="S521" s="249"/>
      <c r="T521" s="250"/>
      <c r="U521" s="14"/>
      <c r="V521" s="14"/>
      <c r="W521" s="14"/>
      <c r="X521" s="14"/>
      <c r="Y521" s="14"/>
      <c r="Z521" s="14"/>
      <c r="AA521" s="14"/>
      <c r="AB521" s="14"/>
      <c r="AC521" s="14"/>
      <c r="AD521" s="14"/>
      <c r="AE521" s="14"/>
      <c r="AT521" s="251" t="s">
        <v>163</v>
      </c>
      <c r="AU521" s="251" t="s">
        <v>83</v>
      </c>
      <c r="AV521" s="14" t="s">
        <v>83</v>
      </c>
      <c r="AW521" s="14" t="s">
        <v>4</v>
      </c>
      <c r="AX521" s="14" t="s">
        <v>81</v>
      </c>
      <c r="AY521" s="251" t="s">
        <v>152</v>
      </c>
    </row>
    <row r="522" spans="1:65" s="2" customFormat="1" ht="24.15" customHeight="1">
      <c r="A522" s="39"/>
      <c r="B522" s="40"/>
      <c r="C522" s="213" t="s">
        <v>592</v>
      </c>
      <c r="D522" s="213" t="s">
        <v>154</v>
      </c>
      <c r="E522" s="214" t="s">
        <v>593</v>
      </c>
      <c r="F522" s="215" t="s">
        <v>594</v>
      </c>
      <c r="G522" s="216" t="s">
        <v>475</v>
      </c>
      <c r="H522" s="217">
        <v>42.7</v>
      </c>
      <c r="I522" s="218"/>
      <c r="J522" s="219">
        <f>ROUND(I522*H522,2)</f>
        <v>0</v>
      </c>
      <c r="K522" s="215" t="s">
        <v>158</v>
      </c>
      <c r="L522" s="45"/>
      <c r="M522" s="220" t="s">
        <v>19</v>
      </c>
      <c r="N522" s="221" t="s">
        <v>45</v>
      </c>
      <c r="O522" s="85"/>
      <c r="P522" s="222">
        <f>O522*H522</f>
        <v>0</v>
      </c>
      <c r="Q522" s="222">
        <v>0</v>
      </c>
      <c r="R522" s="222">
        <f>Q522*H522</f>
        <v>0</v>
      </c>
      <c r="S522" s="222">
        <v>0</v>
      </c>
      <c r="T522" s="223">
        <f>S522*H522</f>
        <v>0</v>
      </c>
      <c r="U522" s="39"/>
      <c r="V522" s="39"/>
      <c r="W522" s="39"/>
      <c r="X522" s="39"/>
      <c r="Y522" s="39"/>
      <c r="Z522" s="39"/>
      <c r="AA522" s="39"/>
      <c r="AB522" s="39"/>
      <c r="AC522" s="39"/>
      <c r="AD522" s="39"/>
      <c r="AE522" s="39"/>
      <c r="AR522" s="224" t="s">
        <v>268</v>
      </c>
      <c r="AT522" s="224" t="s">
        <v>154</v>
      </c>
      <c r="AU522" s="224" t="s">
        <v>83</v>
      </c>
      <c r="AY522" s="18" t="s">
        <v>152</v>
      </c>
      <c r="BE522" s="225">
        <f>IF(N522="základní",J522,0)</f>
        <v>0</v>
      </c>
      <c r="BF522" s="225">
        <f>IF(N522="snížená",J522,0)</f>
        <v>0</v>
      </c>
      <c r="BG522" s="225">
        <f>IF(N522="zákl. přenesená",J522,0)</f>
        <v>0</v>
      </c>
      <c r="BH522" s="225">
        <f>IF(N522="sníž. přenesená",J522,0)</f>
        <v>0</v>
      </c>
      <c r="BI522" s="225">
        <f>IF(N522="nulová",J522,0)</f>
        <v>0</v>
      </c>
      <c r="BJ522" s="18" t="s">
        <v>81</v>
      </c>
      <c r="BK522" s="225">
        <f>ROUND(I522*H522,2)</f>
        <v>0</v>
      </c>
      <c r="BL522" s="18" t="s">
        <v>268</v>
      </c>
      <c r="BM522" s="224" t="s">
        <v>595</v>
      </c>
    </row>
    <row r="523" spans="1:47" s="2" customFormat="1" ht="12">
      <c r="A523" s="39"/>
      <c r="B523" s="40"/>
      <c r="C523" s="41"/>
      <c r="D523" s="226" t="s">
        <v>161</v>
      </c>
      <c r="E523" s="41"/>
      <c r="F523" s="227" t="s">
        <v>551</v>
      </c>
      <c r="G523" s="41"/>
      <c r="H523" s="41"/>
      <c r="I523" s="228"/>
      <c r="J523" s="41"/>
      <c r="K523" s="41"/>
      <c r="L523" s="45"/>
      <c r="M523" s="229"/>
      <c r="N523" s="230"/>
      <c r="O523" s="85"/>
      <c r="P523" s="85"/>
      <c r="Q523" s="85"/>
      <c r="R523" s="85"/>
      <c r="S523" s="85"/>
      <c r="T523" s="86"/>
      <c r="U523" s="39"/>
      <c r="V523" s="39"/>
      <c r="W523" s="39"/>
      <c r="X523" s="39"/>
      <c r="Y523" s="39"/>
      <c r="Z523" s="39"/>
      <c r="AA523" s="39"/>
      <c r="AB523" s="39"/>
      <c r="AC523" s="39"/>
      <c r="AD523" s="39"/>
      <c r="AE523" s="39"/>
      <c r="AT523" s="18" t="s">
        <v>161</v>
      </c>
      <c r="AU523" s="18" t="s">
        <v>83</v>
      </c>
    </row>
    <row r="524" spans="1:51" s="13" customFormat="1" ht="12">
      <c r="A524" s="13"/>
      <c r="B524" s="231"/>
      <c r="C524" s="232"/>
      <c r="D524" s="226" t="s">
        <v>163</v>
      </c>
      <c r="E524" s="233" t="s">
        <v>19</v>
      </c>
      <c r="F524" s="234" t="s">
        <v>505</v>
      </c>
      <c r="G524" s="232"/>
      <c r="H524" s="233" t="s">
        <v>19</v>
      </c>
      <c r="I524" s="235"/>
      <c r="J524" s="232"/>
      <c r="K524" s="232"/>
      <c r="L524" s="236"/>
      <c r="M524" s="237"/>
      <c r="N524" s="238"/>
      <c r="O524" s="238"/>
      <c r="P524" s="238"/>
      <c r="Q524" s="238"/>
      <c r="R524" s="238"/>
      <c r="S524" s="238"/>
      <c r="T524" s="239"/>
      <c r="U524" s="13"/>
      <c r="V524" s="13"/>
      <c r="W524" s="13"/>
      <c r="X524" s="13"/>
      <c r="Y524" s="13"/>
      <c r="Z524" s="13"/>
      <c r="AA524" s="13"/>
      <c r="AB524" s="13"/>
      <c r="AC524" s="13"/>
      <c r="AD524" s="13"/>
      <c r="AE524" s="13"/>
      <c r="AT524" s="240" t="s">
        <v>163</v>
      </c>
      <c r="AU524" s="240" t="s">
        <v>83</v>
      </c>
      <c r="AV524" s="13" t="s">
        <v>81</v>
      </c>
      <c r="AW524" s="13" t="s">
        <v>33</v>
      </c>
      <c r="AX524" s="13" t="s">
        <v>74</v>
      </c>
      <c r="AY524" s="240" t="s">
        <v>152</v>
      </c>
    </row>
    <row r="525" spans="1:51" s="14" customFormat="1" ht="12">
      <c r="A525" s="14"/>
      <c r="B525" s="241"/>
      <c r="C525" s="242"/>
      <c r="D525" s="226" t="s">
        <v>163</v>
      </c>
      <c r="E525" s="243" t="s">
        <v>19</v>
      </c>
      <c r="F525" s="244" t="s">
        <v>506</v>
      </c>
      <c r="G525" s="242"/>
      <c r="H525" s="245">
        <v>34</v>
      </c>
      <c r="I525" s="246"/>
      <c r="J525" s="242"/>
      <c r="K525" s="242"/>
      <c r="L525" s="247"/>
      <c r="M525" s="248"/>
      <c r="N525" s="249"/>
      <c r="O525" s="249"/>
      <c r="P525" s="249"/>
      <c r="Q525" s="249"/>
      <c r="R525" s="249"/>
      <c r="S525" s="249"/>
      <c r="T525" s="250"/>
      <c r="U525" s="14"/>
      <c r="V525" s="14"/>
      <c r="W525" s="14"/>
      <c r="X525" s="14"/>
      <c r="Y525" s="14"/>
      <c r="Z525" s="14"/>
      <c r="AA525" s="14"/>
      <c r="AB525" s="14"/>
      <c r="AC525" s="14"/>
      <c r="AD525" s="14"/>
      <c r="AE525" s="14"/>
      <c r="AT525" s="251" t="s">
        <v>163</v>
      </c>
      <c r="AU525" s="251" t="s">
        <v>83</v>
      </c>
      <c r="AV525" s="14" t="s">
        <v>83</v>
      </c>
      <c r="AW525" s="14" t="s">
        <v>33</v>
      </c>
      <c r="AX525" s="14" t="s">
        <v>74</v>
      </c>
      <c r="AY525" s="251" t="s">
        <v>152</v>
      </c>
    </row>
    <row r="526" spans="1:51" s="13" customFormat="1" ht="12">
      <c r="A526" s="13"/>
      <c r="B526" s="231"/>
      <c r="C526" s="232"/>
      <c r="D526" s="226" t="s">
        <v>163</v>
      </c>
      <c r="E526" s="233" t="s">
        <v>19</v>
      </c>
      <c r="F526" s="234" t="s">
        <v>507</v>
      </c>
      <c r="G526" s="232"/>
      <c r="H526" s="233" t="s">
        <v>19</v>
      </c>
      <c r="I526" s="235"/>
      <c r="J526" s="232"/>
      <c r="K526" s="232"/>
      <c r="L526" s="236"/>
      <c r="M526" s="237"/>
      <c r="N526" s="238"/>
      <c r="O526" s="238"/>
      <c r="P526" s="238"/>
      <c r="Q526" s="238"/>
      <c r="R526" s="238"/>
      <c r="S526" s="238"/>
      <c r="T526" s="239"/>
      <c r="U526" s="13"/>
      <c r="V526" s="13"/>
      <c r="W526" s="13"/>
      <c r="X526" s="13"/>
      <c r="Y526" s="13"/>
      <c r="Z526" s="13"/>
      <c r="AA526" s="13"/>
      <c r="AB526" s="13"/>
      <c r="AC526" s="13"/>
      <c r="AD526" s="13"/>
      <c r="AE526" s="13"/>
      <c r="AT526" s="240" t="s">
        <v>163</v>
      </c>
      <c r="AU526" s="240" t="s">
        <v>83</v>
      </c>
      <c r="AV526" s="13" t="s">
        <v>81</v>
      </c>
      <c r="AW526" s="13" t="s">
        <v>33</v>
      </c>
      <c r="AX526" s="13" t="s">
        <v>74</v>
      </c>
      <c r="AY526" s="240" t="s">
        <v>152</v>
      </c>
    </row>
    <row r="527" spans="1:51" s="14" customFormat="1" ht="12">
      <c r="A527" s="14"/>
      <c r="B527" s="241"/>
      <c r="C527" s="242"/>
      <c r="D527" s="226" t="s">
        <v>163</v>
      </c>
      <c r="E527" s="243" t="s">
        <v>19</v>
      </c>
      <c r="F527" s="244" t="s">
        <v>508</v>
      </c>
      <c r="G527" s="242"/>
      <c r="H527" s="245">
        <v>8.7</v>
      </c>
      <c r="I527" s="246"/>
      <c r="J527" s="242"/>
      <c r="K527" s="242"/>
      <c r="L527" s="247"/>
      <c r="M527" s="248"/>
      <c r="N527" s="249"/>
      <c r="O527" s="249"/>
      <c r="P527" s="249"/>
      <c r="Q527" s="249"/>
      <c r="R527" s="249"/>
      <c r="S527" s="249"/>
      <c r="T527" s="250"/>
      <c r="U527" s="14"/>
      <c r="V527" s="14"/>
      <c r="W527" s="14"/>
      <c r="X527" s="14"/>
      <c r="Y527" s="14"/>
      <c r="Z527" s="14"/>
      <c r="AA527" s="14"/>
      <c r="AB527" s="14"/>
      <c r="AC527" s="14"/>
      <c r="AD527" s="14"/>
      <c r="AE527" s="14"/>
      <c r="AT527" s="251" t="s">
        <v>163</v>
      </c>
      <c r="AU527" s="251" t="s">
        <v>83</v>
      </c>
      <c r="AV527" s="14" t="s">
        <v>83</v>
      </c>
      <c r="AW527" s="14" t="s">
        <v>33</v>
      </c>
      <c r="AX527" s="14" t="s">
        <v>74</v>
      </c>
      <c r="AY527" s="251" t="s">
        <v>152</v>
      </c>
    </row>
    <row r="528" spans="1:51" s="15" customFormat="1" ht="12">
      <c r="A528" s="15"/>
      <c r="B528" s="252"/>
      <c r="C528" s="253"/>
      <c r="D528" s="226" t="s">
        <v>163</v>
      </c>
      <c r="E528" s="254" t="s">
        <v>19</v>
      </c>
      <c r="F528" s="255" t="s">
        <v>170</v>
      </c>
      <c r="G528" s="253"/>
      <c r="H528" s="256">
        <v>42.7</v>
      </c>
      <c r="I528" s="257"/>
      <c r="J528" s="253"/>
      <c r="K528" s="253"/>
      <c r="L528" s="258"/>
      <c r="M528" s="259"/>
      <c r="N528" s="260"/>
      <c r="O528" s="260"/>
      <c r="P528" s="260"/>
      <c r="Q528" s="260"/>
      <c r="R528" s="260"/>
      <c r="S528" s="260"/>
      <c r="T528" s="261"/>
      <c r="U528" s="15"/>
      <c r="V528" s="15"/>
      <c r="W528" s="15"/>
      <c r="X528" s="15"/>
      <c r="Y528" s="15"/>
      <c r="Z528" s="15"/>
      <c r="AA528" s="15"/>
      <c r="AB528" s="15"/>
      <c r="AC528" s="15"/>
      <c r="AD528" s="15"/>
      <c r="AE528" s="15"/>
      <c r="AT528" s="262" t="s">
        <v>163</v>
      </c>
      <c r="AU528" s="262" t="s">
        <v>83</v>
      </c>
      <c r="AV528" s="15" t="s">
        <v>159</v>
      </c>
      <c r="AW528" s="15" t="s">
        <v>33</v>
      </c>
      <c r="AX528" s="15" t="s">
        <v>81</v>
      </c>
      <c r="AY528" s="262" t="s">
        <v>152</v>
      </c>
    </row>
    <row r="529" spans="1:65" s="2" customFormat="1" ht="14.4" customHeight="1">
      <c r="A529" s="39"/>
      <c r="B529" s="40"/>
      <c r="C529" s="263" t="s">
        <v>596</v>
      </c>
      <c r="D529" s="263" t="s">
        <v>531</v>
      </c>
      <c r="E529" s="264" t="s">
        <v>597</v>
      </c>
      <c r="F529" s="265" t="s">
        <v>598</v>
      </c>
      <c r="G529" s="266" t="s">
        <v>157</v>
      </c>
      <c r="H529" s="267">
        <v>3.28</v>
      </c>
      <c r="I529" s="268"/>
      <c r="J529" s="269">
        <f>ROUND(I529*H529,2)</f>
        <v>0</v>
      </c>
      <c r="K529" s="265" t="s">
        <v>158</v>
      </c>
      <c r="L529" s="270"/>
      <c r="M529" s="271" t="s">
        <v>19</v>
      </c>
      <c r="N529" s="272" t="s">
        <v>45</v>
      </c>
      <c r="O529" s="85"/>
      <c r="P529" s="222">
        <f>O529*H529</f>
        <v>0</v>
      </c>
      <c r="Q529" s="222">
        <v>0.55</v>
      </c>
      <c r="R529" s="222">
        <f>Q529*H529</f>
        <v>1.804</v>
      </c>
      <c r="S529" s="222">
        <v>0</v>
      </c>
      <c r="T529" s="223">
        <f>S529*H529</f>
        <v>0</v>
      </c>
      <c r="U529" s="39"/>
      <c r="V529" s="39"/>
      <c r="W529" s="39"/>
      <c r="X529" s="39"/>
      <c r="Y529" s="39"/>
      <c r="Z529" s="39"/>
      <c r="AA529" s="39"/>
      <c r="AB529" s="39"/>
      <c r="AC529" s="39"/>
      <c r="AD529" s="39"/>
      <c r="AE529" s="39"/>
      <c r="AR529" s="224" t="s">
        <v>380</v>
      </c>
      <c r="AT529" s="224" t="s">
        <v>531</v>
      </c>
      <c r="AU529" s="224" t="s">
        <v>83</v>
      </c>
      <c r="AY529" s="18" t="s">
        <v>152</v>
      </c>
      <c r="BE529" s="225">
        <f>IF(N529="základní",J529,0)</f>
        <v>0</v>
      </c>
      <c r="BF529" s="225">
        <f>IF(N529="snížená",J529,0)</f>
        <v>0</v>
      </c>
      <c r="BG529" s="225">
        <f>IF(N529="zákl. přenesená",J529,0)</f>
        <v>0</v>
      </c>
      <c r="BH529" s="225">
        <f>IF(N529="sníž. přenesená",J529,0)</f>
        <v>0</v>
      </c>
      <c r="BI529" s="225">
        <f>IF(N529="nulová",J529,0)</f>
        <v>0</v>
      </c>
      <c r="BJ529" s="18" t="s">
        <v>81</v>
      </c>
      <c r="BK529" s="225">
        <f>ROUND(I529*H529,2)</f>
        <v>0</v>
      </c>
      <c r="BL529" s="18" t="s">
        <v>268</v>
      </c>
      <c r="BM529" s="224" t="s">
        <v>599</v>
      </c>
    </row>
    <row r="530" spans="1:51" s="13" customFormat="1" ht="12">
      <c r="A530" s="13"/>
      <c r="B530" s="231"/>
      <c r="C530" s="232"/>
      <c r="D530" s="226" t="s">
        <v>163</v>
      </c>
      <c r="E530" s="233" t="s">
        <v>19</v>
      </c>
      <c r="F530" s="234" t="s">
        <v>556</v>
      </c>
      <c r="G530" s="232"/>
      <c r="H530" s="233" t="s">
        <v>19</v>
      </c>
      <c r="I530" s="235"/>
      <c r="J530" s="232"/>
      <c r="K530" s="232"/>
      <c r="L530" s="236"/>
      <c r="M530" s="237"/>
      <c r="N530" s="238"/>
      <c r="O530" s="238"/>
      <c r="P530" s="238"/>
      <c r="Q530" s="238"/>
      <c r="R530" s="238"/>
      <c r="S530" s="238"/>
      <c r="T530" s="239"/>
      <c r="U530" s="13"/>
      <c r="V530" s="13"/>
      <c r="W530" s="13"/>
      <c r="X530" s="13"/>
      <c r="Y530" s="13"/>
      <c r="Z530" s="13"/>
      <c r="AA530" s="13"/>
      <c r="AB530" s="13"/>
      <c r="AC530" s="13"/>
      <c r="AD530" s="13"/>
      <c r="AE530" s="13"/>
      <c r="AT530" s="240" t="s">
        <v>163</v>
      </c>
      <c r="AU530" s="240" t="s">
        <v>83</v>
      </c>
      <c r="AV530" s="13" t="s">
        <v>81</v>
      </c>
      <c r="AW530" s="13" t="s">
        <v>33</v>
      </c>
      <c r="AX530" s="13" t="s">
        <v>74</v>
      </c>
      <c r="AY530" s="240" t="s">
        <v>152</v>
      </c>
    </row>
    <row r="531" spans="1:51" s="13" customFormat="1" ht="12">
      <c r="A531" s="13"/>
      <c r="B531" s="231"/>
      <c r="C531" s="232"/>
      <c r="D531" s="226" t="s">
        <v>163</v>
      </c>
      <c r="E531" s="233" t="s">
        <v>19</v>
      </c>
      <c r="F531" s="234" t="s">
        <v>505</v>
      </c>
      <c r="G531" s="232"/>
      <c r="H531" s="233" t="s">
        <v>19</v>
      </c>
      <c r="I531" s="235"/>
      <c r="J531" s="232"/>
      <c r="K531" s="232"/>
      <c r="L531" s="236"/>
      <c r="M531" s="237"/>
      <c r="N531" s="238"/>
      <c r="O531" s="238"/>
      <c r="P531" s="238"/>
      <c r="Q531" s="238"/>
      <c r="R531" s="238"/>
      <c r="S531" s="238"/>
      <c r="T531" s="239"/>
      <c r="U531" s="13"/>
      <c r="V531" s="13"/>
      <c r="W531" s="13"/>
      <c r="X531" s="13"/>
      <c r="Y531" s="13"/>
      <c r="Z531" s="13"/>
      <c r="AA531" s="13"/>
      <c r="AB531" s="13"/>
      <c r="AC531" s="13"/>
      <c r="AD531" s="13"/>
      <c r="AE531" s="13"/>
      <c r="AT531" s="240" t="s">
        <v>163</v>
      </c>
      <c r="AU531" s="240" t="s">
        <v>83</v>
      </c>
      <c r="AV531" s="13" t="s">
        <v>81</v>
      </c>
      <c r="AW531" s="13" t="s">
        <v>33</v>
      </c>
      <c r="AX531" s="13" t="s">
        <v>74</v>
      </c>
      <c r="AY531" s="240" t="s">
        <v>152</v>
      </c>
    </row>
    <row r="532" spans="1:51" s="14" customFormat="1" ht="12">
      <c r="A532" s="14"/>
      <c r="B532" s="241"/>
      <c r="C532" s="242"/>
      <c r="D532" s="226" t="s">
        <v>163</v>
      </c>
      <c r="E532" s="243" t="s">
        <v>19</v>
      </c>
      <c r="F532" s="244" t="s">
        <v>600</v>
      </c>
      <c r="G532" s="242"/>
      <c r="H532" s="245">
        <v>1.632</v>
      </c>
      <c r="I532" s="246"/>
      <c r="J532" s="242"/>
      <c r="K532" s="242"/>
      <c r="L532" s="247"/>
      <c r="M532" s="248"/>
      <c r="N532" s="249"/>
      <c r="O532" s="249"/>
      <c r="P532" s="249"/>
      <c r="Q532" s="249"/>
      <c r="R532" s="249"/>
      <c r="S532" s="249"/>
      <c r="T532" s="250"/>
      <c r="U532" s="14"/>
      <c r="V532" s="14"/>
      <c r="W532" s="14"/>
      <c r="X532" s="14"/>
      <c r="Y532" s="14"/>
      <c r="Z532" s="14"/>
      <c r="AA532" s="14"/>
      <c r="AB532" s="14"/>
      <c r="AC532" s="14"/>
      <c r="AD532" s="14"/>
      <c r="AE532" s="14"/>
      <c r="AT532" s="251" t="s">
        <v>163</v>
      </c>
      <c r="AU532" s="251" t="s">
        <v>83</v>
      </c>
      <c r="AV532" s="14" t="s">
        <v>83</v>
      </c>
      <c r="AW532" s="14" t="s">
        <v>33</v>
      </c>
      <c r="AX532" s="14" t="s">
        <v>74</v>
      </c>
      <c r="AY532" s="251" t="s">
        <v>152</v>
      </c>
    </row>
    <row r="533" spans="1:51" s="13" customFormat="1" ht="12">
      <c r="A533" s="13"/>
      <c r="B533" s="231"/>
      <c r="C533" s="232"/>
      <c r="D533" s="226" t="s">
        <v>163</v>
      </c>
      <c r="E533" s="233" t="s">
        <v>19</v>
      </c>
      <c r="F533" s="234" t="s">
        <v>507</v>
      </c>
      <c r="G533" s="232"/>
      <c r="H533" s="233" t="s">
        <v>19</v>
      </c>
      <c r="I533" s="235"/>
      <c r="J533" s="232"/>
      <c r="K533" s="232"/>
      <c r="L533" s="236"/>
      <c r="M533" s="237"/>
      <c r="N533" s="238"/>
      <c r="O533" s="238"/>
      <c r="P533" s="238"/>
      <c r="Q533" s="238"/>
      <c r="R533" s="238"/>
      <c r="S533" s="238"/>
      <c r="T533" s="239"/>
      <c r="U533" s="13"/>
      <c r="V533" s="13"/>
      <c r="W533" s="13"/>
      <c r="X533" s="13"/>
      <c r="Y533" s="13"/>
      <c r="Z533" s="13"/>
      <c r="AA533" s="13"/>
      <c r="AB533" s="13"/>
      <c r="AC533" s="13"/>
      <c r="AD533" s="13"/>
      <c r="AE533" s="13"/>
      <c r="AT533" s="240" t="s">
        <v>163</v>
      </c>
      <c r="AU533" s="240" t="s">
        <v>83</v>
      </c>
      <c r="AV533" s="13" t="s">
        <v>81</v>
      </c>
      <c r="AW533" s="13" t="s">
        <v>33</v>
      </c>
      <c r="AX533" s="13" t="s">
        <v>74</v>
      </c>
      <c r="AY533" s="240" t="s">
        <v>152</v>
      </c>
    </row>
    <row r="534" spans="1:51" s="14" customFormat="1" ht="12">
      <c r="A534" s="14"/>
      <c r="B534" s="241"/>
      <c r="C534" s="242"/>
      <c r="D534" s="226" t="s">
        <v>163</v>
      </c>
      <c r="E534" s="243" t="s">
        <v>19</v>
      </c>
      <c r="F534" s="244" t="s">
        <v>601</v>
      </c>
      <c r="G534" s="242"/>
      <c r="H534" s="245">
        <v>0.418</v>
      </c>
      <c r="I534" s="246"/>
      <c r="J534" s="242"/>
      <c r="K534" s="242"/>
      <c r="L534" s="247"/>
      <c r="M534" s="248"/>
      <c r="N534" s="249"/>
      <c r="O534" s="249"/>
      <c r="P534" s="249"/>
      <c r="Q534" s="249"/>
      <c r="R534" s="249"/>
      <c r="S534" s="249"/>
      <c r="T534" s="250"/>
      <c r="U534" s="14"/>
      <c r="V534" s="14"/>
      <c r="W534" s="14"/>
      <c r="X534" s="14"/>
      <c r="Y534" s="14"/>
      <c r="Z534" s="14"/>
      <c r="AA534" s="14"/>
      <c r="AB534" s="14"/>
      <c r="AC534" s="14"/>
      <c r="AD534" s="14"/>
      <c r="AE534" s="14"/>
      <c r="AT534" s="251" t="s">
        <v>163</v>
      </c>
      <c r="AU534" s="251" t="s">
        <v>83</v>
      </c>
      <c r="AV534" s="14" t="s">
        <v>83</v>
      </c>
      <c r="AW534" s="14" t="s">
        <v>33</v>
      </c>
      <c r="AX534" s="14" t="s">
        <v>74</v>
      </c>
      <c r="AY534" s="251" t="s">
        <v>152</v>
      </c>
    </row>
    <row r="535" spans="1:51" s="15" customFormat="1" ht="12">
      <c r="A535" s="15"/>
      <c r="B535" s="252"/>
      <c r="C535" s="253"/>
      <c r="D535" s="226" t="s">
        <v>163</v>
      </c>
      <c r="E535" s="254" t="s">
        <v>19</v>
      </c>
      <c r="F535" s="255" t="s">
        <v>170</v>
      </c>
      <c r="G535" s="253"/>
      <c r="H535" s="256">
        <v>2.05</v>
      </c>
      <c r="I535" s="257"/>
      <c r="J535" s="253"/>
      <c r="K535" s="253"/>
      <c r="L535" s="258"/>
      <c r="M535" s="259"/>
      <c r="N535" s="260"/>
      <c r="O535" s="260"/>
      <c r="P535" s="260"/>
      <c r="Q535" s="260"/>
      <c r="R535" s="260"/>
      <c r="S535" s="260"/>
      <c r="T535" s="261"/>
      <c r="U535" s="15"/>
      <c r="V535" s="15"/>
      <c r="W535" s="15"/>
      <c r="X535" s="15"/>
      <c r="Y535" s="15"/>
      <c r="Z535" s="15"/>
      <c r="AA535" s="15"/>
      <c r="AB535" s="15"/>
      <c r="AC535" s="15"/>
      <c r="AD535" s="15"/>
      <c r="AE535" s="15"/>
      <c r="AT535" s="262" t="s">
        <v>163</v>
      </c>
      <c r="AU535" s="262" t="s">
        <v>83</v>
      </c>
      <c r="AV535" s="15" t="s">
        <v>159</v>
      </c>
      <c r="AW535" s="15" t="s">
        <v>33</v>
      </c>
      <c r="AX535" s="15" t="s">
        <v>81</v>
      </c>
      <c r="AY535" s="262" t="s">
        <v>152</v>
      </c>
    </row>
    <row r="536" spans="1:51" s="14" customFormat="1" ht="12">
      <c r="A536" s="14"/>
      <c r="B536" s="241"/>
      <c r="C536" s="242"/>
      <c r="D536" s="226" t="s">
        <v>163</v>
      </c>
      <c r="E536" s="242"/>
      <c r="F536" s="244" t="s">
        <v>602</v>
      </c>
      <c r="G536" s="242"/>
      <c r="H536" s="245">
        <v>3.28</v>
      </c>
      <c r="I536" s="246"/>
      <c r="J536" s="242"/>
      <c r="K536" s="242"/>
      <c r="L536" s="247"/>
      <c r="M536" s="248"/>
      <c r="N536" s="249"/>
      <c r="O536" s="249"/>
      <c r="P536" s="249"/>
      <c r="Q536" s="249"/>
      <c r="R536" s="249"/>
      <c r="S536" s="249"/>
      <c r="T536" s="250"/>
      <c r="U536" s="14"/>
      <c r="V536" s="14"/>
      <c r="W536" s="14"/>
      <c r="X536" s="14"/>
      <c r="Y536" s="14"/>
      <c r="Z536" s="14"/>
      <c r="AA536" s="14"/>
      <c r="AB536" s="14"/>
      <c r="AC536" s="14"/>
      <c r="AD536" s="14"/>
      <c r="AE536" s="14"/>
      <c r="AT536" s="251" t="s">
        <v>163</v>
      </c>
      <c r="AU536" s="251" t="s">
        <v>83</v>
      </c>
      <c r="AV536" s="14" t="s">
        <v>83</v>
      </c>
      <c r="AW536" s="14" t="s">
        <v>4</v>
      </c>
      <c r="AX536" s="14" t="s">
        <v>81</v>
      </c>
      <c r="AY536" s="251" t="s">
        <v>152</v>
      </c>
    </row>
    <row r="537" spans="1:65" s="2" customFormat="1" ht="24.15" customHeight="1">
      <c r="A537" s="39"/>
      <c r="B537" s="40"/>
      <c r="C537" s="213" t="s">
        <v>603</v>
      </c>
      <c r="D537" s="213" t="s">
        <v>154</v>
      </c>
      <c r="E537" s="214" t="s">
        <v>604</v>
      </c>
      <c r="F537" s="215" t="s">
        <v>605</v>
      </c>
      <c r="G537" s="216" t="s">
        <v>240</v>
      </c>
      <c r="H537" s="217">
        <v>13.32</v>
      </c>
      <c r="I537" s="218"/>
      <c r="J537" s="219">
        <f>ROUND(I537*H537,2)</f>
        <v>0</v>
      </c>
      <c r="K537" s="215" t="s">
        <v>158</v>
      </c>
      <c r="L537" s="45"/>
      <c r="M537" s="220" t="s">
        <v>19</v>
      </c>
      <c r="N537" s="221" t="s">
        <v>45</v>
      </c>
      <c r="O537" s="85"/>
      <c r="P537" s="222">
        <f>O537*H537</f>
        <v>0</v>
      </c>
      <c r="Q537" s="222">
        <v>0</v>
      </c>
      <c r="R537" s="222">
        <f>Q537*H537</f>
        <v>0</v>
      </c>
      <c r="S537" s="222">
        <v>0</v>
      </c>
      <c r="T537" s="223">
        <f>S537*H537</f>
        <v>0</v>
      </c>
      <c r="U537" s="39"/>
      <c r="V537" s="39"/>
      <c r="W537" s="39"/>
      <c r="X537" s="39"/>
      <c r="Y537" s="39"/>
      <c r="Z537" s="39"/>
      <c r="AA537" s="39"/>
      <c r="AB537" s="39"/>
      <c r="AC537" s="39"/>
      <c r="AD537" s="39"/>
      <c r="AE537" s="39"/>
      <c r="AR537" s="224" t="s">
        <v>268</v>
      </c>
      <c r="AT537" s="224" t="s">
        <v>154</v>
      </c>
      <c r="AU537" s="224" t="s">
        <v>83</v>
      </c>
      <c r="AY537" s="18" t="s">
        <v>152</v>
      </c>
      <c r="BE537" s="225">
        <f>IF(N537="základní",J537,0)</f>
        <v>0</v>
      </c>
      <c r="BF537" s="225">
        <f>IF(N537="snížená",J537,0)</f>
        <v>0</v>
      </c>
      <c r="BG537" s="225">
        <f>IF(N537="zákl. přenesená",J537,0)</f>
        <v>0</v>
      </c>
      <c r="BH537" s="225">
        <f>IF(N537="sníž. přenesená",J537,0)</f>
        <v>0</v>
      </c>
      <c r="BI537" s="225">
        <f>IF(N537="nulová",J537,0)</f>
        <v>0</v>
      </c>
      <c r="BJ537" s="18" t="s">
        <v>81</v>
      </c>
      <c r="BK537" s="225">
        <f>ROUND(I537*H537,2)</f>
        <v>0</v>
      </c>
      <c r="BL537" s="18" t="s">
        <v>268</v>
      </c>
      <c r="BM537" s="224" t="s">
        <v>606</v>
      </c>
    </row>
    <row r="538" spans="1:47" s="2" customFormat="1" ht="12">
      <c r="A538" s="39"/>
      <c r="B538" s="40"/>
      <c r="C538" s="41"/>
      <c r="D538" s="226" t="s">
        <v>161</v>
      </c>
      <c r="E538" s="41"/>
      <c r="F538" s="227" t="s">
        <v>607</v>
      </c>
      <c r="G538" s="41"/>
      <c r="H538" s="41"/>
      <c r="I538" s="228"/>
      <c r="J538" s="41"/>
      <c r="K538" s="41"/>
      <c r="L538" s="45"/>
      <c r="M538" s="229"/>
      <c r="N538" s="230"/>
      <c r="O538" s="85"/>
      <c r="P538" s="85"/>
      <c r="Q538" s="85"/>
      <c r="R538" s="85"/>
      <c r="S538" s="85"/>
      <c r="T538" s="86"/>
      <c r="U538" s="39"/>
      <c r="V538" s="39"/>
      <c r="W538" s="39"/>
      <c r="X538" s="39"/>
      <c r="Y538" s="39"/>
      <c r="Z538" s="39"/>
      <c r="AA538" s="39"/>
      <c r="AB538" s="39"/>
      <c r="AC538" s="39"/>
      <c r="AD538" s="39"/>
      <c r="AE538" s="39"/>
      <c r="AT538" s="18" t="s">
        <v>161</v>
      </c>
      <c r="AU538" s="18" t="s">
        <v>83</v>
      </c>
    </row>
    <row r="539" spans="1:51" s="13" customFormat="1" ht="12">
      <c r="A539" s="13"/>
      <c r="B539" s="231"/>
      <c r="C539" s="232"/>
      <c r="D539" s="226" t="s">
        <v>163</v>
      </c>
      <c r="E539" s="233" t="s">
        <v>19</v>
      </c>
      <c r="F539" s="234" t="s">
        <v>608</v>
      </c>
      <c r="G539" s="232"/>
      <c r="H539" s="233" t="s">
        <v>19</v>
      </c>
      <c r="I539" s="235"/>
      <c r="J539" s="232"/>
      <c r="K539" s="232"/>
      <c r="L539" s="236"/>
      <c r="M539" s="237"/>
      <c r="N539" s="238"/>
      <c r="O539" s="238"/>
      <c r="P539" s="238"/>
      <c r="Q539" s="238"/>
      <c r="R539" s="238"/>
      <c r="S539" s="238"/>
      <c r="T539" s="239"/>
      <c r="U539" s="13"/>
      <c r="V539" s="13"/>
      <c r="W539" s="13"/>
      <c r="X539" s="13"/>
      <c r="Y539" s="13"/>
      <c r="Z539" s="13"/>
      <c r="AA539" s="13"/>
      <c r="AB539" s="13"/>
      <c r="AC539" s="13"/>
      <c r="AD539" s="13"/>
      <c r="AE539" s="13"/>
      <c r="AT539" s="240" t="s">
        <v>163</v>
      </c>
      <c r="AU539" s="240" t="s">
        <v>83</v>
      </c>
      <c r="AV539" s="13" t="s">
        <v>81</v>
      </c>
      <c r="AW539" s="13" t="s">
        <v>33</v>
      </c>
      <c r="AX539" s="13" t="s">
        <v>74</v>
      </c>
      <c r="AY539" s="240" t="s">
        <v>152</v>
      </c>
    </row>
    <row r="540" spans="1:51" s="14" customFormat="1" ht="12">
      <c r="A540" s="14"/>
      <c r="B540" s="241"/>
      <c r="C540" s="242"/>
      <c r="D540" s="226" t="s">
        <v>163</v>
      </c>
      <c r="E540" s="243" t="s">
        <v>19</v>
      </c>
      <c r="F540" s="244" t="s">
        <v>609</v>
      </c>
      <c r="G540" s="242"/>
      <c r="H540" s="245">
        <v>3.4</v>
      </c>
      <c r="I540" s="246"/>
      <c r="J540" s="242"/>
      <c r="K540" s="242"/>
      <c r="L540" s="247"/>
      <c r="M540" s="248"/>
      <c r="N540" s="249"/>
      <c r="O540" s="249"/>
      <c r="P540" s="249"/>
      <c r="Q540" s="249"/>
      <c r="R540" s="249"/>
      <c r="S540" s="249"/>
      <c r="T540" s="250"/>
      <c r="U540" s="14"/>
      <c r="V540" s="14"/>
      <c r="W540" s="14"/>
      <c r="X540" s="14"/>
      <c r="Y540" s="14"/>
      <c r="Z540" s="14"/>
      <c r="AA540" s="14"/>
      <c r="AB540" s="14"/>
      <c r="AC540" s="14"/>
      <c r="AD540" s="14"/>
      <c r="AE540" s="14"/>
      <c r="AT540" s="251" t="s">
        <v>163</v>
      </c>
      <c r="AU540" s="251" t="s">
        <v>83</v>
      </c>
      <c r="AV540" s="14" t="s">
        <v>83</v>
      </c>
      <c r="AW540" s="14" t="s">
        <v>33</v>
      </c>
      <c r="AX540" s="14" t="s">
        <v>74</v>
      </c>
      <c r="AY540" s="251" t="s">
        <v>152</v>
      </c>
    </row>
    <row r="541" spans="1:51" s="13" customFormat="1" ht="12">
      <c r="A541" s="13"/>
      <c r="B541" s="231"/>
      <c r="C541" s="232"/>
      <c r="D541" s="226" t="s">
        <v>163</v>
      </c>
      <c r="E541" s="233" t="s">
        <v>19</v>
      </c>
      <c r="F541" s="234" t="s">
        <v>610</v>
      </c>
      <c r="G541" s="232"/>
      <c r="H541" s="233" t="s">
        <v>19</v>
      </c>
      <c r="I541" s="235"/>
      <c r="J541" s="232"/>
      <c r="K541" s="232"/>
      <c r="L541" s="236"/>
      <c r="M541" s="237"/>
      <c r="N541" s="238"/>
      <c r="O541" s="238"/>
      <c r="P541" s="238"/>
      <c r="Q541" s="238"/>
      <c r="R541" s="238"/>
      <c r="S541" s="238"/>
      <c r="T541" s="239"/>
      <c r="U541" s="13"/>
      <c r="V541" s="13"/>
      <c r="W541" s="13"/>
      <c r="X541" s="13"/>
      <c r="Y541" s="13"/>
      <c r="Z541" s="13"/>
      <c r="AA541" s="13"/>
      <c r="AB541" s="13"/>
      <c r="AC541" s="13"/>
      <c r="AD541" s="13"/>
      <c r="AE541" s="13"/>
      <c r="AT541" s="240" t="s">
        <v>163</v>
      </c>
      <c r="AU541" s="240" t="s">
        <v>83</v>
      </c>
      <c r="AV541" s="13" t="s">
        <v>81</v>
      </c>
      <c r="AW541" s="13" t="s">
        <v>33</v>
      </c>
      <c r="AX541" s="13" t="s">
        <v>74</v>
      </c>
      <c r="AY541" s="240" t="s">
        <v>152</v>
      </c>
    </row>
    <row r="542" spans="1:51" s="14" customFormat="1" ht="12">
      <c r="A542" s="14"/>
      <c r="B542" s="241"/>
      <c r="C542" s="242"/>
      <c r="D542" s="226" t="s">
        <v>163</v>
      </c>
      <c r="E542" s="243" t="s">
        <v>19</v>
      </c>
      <c r="F542" s="244" t="s">
        <v>611</v>
      </c>
      <c r="G542" s="242"/>
      <c r="H542" s="245">
        <v>9.92</v>
      </c>
      <c r="I542" s="246"/>
      <c r="J542" s="242"/>
      <c r="K542" s="242"/>
      <c r="L542" s="247"/>
      <c r="M542" s="248"/>
      <c r="N542" s="249"/>
      <c r="O542" s="249"/>
      <c r="P542" s="249"/>
      <c r="Q542" s="249"/>
      <c r="R542" s="249"/>
      <c r="S542" s="249"/>
      <c r="T542" s="250"/>
      <c r="U542" s="14"/>
      <c r="V542" s="14"/>
      <c r="W542" s="14"/>
      <c r="X542" s="14"/>
      <c r="Y542" s="14"/>
      <c r="Z542" s="14"/>
      <c r="AA542" s="14"/>
      <c r="AB542" s="14"/>
      <c r="AC542" s="14"/>
      <c r="AD542" s="14"/>
      <c r="AE542" s="14"/>
      <c r="AT542" s="251" t="s">
        <v>163</v>
      </c>
      <c r="AU542" s="251" t="s">
        <v>83</v>
      </c>
      <c r="AV542" s="14" t="s">
        <v>83</v>
      </c>
      <c r="AW542" s="14" t="s">
        <v>33</v>
      </c>
      <c r="AX542" s="14" t="s">
        <v>74</v>
      </c>
      <c r="AY542" s="251" t="s">
        <v>152</v>
      </c>
    </row>
    <row r="543" spans="1:51" s="15" customFormat="1" ht="12">
      <c r="A543" s="15"/>
      <c r="B543" s="252"/>
      <c r="C543" s="253"/>
      <c r="D543" s="226" t="s">
        <v>163</v>
      </c>
      <c r="E543" s="254" t="s">
        <v>19</v>
      </c>
      <c r="F543" s="255" t="s">
        <v>170</v>
      </c>
      <c r="G543" s="253"/>
      <c r="H543" s="256">
        <v>13.32</v>
      </c>
      <c r="I543" s="257"/>
      <c r="J543" s="253"/>
      <c r="K543" s="253"/>
      <c r="L543" s="258"/>
      <c r="M543" s="259"/>
      <c r="N543" s="260"/>
      <c r="O543" s="260"/>
      <c r="P543" s="260"/>
      <c r="Q543" s="260"/>
      <c r="R543" s="260"/>
      <c r="S543" s="260"/>
      <c r="T543" s="261"/>
      <c r="U543" s="15"/>
      <c r="V543" s="15"/>
      <c r="W543" s="15"/>
      <c r="X543" s="15"/>
      <c r="Y543" s="15"/>
      <c r="Z543" s="15"/>
      <c r="AA543" s="15"/>
      <c r="AB543" s="15"/>
      <c r="AC543" s="15"/>
      <c r="AD543" s="15"/>
      <c r="AE543" s="15"/>
      <c r="AT543" s="262" t="s">
        <v>163</v>
      </c>
      <c r="AU543" s="262" t="s">
        <v>83</v>
      </c>
      <c r="AV543" s="15" t="s">
        <v>159</v>
      </c>
      <c r="AW543" s="15" t="s">
        <v>33</v>
      </c>
      <c r="AX543" s="15" t="s">
        <v>81</v>
      </c>
      <c r="AY543" s="262" t="s">
        <v>152</v>
      </c>
    </row>
    <row r="544" spans="1:65" s="2" customFormat="1" ht="24.15" customHeight="1">
      <c r="A544" s="39"/>
      <c r="B544" s="40"/>
      <c r="C544" s="263" t="s">
        <v>612</v>
      </c>
      <c r="D544" s="263" t="s">
        <v>531</v>
      </c>
      <c r="E544" s="264" t="s">
        <v>532</v>
      </c>
      <c r="F544" s="265" t="s">
        <v>533</v>
      </c>
      <c r="G544" s="266" t="s">
        <v>157</v>
      </c>
      <c r="H544" s="267">
        <v>0.366</v>
      </c>
      <c r="I544" s="268"/>
      <c r="J544" s="269">
        <f>ROUND(I544*H544,2)</f>
        <v>0</v>
      </c>
      <c r="K544" s="265" t="s">
        <v>19</v>
      </c>
      <c r="L544" s="270"/>
      <c r="M544" s="271" t="s">
        <v>19</v>
      </c>
      <c r="N544" s="272" t="s">
        <v>45</v>
      </c>
      <c r="O544" s="85"/>
      <c r="P544" s="222">
        <f>O544*H544</f>
        <v>0</v>
      </c>
      <c r="Q544" s="222">
        <v>0.55</v>
      </c>
      <c r="R544" s="222">
        <f>Q544*H544</f>
        <v>0.2013</v>
      </c>
      <c r="S544" s="222">
        <v>0</v>
      </c>
      <c r="T544" s="223">
        <f>S544*H544</f>
        <v>0</v>
      </c>
      <c r="U544" s="39"/>
      <c r="V544" s="39"/>
      <c r="W544" s="39"/>
      <c r="X544" s="39"/>
      <c r="Y544" s="39"/>
      <c r="Z544" s="39"/>
      <c r="AA544" s="39"/>
      <c r="AB544" s="39"/>
      <c r="AC544" s="39"/>
      <c r="AD544" s="39"/>
      <c r="AE544" s="39"/>
      <c r="AR544" s="224" t="s">
        <v>380</v>
      </c>
      <c r="AT544" s="224" t="s">
        <v>531</v>
      </c>
      <c r="AU544" s="224" t="s">
        <v>83</v>
      </c>
      <c r="AY544" s="18" t="s">
        <v>152</v>
      </c>
      <c r="BE544" s="225">
        <f>IF(N544="základní",J544,0)</f>
        <v>0</v>
      </c>
      <c r="BF544" s="225">
        <f>IF(N544="snížená",J544,0)</f>
        <v>0</v>
      </c>
      <c r="BG544" s="225">
        <f>IF(N544="zákl. přenesená",J544,0)</f>
        <v>0</v>
      </c>
      <c r="BH544" s="225">
        <f>IF(N544="sníž. přenesená",J544,0)</f>
        <v>0</v>
      </c>
      <c r="BI544" s="225">
        <f>IF(N544="nulová",J544,0)</f>
        <v>0</v>
      </c>
      <c r="BJ544" s="18" t="s">
        <v>81</v>
      </c>
      <c r="BK544" s="225">
        <f>ROUND(I544*H544,2)</f>
        <v>0</v>
      </c>
      <c r="BL544" s="18" t="s">
        <v>268</v>
      </c>
      <c r="BM544" s="224" t="s">
        <v>613</v>
      </c>
    </row>
    <row r="545" spans="1:51" s="13" customFormat="1" ht="12">
      <c r="A545" s="13"/>
      <c r="B545" s="231"/>
      <c r="C545" s="232"/>
      <c r="D545" s="226" t="s">
        <v>163</v>
      </c>
      <c r="E545" s="233" t="s">
        <v>19</v>
      </c>
      <c r="F545" s="234" t="s">
        <v>614</v>
      </c>
      <c r="G545" s="232"/>
      <c r="H545" s="233" t="s">
        <v>19</v>
      </c>
      <c r="I545" s="235"/>
      <c r="J545" s="232"/>
      <c r="K545" s="232"/>
      <c r="L545" s="236"/>
      <c r="M545" s="237"/>
      <c r="N545" s="238"/>
      <c r="O545" s="238"/>
      <c r="P545" s="238"/>
      <c r="Q545" s="238"/>
      <c r="R545" s="238"/>
      <c r="S545" s="238"/>
      <c r="T545" s="239"/>
      <c r="U545" s="13"/>
      <c r="V545" s="13"/>
      <c r="W545" s="13"/>
      <c r="X545" s="13"/>
      <c r="Y545" s="13"/>
      <c r="Z545" s="13"/>
      <c r="AA545" s="13"/>
      <c r="AB545" s="13"/>
      <c r="AC545" s="13"/>
      <c r="AD545" s="13"/>
      <c r="AE545" s="13"/>
      <c r="AT545" s="240" t="s">
        <v>163</v>
      </c>
      <c r="AU545" s="240" t="s">
        <v>83</v>
      </c>
      <c r="AV545" s="13" t="s">
        <v>81</v>
      </c>
      <c r="AW545" s="13" t="s">
        <v>33</v>
      </c>
      <c r="AX545" s="13" t="s">
        <v>74</v>
      </c>
      <c r="AY545" s="240" t="s">
        <v>152</v>
      </c>
    </row>
    <row r="546" spans="1:51" s="14" customFormat="1" ht="12">
      <c r="A546" s="14"/>
      <c r="B546" s="241"/>
      <c r="C546" s="242"/>
      <c r="D546" s="226" t="s">
        <v>163</v>
      </c>
      <c r="E546" s="243" t="s">
        <v>19</v>
      </c>
      <c r="F546" s="244" t="s">
        <v>615</v>
      </c>
      <c r="G546" s="242"/>
      <c r="H546" s="245">
        <v>0.085</v>
      </c>
      <c r="I546" s="246"/>
      <c r="J546" s="242"/>
      <c r="K546" s="242"/>
      <c r="L546" s="247"/>
      <c r="M546" s="248"/>
      <c r="N546" s="249"/>
      <c r="O546" s="249"/>
      <c r="P546" s="249"/>
      <c r="Q546" s="249"/>
      <c r="R546" s="249"/>
      <c r="S546" s="249"/>
      <c r="T546" s="250"/>
      <c r="U546" s="14"/>
      <c r="V546" s="14"/>
      <c r="W546" s="14"/>
      <c r="X546" s="14"/>
      <c r="Y546" s="14"/>
      <c r="Z546" s="14"/>
      <c r="AA546" s="14"/>
      <c r="AB546" s="14"/>
      <c r="AC546" s="14"/>
      <c r="AD546" s="14"/>
      <c r="AE546" s="14"/>
      <c r="AT546" s="251" t="s">
        <v>163</v>
      </c>
      <c r="AU546" s="251" t="s">
        <v>83</v>
      </c>
      <c r="AV546" s="14" t="s">
        <v>83</v>
      </c>
      <c r="AW546" s="14" t="s">
        <v>33</v>
      </c>
      <c r="AX546" s="14" t="s">
        <v>74</v>
      </c>
      <c r="AY546" s="251" t="s">
        <v>152</v>
      </c>
    </row>
    <row r="547" spans="1:51" s="13" customFormat="1" ht="12">
      <c r="A547" s="13"/>
      <c r="B547" s="231"/>
      <c r="C547" s="232"/>
      <c r="D547" s="226" t="s">
        <v>163</v>
      </c>
      <c r="E547" s="233" t="s">
        <v>19</v>
      </c>
      <c r="F547" s="234" t="s">
        <v>610</v>
      </c>
      <c r="G547" s="232"/>
      <c r="H547" s="233" t="s">
        <v>19</v>
      </c>
      <c r="I547" s="235"/>
      <c r="J547" s="232"/>
      <c r="K547" s="232"/>
      <c r="L547" s="236"/>
      <c r="M547" s="237"/>
      <c r="N547" s="238"/>
      <c r="O547" s="238"/>
      <c r="P547" s="238"/>
      <c r="Q547" s="238"/>
      <c r="R547" s="238"/>
      <c r="S547" s="238"/>
      <c r="T547" s="239"/>
      <c r="U547" s="13"/>
      <c r="V547" s="13"/>
      <c r="W547" s="13"/>
      <c r="X547" s="13"/>
      <c r="Y547" s="13"/>
      <c r="Z547" s="13"/>
      <c r="AA547" s="13"/>
      <c r="AB547" s="13"/>
      <c r="AC547" s="13"/>
      <c r="AD547" s="13"/>
      <c r="AE547" s="13"/>
      <c r="AT547" s="240" t="s">
        <v>163</v>
      </c>
      <c r="AU547" s="240" t="s">
        <v>83</v>
      </c>
      <c r="AV547" s="13" t="s">
        <v>81</v>
      </c>
      <c r="AW547" s="13" t="s">
        <v>33</v>
      </c>
      <c r="AX547" s="13" t="s">
        <v>74</v>
      </c>
      <c r="AY547" s="240" t="s">
        <v>152</v>
      </c>
    </row>
    <row r="548" spans="1:51" s="14" customFormat="1" ht="12">
      <c r="A548" s="14"/>
      <c r="B548" s="241"/>
      <c r="C548" s="242"/>
      <c r="D548" s="226" t="s">
        <v>163</v>
      </c>
      <c r="E548" s="243" t="s">
        <v>19</v>
      </c>
      <c r="F548" s="244" t="s">
        <v>616</v>
      </c>
      <c r="G548" s="242"/>
      <c r="H548" s="245">
        <v>0.248</v>
      </c>
      <c r="I548" s="246"/>
      <c r="J548" s="242"/>
      <c r="K548" s="242"/>
      <c r="L548" s="247"/>
      <c r="M548" s="248"/>
      <c r="N548" s="249"/>
      <c r="O548" s="249"/>
      <c r="P548" s="249"/>
      <c r="Q548" s="249"/>
      <c r="R548" s="249"/>
      <c r="S548" s="249"/>
      <c r="T548" s="250"/>
      <c r="U548" s="14"/>
      <c r="V548" s="14"/>
      <c r="W548" s="14"/>
      <c r="X548" s="14"/>
      <c r="Y548" s="14"/>
      <c r="Z548" s="14"/>
      <c r="AA548" s="14"/>
      <c r="AB548" s="14"/>
      <c r="AC548" s="14"/>
      <c r="AD548" s="14"/>
      <c r="AE548" s="14"/>
      <c r="AT548" s="251" t="s">
        <v>163</v>
      </c>
      <c r="AU548" s="251" t="s">
        <v>83</v>
      </c>
      <c r="AV548" s="14" t="s">
        <v>83</v>
      </c>
      <c r="AW548" s="14" t="s">
        <v>33</v>
      </c>
      <c r="AX548" s="14" t="s">
        <v>74</v>
      </c>
      <c r="AY548" s="251" t="s">
        <v>152</v>
      </c>
    </row>
    <row r="549" spans="1:51" s="15" customFormat="1" ht="12">
      <c r="A549" s="15"/>
      <c r="B549" s="252"/>
      <c r="C549" s="253"/>
      <c r="D549" s="226" t="s">
        <v>163</v>
      </c>
      <c r="E549" s="254" t="s">
        <v>19</v>
      </c>
      <c r="F549" s="255" t="s">
        <v>170</v>
      </c>
      <c r="G549" s="253"/>
      <c r="H549" s="256">
        <v>0.333</v>
      </c>
      <c r="I549" s="257"/>
      <c r="J549" s="253"/>
      <c r="K549" s="253"/>
      <c r="L549" s="258"/>
      <c r="M549" s="259"/>
      <c r="N549" s="260"/>
      <c r="O549" s="260"/>
      <c r="P549" s="260"/>
      <c r="Q549" s="260"/>
      <c r="R549" s="260"/>
      <c r="S549" s="260"/>
      <c r="T549" s="261"/>
      <c r="U549" s="15"/>
      <c r="V549" s="15"/>
      <c r="W549" s="15"/>
      <c r="X549" s="15"/>
      <c r="Y549" s="15"/>
      <c r="Z549" s="15"/>
      <c r="AA549" s="15"/>
      <c r="AB549" s="15"/>
      <c r="AC549" s="15"/>
      <c r="AD549" s="15"/>
      <c r="AE549" s="15"/>
      <c r="AT549" s="262" t="s">
        <v>163</v>
      </c>
      <c r="AU549" s="262" t="s">
        <v>83</v>
      </c>
      <c r="AV549" s="15" t="s">
        <v>159</v>
      </c>
      <c r="AW549" s="15" t="s">
        <v>33</v>
      </c>
      <c r="AX549" s="15" t="s">
        <v>81</v>
      </c>
      <c r="AY549" s="262" t="s">
        <v>152</v>
      </c>
    </row>
    <row r="550" spans="1:51" s="14" customFormat="1" ht="12">
      <c r="A550" s="14"/>
      <c r="B550" s="241"/>
      <c r="C550" s="242"/>
      <c r="D550" s="226" t="s">
        <v>163</v>
      </c>
      <c r="E550" s="242"/>
      <c r="F550" s="244" t="s">
        <v>617</v>
      </c>
      <c r="G550" s="242"/>
      <c r="H550" s="245">
        <v>0.366</v>
      </c>
      <c r="I550" s="246"/>
      <c r="J550" s="242"/>
      <c r="K550" s="242"/>
      <c r="L550" s="247"/>
      <c r="M550" s="248"/>
      <c r="N550" s="249"/>
      <c r="O550" s="249"/>
      <c r="P550" s="249"/>
      <c r="Q550" s="249"/>
      <c r="R550" s="249"/>
      <c r="S550" s="249"/>
      <c r="T550" s="250"/>
      <c r="U550" s="14"/>
      <c r="V550" s="14"/>
      <c r="W550" s="14"/>
      <c r="X550" s="14"/>
      <c r="Y550" s="14"/>
      <c r="Z550" s="14"/>
      <c r="AA550" s="14"/>
      <c r="AB550" s="14"/>
      <c r="AC550" s="14"/>
      <c r="AD550" s="14"/>
      <c r="AE550" s="14"/>
      <c r="AT550" s="251" t="s">
        <v>163</v>
      </c>
      <c r="AU550" s="251" t="s">
        <v>83</v>
      </c>
      <c r="AV550" s="14" t="s">
        <v>83</v>
      </c>
      <c r="AW550" s="14" t="s">
        <v>4</v>
      </c>
      <c r="AX550" s="14" t="s">
        <v>81</v>
      </c>
      <c r="AY550" s="251" t="s">
        <v>152</v>
      </c>
    </row>
    <row r="551" spans="1:65" s="2" customFormat="1" ht="14.4" customHeight="1">
      <c r="A551" s="39"/>
      <c r="B551" s="40"/>
      <c r="C551" s="213" t="s">
        <v>618</v>
      </c>
      <c r="D551" s="213" t="s">
        <v>154</v>
      </c>
      <c r="E551" s="214" t="s">
        <v>619</v>
      </c>
      <c r="F551" s="215" t="s">
        <v>620</v>
      </c>
      <c r="G551" s="216" t="s">
        <v>157</v>
      </c>
      <c r="H551" s="217">
        <v>7.52</v>
      </c>
      <c r="I551" s="218"/>
      <c r="J551" s="219">
        <f>ROUND(I551*H551,2)</f>
        <v>0</v>
      </c>
      <c r="K551" s="215" t="s">
        <v>158</v>
      </c>
      <c r="L551" s="45"/>
      <c r="M551" s="220" t="s">
        <v>19</v>
      </c>
      <c r="N551" s="221" t="s">
        <v>45</v>
      </c>
      <c r="O551" s="85"/>
      <c r="P551" s="222">
        <f>O551*H551</f>
        <v>0</v>
      </c>
      <c r="Q551" s="222">
        <v>0.02337</v>
      </c>
      <c r="R551" s="222">
        <f>Q551*H551</f>
        <v>0.17574239999999997</v>
      </c>
      <c r="S551" s="222">
        <v>0</v>
      </c>
      <c r="T551" s="223">
        <f>S551*H551</f>
        <v>0</v>
      </c>
      <c r="U551" s="39"/>
      <c r="V551" s="39"/>
      <c r="W551" s="39"/>
      <c r="X551" s="39"/>
      <c r="Y551" s="39"/>
      <c r="Z551" s="39"/>
      <c r="AA551" s="39"/>
      <c r="AB551" s="39"/>
      <c r="AC551" s="39"/>
      <c r="AD551" s="39"/>
      <c r="AE551" s="39"/>
      <c r="AR551" s="224" t="s">
        <v>268</v>
      </c>
      <c r="AT551" s="224" t="s">
        <v>154</v>
      </c>
      <c r="AU551" s="224" t="s">
        <v>83</v>
      </c>
      <c r="AY551" s="18" t="s">
        <v>152</v>
      </c>
      <c r="BE551" s="225">
        <f>IF(N551="základní",J551,0)</f>
        <v>0</v>
      </c>
      <c r="BF551" s="225">
        <f>IF(N551="snížená",J551,0)</f>
        <v>0</v>
      </c>
      <c r="BG551" s="225">
        <f>IF(N551="zákl. přenesená",J551,0)</f>
        <v>0</v>
      </c>
      <c r="BH551" s="225">
        <f>IF(N551="sníž. přenesená",J551,0)</f>
        <v>0</v>
      </c>
      <c r="BI551" s="225">
        <f>IF(N551="nulová",J551,0)</f>
        <v>0</v>
      </c>
      <c r="BJ551" s="18" t="s">
        <v>81</v>
      </c>
      <c r="BK551" s="225">
        <f>ROUND(I551*H551,2)</f>
        <v>0</v>
      </c>
      <c r="BL551" s="18" t="s">
        <v>268</v>
      </c>
      <c r="BM551" s="224" t="s">
        <v>621</v>
      </c>
    </row>
    <row r="552" spans="1:47" s="2" customFormat="1" ht="12">
      <c r="A552" s="39"/>
      <c r="B552" s="40"/>
      <c r="C552" s="41"/>
      <c r="D552" s="226" t="s">
        <v>161</v>
      </c>
      <c r="E552" s="41"/>
      <c r="F552" s="227" t="s">
        <v>622</v>
      </c>
      <c r="G552" s="41"/>
      <c r="H552" s="41"/>
      <c r="I552" s="228"/>
      <c r="J552" s="41"/>
      <c r="K552" s="41"/>
      <c r="L552" s="45"/>
      <c r="M552" s="229"/>
      <c r="N552" s="230"/>
      <c r="O552" s="85"/>
      <c r="P552" s="85"/>
      <c r="Q552" s="85"/>
      <c r="R552" s="85"/>
      <c r="S552" s="85"/>
      <c r="T552" s="86"/>
      <c r="U552" s="39"/>
      <c r="V552" s="39"/>
      <c r="W552" s="39"/>
      <c r="X552" s="39"/>
      <c r="Y552" s="39"/>
      <c r="Z552" s="39"/>
      <c r="AA552" s="39"/>
      <c r="AB552" s="39"/>
      <c r="AC552" s="39"/>
      <c r="AD552" s="39"/>
      <c r="AE552" s="39"/>
      <c r="AT552" s="18" t="s">
        <v>161</v>
      </c>
      <c r="AU552" s="18" t="s">
        <v>83</v>
      </c>
    </row>
    <row r="553" spans="1:51" s="13" customFormat="1" ht="12">
      <c r="A553" s="13"/>
      <c r="B553" s="231"/>
      <c r="C553" s="232"/>
      <c r="D553" s="226" t="s">
        <v>163</v>
      </c>
      <c r="E553" s="233" t="s">
        <v>19</v>
      </c>
      <c r="F553" s="234" t="s">
        <v>505</v>
      </c>
      <c r="G553" s="232"/>
      <c r="H553" s="233" t="s">
        <v>19</v>
      </c>
      <c r="I553" s="235"/>
      <c r="J553" s="232"/>
      <c r="K553" s="232"/>
      <c r="L553" s="236"/>
      <c r="M553" s="237"/>
      <c r="N553" s="238"/>
      <c r="O553" s="238"/>
      <c r="P553" s="238"/>
      <c r="Q553" s="238"/>
      <c r="R553" s="238"/>
      <c r="S553" s="238"/>
      <c r="T553" s="239"/>
      <c r="U553" s="13"/>
      <c r="V553" s="13"/>
      <c r="W553" s="13"/>
      <c r="X553" s="13"/>
      <c r="Y553" s="13"/>
      <c r="Z553" s="13"/>
      <c r="AA553" s="13"/>
      <c r="AB553" s="13"/>
      <c r="AC553" s="13"/>
      <c r="AD553" s="13"/>
      <c r="AE553" s="13"/>
      <c r="AT553" s="240" t="s">
        <v>163</v>
      </c>
      <c r="AU553" s="240" t="s">
        <v>83</v>
      </c>
      <c r="AV553" s="13" t="s">
        <v>81</v>
      </c>
      <c r="AW553" s="13" t="s">
        <v>33</v>
      </c>
      <c r="AX553" s="13" t="s">
        <v>74</v>
      </c>
      <c r="AY553" s="240" t="s">
        <v>152</v>
      </c>
    </row>
    <row r="554" spans="1:51" s="14" customFormat="1" ht="12">
      <c r="A554" s="14"/>
      <c r="B554" s="241"/>
      <c r="C554" s="242"/>
      <c r="D554" s="226" t="s">
        <v>163</v>
      </c>
      <c r="E554" s="243" t="s">
        <v>19</v>
      </c>
      <c r="F554" s="244" t="s">
        <v>600</v>
      </c>
      <c r="G554" s="242"/>
      <c r="H554" s="245">
        <v>1.632</v>
      </c>
      <c r="I554" s="246"/>
      <c r="J554" s="242"/>
      <c r="K554" s="242"/>
      <c r="L554" s="247"/>
      <c r="M554" s="248"/>
      <c r="N554" s="249"/>
      <c r="O554" s="249"/>
      <c r="P554" s="249"/>
      <c r="Q554" s="249"/>
      <c r="R554" s="249"/>
      <c r="S554" s="249"/>
      <c r="T554" s="250"/>
      <c r="U554" s="14"/>
      <c r="V554" s="14"/>
      <c r="W554" s="14"/>
      <c r="X554" s="14"/>
      <c r="Y554" s="14"/>
      <c r="Z554" s="14"/>
      <c r="AA554" s="14"/>
      <c r="AB554" s="14"/>
      <c r="AC554" s="14"/>
      <c r="AD554" s="14"/>
      <c r="AE554" s="14"/>
      <c r="AT554" s="251" t="s">
        <v>163</v>
      </c>
      <c r="AU554" s="251" t="s">
        <v>83</v>
      </c>
      <c r="AV554" s="14" t="s">
        <v>83</v>
      </c>
      <c r="AW554" s="14" t="s">
        <v>33</v>
      </c>
      <c r="AX554" s="14" t="s">
        <v>74</v>
      </c>
      <c r="AY554" s="251" t="s">
        <v>152</v>
      </c>
    </row>
    <row r="555" spans="1:51" s="13" customFormat="1" ht="12">
      <c r="A555" s="13"/>
      <c r="B555" s="231"/>
      <c r="C555" s="232"/>
      <c r="D555" s="226" t="s">
        <v>163</v>
      </c>
      <c r="E555" s="233" t="s">
        <v>19</v>
      </c>
      <c r="F555" s="234" t="s">
        <v>507</v>
      </c>
      <c r="G555" s="232"/>
      <c r="H555" s="233" t="s">
        <v>19</v>
      </c>
      <c r="I555" s="235"/>
      <c r="J555" s="232"/>
      <c r="K555" s="232"/>
      <c r="L555" s="236"/>
      <c r="M555" s="237"/>
      <c r="N555" s="238"/>
      <c r="O555" s="238"/>
      <c r="P555" s="238"/>
      <c r="Q555" s="238"/>
      <c r="R555" s="238"/>
      <c r="S555" s="238"/>
      <c r="T555" s="239"/>
      <c r="U555" s="13"/>
      <c r="V555" s="13"/>
      <c r="W555" s="13"/>
      <c r="X555" s="13"/>
      <c r="Y555" s="13"/>
      <c r="Z555" s="13"/>
      <c r="AA555" s="13"/>
      <c r="AB555" s="13"/>
      <c r="AC555" s="13"/>
      <c r="AD555" s="13"/>
      <c r="AE555" s="13"/>
      <c r="AT555" s="240" t="s">
        <v>163</v>
      </c>
      <c r="AU555" s="240" t="s">
        <v>83</v>
      </c>
      <c r="AV555" s="13" t="s">
        <v>81</v>
      </c>
      <c r="AW555" s="13" t="s">
        <v>33</v>
      </c>
      <c r="AX555" s="13" t="s">
        <v>74</v>
      </c>
      <c r="AY555" s="240" t="s">
        <v>152</v>
      </c>
    </row>
    <row r="556" spans="1:51" s="14" customFormat="1" ht="12">
      <c r="A556" s="14"/>
      <c r="B556" s="241"/>
      <c r="C556" s="242"/>
      <c r="D556" s="226" t="s">
        <v>163</v>
      </c>
      <c r="E556" s="243" t="s">
        <v>19</v>
      </c>
      <c r="F556" s="244" t="s">
        <v>601</v>
      </c>
      <c r="G556" s="242"/>
      <c r="H556" s="245">
        <v>0.418</v>
      </c>
      <c r="I556" s="246"/>
      <c r="J556" s="242"/>
      <c r="K556" s="242"/>
      <c r="L556" s="247"/>
      <c r="M556" s="248"/>
      <c r="N556" s="249"/>
      <c r="O556" s="249"/>
      <c r="P556" s="249"/>
      <c r="Q556" s="249"/>
      <c r="R556" s="249"/>
      <c r="S556" s="249"/>
      <c r="T556" s="250"/>
      <c r="U556" s="14"/>
      <c r="V556" s="14"/>
      <c r="W556" s="14"/>
      <c r="X556" s="14"/>
      <c r="Y556" s="14"/>
      <c r="Z556" s="14"/>
      <c r="AA556" s="14"/>
      <c r="AB556" s="14"/>
      <c r="AC556" s="14"/>
      <c r="AD556" s="14"/>
      <c r="AE556" s="14"/>
      <c r="AT556" s="251" t="s">
        <v>163</v>
      </c>
      <c r="AU556" s="251" t="s">
        <v>83</v>
      </c>
      <c r="AV556" s="14" t="s">
        <v>83</v>
      </c>
      <c r="AW556" s="14" t="s">
        <v>33</v>
      </c>
      <c r="AX556" s="14" t="s">
        <v>74</v>
      </c>
      <c r="AY556" s="251" t="s">
        <v>152</v>
      </c>
    </row>
    <row r="557" spans="1:51" s="13" customFormat="1" ht="12">
      <c r="A557" s="13"/>
      <c r="B557" s="231"/>
      <c r="C557" s="232"/>
      <c r="D557" s="226" t="s">
        <v>163</v>
      </c>
      <c r="E557" s="233" t="s">
        <v>19</v>
      </c>
      <c r="F557" s="234" t="s">
        <v>509</v>
      </c>
      <c r="G557" s="232"/>
      <c r="H557" s="233" t="s">
        <v>19</v>
      </c>
      <c r="I557" s="235"/>
      <c r="J557" s="232"/>
      <c r="K557" s="232"/>
      <c r="L557" s="236"/>
      <c r="M557" s="237"/>
      <c r="N557" s="238"/>
      <c r="O557" s="238"/>
      <c r="P557" s="238"/>
      <c r="Q557" s="238"/>
      <c r="R557" s="238"/>
      <c r="S557" s="238"/>
      <c r="T557" s="239"/>
      <c r="U557" s="13"/>
      <c r="V557" s="13"/>
      <c r="W557" s="13"/>
      <c r="X557" s="13"/>
      <c r="Y557" s="13"/>
      <c r="Z557" s="13"/>
      <c r="AA557" s="13"/>
      <c r="AB557" s="13"/>
      <c r="AC557" s="13"/>
      <c r="AD557" s="13"/>
      <c r="AE557" s="13"/>
      <c r="AT557" s="240" t="s">
        <v>163</v>
      </c>
      <c r="AU557" s="240" t="s">
        <v>83</v>
      </c>
      <c r="AV557" s="13" t="s">
        <v>81</v>
      </c>
      <c r="AW557" s="13" t="s">
        <v>33</v>
      </c>
      <c r="AX557" s="13" t="s">
        <v>74</v>
      </c>
      <c r="AY557" s="240" t="s">
        <v>152</v>
      </c>
    </row>
    <row r="558" spans="1:51" s="14" customFormat="1" ht="12">
      <c r="A558" s="14"/>
      <c r="B558" s="241"/>
      <c r="C558" s="242"/>
      <c r="D558" s="226" t="s">
        <v>163</v>
      </c>
      <c r="E558" s="243" t="s">
        <v>19</v>
      </c>
      <c r="F558" s="244" t="s">
        <v>590</v>
      </c>
      <c r="G558" s="242"/>
      <c r="H558" s="245">
        <v>1.108</v>
      </c>
      <c r="I558" s="246"/>
      <c r="J558" s="242"/>
      <c r="K558" s="242"/>
      <c r="L558" s="247"/>
      <c r="M558" s="248"/>
      <c r="N558" s="249"/>
      <c r="O558" s="249"/>
      <c r="P558" s="249"/>
      <c r="Q558" s="249"/>
      <c r="R558" s="249"/>
      <c r="S558" s="249"/>
      <c r="T558" s="250"/>
      <c r="U558" s="14"/>
      <c r="V558" s="14"/>
      <c r="W558" s="14"/>
      <c r="X558" s="14"/>
      <c r="Y558" s="14"/>
      <c r="Z558" s="14"/>
      <c r="AA558" s="14"/>
      <c r="AB558" s="14"/>
      <c r="AC558" s="14"/>
      <c r="AD558" s="14"/>
      <c r="AE558" s="14"/>
      <c r="AT558" s="251" t="s">
        <v>163</v>
      </c>
      <c r="AU558" s="251" t="s">
        <v>83</v>
      </c>
      <c r="AV558" s="14" t="s">
        <v>83</v>
      </c>
      <c r="AW558" s="14" t="s">
        <v>33</v>
      </c>
      <c r="AX558" s="14" t="s">
        <v>74</v>
      </c>
      <c r="AY558" s="251" t="s">
        <v>152</v>
      </c>
    </row>
    <row r="559" spans="1:51" s="13" customFormat="1" ht="12">
      <c r="A559" s="13"/>
      <c r="B559" s="231"/>
      <c r="C559" s="232"/>
      <c r="D559" s="226" t="s">
        <v>163</v>
      </c>
      <c r="E559" s="233" t="s">
        <v>19</v>
      </c>
      <c r="F559" s="234" t="s">
        <v>511</v>
      </c>
      <c r="G559" s="232"/>
      <c r="H559" s="233" t="s">
        <v>19</v>
      </c>
      <c r="I559" s="235"/>
      <c r="J559" s="232"/>
      <c r="K559" s="232"/>
      <c r="L559" s="236"/>
      <c r="M559" s="237"/>
      <c r="N559" s="238"/>
      <c r="O559" s="238"/>
      <c r="P559" s="238"/>
      <c r="Q559" s="238"/>
      <c r="R559" s="238"/>
      <c r="S559" s="238"/>
      <c r="T559" s="239"/>
      <c r="U559" s="13"/>
      <c r="V559" s="13"/>
      <c r="W559" s="13"/>
      <c r="X559" s="13"/>
      <c r="Y559" s="13"/>
      <c r="Z559" s="13"/>
      <c r="AA559" s="13"/>
      <c r="AB559" s="13"/>
      <c r="AC559" s="13"/>
      <c r="AD559" s="13"/>
      <c r="AE559" s="13"/>
      <c r="AT559" s="240" t="s">
        <v>163</v>
      </c>
      <c r="AU559" s="240" t="s">
        <v>83</v>
      </c>
      <c r="AV559" s="13" t="s">
        <v>81</v>
      </c>
      <c r="AW559" s="13" t="s">
        <v>33</v>
      </c>
      <c r="AX559" s="13" t="s">
        <v>74</v>
      </c>
      <c r="AY559" s="240" t="s">
        <v>152</v>
      </c>
    </row>
    <row r="560" spans="1:51" s="14" customFormat="1" ht="12">
      <c r="A560" s="14"/>
      <c r="B560" s="241"/>
      <c r="C560" s="242"/>
      <c r="D560" s="226" t="s">
        <v>163</v>
      </c>
      <c r="E560" s="243" t="s">
        <v>19</v>
      </c>
      <c r="F560" s="244" t="s">
        <v>579</v>
      </c>
      <c r="G560" s="242"/>
      <c r="H560" s="245">
        <v>0.706</v>
      </c>
      <c r="I560" s="246"/>
      <c r="J560" s="242"/>
      <c r="K560" s="242"/>
      <c r="L560" s="247"/>
      <c r="M560" s="248"/>
      <c r="N560" s="249"/>
      <c r="O560" s="249"/>
      <c r="P560" s="249"/>
      <c r="Q560" s="249"/>
      <c r="R560" s="249"/>
      <c r="S560" s="249"/>
      <c r="T560" s="250"/>
      <c r="U560" s="14"/>
      <c r="V560" s="14"/>
      <c r="W560" s="14"/>
      <c r="X560" s="14"/>
      <c r="Y560" s="14"/>
      <c r="Z560" s="14"/>
      <c r="AA560" s="14"/>
      <c r="AB560" s="14"/>
      <c r="AC560" s="14"/>
      <c r="AD560" s="14"/>
      <c r="AE560" s="14"/>
      <c r="AT560" s="251" t="s">
        <v>163</v>
      </c>
      <c r="AU560" s="251" t="s">
        <v>83</v>
      </c>
      <c r="AV560" s="14" t="s">
        <v>83</v>
      </c>
      <c r="AW560" s="14" t="s">
        <v>33</v>
      </c>
      <c r="AX560" s="14" t="s">
        <v>74</v>
      </c>
      <c r="AY560" s="251" t="s">
        <v>152</v>
      </c>
    </row>
    <row r="561" spans="1:51" s="13" customFormat="1" ht="12">
      <c r="A561" s="13"/>
      <c r="B561" s="231"/>
      <c r="C561" s="232"/>
      <c r="D561" s="226" t="s">
        <v>163</v>
      </c>
      <c r="E561" s="233" t="s">
        <v>19</v>
      </c>
      <c r="F561" s="234" t="s">
        <v>512</v>
      </c>
      <c r="G561" s="232"/>
      <c r="H561" s="233" t="s">
        <v>19</v>
      </c>
      <c r="I561" s="235"/>
      <c r="J561" s="232"/>
      <c r="K561" s="232"/>
      <c r="L561" s="236"/>
      <c r="M561" s="237"/>
      <c r="N561" s="238"/>
      <c r="O561" s="238"/>
      <c r="P561" s="238"/>
      <c r="Q561" s="238"/>
      <c r="R561" s="238"/>
      <c r="S561" s="238"/>
      <c r="T561" s="239"/>
      <c r="U561" s="13"/>
      <c r="V561" s="13"/>
      <c r="W561" s="13"/>
      <c r="X561" s="13"/>
      <c r="Y561" s="13"/>
      <c r="Z561" s="13"/>
      <c r="AA561" s="13"/>
      <c r="AB561" s="13"/>
      <c r="AC561" s="13"/>
      <c r="AD561" s="13"/>
      <c r="AE561" s="13"/>
      <c r="AT561" s="240" t="s">
        <v>163</v>
      </c>
      <c r="AU561" s="240" t="s">
        <v>83</v>
      </c>
      <c r="AV561" s="13" t="s">
        <v>81</v>
      </c>
      <c r="AW561" s="13" t="s">
        <v>33</v>
      </c>
      <c r="AX561" s="13" t="s">
        <v>74</v>
      </c>
      <c r="AY561" s="240" t="s">
        <v>152</v>
      </c>
    </row>
    <row r="562" spans="1:51" s="14" customFormat="1" ht="12">
      <c r="A562" s="14"/>
      <c r="B562" s="241"/>
      <c r="C562" s="242"/>
      <c r="D562" s="226" t="s">
        <v>163</v>
      </c>
      <c r="E562" s="243" t="s">
        <v>19</v>
      </c>
      <c r="F562" s="244" t="s">
        <v>580</v>
      </c>
      <c r="G562" s="242"/>
      <c r="H562" s="245">
        <v>0.367</v>
      </c>
      <c r="I562" s="246"/>
      <c r="J562" s="242"/>
      <c r="K562" s="242"/>
      <c r="L562" s="247"/>
      <c r="M562" s="248"/>
      <c r="N562" s="249"/>
      <c r="O562" s="249"/>
      <c r="P562" s="249"/>
      <c r="Q562" s="249"/>
      <c r="R562" s="249"/>
      <c r="S562" s="249"/>
      <c r="T562" s="250"/>
      <c r="U562" s="14"/>
      <c r="V562" s="14"/>
      <c r="W562" s="14"/>
      <c r="X562" s="14"/>
      <c r="Y562" s="14"/>
      <c r="Z562" s="14"/>
      <c r="AA562" s="14"/>
      <c r="AB562" s="14"/>
      <c r="AC562" s="14"/>
      <c r="AD562" s="14"/>
      <c r="AE562" s="14"/>
      <c r="AT562" s="251" t="s">
        <v>163</v>
      </c>
      <c r="AU562" s="251" t="s">
        <v>83</v>
      </c>
      <c r="AV562" s="14" t="s">
        <v>83</v>
      </c>
      <c r="AW562" s="14" t="s">
        <v>33</v>
      </c>
      <c r="AX562" s="14" t="s">
        <v>74</v>
      </c>
      <c r="AY562" s="251" t="s">
        <v>152</v>
      </c>
    </row>
    <row r="563" spans="1:51" s="13" customFormat="1" ht="12">
      <c r="A563" s="13"/>
      <c r="B563" s="231"/>
      <c r="C563" s="232"/>
      <c r="D563" s="226" t="s">
        <v>163</v>
      </c>
      <c r="E563" s="233" t="s">
        <v>19</v>
      </c>
      <c r="F563" s="234" t="s">
        <v>514</v>
      </c>
      <c r="G563" s="232"/>
      <c r="H563" s="233" t="s">
        <v>19</v>
      </c>
      <c r="I563" s="235"/>
      <c r="J563" s="232"/>
      <c r="K563" s="232"/>
      <c r="L563" s="236"/>
      <c r="M563" s="237"/>
      <c r="N563" s="238"/>
      <c r="O563" s="238"/>
      <c r="P563" s="238"/>
      <c r="Q563" s="238"/>
      <c r="R563" s="238"/>
      <c r="S563" s="238"/>
      <c r="T563" s="239"/>
      <c r="U563" s="13"/>
      <c r="V563" s="13"/>
      <c r="W563" s="13"/>
      <c r="X563" s="13"/>
      <c r="Y563" s="13"/>
      <c r="Z563" s="13"/>
      <c r="AA563" s="13"/>
      <c r="AB563" s="13"/>
      <c r="AC563" s="13"/>
      <c r="AD563" s="13"/>
      <c r="AE563" s="13"/>
      <c r="AT563" s="240" t="s">
        <v>163</v>
      </c>
      <c r="AU563" s="240" t="s">
        <v>83</v>
      </c>
      <c r="AV563" s="13" t="s">
        <v>81</v>
      </c>
      <c r="AW563" s="13" t="s">
        <v>33</v>
      </c>
      <c r="AX563" s="13" t="s">
        <v>74</v>
      </c>
      <c r="AY563" s="240" t="s">
        <v>152</v>
      </c>
    </row>
    <row r="564" spans="1:51" s="14" customFormat="1" ht="12">
      <c r="A564" s="14"/>
      <c r="B564" s="241"/>
      <c r="C564" s="242"/>
      <c r="D564" s="226" t="s">
        <v>163</v>
      </c>
      <c r="E564" s="243" t="s">
        <v>19</v>
      </c>
      <c r="F564" s="244" t="s">
        <v>557</v>
      </c>
      <c r="G564" s="242"/>
      <c r="H564" s="245">
        <v>0.154</v>
      </c>
      <c r="I564" s="246"/>
      <c r="J564" s="242"/>
      <c r="K564" s="242"/>
      <c r="L564" s="247"/>
      <c r="M564" s="248"/>
      <c r="N564" s="249"/>
      <c r="O564" s="249"/>
      <c r="P564" s="249"/>
      <c r="Q564" s="249"/>
      <c r="R564" s="249"/>
      <c r="S564" s="249"/>
      <c r="T564" s="250"/>
      <c r="U564" s="14"/>
      <c r="V564" s="14"/>
      <c r="W564" s="14"/>
      <c r="X564" s="14"/>
      <c r="Y564" s="14"/>
      <c r="Z564" s="14"/>
      <c r="AA564" s="14"/>
      <c r="AB564" s="14"/>
      <c r="AC564" s="14"/>
      <c r="AD564" s="14"/>
      <c r="AE564" s="14"/>
      <c r="AT564" s="251" t="s">
        <v>163</v>
      </c>
      <c r="AU564" s="251" t="s">
        <v>83</v>
      </c>
      <c r="AV564" s="14" t="s">
        <v>83</v>
      </c>
      <c r="AW564" s="14" t="s">
        <v>33</v>
      </c>
      <c r="AX564" s="14" t="s">
        <v>74</v>
      </c>
      <c r="AY564" s="251" t="s">
        <v>152</v>
      </c>
    </row>
    <row r="565" spans="1:51" s="13" customFormat="1" ht="12">
      <c r="A565" s="13"/>
      <c r="B565" s="231"/>
      <c r="C565" s="232"/>
      <c r="D565" s="226" t="s">
        <v>163</v>
      </c>
      <c r="E565" s="233" t="s">
        <v>19</v>
      </c>
      <c r="F565" s="234" t="s">
        <v>516</v>
      </c>
      <c r="G565" s="232"/>
      <c r="H565" s="233" t="s">
        <v>19</v>
      </c>
      <c r="I565" s="235"/>
      <c r="J565" s="232"/>
      <c r="K565" s="232"/>
      <c r="L565" s="236"/>
      <c r="M565" s="237"/>
      <c r="N565" s="238"/>
      <c r="O565" s="238"/>
      <c r="P565" s="238"/>
      <c r="Q565" s="238"/>
      <c r="R565" s="238"/>
      <c r="S565" s="238"/>
      <c r="T565" s="239"/>
      <c r="U565" s="13"/>
      <c r="V565" s="13"/>
      <c r="W565" s="13"/>
      <c r="X565" s="13"/>
      <c r="Y565" s="13"/>
      <c r="Z565" s="13"/>
      <c r="AA565" s="13"/>
      <c r="AB565" s="13"/>
      <c r="AC565" s="13"/>
      <c r="AD565" s="13"/>
      <c r="AE565" s="13"/>
      <c r="AT565" s="240" t="s">
        <v>163</v>
      </c>
      <c r="AU565" s="240" t="s">
        <v>83</v>
      </c>
      <c r="AV565" s="13" t="s">
        <v>81</v>
      </c>
      <c r="AW565" s="13" t="s">
        <v>33</v>
      </c>
      <c r="AX565" s="13" t="s">
        <v>74</v>
      </c>
      <c r="AY565" s="240" t="s">
        <v>152</v>
      </c>
    </row>
    <row r="566" spans="1:51" s="14" customFormat="1" ht="12">
      <c r="A566" s="14"/>
      <c r="B566" s="241"/>
      <c r="C566" s="242"/>
      <c r="D566" s="226" t="s">
        <v>163</v>
      </c>
      <c r="E566" s="243" t="s">
        <v>19</v>
      </c>
      <c r="F566" s="244" t="s">
        <v>558</v>
      </c>
      <c r="G566" s="242"/>
      <c r="H566" s="245">
        <v>0.144</v>
      </c>
      <c r="I566" s="246"/>
      <c r="J566" s="242"/>
      <c r="K566" s="242"/>
      <c r="L566" s="247"/>
      <c r="M566" s="248"/>
      <c r="N566" s="249"/>
      <c r="O566" s="249"/>
      <c r="P566" s="249"/>
      <c r="Q566" s="249"/>
      <c r="R566" s="249"/>
      <c r="S566" s="249"/>
      <c r="T566" s="250"/>
      <c r="U566" s="14"/>
      <c r="V566" s="14"/>
      <c r="W566" s="14"/>
      <c r="X566" s="14"/>
      <c r="Y566" s="14"/>
      <c r="Z566" s="14"/>
      <c r="AA566" s="14"/>
      <c r="AB566" s="14"/>
      <c r="AC566" s="14"/>
      <c r="AD566" s="14"/>
      <c r="AE566" s="14"/>
      <c r="AT566" s="251" t="s">
        <v>163</v>
      </c>
      <c r="AU566" s="251" t="s">
        <v>83</v>
      </c>
      <c r="AV566" s="14" t="s">
        <v>83</v>
      </c>
      <c r="AW566" s="14" t="s">
        <v>33</v>
      </c>
      <c r="AX566" s="14" t="s">
        <v>74</v>
      </c>
      <c r="AY566" s="251" t="s">
        <v>152</v>
      </c>
    </row>
    <row r="567" spans="1:51" s="13" customFormat="1" ht="12">
      <c r="A567" s="13"/>
      <c r="B567" s="231"/>
      <c r="C567" s="232"/>
      <c r="D567" s="226" t="s">
        <v>163</v>
      </c>
      <c r="E567" s="233" t="s">
        <v>19</v>
      </c>
      <c r="F567" s="234" t="s">
        <v>518</v>
      </c>
      <c r="G567" s="232"/>
      <c r="H567" s="233" t="s">
        <v>19</v>
      </c>
      <c r="I567" s="235"/>
      <c r="J567" s="232"/>
      <c r="K567" s="232"/>
      <c r="L567" s="236"/>
      <c r="M567" s="237"/>
      <c r="N567" s="238"/>
      <c r="O567" s="238"/>
      <c r="P567" s="238"/>
      <c r="Q567" s="238"/>
      <c r="R567" s="238"/>
      <c r="S567" s="238"/>
      <c r="T567" s="239"/>
      <c r="U567" s="13"/>
      <c r="V567" s="13"/>
      <c r="W567" s="13"/>
      <c r="X567" s="13"/>
      <c r="Y567" s="13"/>
      <c r="Z567" s="13"/>
      <c r="AA567" s="13"/>
      <c r="AB567" s="13"/>
      <c r="AC567" s="13"/>
      <c r="AD567" s="13"/>
      <c r="AE567" s="13"/>
      <c r="AT567" s="240" t="s">
        <v>163</v>
      </c>
      <c r="AU567" s="240" t="s">
        <v>83</v>
      </c>
      <c r="AV567" s="13" t="s">
        <v>81</v>
      </c>
      <c r="AW567" s="13" t="s">
        <v>33</v>
      </c>
      <c r="AX567" s="13" t="s">
        <v>74</v>
      </c>
      <c r="AY567" s="240" t="s">
        <v>152</v>
      </c>
    </row>
    <row r="568" spans="1:51" s="14" customFormat="1" ht="12">
      <c r="A568" s="14"/>
      <c r="B568" s="241"/>
      <c r="C568" s="242"/>
      <c r="D568" s="226" t="s">
        <v>163</v>
      </c>
      <c r="E568" s="243" t="s">
        <v>19</v>
      </c>
      <c r="F568" s="244" t="s">
        <v>568</v>
      </c>
      <c r="G568" s="242"/>
      <c r="H568" s="245">
        <v>0.318</v>
      </c>
      <c r="I568" s="246"/>
      <c r="J568" s="242"/>
      <c r="K568" s="242"/>
      <c r="L568" s="247"/>
      <c r="M568" s="248"/>
      <c r="N568" s="249"/>
      <c r="O568" s="249"/>
      <c r="P568" s="249"/>
      <c r="Q568" s="249"/>
      <c r="R568" s="249"/>
      <c r="S568" s="249"/>
      <c r="T568" s="250"/>
      <c r="U568" s="14"/>
      <c r="V568" s="14"/>
      <c r="W568" s="14"/>
      <c r="X568" s="14"/>
      <c r="Y568" s="14"/>
      <c r="Z568" s="14"/>
      <c r="AA568" s="14"/>
      <c r="AB568" s="14"/>
      <c r="AC568" s="14"/>
      <c r="AD568" s="14"/>
      <c r="AE568" s="14"/>
      <c r="AT568" s="251" t="s">
        <v>163</v>
      </c>
      <c r="AU568" s="251" t="s">
        <v>83</v>
      </c>
      <c r="AV568" s="14" t="s">
        <v>83</v>
      </c>
      <c r="AW568" s="14" t="s">
        <v>33</v>
      </c>
      <c r="AX568" s="14" t="s">
        <v>74</v>
      </c>
      <c r="AY568" s="251" t="s">
        <v>152</v>
      </c>
    </row>
    <row r="569" spans="1:51" s="13" customFormat="1" ht="12">
      <c r="A569" s="13"/>
      <c r="B569" s="231"/>
      <c r="C569" s="232"/>
      <c r="D569" s="226" t="s">
        <v>163</v>
      </c>
      <c r="E569" s="233" t="s">
        <v>19</v>
      </c>
      <c r="F569" s="234" t="s">
        <v>520</v>
      </c>
      <c r="G569" s="232"/>
      <c r="H569" s="233" t="s">
        <v>19</v>
      </c>
      <c r="I569" s="235"/>
      <c r="J569" s="232"/>
      <c r="K569" s="232"/>
      <c r="L569" s="236"/>
      <c r="M569" s="237"/>
      <c r="N569" s="238"/>
      <c r="O569" s="238"/>
      <c r="P569" s="238"/>
      <c r="Q569" s="238"/>
      <c r="R569" s="238"/>
      <c r="S569" s="238"/>
      <c r="T569" s="239"/>
      <c r="U569" s="13"/>
      <c r="V569" s="13"/>
      <c r="W569" s="13"/>
      <c r="X569" s="13"/>
      <c r="Y569" s="13"/>
      <c r="Z569" s="13"/>
      <c r="AA569" s="13"/>
      <c r="AB569" s="13"/>
      <c r="AC569" s="13"/>
      <c r="AD569" s="13"/>
      <c r="AE569" s="13"/>
      <c r="AT569" s="240" t="s">
        <v>163</v>
      </c>
      <c r="AU569" s="240" t="s">
        <v>83</v>
      </c>
      <c r="AV569" s="13" t="s">
        <v>81</v>
      </c>
      <c r="AW569" s="13" t="s">
        <v>33</v>
      </c>
      <c r="AX569" s="13" t="s">
        <v>74</v>
      </c>
      <c r="AY569" s="240" t="s">
        <v>152</v>
      </c>
    </row>
    <row r="570" spans="1:51" s="14" customFormat="1" ht="12">
      <c r="A570" s="14"/>
      <c r="B570" s="241"/>
      <c r="C570" s="242"/>
      <c r="D570" s="226" t="s">
        <v>163</v>
      </c>
      <c r="E570" s="243" t="s">
        <v>19</v>
      </c>
      <c r="F570" s="244" t="s">
        <v>569</v>
      </c>
      <c r="G570" s="242"/>
      <c r="H570" s="245">
        <v>2.34</v>
      </c>
      <c r="I570" s="246"/>
      <c r="J570" s="242"/>
      <c r="K570" s="242"/>
      <c r="L570" s="247"/>
      <c r="M570" s="248"/>
      <c r="N570" s="249"/>
      <c r="O570" s="249"/>
      <c r="P570" s="249"/>
      <c r="Q570" s="249"/>
      <c r="R570" s="249"/>
      <c r="S570" s="249"/>
      <c r="T570" s="250"/>
      <c r="U570" s="14"/>
      <c r="V570" s="14"/>
      <c r="W570" s="14"/>
      <c r="X570" s="14"/>
      <c r="Y570" s="14"/>
      <c r="Z570" s="14"/>
      <c r="AA570" s="14"/>
      <c r="AB570" s="14"/>
      <c r="AC570" s="14"/>
      <c r="AD570" s="14"/>
      <c r="AE570" s="14"/>
      <c r="AT570" s="251" t="s">
        <v>163</v>
      </c>
      <c r="AU570" s="251" t="s">
        <v>83</v>
      </c>
      <c r="AV570" s="14" t="s">
        <v>83</v>
      </c>
      <c r="AW570" s="14" t="s">
        <v>33</v>
      </c>
      <c r="AX570" s="14" t="s">
        <v>74</v>
      </c>
      <c r="AY570" s="251" t="s">
        <v>152</v>
      </c>
    </row>
    <row r="571" spans="1:51" s="13" customFormat="1" ht="12">
      <c r="A571" s="13"/>
      <c r="B571" s="231"/>
      <c r="C571" s="232"/>
      <c r="D571" s="226" t="s">
        <v>163</v>
      </c>
      <c r="E571" s="233" t="s">
        <v>19</v>
      </c>
      <c r="F571" s="234" t="s">
        <v>614</v>
      </c>
      <c r="G571" s="232"/>
      <c r="H571" s="233" t="s">
        <v>19</v>
      </c>
      <c r="I571" s="235"/>
      <c r="J571" s="232"/>
      <c r="K571" s="232"/>
      <c r="L571" s="236"/>
      <c r="M571" s="237"/>
      <c r="N571" s="238"/>
      <c r="O571" s="238"/>
      <c r="P571" s="238"/>
      <c r="Q571" s="238"/>
      <c r="R571" s="238"/>
      <c r="S571" s="238"/>
      <c r="T571" s="239"/>
      <c r="U571" s="13"/>
      <c r="V571" s="13"/>
      <c r="W571" s="13"/>
      <c r="X571" s="13"/>
      <c r="Y571" s="13"/>
      <c r="Z571" s="13"/>
      <c r="AA571" s="13"/>
      <c r="AB571" s="13"/>
      <c r="AC571" s="13"/>
      <c r="AD571" s="13"/>
      <c r="AE571" s="13"/>
      <c r="AT571" s="240" t="s">
        <v>163</v>
      </c>
      <c r="AU571" s="240" t="s">
        <v>83</v>
      </c>
      <c r="AV571" s="13" t="s">
        <v>81</v>
      </c>
      <c r="AW571" s="13" t="s">
        <v>33</v>
      </c>
      <c r="AX571" s="13" t="s">
        <v>74</v>
      </c>
      <c r="AY571" s="240" t="s">
        <v>152</v>
      </c>
    </row>
    <row r="572" spans="1:51" s="14" customFormat="1" ht="12">
      <c r="A572" s="14"/>
      <c r="B572" s="241"/>
      <c r="C572" s="242"/>
      <c r="D572" s="226" t="s">
        <v>163</v>
      </c>
      <c r="E572" s="243" t="s">
        <v>19</v>
      </c>
      <c r="F572" s="244" t="s">
        <v>615</v>
      </c>
      <c r="G572" s="242"/>
      <c r="H572" s="245">
        <v>0.085</v>
      </c>
      <c r="I572" s="246"/>
      <c r="J572" s="242"/>
      <c r="K572" s="242"/>
      <c r="L572" s="247"/>
      <c r="M572" s="248"/>
      <c r="N572" s="249"/>
      <c r="O572" s="249"/>
      <c r="P572" s="249"/>
      <c r="Q572" s="249"/>
      <c r="R572" s="249"/>
      <c r="S572" s="249"/>
      <c r="T572" s="250"/>
      <c r="U572" s="14"/>
      <c r="V572" s="14"/>
      <c r="W572" s="14"/>
      <c r="X572" s="14"/>
      <c r="Y572" s="14"/>
      <c r="Z572" s="14"/>
      <c r="AA572" s="14"/>
      <c r="AB572" s="14"/>
      <c r="AC572" s="14"/>
      <c r="AD572" s="14"/>
      <c r="AE572" s="14"/>
      <c r="AT572" s="251" t="s">
        <v>163</v>
      </c>
      <c r="AU572" s="251" t="s">
        <v>83</v>
      </c>
      <c r="AV572" s="14" t="s">
        <v>83</v>
      </c>
      <c r="AW572" s="14" t="s">
        <v>33</v>
      </c>
      <c r="AX572" s="14" t="s">
        <v>74</v>
      </c>
      <c r="AY572" s="251" t="s">
        <v>152</v>
      </c>
    </row>
    <row r="573" spans="1:51" s="13" customFormat="1" ht="12">
      <c r="A573" s="13"/>
      <c r="B573" s="231"/>
      <c r="C573" s="232"/>
      <c r="D573" s="226" t="s">
        <v>163</v>
      </c>
      <c r="E573" s="233" t="s">
        <v>19</v>
      </c>
      <c r="F573" s="234" t="s">
        <v>610</v>
      </c>
      <c r="G573" s="232"/>
      <c r="H573" s="233" t="s">
        <v>19</v>
      </c>
      <c r="I573" s="235"/>
      <c r="J573" s="232"/>
      <c r="K573" s="232"/>
      <c r="L573" s="236"/>
      <c r="M573" s="237"/>
      <c r="N573" s="238"/>
      <c r="O573" s="238"/>
      <c r="P573" s="238"/>
      <c r="Q573" s="238"/>
      <c r="R573" s="238"/>
      <c r="S573" s="238"/>
      <c r="T573" s="239"/>
      <c r="U573" s="13"/>
      <c r="V573" s="13"/>
      <c r="W573" s="13"/>
      <c r="X573" s="13"/>
      <c r="Y573" s="13"/>
      <c r="Z573" s="13"/>
      <c r="AA573" s="13"/>
      <c r="AB573" s="13"/>
      <c r="AC573" s="13"/>
      <c r="AD573" s="13"/>
      <c r="AE573" s="13"/>
      <c r="AT573" s="240" t="s">
        <v>163</v>
      </c>
      <c r="AU573" s="240" t="s">
        <v>83</v>
      </c>
      <c r="AV573" s="13" t="s">
        <v>81</v>
      </c>
      <c r="AW573" s="13" t="s">
        <v>33</v>
      </c>
      <c r="AX573" s="13" t="s">
        <v>74</v>
      </c>
      <c r="AY573" s="240" t="s">
        <v>152</v>
      </c>
    </row>
    <row r="574" spans="1:51" s="14" customFormat="1" ht="12">
      <c r="A574" s="14"/>
      <c r="B574" s="241"/>
      <c r="C574" s="242"/>
      <c r="D574" s="226" t="s">
        <v>163</v>
      </c>
      <c r="E574" s="243" t="s">
        <v>19</v>
      </c>
      <c r="F574" s="244" t="s">
        <v>616</v>
      </c>
      <c r="G574" s="242"/>
      <c r="H574" s="245">
        <v>0.248</v>
      </c>
      <c r="I574" s="246"/>
      <c r="J574" s="242"/>
      <c r="K574" s="242"/>
      <c r="L574" s="247"/>
      <c r="M574" s="248"/>
      <c r="N574" s="249"/>
      <c r="O574" s="249"/>
      <c r="P574" s="249"/>
      <c r="Q574" s="249"/>
      <c r="R574" s="249"/>
      <c r="S574" s="249"/>
      <c r="T574" s="250"/>
      <c r="U574" s="14"/>
      <c r="V574" s="14"/>
      <c r="W574" s="14"/>
      <c r="X574" s="14"/>
      <c r="Y574" s="14"/>
      <c r="Z574" s="14"/>
      <c r="AA574" s="14"/>
      <c r="AB574" s="14"/>
      <c r="AC574" s="14"/>
      <c r="AD574" s="14"/>
      <c r="AE574" s="14"/>
      <c r="AT574" s="251" t="s">
        <v>163</v>
      </c>
      <c r="AU574" s="251" t="s">
        <v>83</v>
      </c>
      <c r="AV574" s="14" t="s">
        <v>83</v>
      </c>
      <c r="AW574" s="14" t="s">
        <v>33</v>
      </c>
      <c r="AX574" s="14" t="s">
        <v>74</v>
      </c>
      <c r="AY574" s="251" t="s">
        <v>152</v>
      </c>
    </row>
    <row r="575" spans="1:51" s="15" customFormat="1" ht="12">
      <c r="A575" s="15"/>
      <c r="B575" s="252"/>
      <c r="C575" s="253"/>
      <c r="D575" s="226" t="s">
        <v>163</v>
      </c>
      <c r="E575" s="254" t="s">
        <v>19</v>
      </c>
      <c r="F575" s="255" t="s">
        <v>170</v>
      </c>
      <c r="G575" s="253"/>
      <c r="H575" s="256">
        <v>7.52</v>
      </c>
      <c r="I575" s="257"/>
      <c r="J575" s="253"/>
      <c r="K575" s="253"/>
      <c r="L575" s="258"/>
      <c r="M575" s="259"/>
      <c r="N575" s="260"/>
      <c r="O575" s="260"/>
      <c r="P575" s="260"/>
      <c r="Q575" s="260"/>
      <c r="R575" s="260"/>
      <c r="S575" s="260"/>
      <c r="T575" s="261"/>
      <c r="U575" s="15"/>
      <c r="V575" s="15"/>
      <c r="W575" s="15"/>
      <c r="X575" s="15"/>
      <c r="Y575" s="15"/>
      <c r="Z575" s="15"/>
      <c r="AA575" s="15"/>
      <c r="AB575" s="15"/>
      <c r="AC575" s="15"/>
      <c r="AD575" s="15"/>
      <c r="AE575" s="15"/>
      <c r="AT575" s="262" t="s">
        <v>163</v>
      </c>
      <c r="AU575" s="262" t="s">
        <v>83</v>
      </c>
      <c r="AV575" s="15" t="s">
        <v>159</v>
      </c>
      <c r="AW575" s="15" t="s">
        <v>33</v>
      </c>
      <c r="AX575" s="15" t="s">
        <v>81</v>
      </c>
      <c r="AY575" s="262" t="s">
        <v>152</v>
      </c>
    </row>
    <row r="576" spans="1:65" s="2" customFormat="1" ht="14.4" customHeight="1">
      <c r="A576" s="39"/>
      <c r="B576" s="40"/>
      <c r="C576" s="213" t="s">
        <v>623</v>
      </c>
      <c r="D576" s="213" t="s">
        <v>154</v>
      </c>
      <c r="E576" s="214" t="s">
        <v>624</v>
      </c>
      <c r="F576" s="215" t="s">
        <v>625</v>
      </c>
      <c r="G576" s="216" t="s">
        <v>475</v>
      </c>
      <c r="H576" s="217">
        <v>103.063</v>
      </c>
      <c r="I576" s="218"/>
      <c r="J576" s="219">
        <f>ROUND(I576*H576,2)</f>
        <v>0</v>
      </c>
      <c r="K576" s="215" t="s">
        <v>158</v>
      </c>
      <c r="L576" s="45"/>
      <c r="M576" s="220" t="s">
        <v>19</v>
      </c>
      <c r="N576" s="221" t="s">
        <v>45</v>
      </c>
      <c r="O576" s="85"/>
      <c r="P576" s="222">
        <f>O576*H576</f>
        <v>0</v>
      </c>
      <c r="Q576" s="222">
        <v>0</v>
      </c>
      <c r="R576" s="222">
        <f>Q576*H576</f>
        <v>0</v>
      </c>
      <c r="S576" s="222">
        <v>0</v>
      </c>
      <c r="T576" s="223">
        <f>S576*H576</f>
        <v>0</v>
      </c>
      <c r="U576" s="39"/>
      <c r="V576" s="39"/>
      <c r="W576" s="39"/>
      <c r="X576" s="39"/>
      <c r="Y576" s="39"/>
      <c r="Z576" s="39"/>
      <c r="AA576" s="39"/>
      <c r="AB576" s="39"/>
      <c r="AC576" s="39"/>
      <c r="AD576" s="39"/>
      <c r="AE576" s="39"/>
      <c r="AR576" s="224" t="s">
        <v>268</v>
      </c>
      <c r="AT576" s="224" t="s">
        <v>154</v>
      </c>
      <c r="AU576" s="224" t="s">
        <v>83</v>
      </c>
      <c r="AY576" s="18" t="s">
        <v>152</v>
      </c>
      <c r="BE576" s="225">
        <f>IF(N576="základní",J576,0)</f>
        <v>0</v>
      </c>
      <c r="BF576" s="225">
        <f>IF(N576="snížená",J576,0)</f>
        <v>0</v>
      </c>
      <c r="BG576" s="225">
        <f>IF(N576="zákl. přenesená",J576,0)</f>
        <v>0</v>
      </c>
      <c r="BH576" s="225">
        <f>IF(N576="sníž. přenesená",J576,0)</f>
        <v>0</v>
      </c>
      <c r="BI576" s="225">
        <f>IF(N576="nulová",J576,0)</f>
        <v>0</v>
      </c>
      <c r="BJ576" s="18" t="s">
        <v>81</v>
      </c>
      <c r="BK576" s="225">
        <f>ROUND(I576*H576,2)</f>
        <v>0</v>
      </c>
      <c r="BL576" s="18" t="s">
        <v>268</v>
      </c>
      <c r="BM576" s="224" t="s">
        <v>626</v>
      </c>
    </row>
    <row r="577" spans="1:51" s="13" customFormat="1" ht="12">
      <c r="A577" s="13"/>
      <c r="B577" s="231"/>
      <c r="C577" s="232"/>
      <c r="D577" s="226" t="s">
        <v>163</v>
      </c>
      <c r="E577" s="233" t="s">
        <v>19</v>
      </c>
      <c r="F577" s="234" t="s">
        <v>627</v>
      </c>
      <c r="G577" s="232"/>
      <c r="H577" s="233" t="s">
        <v>19</v>
      </c>
      <c r="I577" s="235"/>
      <c r="J577" s="232"/>
      <c r="K577" s="232"/>
      <c r="L577" s="236"/>
      <c r="M577" s="237"/>
      <c r="N577" s="238"/>
      <c r="O577" s="238"/>
      <c r="P577" s="238"/>
      <c r="Q577" s="238"/>
      <c r="R577" s="238"/>
      <c r="S577" s="238"/>
      <c r="T577" s="239"/>
      <c r="U577" s="13"/>
      <c r="V577" s="13"/>
      <c r="W577" s="13"/>
      <c r="X577" s="13"/>
      <c r="Y577" s="13"/>
      <c r="Z577" s="13"/>
      <c r="AA577" s="13"/>
      <c r="AB577" s="13"/>
      <c r="AC577" s="13"/>
      <c r="AD577" s="13"/>
      <c r="AE577" s="13"/>
      <c r="AT577" s="240" t="s">
        <v>163</v>
      </c>
      <c r="AU577" s="240" t="s">
        <v>83</v>
      </c>
      <c r="AV577" s="13" t="s">
        <v>81</v>
      </c>
      <c r="AW577" s="13" t="s">
        <v>33</v>
      </c>
      <c r="AX577" s="13" t="s">
        <v>74</v>
      </c>
      <c r="AY577" s="240" t="s">
        <v>152</v>
      </c>
    </row>
    <row r="578" spans="1:51" s="13" customFormat="1" ht="12">
      <c r="A578" s="13"/>
      <c r="B578" s="231"/>
      <c r="C578" s="232"/>
      <c r="D578" s="226" t="s">
        <v>163</v>
      </c>
      <c r="E578" s="233" t="s">
        <v>19</v>
      </c>
      <c r="F578" s="234" t="s">
        <v>528</v>
      </c>
      <c r="G578" s="232"/>
      <c r="H578" s="233" t="s">
        <v>19</v>
      </c>
      <c r="I578" s="235"/>
      <c r="J578" s="232"/>
      <c r="K578" s="232"/>
      <c r="L578" s="236"/>
      <c r="M578" s="237"/>
      <c r="N578" s="238"/>
      <c r="O578" s="238"/>
      <c r="P578" s="238"/>
      <c r="Q578" s="238"/>
      <c r="R578" s="238"/>
      <c r="S578" s="238"/>
      <c r="T578" s="239"/>
      <c r="U578" s="13"/>
      <c r="V578" s="13"/>
      <c r="W578" s="13"/>
      <c r="X578" s="13"/>
      <c r="Y578" s="13"/>
      <c r="Z578" s="13"/>
      <c r="AA578" s="13"/>
      <c r="AB578" s="13"/>
      <c r="AC578" s="13"/>
      <c r="AD578" s="13"/>
      <c r="AE578" s="13"/>
      <c r="AT578" s="240" t="s">
        <v>163</v>
      </c>
      <c r="AU578" s="240" t="s">
        <v>83</v>
      </c>
      <c r="AV578" s="13" t="s">
        <v>81</v>
      </c>
      <c r="AW578" s="13" t="s">
        <v>33</v>
      </c>
      <c r="AX578" s="13" t="s">
        <v>74</v>
      </c>
      <c r="AY578" s="240" t="s">
        <v>152</v>
      </c>
    </row>
    <row r="579" spans="1:51" s="14" customFormat="1" ht="12">
      <c r="A579" s="14"/>
      <c r="B579" s="241"/>
      <c r="C579" s="242"/>
      <c r="D579" s="226" t="s">
        <v>163</v>
      </c>
      <c r="E579" s="243" t="s">
        <v>19</v>
      </c>
      <c r="F579" s="244" t="s">
        <v>628</v>
      </c>
      <c r="G579" s="242"/>
      <c r="H579" s="245">
        <v>103.063</v>
      </c>
      <c r="I579" s="246"/>
      <c r="J579" s="242"/>
      <c r="K579" s="242"/>
      <c r="L579" s="247"/>
      <c r="M579" s="248"/>
      <c r="N579" s="249"/>
      <c r="O579" s="249"/>
      <c r="P579" s="249"/>
      <c r="Q579" s="249"/>
      <c r="R579" s="249"/>
      <c r="S579" s="249"/>
      <c r="T579" s="250"/>
      <c r="U579" s="14"/>
      <c r="V579" s="14"/>
      <c r="W579" s="14"/>
      <c r="X579" s="14"/>
      <c r="Y579" s="14"/>
      <c r="Z579" s="14"/>
      <c r="AA579" s="14"/>
      <c r="AB579" s="14"/>
      <c r="AC579" s="14"/>
      <c r="AD579" s="14"/>
      <c r="AE579" s="14"/>
      <c r="AT579" s="251" t="s">
        <v>163</v>
      </c>
      <c r="AU579" s="251" t="s">
        <v>83</v>
      </c>
      <c r="AV579" s="14" t="s">
        <v>83</v>
      </c>
      <c r="AW579" s="14" t="s">
        <v>33</v>
      </c>
      <c r="AX579" s="14" t="s">
        <v>74</v>
      </c>
      <c r="AY579" s="251" t="s">
        <v>152</v>
      </c>
    </row>
    <row r="580" spans="1:51" s="15" customFormat="1" ht="12">
      <c r="A580" s="15"/>
      <c r="B580" s="252"/>
      <c r="C580" s="253"/>
      <c r="D580" s="226" t="s">
        <v>163</v>
      </c>
      <c r="E580" s="254" t="s">
        <v>19</v>
      </c>
      <c r="F580" s="255" t="s">
        <v>170</v>
      </c>
      <c r="G580" s="253"/>
      <c r="H580" s="256">
        <v>103.063</v>
      </c>
      <c r="I580" s="257"/>
      <c r="J580" s="253"/>
      <c r="K580" s="253"/>
      <c r="L580" s="258"/>
      <c r="M580" s="259"/>
      <c r="N580" s="260"/>
      <c r="O580" s="260"/>
      <c r="P580" s="260"/>
      <c r="Q580" s="260"/>
      <c r="R580" s="260"/>
      <c r="S580" s="260"/>
      <c r="T580" s="261"/>
      <c r="U580" s="15"/>
      <c r="V580" s="15"/>
      <c r="W580" s="15"/>
      <c r="X580" s="15"/>
      <c r="Y580" s="15"/>
      <c r="Z580" s="15"/>
      <c r="AA580" s="15"/>
      <c r="AB580" s="15"/>
      <c r="AC580" s="15"/>
      <c r="AD580" s="15"/>
      <c r="AE580" s="15"/>
      <c r="AT580" s="262" t="s">
        <v>163</v>
      </c>
      <c r="AU580" s="262" t="s">
        <v>83</v>
      </c>
      <c r="AV580" s="15" t="s">
        <v>159</v>
      </c>
      <c r="AW580" s="15" t="s">
        <v>33</v>
      </c>
      <c r="AX580" s="15" t="s">
        <v>81</v>
      </c>
      <c r="AY580" s="262" t="s">
        <v>152</v>
      </c>
    </row>
    <row r="581" spans="1:65" s="2" customFormat="1" ht="24.15" customHeight="1">
      <c r="A581" s="39"/>
      <c r="B581" s="40"/>
      <c r="C581" s="263" t="s">
        <v>629</v>
      </c>
      <c r="D581" s="263" t="s">
        <v>531</v>
      </c>
      <c r="E581" s="264" t="s">
        <v>630</v>
      </c>
      <c r="F581" s="265" t="s">
        <v>631</v>
      </c>
      <c r="G581" s="266" t="s">
        <v>157</v>
      </c>
      <c r="H581" s="267">
        <v>0.142</v>
      </c>
      <c r="I581" s="268"/>
      <c r="J581" s="269">
        <f>ROUND(I581*H581,2)</f>
        <v>0</v>
      </c>
      <c r="K581" s="265" t="s">
        <v>19</v>
      </c>
      <c r="L581" s="270"/>
      <c r="M581" s="271" t="s">
        <v>19</v>
      </c>
      <c r="N581" s="272" t="s">
        <v>45</v>
      </c>
      <c r="O581" s="85"/>
      <c r="P581" s="222">
        <f>O581*H581</f>
        <v>0</v>
      </c>
      <c r="Q581" s="222">
        <v>0.55</v>
      </c>
      <c r="R581" s="222">
        <f>Q581*H581</f>
        <v>0.0781</v>
      </c>
      <c r="S581" s="222">
        <v>0</v>
      </c>
      <c r="T581" s="223">
        <f>S581*H581</f>
        <v>0</v>
      </c>
      <c r="U581" s="39"/>
      <c r="V581" s="39"/>
      <c r="W581" s="39"/>
      <c r="X581" s="39"/>
      <c r="Y581" s="39"/>
      <c r="Z581" s="39"/>
      <c r="AA581" s="39"/>
      <c r="AB581" s="39"/>
      <c r="AC581" s="39"/>
      <c r="AD581" s="39"/>
      <c r="AE581" s="39"/>
      <c r="AR581" s="224" t="s">
        <v>380</v>
      </c>
      <c r="AT581" s="224" t="s">
        <v>531</v>
      </c>
      <c r="AU581" s="224" t="s">
        <v>83</v>
      </c>
      <c r="AY581" s="18" t="s">
        <v>152</v>
      </c>
      <c r="BE581" s="225">
        <f>IF(N581="základní",J581,0)</f>
        <v>0</v>
      </c>
      <c r="BF581" s="225">
        <f>IF(N581="snížená",J581,0)</f>
        <v>0</v>
      </c>
      <c r="BG581" s="225">
        <f>IF(N581="zákl. přenesená",J581,0)</f>
        <v>0</v>
      </c>
      <c r="BH581" s="225">
        <f>IF(N581="sníž. přenesená",J581,0)</f>
        <v>0</v>
      </c>
      <c r="BI581" s="225">
        <f>IF(N581="nulová",J581,0)</f>
        <v>0</v>
      </c>
      <c r="BJ581" s="18" t="s">
        <v>81</v>
      </c>
      <c r="BK581" s="225">
        <f>ROUND(I581*H581,2)</f>
        <v>0</v>
      </c>
      <c r="BL581" s="18" t="s">
        <v>268</v>
      </c>
      <c r="BM581" s="224" t="s">
        <v>632</v>
      </c>
    </row>
    <row r="582" spans="1:51" s="13" customFormat="1" ht="12">
      <c r="A582" s="13"/>
      <c r="B582" s="231"/>
      <c r="C582" s="232"/>
      <c r="D582" s="226" t="s">
        <v>163</v>
      </c>
      <c r="E582" s="233" t="s">
        <v>19</v>
      </c>
      <c r="F582" s="234" t="s">
        <v>633</v>
      </c>
      <c r="G582" s="232"/>
      <c r="H582" s="233" t="s">
        <v>19</v>
      </c>
      <c r="I582" s="235"/>
      <c r="J582" s="232"/>
      <c r="K582" s="232"/>
      <c r="L582" s="236"/>
      <c r="M582" s="237"/>
      <c r="N582" s="238"/>
      <c r="O582" s="238"/>
      <c r="P582" s="238"/>
      <c r="Q582" s="238"/>
      <c r="R582" s="238"/>
      <c r="S582" s="238"/>
      <c r="T582" s="239"/>
      <c r="U582" s="13"/>
      <c r="V582" s="13"/>
      <c r="W582" s="13"/>
      <c r="X582" s="13"/>
      <c r="Y582" s="13"/>
      <c r="Z582" s="13"/>
      <c r="AA582" s="13"/>
      <c r="AB582" s="13"/>
      <c r="AC582" s="13"/>
      <c r="AD582" s="13"/>
      <c r="AE582" s="13"/>
      <c r="AT582" s="240" t="s">
        <v>163</v>
      </c>
      <c r="AU582" s="240" t="s">
        <v>83</v>
      </c>
      <c r="AV582" s="13" t="s">
        <v>81</v>
      </c>
      <c r="AW582" s="13" t="s">
        <v>33</v>
      </c>
      <c r="AX582" s="13" t="s">
        <v>74</v>
      </c>
      <c r="AY582" s="240" t="s">
        <v>152</v>
      </c>
    </row>
    <row r="583" spans="1:51" s="13" customFormat="1" ht="12">
      <c r="A583" s="13"/>
      <c r="B583" s="231"/>
      <c r="C583" s="232"/>
      <c r="D583" s="226" t="s">
        <v>163</v>
      </c>
      <c r="E583" s="233" t="s">
        <v>19</v>
      </c>
      <c r="F583" s="234" t="s">
        <v>528</v>
      </c>
      <c r="G583" s="232"/>
      <c r="H583" s="233" t="s">
        <v>19</v>
      </c>
      <c r="I583" s="235"/>
      <c r="J583" s="232"/>
      <c r="K583" s="232"/>
      <c r="L583" s="236"/>
      <c r="M583" s="237"/>
      <c r="N583" s="238"/>
      <c r="O583" s="238"/>
      <c r="P583" s="238"/>
      <c r="Q583" s="238"/>
      <c r="R583" s="238"/>
      <c r="S583" s="238"/>
      <c r="T583" s="239"/>
      <c r="U583" s="13"/>
      <c r="V583" s="13"/>
      <c r="W583" s="13"/>
      <c r="X583" s="13"/>
      <c r="Y583" s="13"/>
      <c r="Z583" s="13"/>
      <c r="AA583" s="13"/>
      <c r="AB583" s="13"/>
      <c r="AC583" s="13"/>
      <c r="AD583" s="13"/>
      <c r="AE583" s="13"/>
      <c r="AT583" s="240" t="s">
        <v>163</v>
      </c>
      <c r="AU583" s="240" t="s">
        <v>83</v>
      </c>
      <c r="AV583" s="13" t="s">
        <v>81</v>
      </c>
      <c r="AW583" s="13" t="s">
        <v>33</v>
      </c>
      <c r="AX583" s="13" t="s">
        <v>74</v>
      </c>
      <c r="AY583" s="240" t="s">
        <v>152</v>
      </c>
    </row>
    <row r="584" spans="1:51" s="14" customFormat="1" ht="12">
      <c r="A584" s="14"/>
      <c r="B584" s="241"/>
      <c r="C584" s="242"/>
      <c r="D584" s="226" t="s">
        <v>163</v>
      </c>
      <c r="E584" s="243" t="s">
        <v>19</v>
      </c>
      <c r="F584" s="244" t="s">
        <v>634</v>
      </c>
      <c r="G584" s="242"/>
      <c r="H584" s="245">
        <v>0.129</v>
      </c>
      <c r="I584" s="246"/>
      <c r="J584" s="242"/>
      <c r="K584" s="242"/>
      <c r="L584" s="247"/>
      <c r="M584" s="248"/>
      <c r="N584" s="249"/>
      <c r="O584" s="249"/>
      <c r="P584" s="249"/>
      <c r="Q584" s="249"/>
      <c r="R584" s="249"/>
      <c r="S584" s="249"/>
      <c r="T584" s="250"/>
      <c r="U584" s="14"/>
      <c r="V584" s="14"/>
      <c r="W584" s="14"/>
      <c r="X584" s="14"/>
      <c r="Y584" s="14"/>
      <c r="Z584" s="14"/>
      <c r="AA584" s="14"/>
      <c r="AB584" s="14"/>
      <c r="AC584" s="14"/>
      <c r="AD584" s="14"/>
      <c r="AE584" s="14"/>
      <c r="AT584" s="251" t="s">
        <v>163</v>
      </c>
      <c r="AU584" s="251" t="s">
        <v>83</v>
      </c>
      <c r="AV584" s="14" t="s">
        <v>83</v>
      </c>
      <c r="AW584" s="14" t="s">
        <v>33</v>
      </c>
      <c r="AX584" s="14" t="s">
        <v>74</v>
      </c>
      <c r="AY584" s="251" t="s">
        <v>152</v>
      </c>
    </row>
    <row r="585" spans="1:51" s="15" customFormat="1" ht="12">
      <c r="A585" s="15"/>
      <c r="B585" s="252"/>
      <c r="C585" s="253"/>
      <c r="D585" s="226" t="s">
        <v>163</v>
      </c>
      <c r="E585" s="254" t="s">
        <v>19</v>
      </c>
      <c r="F585" s="255" t="s">
        <v>170</v>
      </c>
      <c r="G585" s="253"/>
      <c r="H585" s="256">
        <v>0.129</v>
      </c>
      <c r="I585" s="257"/>
      <c r="J585" s="253"/>
      <c r="K585" s="253"/>
      <c r="L585" s="258"/>
      <c r="M585" s="259"/>
      <c r="N585" s="260"/>
      <c r="O585" s="260"/>
      <c r="P585" s="260"/>
      <c r="Q585" s="260"/>
      <c r="R585" s="260"/>
      <c r="S585" s="260"/>
      <c r="T585" s="261"/>
      <c r="U585" s="15"/>
      <c r="V585" s="15"/>
      <c r="W585" s="15"/>
      <c r="X585" s="15"/>
      <c r="Y585" s="15"/>
      <c r="Z585" s="15"/>
      <c r="AA585" s="15"/>
      <c r="AB585" s="15"/>
      <c r="AC585" s="15"/>
      <c r="AD585" s="15"/>
      <c r="AE585" s="15"/>
      <c r="AT585" s="262" t="s">
        <v>163</v>
      </c>
      <c r="AU585" s="262" t="s">
        <v>83</v>
      </c>
      <c r="AV585" s="15" t="s">
        <v>159</v>
      </c>
      <c r="AW585" s="15" t="s">
        <v>33</v>
      </c>
      <c r="AX585" s="15" t="s">
        <v>81</v>
      </c>
      <c r="AY585" s="262" t="s">
        <v>152</v>
      </c>
    </row>
    <row r="586" spans="1:51" s="14" customFormat="1" ht="12">
      <c r="A586" s="14"/>
      <c r="B586" s="241"/>
      <c r="C586" s="242"/>
      <c r="D586" s="226" t="s">
        <v>163</v>
      </c>
      <c r="E586" s="242"/>
      <c r="F586" s="244" t="s">
        <v>635</v>
      </c>
      <c r="G586" s="242"/>
      <c r="H586" s="245">
        <v>0.142</v>
      </c>
      <c r="I586" s="246"/>
      <c r="J586" s="242"/>
      <c r="K586" s="242"/>
      <c r="L586" s="247"/>
      <c r="M586" s="248"/>
      <c r="N586" s="249"/>
      <c r="O586" s="249"/>
      <c r="P586" s="249"/>
      <c r="Q586" s="249"/>
      <c r="R586" s="249"/>
      <c r="S586" s="249"/>
      <c r="T586" s="250"/>
      <c r="U586" s="14"/>
      <c r="V586" s="14"/>
      <c r="W586" s="14"/>
      <c r="X586" s="14"/>
      <c r="Y586" s="14"/>
      <c r="Z586" s="14"/>
      <c r="AA586" s="14"/>
      <c r="AB586" s="14"/>
      <c r="AC586" s="14"/>
      <c r="AD586" s="14"/>
      <c r="AE586" s="14"/>
      <c r="AT586" s="251" t="s">
        <v>163</v>
      </c>
      <c r="AU586" s="251" t="s">
        <v>83</v>
      </c>
      <c r="AV586" s="14" t="s">
        <v>83</v>
      </c>
      <c r="AW586" s="14" t="s">
        <v>4</v>
      </c>
      <c r="AX586" s="14" t="s">
        <v>81</v>
      </c>
      <c r="AY586" s="251" t="s">
        <v>152</v>
      </c>
    </row>
    <row r="587" spans="1:65" s="2" customFormat="1" ht="14.4" customHeight="1">
      <c r="A587" s="39"/>
      <c r="B587" s="40"/>
      <c r="C587" s="213" t="s">
        <v>636</v>
      </c>
      <c r="D587" s="213" t="s">
        <v>154</v>
      </c>
      <c r="E587" s="214" t="s">
        <v>637</v>
      </c>
      <c r="F587" s="215" t="s">
        <v>638</v>
      </c>
      <c r="G587" s="216" t="s">
        <v>240</v>
      </c>
      <c r="H587" s="217">
        <v>45.426</v>
      </c>
      <c r="I587" s="218"/>
      <c r="J587" s="219">
        <f>ROUND(I587*H587,2)</f>
        <v>0</v>
      </c>
      <c r="K587" s="215" t="s">
        <v>158</v>
      </c>
      <c r="L587" s="45"/>
      <c r="M587" s="220" t="s">
        <v>19</v>
      </c>
      <c r="N587" s="221" t="s">
        <v>45</v>
      </c>
      <c r="O587" s="85"/>
      <c r="P587" s="222">
        <f>O587*H587</f>
        <v>0</v>
      </c>
      <c r="Q587" s="222">
        <v>0</v>
      </c>
      <c r="R587" s="222">
        <f>Q587*H587</f>
        <v>0</v>
      </c>
      <c r="S587" s="222">
        <v>0</v>
      </c>
      <c r="T587" s="223">
        <f>S587*H587</f>
        <v>0</v>
      </c>
      <c r="U587" s="39"/>
      <c r="V587" s="39"/>
      <c r="W587" s="39"/>
      <c r="X587" s="39"/>
      <c r="Y587" s="39"/>
      <c r="Z587" s="39"/>
      <c r="AA587" s="39"/>
      <c r="AB587" s="39"/>
      <c r="AC587" s="39"/>
      <c r="AD587" s="39"/>
      <c r="AE587" s="39"/>
      <c r="AR587" s="224" t="s">
        <v>268</v>
      </c>
      <c r="AT587" s="224" t="s">
        <v>154</v>
      </c>
      <c r="AU587" s="224" t="s">
        <v>83</v>
      </c>
      <c r="AY587" s="18" t="s">
        <v>152</v>
      </c>
      <c r="BE587" s="225">
        <f>IF(N587="základní",J587,0)</f>
        <v>0</v>
      </c>
      <c r="BF587" s="225">
        <f>IF(N587="snížená",J587,0)</f>
        <v>0</v>
      </c>
      <c r="BG587" s="225">
        <f>IF(N587="zákl. přenesená",J587,0)</f>
        <v>0</v>
      </c>
      <c r="BH587" s="225">
        <f>IF(N587="sníž. přenesená",J587,0)</f>
        <v>0</v>
      </c>
      <c r="BI587" s="225">
        <f>IF(N587="nulová",J587,0)</f>
        <v>0</v>
      </c>
      <c r="BJ587" s="18" t="s">
        <v>81</v>
      </c>
      <c r="BK587" s="225">
        <f>ROUND(I587*H587,2)</f>
        <v>0</v>
      </c>
      <c r="BL587" s="18" t="s">
        <v>268</v>
      </c>
      <c r="BM587" s="224" t="s">
        <v>639</v>
      </c>
    </row>
    <row r="588" spans="1:47" s="2" customFormat="1" ht="12">
      <c r="A588" s="39"/>
      <c r="B588" s="40"/>
      <c r="C588" s="41"/>
      <c r="D588" s="226" t="s">
        <v>161</v>
      </c>
      <c r="E588" s="41"/>
      <c r="F588" s="227" t="s">
        <v>640</v>
      </c>
      <c r="G588" s="41"/>
      <c r="H588" s="41"/>
      <c r="I588" s="228"/>
      <c r="J588" s="41"/>
      <c r="K588" s="41"/>
      <c r="L588" s="45"/>
      <c r="M588" s="229"/>
      <c r="N588" s="230"/>
      <c r="O588" s="85"/>
      <c r="P588" s="85"/>
      <c r="Q588" s="85"/>
      <c r="R588" s="85"/>
      <c r="S588" s="85"/>
      <c r="T588" s="86"/>
      <c r="U588" s="39"/>
      <c r="V588" s="39"/>
      <c r="W588" s="39"/>
      <c r="X588" s="39"/>
      <c r="Y588" s="39"/>
      <c r="Z588" s="39"/>
      <c r="AA588" s="39"/>
      <c r="AB588" s="39"/>
      <c r="AC588" s="39"/>
      <c r="AD588" s="39"/>
      <c r="AE588" s="39"/>
      <c r="AT588" s="18" t="s">
        <v>161</v>
      </c>
      <c r="AU588" s="18" t="s">
        <v>83</v>
      </c>
    </row>
    <row r="589" spans="1:51" s="13" customFormat="1" ht="12">
      <c r="A589" s="13"/>
      <c r="B589" s="231"/>
      <c r="C589" s="232"/>
      <c r="D589" s="226" t="s">
        <v>163</v>
      </c>
      <c r="E589" s="233" t="s">
        <v>19</v>
      </c>
      <c r="F589" s="234" t="s">
        <v>641</v>
      </c>
      <c r="G589" s="232"/>
      <c r="H589" s="233" t="s">
        <v>19</v>
      </c>
      <c r="I589" s="235"/>
      <c r="J589" s="232"/>
      <c r="K589" s="232"/>
      <c r="L589" s="236"/>
      <c r="M589" s="237"/>
      <c r="N589" s="238"/>
      <c r="O589" s="238"/>
      <c r="P589" s="238"/>
      <c r="Q589" s="238"/>
      <c r="R589" s="238"/>
      <c r="S589" s="238"/>
      <c r="T589" s="239"/>
      <c r="U589" s="13"/>
      <c r="V589" s="13"/>
      <c r="W589" s="13"/>
      <c r="X589" s="13"/>
      <c r="Y589" s="13"/>
      <c r="Z589" s="13"/>
      <c r="AA589" s="13"/>
      <c r="AB589" s="13"/>
      <c r="AC589" s="13"/>
      <c r="AD589" s="13"/>
      <c r="AE589" s="13"/>
      <c r="AT589" s="240" t="s">
        <v>163</v>
      </c>
      <c r="AU589" s="240" t="s">
        <v>83</v>
      </c>
      <c r="AV589" s="13" t="s">
        <v>81</v>
      </c>
      <c r="AW589" s="13" t="s">
        <v>33</v>
      </c>
      <c r="AX589" s="13" t="s">
        <v>74</v>
      </c>
      <c r="AY589" s="240" t="s">
        <v>152</v>
      </c>
    </row>
    <row r="590" spans="1:51" s="14" customFormat="1" ht="12">
      <c r="A590" s="14"/>
      <c r="B590" s="241"/>
      <c r="C590" s="242"/>
      <c r="D590" s="226" t="s">
        <v>163</v>
      </c>
      <c r="E590" s="243" t="s">
        <v>19</v>
      </c>
      <c r="F590" s="244" t="s">
        <v>642</v>
      </c>
      <c r="G590" s="242"/>
      <c r="H590" s="245">
        <v>45.426</v>
      </c>
      <c r="I590" s="246"/>
      <c r="J590" s="242"/>
      <c r="K590" s="242"/>
      <c r="L590" s="247"/>
      <c r="M590" s="248"/>
      <c r="N590" s="249"/>
      <c r="O590" s="249"/>
      <c r="P590" s="249"/>
      <c r="Q590" s="249"/>
      <c r="R590" s="249"/>
      <c r="S590" s="249"/>
      <c r="T590" s="250"/>
      <c r="U590" s="14"/>
      <c r="V590" s="14"/>
      <c r="W590" s="14"/>
      <c r="X590" s="14"/>
      <c r="Y590" s="14"/>
      <c r="Z590" s="14"/>
      <c r="AA590" s="14"/>
      <c r="AB590" s="14"/>
      <c r="AC590" s="14"/>
      <c r="AD590" s="14"/>
      <c r="AE590" s="14"/>
      <c r="AT590" s="251" t="s">
        <v>163</v>
      </c>
      <c r="AU590" s="251" t="s">
        <v>83</v>
      </c>
      <c r="AV590" s="14" t="s">
        <v>83</v>
      </c>
      <c r="AW590" s="14" t="s">
        <v>33</v>
      </c>
      <c r="AX590" s="14" t="s">
        <v>74</v>
      </c>
      <c r="AY590" s="251" t="s">
        <v>152</v>
      </c>
    </row>
    <row r="591" spans="1:51" s="15" customFormat="1" ht="12">
      <c r="A591" s="15"/>
      <c r="B591" s="252"/>
      <c r="C591" s="253"/>
      <c r="D591" s="226" t="s">
        <v>163</v>
      </c>
      <c r="E591" s="254" t="s">
        <v>19</v>
      </c>
      <c r="F591" s="255" t="s">
        <v>170</v>
      </c>
      <c r="G591" s="253"/>
      <c r="H591" s="256">
        <v>45.426</v>
      </c>
      <c r="I591" s="257"/>
      <c r="J591" s="253"/>
      <c r="K591" s="253"/>
      <c r="L591" s="258"/>
      <c r="M591" s="259"/>
      <c r="N591" s="260"/>
      <c r="O591" s="260"/>
      <c r="P591" s="260"/>
      <c r="Q591" s="260"/>
      <c r="R591" s="260"/>
      <c r="S591" s="260"/>
      <c r="T591" s="261"/>
      <c r="U591" s="15"/>
      <c r="V591" s="15"/>
      <c r="W591" s="15"/>
      <c r="X591" s="15"/>
      <c r="Y591" s="15"/>
      <c r="Z591" s="15"/>
      <c r="AA591" s="15"/>
      <c r="AB591" s="15"/>
      <c r="AC591" s="15"/>
      <c r="AD591" s="15"/>
      <c r="AE591" s="15"/>
      <c r="AT591" s="262" t="s">
        <v>163</v>
      </c>
      <c r="AU591" s="262" t="s">
        <v>83</v>
      </c>
      <c r="AV591" s="15" t="s">
        <v>159</v>
      </c>
      <c r="AW591" s="15" t="s">
        <v>33</v>
      </c>
      <c r="AX591" s="15" t="s">
        <v>81</v>
      </c>
      <c r="AY591" s="262" t="s">
        <v>152</v>
      </c>
    </row>
    <row r="592" spans="1:65" s="2" customFormat="1" ht="24.15" customHeight="1">
      <c r="A592" s="39"/>
      <c r="B592" s="40"/>
      <c r="C592" s="263" t="s">
        <v>643</v>
      </c>
      <c r="D592" s="263" t="s">
        <v>531</v>
      </c>
      <c r="E592" s="264" t="s">
        <v>644</v>
      </c>
      <c r="F592" s="265" t="s">
        <v>645</v>
      </c>
      <c r="G592" s="266" t="s">
        <v>157</v>
      </c>
      <c r="H592" s="267">
        <v>1.599</v>
      </c>
      <c r="I592" s="268"/>
      <c r="J592" s="269">
        <f>ROUND(I592*H592,2)</f>
        <v>0</v>
      </c>
      <c r="K592" s="265" t="s">
        <v>19</v>
      </c>
      <c r="L592" s="270"/>
      <c r="M592" s="271" t="s">
        <v>19</v>
      </c>
      <c r="N592" s="272" t="s">
        <v>45</v>
      </c>
      <c r="O592" s="85"/>
      <c r="P592" s="222">
        <f>O592*H592</f>
        <v>0</v>
      </c>
      <c r="Q592" s="222">
        <v>0.55</v>
      </c>
      <c r="R592" s="222">
        <f>Q592*H592</f>
        <v>0.8794500000000001</v>
      </c>
      <c r="S592" s="222">
        <v>0</v>
      </c>
      <c r="T592" s="223">
        <f>S592*H592</f>
        <v>0</v>
      </c>
      <c r="U592" s="39"/>
      <c r="V592" s="39"/>
      <c r="W592" s="39"/>
      <c r="X592" s="39"/>
      <c r="Y592" s="39"/>
      <c r="Z592" s="39"/>
      <c r="AA592" s="39"/>
      <c r="AB592" s="39"/>
      <c r="AC592" s="39"/>
      <c r="AD592" s="39"/>
      <c r="AE592" s="39"/>
      <c r="AR592" s="224" t="s">
        <v>380</v>
      </c>
      <c r="AT592" s="224" t="s">
        <v>531</v>
      </c>
      <c r="AU592" s="224" t="s">
        <v>83</v>
      </c>
      <c r="AY592" s="18" t="s">
        <v>152</v>
      </c>
      <c r="BE592" s="225">
        <f>IF(N592="základní",J592,0)</f>
        <v>0</v>
      </c>
      <c r="BF592" s="225">
        <f>IF(N592="snížená",J592,0)</f>
        <v>0</v>
      </c>
      <c r="BG592" s="225">
        <f>IF(N592="zákl. přenesená",J592,0)</f>
        <v>0</v>
      </c>
      <c r="BH592" s="225">
        <f>IF(N592="sníž. přenesená",J592,0)</f>
        <v>0</v>
      </c>
      <c r="BI592" s="225">
        <f>IF(N592="nulová",J592,0)</f>
        <v>0</v>
      </c>
      <c r="BJ592" s="18" t="s">
        <v>81</v>
      </c>
      <c r="BK592" s="225">
        <f>ROUND(I592*H592,2)</f>
        <v>0</v>
      </c>
      <c r="BL592" s="18" t="s">
        <v>268</v>
      </c>
      <c r="BM592" s="224" t="s">
        <v>646</v>
      </c>
    </row>
    <row r="593" spans="1:51" s="13" customFormat="1" ht="12">
      <c r="A593" s="13"/>
      <c r="B593" s="231"/>
      <c r="C593" s="232"/>
      <c r="D593" s="226" t="s">
        <v>163</v>
      </c>
      <c r="E593" s="233" t="s">
        <v>19</v>
      </c>
      <c r="F593" s="234" t="s">
        <v>641</v>
      </c>
      <c r="G593" s="232"/>
      <c r="H593" s="233" t="s">
        <v>19</v>
      </c>
      <c r="I593" s="235"/>
      <c r="J593" s="232"/>
      <c r="K593" s="232"/>
      <c r="L593" s="236"/>
      <c r="M593" s="237"/>
      <c r="N593" s="238"/>
      <c r="O593" s="238"/>
      <c r="P593" s="238"/>
      <c r="Q593" s="238"/>
      <c r="R593" s="238"/>
      <c r="S593" s="238"/>
      <c r="T593" s="239"/>
      <c r="U593" s="13"/>
      <c r="V593" s="13"/>
      <c r="W593" s="13"/>
      <c r="X593" s="13"/>
      <c r="Y593" s="13"/>
      <c r="Z593" s="13"/>
      <c r="AA593" s="13"/>
      <c r="AB593" s="13"/>
      <c r="AC593" s="13"/>
      <c r="AD593" s="13"/>
      <c r="AE593" s="13"/>
      <c r="AT593" s="240" t="s">
        <v>163</v>
      </c>
      <c r="AU593" s="240" t="s">
        <v>83</v>
      </c>
      <c r="AV593" s="13" t="s">
        <v>81</v>
      </c>
      <c r="AW593" s="13" t="s">
        <v>33</v>
      </c>
      <c r="AX593" s="13" t="s">
        <v>74</v>
      </c>
      <c r="AY593" s="240" t="s">
        <v>152</v>
      </c>
    </row>
    <row r="594" spans="1:51" s="14" customFormat="1" ht="12">
      <c r="A594" s="14"/>
      <c r="B594" s="241"/>
      <c r="C594" s="242"/>
      <c r="D594" s="226" t="s">
        <v>163</v>
      </c>
      <c r="E594" s="243" t="s">
        <v>19</v>
      </c>
      <c r="F594" s="244" t="s">
        <v>647</v>
      </c>
      <c r="G594" s="242"/>
      <c r="H594" s="245">
        <v>1.454</v>
      </c>
      <c r="I594" s="246"/>
      <c r="J594" s="242"/>
      <c r="K594" s="242"/>
      <c r="L594" s="247"/>
      <c r="M594" s="248"/>
      <c r="N594" s="249"/>
      <c r="O594" s="249"/>
      <c r="P594" s="249"/>
      <c r="Q594" s="249"/>
      <c r="R594" s="249"/>
      <c r="S594" s="249"/>
      <c r="T594" s="250"/>
      <c r="U594" s="14"/>
      <c r="V594" s="14"/>
      <c r="W594" s="14"/>
      <c r="X594" s="14"/>
      <c r="Y594" s="14"/>
      <c r="Z594" s="14"/>
      <c r="AA594" s="14"/>
      <c r="AB594" s="14"/>
      <c r="AC594" s="14"/>
      <c r="AD594" s="14"/>
      <c r="AE594" s="14"/>
      <c r="AT594" s="251" t="s">
        <v>163</v>
      </c>
      <c r="AU594" s="251" t="s">
        <v>83</v>
      </c>
      <c r="AV594" s="14" t="s">
        <v>83</v>
      </c>
      <c r="AW594" s="14" t="s">
        <v>33</v>
      </c>
      <c r="AX594" s="14" t="s">
        <v>74</v>
      </c>
      <c r="AY594" s="251" t="s">
        <v>152</v>
      </c>
    </row>
    <row r="595" spans="1:51" s="15" customFormat="1" ht="12">
      <c r="A595" s="15"/>
      <c r="B595" s="252"/>
      <c r="C595" s="253"/>
      <c r="D595" s="226" t="s">
        <v>163</v>
      </c>
      <c r="E595" s="254" t="s">
        <v>19</v>
      </c>
      <c r="F595" s="255" t="s">
        <v>170</v>
      </c>
      <c r="G595" s="253"/>
      <c r="H595" s="256">
        <v>1.454</v>
      </c>
      <c r="I595" s="257"/>
      <c r="J595" s="253"/>
      <c r="K595" s="253"/>
      <c r="L595" s="258"/>
      <c r="M595" s="259"/>
      <c r="N595" s="260"/>
      <c r="O595" s="260"/>
      <c r="P595" s="260"/>
      <c r="Q595" s="260"/>
      <c r="R595" s="260"/>
      <c r="S595" s="260"/>
      <c r="T595" s="261"/>
      <c r="U595" s="15"/>
      <c r="V595" s="15"/>
      <c r="W595" s="15"/>
      <c r="X595" s="15"/>
      <c r="Y595" s="15"/>
      <c r="Z595" s="15"/>
      <c r="AA595" s="15"/>
      <c r="AB595" s="15"/>
      <c r="AC595" s="15"/>
      <c r="AD595" s="15"/>
      <c r="AE595" s="15"/>
      <c r="AT595" s="262" t="s">
        <v>163</v>
      </c>
      <c r="AU595" s="262" t="s">
        <v>83</v>
      </c>
      <c r="AV595" s="15" t="s">
        <v>159</v>
      </c>
      <c r="AW595" s="15" t="s">
        <v>33</v>
      </c>
      <c r="AX595" s="15" t="s">
        <v>81</v>
      </c>
      <c r="AY595" s="262" t="s">
        <v>152</v>
      </c>
    </row>
    <row r="596" spans="1:51" s="14" customFormat="1" ht="12">
      <c r="A596" s="14"/>
      <c r="B596" s="241"/>
      <c r="C596" s="242"/>
      <c r="D596" s="226" t="s">
        <v>163</v>
      </c>
      <c r="E596" s="242"/>
      <c r="F596" s="244" t="s">
        <v>648</v>
      </c>
      <c r="G596" s="242"/>
      <c r="H596" s="245">
        <v>1.599</v>
      </c>
      <c r="I596" s="246"/>
      <c r="J596" s="242"/>
      <c r="K596" s="242"/>
      <c r="L596" s="247"/>
      <c r="M596" s="248"/>
      <c r="N596" s="249"/>
      <c r="O596" s="249"/>
      <c r="P596" s="249"/>
      <c r="Q596" s="249"/>
      <c r="R596" s="249"/>
      <c r="S596" s="249"/>
      <c r="T596" s="250"/>
      <c r="U596" s="14"/>
      <c r="V596" s="14"/>
      <c r="W596" s="14"/>
      <c r="X596" s="14"/>
      <c r="Y596" s="14"/>
      <c r="Z596" s="14"/>
      <c r="AA596" s="14"/>
      <c r="AB596" s="14"/>
      <c r="AC596" s="14"/>
      <c r="AD596" s="14"/>
      <c r="AE596" s="14"/>
      <c r="AT596" s="251" t="s">
        <v>163</v>
      </c>
      <c r="AU596" s="251" t="s">
        <v>83</v>
      </c>
      <c r="AV596" s="14" t="s">
        <v>83</v>
      </c>
      <c r="AW596" s="14" t="s">
        <v>4</v>
      </c>
      <c r="AX596" s="14" t="s">
        <v>81</v>
      </c>
      <c r="AY596" s="251" t="s">
        <v>152</v>
      </c>
    </row>
    <row r="597" spans="1:65" s="2" customFormat="1" ht="14.4" customHeight="1">
      <c r="A597" s="39"/>
      <c r="B597" s="40"/>
      <c r="C597" s="213" t="s">
        <v>649</v>
      </c>
      <c r="D597" s="213" t="s">
        <v>154</v>
      </c>
      <c r="E597" s="214" t="s">
        <v>650</v>
      </c>
      <c r="F597" s="215" t="s">
        <v>651</v>
      </c>
      <c r="G597" s="216" t="s">
        <v>240</v>
      </c>
      <c r="H597" s="217">
        <v>45.426</v>
      </c>
      <c r="I597" s="218"/>
      <c r="J597" s="219">
        <f>ROUND(I597*H597,2)</f>
        <v>0</v>
      </c>
      <c r="K597" s="215" t="s">
        <v>158</v>
      </c>
      <c r="L597" s="45"/>
      <c r="M597" s="220" t="s">
        <v>19</v>
      </c>
      <c r="N597" s="221" t="s">
        <v>45</v>
      </c>
      <c r="O597" s="85"/>
      <c r="P597" s="222">
        <f>O597*H597</f>
        <v>0</v>
      </c>
      <c r="Q597" s="222">
        <v>0</v>
      </c>
      <c r="R597" s="222">
        <f>Q597*H597</f>
        <v>0</v>
      </c>
      <c r="S597" s="222">
        <v>0</v>
      </c>
      <c r="T597" s="223">
        <f>S597*H597</f>
        <v>0</v>
      </c>
      <c r="U597" s="39"/>
      <c r="V597" s="39"/>
      <c r="W597" s="39"/>
      <c r="X597" s="39"/>
      <c r="Y597" s="39"/>
      <c r="Z597" s="39"/>
      <c r="AA597" s="39"/>
      <c r="AB597" s="39"/>
      <c r="AC597" s="39"/>
      <c r="AD597" s="39"/>
      <c r="AE597" s="39"/>
      <c r="AR597" s="224" t="s">
        <v>268</v>
      </c>
      <c r="AT597" s="224" t="s">
        <v>154</v>
      </c>
      <c r="AU597" s="224" t="s">
        <v>83</v>
      </c>
      <c r="AY597" s="18" t="s">
        <v>152</v>
      </c>
      <c r="BE597" s="225">
        <f>IF(N597="základní",J597,0)</f>
        <v>0</v>
      </c>
      <c r="BF597" s="225">
        <f>IF(N597="snížená",J597,0)</f>
        <v>0</v>
      </c>
      <c r="BG597" s="225">
        <f>IF(N597="zákl. přenesená",J597,0)</f>
        <v>0</v>
      </c>
      <c r="BH597" s="225">
        <f>IF(N597="sníž. přenesená",J597,0)</f>
        <v>0</v>
      </c>
      <c r="BI597" s="225">
        <f>IF(N597="nulová",J597,0)</f>
        <v>0</v>
      </c>
      <c r="BJ597" s="18" t="s">
        <v>81</v>
      </c>
      <c r="BK597" s="225">
        <f>ROUND(I597*H597,2)</f>
        <v>0</v>
      </c>
      <c r="BL597" s="18" t="s">
        <v>268</v>
      </c>
      <c r="BM597" s="224" t="s">
        <v>652</v>
      </c>
    </row>
    <row r="598" spans="1:47" s="2" customFormat="1" ht="12">
      <c r="A598" s="39"/>
      <c r="B598" s="40"/>
      <c r="C598" s="41"/>
      <c r="D598" s="226" t="s">
        <v>161</v>
      </c>
      <c r="E598" s="41"/>
      <c r="F598" s="227" t="s">
        <v>640</v>
      </c>
      <c r="G598" s="41"/>
      <c r="H598" s="41"/>
      <c r="I598" s="228"/>
      <c r="J598" s="41"/>
      <c r="K598" s="41"/>
      <c r="L598" s="45"/>
      <c r="M598" s="229"/>
      <c r="N598" s="230"/>
      <c r="O598" s="85"/>
      <c r="P598" s="85"/>
      <c r="Q598" s="85"/>
      <c r="R598" s="85"/>
      <c r="S598" s="85"/>
      <c r="T598" s="86"/>
      <c r="U598" s="39"/>
      <c r="V598" s="39"/>
      <c r="W598" s="39"/>
      <c r="X598" s="39"/>
      <c r="Y598" s="39"/>
      <c r="Z598" s="39"/>
      <c r="AA598" s="39"/>
      <c r="AB598" s="39"/>
      <c r="AC598" s="39"/>
      <c r="AD598" s="39"/>
      <c r="AE598" s="39"/>
      <c r="AT598" s="18" t="s">
        <v>161</v>
      </c>
      <c r="AU598" s="18" t="s">
        <v>83</v>
      </c>
    </row>
    <row r="599" spans="1:51" s="13" customFormat="1" ht="12">
      <c r="A599" s="13"/>
      <c r="B599" s="231"/>
      <c r="C599" s="232"/>
      <c r="D599" s="226" t="s">
        <v>163</v>
      </c>
      <c r="E599" s="233" t="s">
        <v>19</v>
      </c>
      <c r="F599" s="234" t="s">
        <v>653</v>
      </c>
      <c r="G599" s="232"/>
      <c r="H599" s="233" t="s">
        <v>19</v>
      </c>
      <c r="I599" s="235"/>
      <c r="J599" s="232"/>
      <c r="K599" s="232"/>
      <c r="L599" s="236"/>
      <c r="M599" s="237"/>
      <c r="N599" s="238"/>
      <c r="O599" s="238"/>
      <c r="P599" s="238"/>
      <c r="Q599" s="238"/>
      <c r="R599" s="238"/>
      <c r="S599" s="238"/>
      <c r="T599" s="239"/>
      <c r="U599" s="13"/>
      <c r="V599" s="13"/>
      <c r="W599" s="13"/>
      <c r="X599" s="13"/>
      <c r="Y599" s="13"/>
      <c r="Z599" s="13"/>
      <c r="AA599" s="13"/>
      <c r="AB599" s="13"/>
      <c r="AC599" s="13"/>
      <c r="AD599" s="13"/>
      <c r="AE599" s="13"/>
      <c r="AT599" s="240" t="s">
        <v>163</v>
      </c>
      <c r="AU599" s="240" t="s">
        <v>83</v>
      </c>
      <c r="AV599" s="13" t="s">
        <v>81</v>
      </c>
      <c r="AW599" s="13" t="s">
        <v>33</v>
      </c>
      <c r="AX599" s="13" t="s">
        <v>74</v>
      </c>
      <c r="AY599" s="240" t="s">
        <v>152</v>
      </c>
    </row>
    <row r="600" spans="1:51" s="14" customFormat="1" ht="12">
      <c r="A600" s="14"/>
      <c r="B600" s="241"/>
      <c r="C600" s="242"/>
      <c r="D600" s="226" t="s">
        <v>163</v>
      </c>
      <c r="E600" s="243" t="s">
        <v>19</v>
      </c>
      <c r="F600" s="244" t="s">
        <v>642</v>
      </c>
      <c r="G600" s="242"/>
      <c r="H600" s="245">
        <v>45.426</v>
      </c>
      <c r="I600" s="246"/>
      <c r="J600" s="242"/>
      <c r="K600" s="242"/>
      <c r="L600" s="247"/>
      <c r="M600" s="248"/>
      <c r="N600" s="249"/>
      <c r="O600" s="249"/>
      <c r="P600" s="249"/>
      <c r="Q600" s="249"/>
      <c r="R600" s="249"/>
      <c r="S600" s="249"/>
      <c r="T600" s="250"/>
      <c r="U600" s="14"/>
      <c r="V600" s="14"/>
      <c r="W600" s="14"/>
      <c r="X600" s="14"/>
      <c r="Y600" s="14"/>
      <c r="Z600" s="14"/>
      <c r="AA600" s="14"/>
      <c r="AB600" s="14"/>
      <c r="AC600" s="14"/>
      <c r="AD600" s="14"/>
      <c r="AE600" s="14"/>
      <c r="AT600" s="251" t="s">
        <v>163</v>
      </c>
      <c r="AU600" s="251" t="s">
        <v>83</v>
      </c>
      <c r="AV600" s="14" t="s">
        <v>83</v>
      </c>
      <c r="AW600" s="14" t="s">
        <v>33</v>
      </c>
      <c r="AX600" s="14" t="s">
        <v>74</v>
      </c>
      <c r="AY600" s="251" t="s">
        <v>152</v>
      </c>
    </row>
    <row r="601" spans="1:51" s="15" customFormat="1" ht="12">
      <c r="A601" s="15"/>
      <c r="B601" s="252"/>
      <c r="C601" s="253"/>
      <c r="D601" s="226" t="s">
        <v>163</v>
      </c>
      <c r="E601" s="254" t="s">
        <v>19</v>
      </c>
      <c r="F601" s="255" t="s">
        <v>170</v>
      </c>
      <c r="G601" s="253"/>
      <c r="H601" s="256">
        <v>45.426</v>
      </c>
      <c r="I601" s="257"/>
      <c r="J601" s="253"/>
      <c r="K601" s="253"/>
      <c r="L601" s="258"/>
      <c r="M601" s="259"/>
      <c r="N601" s="260"/>
      <c r="O601" s="260"/>
      <c r="P601" s="260"/>
      <c r="Q601" s="260"/>
      <c r="R601" s="260"/>
      <c r="S601" s="260"/>
      <c r="T601" s="261"/>
      <c r="U601" s="15"/>
      <c r="V601" s="15"/>
      <c r="W601" s="15"/>
      <c r="X601" s="15"/>
      <c r="Y601" s="15"/>
      <c r="Z601" s="15"/>
      <c r="AA601" s="15"/>
      <c r="AB601" s="15"/>
      <c r="AC601" s="15"/>
      <c r="AD601" s="15"/>
      <c r="AE601" s="15"/>
      <c r="AT601" s="262" t="s">
        <v>163</v>
      </c>
      <c r="AU601" s="262" t="s">
        <v>83</v>
      </c>
      <c r="AV601" s="15" t="s">
        <v>159</v>
      </c>
      <c r="AW601" s="15" t="s">
        <v>33</v>
      </c>
      <c r="AX601" s="15" t="s">
        <v>81</v>
      </c>
      <c r="AY601" s="262" t="s">
        <v>152</v>
      </c>
    </row>
    <row r="602" spans="1:65" s="2" customFormat="1" ht="14.4" customHeight="1">
      <c r="A602" s="39"/>
      <c r="B602" s="40"/>
      <c r="C602" s="263" t="s">
        <v>654</v>
      </c>
      <c r="D602" s="263" t="s">
        <v>531</v>
      </c>
      <c r="E602" s="264" t="s">
        <v>553</v>
      </c>
      <c r="F602" s="265" t="s">
        <v>554</v>
      </c>
      <c r="G602" s="266" t="s">
        <v>157</v>
      </c>
      <c r="H602" s="267">
        <v>1.199</v>
      </c>
      <c r="I602" s="268"/>
      <c r="J602" s="269">
        <f>ROUND(I602*H602,2)</f>
        <v>0</v>
      </c>
      <c r="K602" s="265" t="s">
        <v>158</v>
      </c>
      <c r="L602" s="270"/>
      <c r="M602" s="271" t="s">
        <v>19</v>
      </c>
      <c r="N602" s="272" t="s">
        <v>45</v>
      </c>
      <c r="O602" s="85"/>
      <c r="P602" s="222">
        <f>O602*H602</f>
        <v>0</v>
      </c>
      <c r="Q602" s="222">
        <v>0.55</v>
      </c>
      <c r="R602" s="222">
        <f>Q602*H602</f>
        <v>0.6594500000000001</v>
      </c>
      <c r="S602" s="222">
        <v>0</v>
      </c>
      <c r="T602" s="223">
        <f>S602*H602</f>
        <v>0</v>
      </c>
      <c r="U602" s="39"/>
      <c r="V602" s="39"/>
      <c r="W602" s="39"/>
      <c r="X602" s="39"/>
      <c r="Y602" s="39"/>
      <c r="Z602" s="39"/>
      <c r="AA602" s="39"/>
      <c r="AB602" s="39"/>
      <c r="AC602" s="39"/>
      <c r="AD602" s="39"/>
      <c r="AE602" s="39"/>
      <c r="AR602" s="224" t="s">
        <v>380</v>
      </c>
      <c r="AT602" s="224" t="s">
        <v>531</v>
      </c>
      <c r="AU602" s="224" t="s">
        <v>83</v>
      </c>
      <c r="AY602" s="18" t="s">
        <v>152</v>
      </c>
      <c r="BE602" s="225">
        <f>IF(N602="základní",J602,0)</f>
        <v>0</v>
      </c>
      <c r="BF602" s="225">
        <f>IF(N602="snížená",J602,0)</f>
        <v>0</v>
      </c>
      <c r="BG602" s="225">
        <f>IF(N602="zákl. přenesená",J602,0)</f>
        <v>0</v>
      </c>
      <c r="BH602" s="225">
        <f>IF(N602="sníž. přenesená",J602,0)</f>
        <v>0</v>
      </c>
      <c r="BI602" s="225">
        <f>IF(N602="nulová",J602,0)</f>
        <v>0</v>
      </c>
      <c r="BJ602" s="18" t="s">
        <v>81</v>
      </c>
      <c r="BK602" s="225">
        <f>ROUND(I602*H602,2)</f>
        <v>0</v>
      </c>
      <c r="BL602" s="18" t="s">
        <v>268</v>
      </c>
      <c r="BM602" s="224" t="s">
        <v>655</v>
      </c>
    </row>
    <row r="603" spans="1:51" s="13" customFormat="1" ht="12">
      <c r="A603" s="13"/>
      <c r="B603" s="231"/>
      <c r="C603" s="232"/>
      <c r="D603" s="226" t="s">
        <v>163</v>
      </c>
      <c r="E603" s="233" t="s">
        <v>19</v>
      </c>
      <c r="F603" s="234" t="s">
        <v>653</v>
      </c>
      <c r="G603" s="232"/>
      <c r="H603" s="233" t="s">
        <v>19</v>
      </c>
      <c r="I603" s="235"/>
      <c r="J603" s="232"/>
      <c r="K603" s="232"/>
      <c r="L603" s="236"/>
      <c r="M603" s="237"/>
      <c r="N603" s="238"/>
      <c r="O603" s="238"/>
      <c r="P603" s="238"/>
      <c r="Q603" s="238"/>
      <c r="R603" s="238"/>
      <c r="S603" s="238"/>
      <c r="T603" s="239"/>
      <c r="U603" s="13"/>
      <c r="V603" s="13"/>
      <c r="W603" s="13"/>
      <c r="X603" s="13"/>
      <c r="Y603" s="13"/>
      <c r="Z603" s="13"/>
      <c r="AA603" s="13"/>
      <c r="AB603" s="13"/>
      <c r="AC603" s="13"/>
      <c r="AD603" s="13"/>
      <c r="AE603" s="13"/>
      <c r="AT603" s="240" t="s">
        <v>163</v>
      </c>
      <c r="AU603" s="240" t="s">
        <v>83</v>
      </c>
      <c r="AV603" s="13" t="s">
        <v>81</v>
      </c>
      <c r="AW603" s="13" t="s">
        <v>33</v>
      </c>
      <c r="AX603" s="13" t="s">
        <v>74</v>
      </c>
      <c r="AY603" s="240" t="s">
        <v>152</v>
      </c>
    </row>
    <row r="604" spans="1:51" s="14" customFormat="1" ht="12">
      <c r="A604" s="14"/>
      <c r="B604" s="241"/>
      <c r="C604" s="242"/>
      <c r="D604" s="226" t="s">
        <v>163</v>
      </c>
      <c r="E604" s="243" t="s">
        <v>19</v>
      </c>
      <c r="F604" s="244" t="s">
        <v>656</v>
      </c>
      <c r="G604" s="242"/>
      <c r="H604" s="245">
        <v>1.09</v>
      </c>
      <c r="I604" s="246"/>
      <c r="J604" s="242"/>
      <c r="K604" s="242"/>
      <c r="L604" s="247"/>
      <c r="M604" s="248"/>
      <c r="N604" s="249"/>
      <c r="O604" s="249"/>
      <c r="P604" s="249"/>
      <c r="Q604" s="249"/>
      <c r="R604" s="249"/>
      <c r="S604" s="249"/>
      <c r="T604" s="250"/>
      <c r="U604" s="14"/>
      <c r="V604" s="14"/>
      <c r="W604" s="14"/>
      <c r="X604" s="14"/>
      <c r="Y604" s="14"/>
      <c r="Z604" s="14"/>
      <c r="AA604" s="14"/>
      <c r="AB604" s="14"/>
      <c r="AC604" s="14"/>
      <c r="AD604" s="14"/>
      <c r="AE604" s="14"/>
      <c r="AT604" s="251" t="s">
        <v>163</v>
      </c>
      <c r="AU604" s="251" t="s">
        <v>83</v>
      </c>
      <c r="AV604" s="14" t="s">
        <v>83</v>
      </c>
      <c r="AW604" s="14" t="s">
        <v>33</v>
      </c>
      <c r="AX604" s="14" t="s">
        <v>74</v>
      </c>
      <c r="AY604" s="251" t="s">
        <v>152</v>
      </c>
    </row>
    <row r="605" spans="1:51" s="15" customFormat="1" ht="12">
      <c r="A605" s="15"/>
      <c r="B605" s="252"/>
      <c r="C605" s="253"/>
      <c r="D605" s="226" t="s">
        <v>163</v>
      </c>
      <c r="E605" s="254" t="s">
        <v>19</v>
      </c>
      <c r="F605" s="255" t="s">
        <v>170</v>
      </c>
      <c r="G605" s="253"/>
      <c r="H605" s="256">
        <v>1.09</v>
      </c>
      <c r="I605" s="257"/>
      <c r="J605" s="253"/>
      <c r="K605" s="253"/>
      <c r="L605" s="258"/>
      <c r="M605" s="259"/>
      <c r="N605" s="260"/>
      <c r="O605" s="260"/>
      <c r="P605" s="260"/>
      <c r="Q605" s="260"/>
      <c r="R605" s="260"/>
      <c r="S605" s="260"/>
      <c r="T605" s="261"/>
      <c r="U605" s="15"/>
      <c r="V605" s="15"/>
      <c r="W605" s="15"/>
      <c r="X605" s="15"/>
      <c r="Y605" s="15"/>
      <c r="Z605" s="15"/>
      <c r="AA605" s="15"/>
      <c r="AB605" s="15"/>
      <c r="AC605" s="15"/>
      <c r="AD605" s="15"/>
      <c r="AE605" s="15"/>
      <c r="AT605" s="262" t="s">
        <v>163</v>
      </c>
      <c r="AU605" s="262" t="s">
        <v>83</v>
      </c>
      <c r="AV605" s="15" t="s">
        <v>159</v>
      </c>
      <c r="AW605" s="15" t="s">
        <v>33</v>
      </c>
      <c r="AX605" s="15" t="s">
        <v>81</v>
      </c>
      <c r="AY605" s="262" t="s">
        <v>152</v>
      </c>
    </row>
    <row r="606" spans="1:51" s="14" customFormat="1" ht="12">
      <c r="A606" s="14"/>
      <c r="B606" s="241"/>
      <c r="C606" s="242"/>
      <c r="D606" s="226" t="s">
        <v>163</v>
      </c>
      <c r="E606" s="242"/>
      <c r="F606" s="244" t="s">
        <v>657</v>
      </c>
      <c r="G606" s="242"/>
      <c r="H606" s="245">
        <v>1.199</v>
      </c>
      <c r="I606" s="246"/>
      <c r="J606" s="242"/>
      <c r="K606" s="242"/>
      <c r="L606" s="247"/>
      <c r="M606" s="248"/>
      <c r="N606" s="249"/>
      <c r="O606" s="249"/>
      <c r="P606" s="249"/>
      <c r="Q606" s="249"/>
      <c r="R606" s="249"/>
      <c r="S606" s="249"/>
      <c r="T606" s="250"/>
      <c r="U606" s="14"/>
      <c r="V606" s="14"/>
      <c r="W606" s="14"/>
      <c r="X606" s="14"/>
      <c r="Y606" s="14"/>
      <c r="Z606" s="14"/>
      <c r="AA606" s="14"/>
      <c r="AB606" s="14"/>
      <c r="AC606" s="14"/>
      <c r="AD606" s="14"/>
      <c r="AE606" s="14"/>
      <c r="AT606" s="251" t="s">
        <v>163</v>
      </c>
      <c r="AU606" s="251" t="s">
        <v>83</v>
      </c>
      <c r="AV606" s="14" t="s">
        <v>83</v>
      </c>
      <c r="AW606" s="14" t="s">
        <v>4</v>
      </c>
      <c r="AX606" s="14" t="s">
        <v>81</v>
      </c>
      <c r="AY606" s="251" t="s">
        <v>152</v>
      </c>
    </row>
    <row r="607" spans="1:65" s="2" customFormat="1" ht="14.4" customHeight="1">
      <c r="A607" s="39"/>
      <c r="B607" s="40"/>
      <c r="C607" s="213" t="s">
        <v>658</v>
      </c>
      <c r="D607" s="213" t="s">
        <v>154</v>
      </c>
      <c r="E607" s="214" t="s">
        <v>659</v>
      </c>
      <c r="F607" s="215" t="s">
        <v>660</v>
      </c>
      <c r="G607" s="216" t="s">
        <v>240</v>
      </c>
      <c r="H607" s="217">
        <v>90.852</v>
      </c>
      <c r="I607" s="218"/>
      <c r="J607" s="219">
        <f>ROUND(I607*H607,2)</f>
        <v>0</v>
      </c>
      <c r="K607" s="215" t="s">
        <v>158</v>
      </c>
      <c r="L607" s="45"/>
      <c r="M607" s="220" t="s">
        <v>19</v>
      </c>
      <c r="N607" s="221" t="s">
        <v>45</v>
      </c>
      <c r="O607" s="85"/>
      <c r="P607" s="222">
        <f>O607*H607</f>
        <v>0</v>
      </c>
      <c r="Q607" s="222">
        <v>0.0002</v>
      </c>
      <c r="R607" s="222">
        <f>Q607*H607</f>
        <v>0.018170400000000003</v>
      </c>
      <c r="S607" s="222">
        <v>0</v>
      </c>
      <c r="T607" s="223">
        <f>S607*H607</f>
        <v>0</v>
      </c>
      <c r="U607" s="39"/>
      <c r="V607" s="39"/>
      <c r="W607" s="39"/>
      <c r="X607" s="39"/>
      <c r="Y607" s="39"/>
      <c r="Z607" s="39"/>
      <c r="AA607" s="39"/>
      <c r="AB607" s="39"/>
      <c r="AC607" s="39"/>
      <c r="AD607" s="39"/>
      <c r="AE607" s="39"/>
      <c r="AR607" s="224" t="s">
        <v>268</v>
      </c>
      <c r="AT607" s="224" t="s">
        <v>154</v>
      </c>
      <c r="AU607" s="224" t="s">
        <v>83</v>
      </c>
      <c r="AY607" s="18" t="s">
        <v>152</v>
      </c>
      <c r="BE607" s="225">
        <f>IF(N607="základní",J607,0)</f>
        <v>0</v>
      </c>
      <c r="BF607" s="225">
        <f>IF(N607="snížená",J607,0)</f>
        <v>0</v>
      </c>
      <c r="BG607" s="225">
        <f>IF(N607="zákl. přenesená",J607,0)</f>
        <v>0</v>
      </c>
      <c r="BH607" s="225">
        <f>IF(N607="sníž. přenesená",J607,0)</f>
        <v>0</v>
      </c>
      <c r="BI607" s="225">
        <f>IF(N607="nulová",J607,0)</f>
        <v>0</v>
      </c>
      <c r="BJ607" s="18" t="s">
        <v>81</v>
      </c>
      <c r="BK607" s="225">
        <f>ROUND(I607*H607,2)</f>
        <v>0</v>
      </c>
      <c r="BL607" s="18" t="s">
        <v>268</v>
      </c>
      <c r="BM607" s="224" t="s">
        <v>661</v>
      </c>
    </row>
    <row r="608" spans="1:47" s="2" customFormat="1" ht="12">
      <c r="A608" s="39"/>
      <c r="B608" s="40"/>
      <c r="C608" s="41"/>
      <c r="D608" s="226" t="s">
        <v>161</v>
      </c>
      <c r="E608" s="41"/>
      <c r="F608" s="227" t="s">
        <v>662</v>
      </c>
      <c r="G608" s="41"/>
      <c r="H608" s="41"/>
      <c r="I608" s="228"/>
      <c r="J608" s="41"/>
      <c r="K608" s="41"/>
      <c r="L608" s="45"/>
      <c r="M608" s="229"/>
      <c r="N608" s="230"/>
      <c r="O608" s="85"/>
      <c r="P608" s="85"/>
      <c r="Q608" s="85"/>
      <c r="R608" s="85"/>
      <c r="S608" s="85"/>
      <c r="T608" s="86"/>
      <c r="U608" s="39"/>
      <c r="V608" s="39"/>
      <c r="W608" s="39"/>
      <c r="X608" s="39"/>
      <c r="Y608" s="39"/>
      <c r="Z608" s="39"/>
      <c r="AA608" s="39"/>
      <c r="AB608" s="39"/>
      <c r="AC608" s="39"/>
      <c r="AD608" s="39"/>
      <c r="AE608" s="39"/>
      <c r="AT608" s="18" t="s">
        <v>161</v>
      </c>
      <c r="AU608" s="18" t="s">
        <v>83</v>
      </c>
    </row>
    <row r="609" spans="1:51" s="13" customFormat="1" ht="12">
      <c r="A609" s="13"/>
      <c r="B609" s="231"/>
      <c r="C609" s="232"/>
      <c r="D609" s="226" t="s">
        <v>163</v>
      </c>
      <c r="E609" s="233" t="s">
        <v>19</v>
      </c>
      <c r="F609" s="234" t="s">
        <v>663</v>
      </c>
      <c r="G609" s="232"/>
      <c r="H609" s="233" t="s">
        <v>19</v>
      </c>
      <c r="I609" s="235"/>
      <c r="J609" s="232"/>
      <c r="K609" s="232"/>
      <c r="L609" s="236"/>
      <c r="M609" s="237"/>
      <c r="N609" s="238"/>
      <c r="O609" s="238"/>
      <c r="P609" s="238"/>
      <c r="Q609" s="238"/>
      <c r="R609" s="238"/>
      <c r="S609" s="238"/>
      <c r="T609" s="239"/>
      <c r="U609" s="13"/>
      <c r="V609" s="13"/>
      <c r="W609" s="13"/>
      <c r="X609" s="13"/>
      <c r="Y609" s="13"/>
      <c r="Z609" s="13"/>
      <c r="AA609" s="13"/>
      <c r="AB609" s="13"/>
      <c r="AC609" s="13"/>
      <c r="AD609" s="13"/>
      <c r="AE609" s="13"/>
      <c r="AT609" s="240" t="s">
        <v>163</v>
      </c>
      <c r="AU609" s="240" t="s">
        <v>83</v>
      </c>
      <c r="AV609" s="13" t="s">
        <v>81</v>
      </c>
      <c r="AW609" s="13" t="s">
        <v>33</v>
      </c>
      <c r="AX609" s="13" t="s">
        <v>74</v>
      </c>
      <c r="AY609" s="240" t="s">
        <v>152</v>
      </c>
    </row>
    <row r="610" spans="1:51" s="14" customFormat="1" ht="12">
      <c r="A610" s="14"/>
      <c r="B610" s="241"/>
      <c r="C610" s="242"/>
      <c r="D610" s="226" t="s">
        <v>163</v>
      </c>
      <c r="E610" s="243" t="s">
        <v>19</v>
      </c>
      <c r="F610" s="244" t="s">
        <v>642</v>
      </c>
      <c r="G610" s="242"/>
      <c r="H610" s="245">
        <v>45.426</v>
      </c>
      <c r="I610" s="246"/>
      <c r="J610" s="242"/>
      <c r="K610" s="242"/>
      <c r="L610" s="247"/>
      <c r="M610" s="248"/>
      <c r="N610" s="249"/>
      <c r="O610" s="249"/>
      <c r="P610" s="249"/>
      <c r="Q610" s="249"/>
      <c r="R610" s="249"/>
      <c r="S610" s="249"/>
      <c r="T610" s="250"/>
      <c r="U610" s="14"/>
      <c r="V610" s="14"/>
      <c r="W610" s="14"/>
      <c r="X610" s="14"/>
      <c r="Y610" s="14"/>
      <c r="Z610" s="14"/>
      <c r="AA610" s="14"/>
      <c r="AB610" s="14"/>
      <c r="AC610" s="14"/>
      <c r="AD610" s="14"/>
      <c r="AE610" s="14"/>
      <c r="AT610" s="251" t="s">
        <v>163</v>
      </c>
      <c r="AU610" s="251" t="s">
        <v>83</v>
      </c>
      <c r="AV610" s="14" t="s">
        <v>83</v>
      </c>
      <c r="AW610" s="14" t="s">
        <v>33</v>
      </c>
      <c r="AX610" s="14" t="s">
        <v>74</v>
      </c>
      <c r="AY610" s="251" t="s">
        <v>152</v>
      </c>
    </row>
    <row r="611" spans="1:51" s="13" customFormat="1" ht="12">
      <c r="A611" s="13"/>
      <c r="B611" s="231"/>
      <c r="C611" s="232"/>
      <c r="D611" s="226" t="s">
        <v>163</v>
      </c>
      <c r="E611" s="233" t="s">
        <v>19</v>
      </c>
      <c r="F611" s="234" t="s">
        <v>664</v>
      </c>
      <c r="G611" s="232"/>
      <c r="H611" s="233" t="s">
        <v>19</v>
      </c>
      <c r="I611" s="235"/>
      <c r="J611" s="232"/>
      <c r="K611" s="232"/>
      <c r="L611" s="236"/>
      <c r="M611" s="237"/>
      <c r="N611" s="238"/>
      <c r="O611" s="238"/>
      <c r="P611" s="238"/>
      <c r="Q611" s="238"/>
      <c r="R611" s="238"/>
      <c r="S611" s="238"/>
      <c r="T611" s="239"/>
      <c r="U611" s="13"/>
      <c r="V611" s="13"/>
      <c r="W611" s="13"/>
      <c r="X611" s="13"/>
      <c r="Y611" s="13"/>
      <c r="Z611" s="13"/>
      <c r="AA611" s="13"/>
      <c r="AB611" s="13"/>
      <c r="AC611" s="13"/>
      <c r="AD611" s="13"/>
      <c r="AE611" s="13"/>
      <c r="AT611" s="240" t="s">
        <v>163</v>
      </c>
      <c r="AU611" s="240" t="s">
        <v>83</v>
      </c>
      <c r="AV611" s="13" t="s">
        <v>81</v>
      </c>
      <c r="AW611" s="13" t="s">
        <v>33</v>
      </c>
      <c r="AX611" s="13" t="s">
        <v>74</v>
      </c>
      <c r="AY611" s="240" t="s">
        <v>152</v>
      </c>
    </row>
    <row r="612" spans="1:51" s="14" customFormat="1" ht="12">
      <c r="A612" s="14"/>
      <c r="B612" s="241"/>
      <c r="C612" s="242"/>
      <c r="D612" s="226" t="s">
        <v>163</v>
      </c>
      <c r="E612" s="243" t="s">
        <v>19</v>
      </c>
      <c r="F612" s="244" t="s">
        <v>642</v>
      </c>
      <c r="G612" s="242"/>
      <c r="H612" s="245">
        <v>45.426</v>
      </c>
      <c r="I612" s="246"/>
      <c r="J612" s="242"/>
      <c r="K612" s="242"/>
      <c r="L612" s="247"/>
      <c r="M612" s="248"/>
      <c r="N612" s="249"/>
      <c r="O612" s="249"/>
      <c r="P612" s="249"/>
      <c r="Q612" s="249"/>
      <c r="R612" s="249"/>
      <c r="S612" s="249"/>
      <c r="T612" s="250"/>
      <c r="U612" s="14"/>
      <c r="V612" s="14"/>
      <c r="W612" s="14"/>
      <c r="X612" s="14"/>
      <c r="Y612" s="14"/>
      <c r="Z612" s="14"/>
      <c r="AA612" s="14"/>
      <c r="AB612" s="14"/>
      <c r="AC612" s="14"/>
      <c r="AD612" s="14"/>
      <c r="AE612" s="14"/>
      <c r="AT612" s="251" t="s">
        <v>163</v>
      </c>
      <c r="AU612" s="251" t="s">
        <v>83</v>
      </c>
      <c r="AV612" s="14" t="s">
        <v>83</v>
      </c>
      <c r="AW612" s="14" t="s">
        <v>33</v>
      </c>
      <c r="AX612" s="14" t="s">
        <v>74</v>
      </c>
      <c r="AY612" s="251" t="s">
        <v>152</v>
      </c>
    </row>
    <row r="613" spans="1:51" s="15" customFormat="1" ht="12">
      <c r="A613" s="15"/>
      <c r="B613" s="252"/>
      <c r="C613" s="253"/>
      <c r="D613" s="226" t="s">
        <v>163</v>
      </c>
      <c r="E613" s="254" t="s">
        <v>19</v>
      </c>
      <c r="F613" s="255" t="s">
        <v>170</v>
      </c>
      <c r="G613" s="253"/>
      <c r="H613" s="256">
        <v>90.852</v>
      </c>
      <c r="I613" s="257"/>
      <c r="J613" s="253"/>
      <c r="K613" s="253"/>
      <c r="L613" s="258"/>
      <c r="M613" s="259"/>
      <c r="N613" s="260"/>
      <c r="O613" s="260"/>
      <c r="P613" s="260"/>
      <c r="Q613" s="260"/>
      <c r="R613" s="260"/>
      <c r="S613" s="260"/>
      <c r="T613" s="261"/>
      <c r="U613" s="15"/>
      <c r="V613" s="15"/>
      <c r="W613" s="15"/>
      <c r="X613" s="15"/>
      <c r="Y613" s="15"/>
      <c r="Z613" s="15"/>
      <c r="AA613" s="15"/>
      <c r="AB613" s="15"/>
      <c r="AC613" s="15"/>
      <c r="AD613" s="15"/>
      <c r="AE613" s="15"/>
      <c r="AT613" s="262" t="s">
        <v>163</v>
      </c>
      <c r="AU613" s="262" t="s">
        <v>83</v>
      </c>
      <c r="AV613" s="15" t="s">
        <v>159</v>
      </c>
      <c r="AW613" s="15" t="s">
        <v>33</v>
      </c>
      <c r="AX613" s="15" t="s">
        <v>81</v>
      </c>
      <c r="AY613" s="262" t="s">
        <v>152</v>
      </c>
    </row>
    <row r="614" spans="1:65" s="2" customFormat="1" ht="24.15" customHeight="1">
      <c r="A614" s="39"/>
      <c r="B614" s="40"/>
      <c r="C614" s="213" t="s">
        <v>665</v>
      </c>
      <c r="D614" s="213" t="s">
        <v>154</v>
      </c>
      <c r="E614" s="214" t="s">
        <v>666</v>
      </c>
      <c r="F614" s="215" t="s">
        <v>667</v>
      </c>
      <c r="G614" s="216" t="s">
        <v>475</v>
      </c>
      <c r="H614" s="217">
        <v>383.858</v>
      </c>
      <c r="I614" s="218"/>
      <c r="J614" s="219">
        <f>ROUND(I614*H614,2)</f>
        <v>0</v>
      </c>
      <c r="K614" s="215" t="s">
        <v>158</v>
      </c>
      <c r="L614" s="45"/>
      <c r="M614" s="220" t="s">
        <v>19</v>
      </c>
      <c r="N614" s="221" t="s">
        <v>45</v>
      </c>
      <c r="O614" s="85"/>
      <c r="P614" s="222">
        <f>O614*H614</f>
        <v>0</v>
      </c>
      <c r="Q614" s="222">
        <v>0</v>
      </c>
      <c r="R614" s="222">
        <f>Q614*H614</f>
        <v>0</v>
      </c>
      <c r="S614" s="222">
        <v>0</v>
      </c>
      <c r="T614" s="223">
        <f>S614*H614</f>
        <v>0</v>
      </c>
      <c r="U614" s="39"/>
      <c r="V614" s="39"/>
      <c r="W614" s="39"/>
      <c r="X614" s="39"/>
      <c r="Y614" s="39"/>
      <c r="Z614" s="39"/>
      <c r="AA614" s="39"/>
      <c r="AB614" s="39"/>
      <c r="AC614" s="39"/>
      <c r="AD614" s="39"/>
      <c r="AE614" s="39"/>
      <c r="AR614" s="224" t="s">
        <v>268</v>
      </c>
      <c r="AT614" s="224" t="s">
        <v>154</v>
      </c>
      <c r="AU614" s="224" t="s">
        <v>83</v>
      </c>
      <c r="AY614" s="18" t="s">
        <v>152</v>
      </c>
      <c r="BE614" s="225">
        <f>IF(N614="základní",J614,0)</f>
        <v>0</v>
      </c>
      <c r="BF614" s="225">
        <f>IF(N614="snížená",J614,0)</f>
        <v>0</v>
      </c>
      <c r="BG614" s="225">
        <f>IF(N614="zákl. přenesená",J614,0)</f>
        <v>0</v>
      </c>
      <c r="BH614" s="225">
        <f>IF(N614="sníž. přenesená",J614,0)</f>
        <v>0</v>
      </c>
      <c r="BI614" s="225">
        <f>IF(N614="nulová",J614,0)</f>
        <v>0</v>
      </c>
      <c r="BJ614" s="18" t="s">
        <v>81</v>
      </c>
      <c r="BK614" s="225">
        <f>ROUND(I614*H614,2)</f>
        <v>0</v>
      </c>
      <c r="BL614" s="18" t="s">
        <v>268</v>
      </c>
      <c r="BM614" s="224" t="s">
        <v>668</v>
      </c>
    </row>
    <row r="615" spans="1:51" s="13" customFormat="1" ht="12">
      <c r="A615" s="13"/>
      <c r="B615" s="231"/>
      <c r="C615" s="232"/>
      <c r="D615" s="226" t="s">
        <v>163</v>
      </c>
      <c r="E615" s="233" t="s">
        <v>19</v>
      </c>
      <c r="F615" s="234" t="s">
        <v>669</v>
      </c>
      <c r="G615" s="232"/>
      <c r="H615" s="233" t="s">
        <v>19</v>
      </c>
      <c r="I615" s="235"/>
      <c r="J615" s="232"/>
      <c r="K615" s="232"/>
      <c r="L615" s="236"/>
      <c r="M615" s="237"/>
      <c r="N615" s="238"/>
      <c r="O615" s="238"/>
      <c r="P615" s="238"/>
      <c r="Q615" s="238"/>
      <c r="R615" s="238"/>
      <c r="S615" s="238"/>
      <c r="T615" s="239"/>
      <c r="U615" s="13"/>
      <c r="V615" s="13"/>
      <c r="W615" s="13"/>
      <c r="X615" s="13"/>
      <c r="Y615" s="13"/>
      <c r="Z615" s="13"/>
      <c r="AA615" s="13"/>
      <c r="AB615" s="13"/>
      <c r="AC615" s="13"/>
      <c r="AD615" s="13"/>
      <c r="AE615" s="13"/>
      <c r="AT615" s="240" t="s">
        <v>163</v>
      </c>
      <c r="AU615" s="240" t="s">
        <v>83</v>
      </c>
      <c r="AV615" s="13" t="s">
        <v>81</v>
      </c>
      <c r="AW615" s="13" t="s">
        <v>33</v>
      </c>
      <c r="AX615" s="13" t="s">
        <v>74</v>
      </c>
      <c r="AY615" s="240" t="s">
        <v>152</v>
      </c>
    </row>
    <row r="616" spans="1:51" s="13" customFormat="1" ht="12">
      <c r="A616" s="13"/>
      <c r="B616" s="231"/>
      <c r="C616" s="232"/>
      <c r="D616" s="226" t="s">
        <v>163</v>
      </c>
      <c r="E616" s="233" t="s">
        <v>19</v>
      </c>
      <c r="F616" s="234" t="s">
        <v>362</v>
      </c>
      <c r="G616" s="232"/>
      <c r="H616" s="233" t="s">
        <v>19</v>
      </c>
      <c r="I616" s="235"/>
      <c r="J616" s="232"/>
      <c r="K616" s="232"/>
      <c r="L616" s="236"/>
      <c r="M616" s="237"/>
      <c r="N616" s="238"/>
      <c r="O616" s="238"/>
      <c r="P616" s="238"/>
      <c r="Q616" s="238"/>
      <c r="R616" s="238"/>
      <c r="S616" s="238"/>
      <c r="T616" s="239"/>
      <c r="U616" s="13"/>
      <c r="V616" s="13"/>
      <c r="W616" s="13"/>
      <c r="X616" s="13"/>
      <c r="Y616" s="13"/>
      <c r="Z616" s="13"/>
      <c r="AA616" s="13"/>
      <c r="AB616" s="13"/>
      <c r="AC616" s="13"/>
      <c r="AD616" s="13"/>
      <c r="AE616" s="13"/>
      <c r="AT616" s="240" t="s">
        <v>163</v>
      </c>
      <c r="AU616" s="240" t="s">
        <v>83</v>
      </c>
      <c r="AV616" s="13" t="s">
        <v>81</v>
      </c>
      <c r="AW616" s="13" t="s">
        <v>33</v>
      </c>
      <c r="AX616" s="13" t="s">
        <v>74</v>
      </c>
      <c r="AY616" s="240" t="s">
        <v>152</v>
      </c>
    </row>
    <row r="617" spans="1:51" s="14" customFormat="1" ht="12">
      <c r="A617" s="14"/>
      <c r="B617" s="241"/>
      <c r="C617" s="242"/>
      <c r="D617" s="226" t="s">
        <v>163</v>
      </c>
      <c r="E617" s="243" t="s">
        <v>19</v>
      </c>
      <c r="F617" s="244" t="s">
        <v>670</v>
      </c>
      <c r="G617" s="242"/>
      <c r="H617" s="245">
        <v>346.788</v>
      </c>
      <c r="I617" s="246"/>
      <c r="J617" s="242"/>
      <c r="K617" s="242"/>
      <c r="L617" s="247"/>
      <c r="M617" s="248"/>
      <c r="N617" s="249"/>
      <c r="O617" s="249"/>
      <c r="P617" s="249"/>
      <c r="Q617" s="249"/>
      <c r="R617" s="249"/>
      <c r="S617" s="249"/>
      <c r="T617" s="250"/>
      <c r="U617" s="14"/>
      <c r="V617" s="14"/>
      <c r="W617" s="14"/>
      <c r="X617" s="14"/>
      <c r="Y617" s="14"/>
      <c r="Z617" s="14"/>
      <c r="AA617" s="14"/>
      <c r="AB617" s="14"/>
      <c r="AC617" s="14"/>
      <c r="AD617" s="14"/>
      <c r="AE617" s="14"/>
      <c r="AT617" s="251" t="s">
        <v>163</v>
      </c>
      <c r="AU617" s="251" t="s">
        <v>83</v>
      </c>
      <c r="AV617" s="14" t="s">
        <v>83</v>
      </c>
      <c r="AW617" s="14" t="s">
        <v>33</v>
      </c>
      <c r="AX617" s="14" t="s">
        <v>74</v>
      </c>
      <c r="AY617" s="251" t="s">
        <v>152</v>
      </c>
    </row>
    <row r="618" spans="1:51" s="13" customFormat="1" ht="12">
      <c r="A618" s="13"/>
      <c r="B618" s="231"/>
      <c r="C618" s="232"/>
      <c r="D618" s="226" t="s">
        <v>163</v>
      </c>
      <c r="E618" s="233" t="s">
        <v>19</v>
      </c>
      <c r="F618" s="234" t="s">
        <v>364</v>
      </c>
      <c r="G618" s="232"/>
      <c r="H618" s="233" t="s">
        <v>19</v>
      </c>
      <c r="I618" s="235"/>
      <c r="J618" s="232"/>
      <c r="K618" s="232"/>
      <c r="L618" s="236"/>
      <c r="M618" s="237"/>
      <c r="N618" s="238"/>
      <c r="O618" s="238"/>
      <c r="P618" s="238"/>
      <c r="Q618" s="238"/>
      <c r="R618" s="238"/>
      <c r="S618" s="238"/>
      <c r="T618" s="239"/>
      <c r="U618" s="13"/>
      <c r="V618" s="13"/>
      <c r="W618" s="13"/>
      <c r="X618" s="13"/>
      <c r="Y618" s="13"/>
      <c r="Z618" s="13"/>
      <c r="AA618" s="13"/>
      <c r="AB618" s="13"/>
      <c r="AC618" s="13"/>
      <c r="AD618" s="13"/>
      <c r="AE618" s="13"/>
      <c r="AT618" s="240" t="s">
        <v>163</v>
      </c>
      <c r="AU618" s="240" t="s">
        <v>83</v>
      </c>
      <c r="AV618" s="13" t="s">
        <v>81</v>
      </c>
      <c r="AW618" s="13" t="s">
        <v>33</v>
      </c>
      <c r="AX618" s="13" t="s">
        <v>74</v>
      </c>
      <c r="AY618" s="240" t="s">
        <v>152</v>
      </c>
    </row>
    <row r="619" spans="1:51" s="14" customFormat="1" ht="12">
      <c r="A619" s="14"/>
      <c r="B619" s="241"/>
      <c r="C619" s="242"/>
      <c r="D619" s="226" t="s">
        <v>163</v>
      </c>
      <c r="E619" s="243" t="s">
        <v>19</v>
      </c>
      <c r="F619" s="244" t="s">
        <v>496</v>
      </c>
      <c r="G619" s="242"/>
      <c r="H619" s="245">
        <v>37.07</v>
      </c>
      <c r="I619" s="246"/>
      <c r="J619" s="242"/>
      <c r="K619" s="242"/>
      <c r="L619" s="247"/>
      <c r="M619" s="248"/>
      <c r="N619" s="249"/>
      <c r="O619" s="249"/>
      <c r="P619" s="249"/>
      <c r="Q619" s="249"/>
      <c r="R619" s="249"/>
      <c r="S619" s="249"/>
      <c r="T619" s="250"/>
      <c r="U619" s="14"/>
      <c r="V619" s="14"/>
      <c r="W619" s="14"/>
      <c r="X619" s="14"/>
      <c r="Y619" s="14"/>
      <c r="Z619" s="14"/>
      <c r="AA619" s="14"/>
      <c r="AB619" s="14"/>
      <c r="AC619" s="14"/>
      <c r="AD619" s="14"/>
      <c r="AE619" s="14"/>
      <c r="AT619" s="251" t="s">
        <v>163</v>
      </c>
      <c r="AU619" s="251" t="s">
        <v>83</v>
      </c>
      <c r="AV619" s="14" t="s">
        <v>83</v>
      </c>
      <c r="AW619" s="14" t="s">
        <v>33</v>
      </c>
      <c r="AX619" s="14" t="s">
        <v>74</v>
      </c>
      <c r="AY619" s="251" t="s">
        <v>152</v>
      </c>
    </row>
    <row r="620" spans="1:51" s="15" customFormat="1" ht="12">
      <c r="A620" s="15"/>
      <c r="B620" s="252"/>
      <c r="C620" s="253"/>
      <c r="D620" s="226" t="s">
        <v>163</v>
      </c>
      <c r="E620" s="254" t="s">
        <v>19</v>
      </c>
      <c r="F620" s="255" t="s">
        <v>170</v>
      </c>
      <c r="G620" s="253"/>
      <c r="H620" s="256">
        <v>383.858</v>
      </c>
      <c r="I620" s="257"/>
      <c r="J620" s="253"/>
      <c r="K620" s="253"/>
      <c r="L620" s="258"/>
      <c r="M620" s="259"/>
      <c r="N620" s="260"/>
      <c r="O620" s="260"/>
      <c r="P620" s="260"/>
      <c r="Q620" s="260"/>
      <c r="R620" s="260"/>
      <c r="S620" s="260"/>
      <c r="T620" s="261"/>
      <c r="U620" s="15"/>
      <c r="V620" s="15"/>
      <c r="W620" s="15"/>
      <c r="X620" s="15"/>
      <c r="Y620" s="15"/>
      <c r="Z620" s="15"/>
      <c r="AA620" s="15"/>
      <c r="AB620" s="15"/>
      <c r="AC620" s="15"/>
      <c r="AD620" s="15"/>
      <c r="AE620" s="15"/>
      <c r="AT620" s="262" t="s">
        <v>163</v>
      </c>
      <c r="AU620" s="262" t="s">
        <v>83</v>
      </c>
      <c r="AV620" s="15" t="s">
        <v>159</v>
      </c>
      <c r="AW620" s="15" t="s">
        <v>33</v>
      </c>
      <c r="AX620" s="15" t="s">
        <v>81</v>
      </c>
      <c r="AY620" s="262" t="s">
        <v>152</v>
      </c>
    </row>
    <row r="621" spans="1:65" s="2" customFormat="1" ht="14.4" customHeight="1">
      <c r="A621" s="39"/>
      <c r="B621" s="40"/>
      <c r="C621" s="263" t="s">
        <v>671</v>
      </c>
      <c r="D621" s="263" t="s">
        <v>531</v>
      </c>
      <c r="E621" s="264" t="s">
        <v>672</v>
      </c>
      <c r="F621" s="265" t="s">
        <v>673</v>
      </c>
      <c r="G621" s="266" t="s">
        <v>157</v>
      </c>
      <c r="H621" s="267">
        <v>3.707</v>
      </c>
      <c r="I621" s="268"/>
      <c r="J621" s="269">
        <f>ROUND(I621*H621,2)</f>
        <v>0</v>
      </c>
      <c r="K621" s="265" t="s">
        <v>19</v>
      </c>
      <c r="L621" s="270"/>
      <c r="M621" s="271" t="s">
        <v>19</v>
      </c>
      <c r="N621" s="272" t="s">
        <v>45</v>
      </c>
      <c r="O621" s="85"/>
      <c r="P621" s="222">
        <f>O621*H621</f>
        <v>0</v>
      </c>
      <c r="Q621" s="222">
        <v>0.65</v>
      </c>
      <c r="R621" s="222">
        <f>Q621*H621</f>
        <v>2.40955</v>
      </c>
      <c r="S621" s="222">
        <v>0</v>
      </c>
      <c r="T621" s="223">
        <f>S621*H621</f>
        <v>0</v>
      </c>
      <c r="U621" s="39"/>
      <c r="V621" s="39"/>
      <c r="W621" s="39"/>
      <c r="X621" s="39"/>
      <c r="Y621" s="39"/>
      <c r="Z621" s="39"/>
      <c r="AA621" s="39"/>
      <c r="AB621" s="39"/>
      <c r="AC621" s="39"/>
      <c r="AD621" s="39"/>
      <c r="AE621" s="39"/>
      <c r="AR621" s="224" t="s">
        <v>380</v>
      </c>
      <c r="AT621" s="224" t="s">
        <v>531</v>
      </c>
      <c r="AU621" s="224" t="s">
        <v>83</v>
      </c>
      <c r="AY621" s="18" t="s">
        <v>152</v>
      </c>
      <c r="BE621" s="225">
        <f>IF(N621="základní",J621,0)</f>
        <v>0</v>
      </c>
      <c r="BF621" s="225">
        <f>IF(N621="snížená",J621,0)</f>
        <v>0</v>
      </c>
      <c r="BG621" s="225">
        <f>IF(N621="zákl. přenesená",J621,0)</f>
        <v>0</v>
      </c>
      <c r="BH621" s="225">
        <f>IF(N621="sníž. přenesená",J621,0)</f>
        <v>0</v>
      </c>
      <c r="BI621" s="225">
        <f>IF(N621="nulová",J621,0)</f>
        <v>0</v>
      </c>
      <c r="BJ621" s="18" t="s">
        <v>81</v>
      </c>
      <c r="BK621" s="225">
        <f>ROUND(I621*H621,2)</f>
        <v>0</v>
      </c>
      <c r="BL621" s="18" t="s">
        <v>268</v>
      </c>
      <c r="BM621" s="224" t="s">
        <v>674</v>
      </c>
    </row>
    <row r="622" spans="1:51" s="13" customFormat="1" ht="12">
      <c r="A622" s="13"/>
      <c r="B622" s="231"/>
      <c r="C622" s="232"/>
      <c r="D622" s="226" t="s">
        <v>163</v>
      </c>
      <c r="E622" s="233" t="s">
        <v>19</v>
      </c>
      <c r="F622" s="234" t="s">
        <v>669</v>
      </c>
      <c r="G622" s="232"/>
      <c r="H622" s="233" t="s">
        <v>19</v>
      </c>
      <c r="I622" s="235"/>
      <c r="J622" s="232"/>
      <c r="K622" s="232"/>
      <c r="L622" s="236"/>
      <c r="M622" s="237"/>
      <c r="N622" s="238"/>
      <c r="O622" s="238"/>
      <c r="P622" s="238"/>
      <c r="Q622" s="238"/>
      <c r="R622" s="238"/>
      <c r="S622" s="238"/>
      <c r="T622" s="239"/>
      <c r="U622" s="13"/>
      <c r="V622" s="13"/>
      <c r="W622" s="13"/>
      <c r="X622" s="13"/>
      <c r="Y622" s="13"/>
      <c r="Z622" s="13"/>
      <c r="AA622" s="13"/>
      <c r="AB622" s="13"/>
      <c r="AC622" s="13"/>
      <c r="AD622" s="13"/>
      <c r="AE622" s="13"/>
      <c r="AT622" s="240" t="s">
        <v>163</v>
      </c>
      <c r="AU622" s="240" t="s">
        <v>83</v>
      </c>
      <c r="AV622" s="13" t="s">
        <v>81</v>
      </c>
      <c r="AW622" s="13" t="s">
        <v>33</v>
      </c>
      <c r="AX622" s="13" t="s">
        <v>74</v>
      </c>
      <c r="AY622" s="240" t="s">
        <v>152</v>
      </c>
    </row>
    <row r="623" spans="1:51" s="13" customFormat="1" ht="12">
      <c r="A623" s="13"/>
      <c r="B623" s="231"/>
      <c r="C623" s="232"/>
      <c r="D623" s="226" t="s">
        <v>163</v>
      </c>
      <c r="E623" s="233" t="s">
        <v>19</v>
      </c>
      <c r="F623" s="234" t="s">
        <v>675</v>
      </c>
      <c r="G623" s="232"/>
      <c r="H623" s="233" t="s">
        <v>19</v>
      </c>
      <c r="I623" s="235"/>
      <c r="J623" s="232"/>
      <c r="K623" s="232"/>
      <c r="L623" s="236"/>
      <c r="M623" s="237"/>
      <c r="N623" s="238"/>
      <c r="O623" s="238"/>
      <c r="P623" s="238"/>
      <c r="Q623" s="238"/>
      <c r="R623" s="238"/>
      <c r="S623" s="238"/>
      <c r="T623" s="239"/>
      <c r="U623" s="13"/>
      <c r="V623" s="13"/>
      <c r="W623" s="13"/>
      <c r="X623" s="13"/>
      <c r="Y623" s="13"/>
      <c r="Z623" s="13"/>
      <c r="AA623" s="13"/>
      <c r="AB623" s="13"/>
      <c r="AC623" s="13"/>
      <c r="AD623" s="13"/>
      <c r="AE623" s="13"/>
      <c r="AT623" s="240" t="s">
        <v>163</v>
      </c>
      <c r="AU623" s="240" t="s">
        <v>83</v>
      </c>
      <c r="AV623" s="13" t="s">
        <v>81</v>
      </c>
      <c r="AW623" s="13" t="s">
        <v>33</v>
      </c>
      <c r="AX623" s="13" t="s">
        <v>74</v>
      </c>
      <c r="AY623" s="240" t="s">
        <v>152</v>
      </c>
    </row>
    <row r="624" spans="1:51" s="14" customFormat="1" ht="12">
      <c r="A624" s="14"/>
      <c r="B624" s="241"/>
      <c r="C624" s="242"/>
      <c r="D624" s="226" t="s">
        <v>163</v>
      </c>
      <c r="E624" s="243" t="s">
        <v>19</v>
      </c>
      <c r="F624" s="244" t="s">
        <v>676</v>
      </c>
      <c r="G624" s="242"/>
      <c r="H624" s="245">
        <v>2.317</v>
      </c>
      <c r="I624" s="246"/>
      <c r="J624" s="242"/>
      <c r="K624" s="242"/>
      <c r="L624" s="247"/>
      <c r="M624" s="248"/>
      <c r="N624" s="249"/>
      <c r="O624" s="249"/>
      <c r="P624" s="249"/>
      <c r="Q624" s="249"/>
      <c r="R624" s="249"/>
      <c r="S624" s="249"/>
      <c r="T624" s="250"/>
      <c r="U624" s="14"/>
      <c r="V624" s="14"/>
      <c r="W624" s="14"/>
      <c r="X624" s="14"/>
      <c r="Y624" s="14"/>
      <c r="Z624" s="14"/>
      <c r="AA624" s="14"/>
      <c r="AB624" s="14"/>
      <c r="AC624" s="14"/>
      <c r="AD624" s="14"/>
      <c r="AE624" s="14"/>
      <c r="AT624" s="251" t="s">
        <v>163</v>
      </c>
      <c r="AU624" s="251" t="s">
        <v>83</v>
      </c>
      <c r="AV624" s="14" t="s">
        <v>83</v>
      </c>
      <c r="AW624" s="14" t="s">
        <v>33</v>
      </c>
      <c r="AX624" s="14" t="s">
        <v>74</v>
      </c>
      <c r="AY624" s="251" t="s">
        <v>152</v>
      </c>
    </row>
    <row r="625" spans="1:51" s="13" customFormat="1" ht="12">
      <c r="A625" s="13"/>
      <c r="B625" s="231"/>
      <c r="C625" s="232"/>
      <c r="D625" s="226" t="s">
        <v>163</v>
      </c>
      <c r="E625" s="233" t="s">
        <v>19</v>
      </c>
      <c r="F625" s="234" t="s">
        <v>677</v>
      </c>
      <c r="G625" s="232"/>
      <c r="H625" s="233" t="s">
        <v>19</v>
      </c>
      <c r="I625" s="235"/>
      <c r="J625" s="232"/>
      <c r="K625" s="232"/>
      <c r="L625" s="236"/>
      <c r="M625" s="237"/>
      <c r="N625" s="238"/>
      <c r="O625" s="238"/>
      <c r="P625" s="238"/>
      <c r="Q625" s="238"/>
      <c r="R625" s="238"/>
      <c r="S625" s="238"/>
      <c r="T625" s="239"/>
      <c r="U625" s="13"/>
      <c r="V625" s="13"/>
      <c r="W625" s="13"/>
      <c r="X625" s="13"/>
      <c r="Y625" s="13"/>
      <c r="Z625" s="13"/>
      <c r="AA625" s="13"/>
      <c r="AB625" s="13"/>
      <c r="AC625" s="13"/>
      <c r="AD625" s="13"/>
      <c r="AE625" s="13"/>
      <c r="AT625" s="240" t="s">
        <v>163</v>
      </c>
      <c r="AU625" s="240" t="s">
        <v>83</v>
      </c>
      <c r="AV625" s="13" t="s">
        <v>81</v>
      </c>
      <c r="AW625" s="13" t="s">
        <v>33</v>
      </c>
      <c r="AX625" s="13" t="s">
        <v>74</v>
      </c>
      <c r="AY625" s="240" t="s">
        <v>152</v>
      </c>
    </row>
    <row r="626" spans="1:51" s="14" customFormat="1" ht="12">
      <c r="A626" s="14"/>
      <c r="B626" s="241"/>
      <c r="C626" s="242"/>
      <c r="D626" s="226" t="s">
        <v>163</v>
      </c>
      <c r="E626" s="243" t="s">
        <v>19</v>
      </c>
      <c r="F626" s="244" t="s">
        <v>678</v>
      </c>
      <c r="G626" s="242"/>
      <c r="H626" s="245">
        <v>1.39</v>
      </c>
      <c r="I626" s="246"/>
      <c r="J626" s="242"/>
      <c r="K626" s="242"/>
      <c r="L626" s="247"/>
      <c r="M626" s="248"/>
      <c r="N626" s="249"/>
      <c r="O626" s="249"/>
      <c r="P626" s="249"/>
      <c r="Q626" s="249"/>
      <c r="R626" s="249"/>
      <c r="S626" s="249"/>
      <c r="T626" s="250"/>
      <c r="U626" s="14"/>
      <c r="V626" s="14"/>
      <c r="W626" s="14"/>
      <c r="X626" s="14"/>
      <c r="Y626" s="14"/>
      <c r="Z626" s="14"/>
      <c r="AA626" s="14"/>
      <c r="AB626" s="14"/>
      <c r="AC626" s="14"/>
      <c r="AD626" s="14"/>
      <c r="AE626" s="14"/>
      <c r="AT626" s="251" t="s">
        <v>163</v>
      </c>
      <c r="AU626" s="251" t="s">
        <v>83</v>
      </c>
      <c r="AV626" s="14" t="s">
        <v>83</v>
      </c>
      <c r="AW626" s="14" t="s">
        <v>33</v>
      </c>
      <c r="AX626" s="14" t="s">
        <v>74</v>
      </c>
      <c r="AY626" s="251" t="s">
        <v>152</v>
      </c>
    </row>
    <row r="627" spans="1:51" s="15" customFormat="1" ht="12">
      <c r="A627" s="15"/>
      <c r="B627" s="252"/>
      <c r="C627" s="253"/>
      <c r="D627" s="226" t="s">
        <v>163</v>
      </c>
      <c r="E627" s="254" t="s">
        <v>19</v>
      </c>
      <c r="F627" s="255" t="s">
        <v>170</v>
      </c>
      <c r="G627" s="253"/>
      <c r="H627" s="256">
        <v>3.707</v>
      </c>
      <c r="I627" s="257"/>
      <c r="J627" s="253"/>
      <c r="K627" s="253"/>
      <c r="L627" s="258"/>
      <c r="M627" s="259"/>
      <c r="N627" s="260"/>
      <c r="O627" s="260"/>
      <c r="P627" s="260"/>
      <c r="Q627" s="260"/>
      <c r="R627" s="260"/>
      <c r="S627" s="260"/>
      <c r="T627" s="261"/>
      <c r="U627" s="15"/>
      <c r="V627" s="15"/>
      <c r="W627" s="15"/>
      <c r="X627" s="15"/>
      <c r="Y627" s="15"/>
      <c r="Z627" s="15"/>
      <c r="AA627" s="15"/>
      <c r="AB627" s="15"/>
      <c r="AC627" s="15"/>
      <c r="AD627" s="15"/>
      <c r="AE627" s="15"/>
      <c r="AT627" s="262" t="s">
        <v>163</v>
      </c>
      <c r="AU627" s="262" t="s">
        <v>83</v>
      </c>
      <c r="AV627" s="15" t="s">
        <v>159</v>
      </c>
      <c r="AW627" s="15" t="s">
        <v>33</v>
      </c>
      <c r="AX627" s="15" t="s">
        <v>81</v>
      </c>
      <c r="AY627" s="262" t="s">
        <v>152</v>
      </c>
    </row>
    <row r="628" spans="1:65" s="2" customFormat="1" ht="24.15" customHeight="1">
      <c r="A628" s="39"/>
      <c r="B628" s="40"/>
      <c r="C628" s="263" t="s">
        <v>679</v>
      </c>
      <c r="D628" s="263" t="s">
        <v>531</v>
      </c>
      <c r="E628" s="264" t="s">
        <v>680</v>
      </c>
      <c r="F628" s="265" t="s">
        <v>681</v>
      </c>
      <c r="G628" s="266" t="s">
        <v>157</v>
      </c>
      <c r="H628" s="267">
        <v>19.073</v>
      </c>
      <c r="I628" s="268"/>
      <c r="J628" s="269">
        <f>ROUND(I628*H628,2)</f>
        <v>0</v>
      </c>
      <c r="K628" s="265" t="s">
        <v>19</v>
      </c>
      <c r="L628" s="270"/>
      <c r="M628" s="271" t="s">
        <v>19</v>
      </c>
      <c r="N628" s="272" t="s">
        <v>45</v>
      </c>
      <c r="O628" s="85"/>
      <c r="P628" s="222">
        <f>O628*H628</f>
        <v>0</v>
      </c>
      <c r="Q628" s="222">
        <v>0.55</v>
      </c>
      <c r="R628" s="222">
        <f>Q628*H628</f>
        <v>10.490150000000002</v>
      </c>
      <c r="S628" s="222">
        <v>0</v>
      </c>
      <c r="T628" s="223">
        <f>S628*H628</f>
        <v>0</v>
      </c>
      <c r="U628" s="39"/>
      <c r="V628" s="39"/>
      <c r="W628" s="39"/>
      <c r="X628" s="39"/>
      <c r="Y628" s="39"/>
      <c r="Z628" s="39"/>
      <c r="AA628" s="39"/>
      <c r="AB628" s="39"/>
      <c r="AC628" s="39"/>
      <c r="AD628" s="39"/>
      <c r="AE628" s="39"/>
      <c r="AR628" s="224" t="s">
        <v>380</v>
      </c>
      <c r="AT628" s="224" t="s">
        <v>531</v>
      </c>
      <c r="AU628" s="224" t="s">
        <v>83</v>
      </c>
      <c r="AY628" s="18" t="s">
        <v>152</v>
      </c>
      <c r="BE628" s="225">
        <f>IF(N628="základní",J628,0)</f>
        <v>0</v>
      </c>
      <c r="BF628" s="225">
        <f>IF(N628="snížená",J628,0)</f>
        <v>0</v>
      </c>
      <c r="BG628" s="225">
        <f>IF(N628="zákl. přenesená",J628,0)</f>
        <v>0</v>
      </c>
      <c r="BH628" s="225">
        <f>IF(N628="sníž. přenesená",J628,0)</f>
        <v>0</v>
      </c>
      <c r="BI628" s="225">
        <f>IF(N628="nulová",J628,0)</f>
        <v>0</v>
      </c>
      <c r="BJ628" s="18" t="s">
        <v>81</v>
      </c>
      <c r="BK628" s="225">
        <f>ROUND(I628*H628,2)</f>
        <v>0</v>
      </c>
      <c r="BL628" s="18" t="s">
        <v>268</v>
      </c>
      <c r="BM628" s="224" t="s">
        <v>682</v>
      </c>
    </row>
    <row r="629" spans="1:51" s="13" customFormat="1" ht="12">
      <c r="A629" s="13"/>
      <c r="B629" s="231"/>
      <c r="C629" s="232"/>
      <c r="D629" s="226" t="s">
        <v>163</v>
      </c>
      <c r="E629" s="233" t="s">
        <v>19</v>
      </c>
      <c r="F629" s="234" t="s">
        <v>669</v>
      </c>
      <c r="G629" s="232"/>
      <c r="H629" s="233" t="s">
        <v>19</v>
      </c>
      <c r="I629" s="235"/>
      <c r="J629" s="232"/>
      <c r="K629" s="232"/>
      <c r="L629" s="236"/>
      <c r="M629" s="237"/>
      <c r="N629" s="238"/>
      <c r="O629" s="238"/>
      <c r="P629" s="238"/>
      <c r="Q629" s="238"/>
      <c r="R629" s="238"/>
      <c r="S629" s="238"/>
      <c r="T629" s="239"/>
      <c r="U629" s="13"/>
      <c r="V629" s="13"/>
      <c r="W629" s="13"/>
      <c r="X629" s="13"/>
      <c r="Y629" s="13"/>
      <c r="Z629" s="13"/>
      <c r="AA629" s="13"/>
      <c r="AB629" s="13"/>
      <c r="AC629" s="13"/>
      <c r="AD629" s="13"/>
      <c r="AE629" s="13"/>
      <c r="AT629" s="240" t="s">
        <v>163</v>
      </c>
      <c r="AU629" s="240" t="s">
        <v>83</v>
      </c>
      <c r="AV629" s="13" t="s">
        <v>81</v>
      </c>
      <c r="AW629" s="13" t="s">
        <v>33</v>
      </c>
      <c r="AX629" s="13" t="s">
        <v>74</v>
      </c>
      <c r="AY629" s="240" t="s">
        <v>152</v>
      </c>
    </row>
    <row r="630" spans="1:51" s="13" customFormat="1" ht="12">
      <c r="A630" s="13"/>
      <c r="B630" s="231"/>
      <c r="C630" s="232"/>
      <c r="D630" s="226" t="s">
        <v>163</v>
      </c>
      <c r="E630" s="233" t="s">
        <v>19</v>
      </c>
      <c r="F630" s="234" t="s">
        <v>683</v>
      </c>
      <c r="G630" s="232"/>
      <c r="H630" s="233" t="s">
        <v>19</v>
      </c>
      <c r="I630" s="235"/>
      <c r="J630" s="232"/>
      <c r="K630" s="232"/>
      <c r="L630" s="236"/>
      <c r="M630" s="237"/>
      <c r="N630" s="238"/>
      <c r="O630" s="238"/>
      <c r="P630" s="238"/>
      <c r="Q630" s="238"/>
      <c r="R630" s="238"/>
      <c r="S630" s="238"/>
      <c r="T630" s="239"/>
      <c r="U630" s="13"/>
      <c r="V630" s="13"/>
      <c r="W630" s="13"/>
      <c r="X630" s="13"/>
      <c r="Y630" s="13"/>
      <c r="Z630" s="13"/>
      <c r="AA630" s="13"/>
      <c r="AB630" s="13"/>
      <c r="AC630" s="13"/>
      <c r="AD630" s="13"/>
      <c r="AE630" s="13"/>
      <c r="AT630" s="240" t="s">
        <v>163</v>
      </c>
      <c r="AU630" s="240" t="s">
        <v>83</v>
      </c>
      <c r="AV630" s="13" t="s">
        <v>81</v>
      </c>
      <c r="AW630" s="13" t="s">
        <v>33</v>
      </c>
      <c r="AX630" s="13" t="s">
        <v>74</v>
      </c>
      <c r="AY630" s="240" t="s">
        <v>152</v>
      </c>
    </row>
    <row r="631" spans="1:51" s="14" customFormat="1" ht="12">
      <c r="A631" s="14"/>
      <c r="B631" s="241"/>
      <c r="C631" s="242"/>
      <c r="D631" s="226" t="s">
        <v>163</v>
      </c>
      <c r="E631" s="243" t="s">
        <v>19</v>
      </c>
      <c r="F631" s="244" t="s">
        <v>684</v>
      </c>
      <c r="G631" s="242"/>
      <c r="H631" s="245">
        <v>19.073</v>
      </c>
      <c r="I631" s="246"/>
      <c r="J631" s="242"/>
      <c r="K631" s="242"/>
      <c r="L631" s="247"/>
      <c r="M631" s="248"/>
      <c r="N631" s="249"/>
      <c r="O631" s="249"/>
      <c r="P631" s="249"/>
      <c r="Q631" s="249"/>
      <c r="R631" s="249"/>
      <c r="S631" s="249"/>
      <c r="T631" s="250"/>
      <c r="U631" s="14"/>
      <c r="V631" s="14"/>
      <c r="W631" s="14"/>
      <c r="X631" s="14"/>
      <c r="Y631" s="14"/>
      <c r="Z631" s="14"/>
      <c r="AA631" s="14"/>
      <c r="AB631" s="14"/>
      <c r="AC631" s="14"/>
      <c r="AD631" s="14"/>
      <c r="AE631" s="14"/>
      <c r="AT631" s="251" t="s">
        <v>163</v>
      </c>
      <c r="AU631" s="251" t="s">
        <v>83</v>
      </c>
      <c r="AV631" s="14" t="s">
        <v>83</v>
      </c>
      <c r="AW631" s="14" t="s">
        <v>33</v>
      </c>
      <c r="AX631" s="14" t="s">
        <v>74</v>
      </c>
      <c r="AY631" s="251" t="s">
        <v>152</v>
      </c>
    </row>
    <row r="632" spans="1:51" s="15" customFormat="1" ht="12">
      <c r="A632" s="15"/>
      <c r="B632" s="252"/>
      <c r="C632" s="253"/>
      <c r="D632" s="226" t="s">
        <v>163</v>
      </c>
      <c r="E632" s="254" t="s">
        <v>19</v>
      </c>
      <c r="F632" s="255" t="s">
        <v>170</v>
      </c>
      <c r="G632" s="253"/>
      <c r="H632" s="256">
        <v>19.073</v>
      </c>
      <c r="I632" s="257"/>
      <c r="J632" s="253"/>
      <c r="K632" s="253"/>
      <c r="L632" s="258"/>
      <c r="M632" s="259"/>
      <c r="N632" s="260"/>
      <c r="O632" s="260"/>
      <c r="P632" s="260"/>
      <c r="Q632" s="260"/>
      <c r="R632" s="260"/>
      <c r="S632" s="260"/>
      <c r="T632" s="261"/>
      <c r="U632" s="15"/>
      <c r="V632" s="15"/>
      <c r="W632" s="15"/>
      <c r="X632" s="15"/>
      <c r="Y632" s="15"/>
      <c r="Z632" s="15"/>
      <c r="AA632" s="15"/>
      <c r="AB632" s="15"/>
      <c r="AC632" s="15"/>
      <c r="AD632" s="15"/>
      <c r="AE632" s="15"/>
      <c r="AT632" s="262" t="s">
        <v>163</v>
      </c>
      <c r="AU632" s="262" t="s">
        <v>83</v>
      </c>
      <c r="AV632" s="15" t="s">
        <v>159</v>
      </c>
      <c r="AW632" s="15" t="s">
        <v>33</v>
      </c>
      <c r="AX632" s="15" t="s">
        <v>81</v>
      </c>
      <c r="AY632" s="262" t="s">
        <v>152</v>
      </c>
    </row>
    <row r="633" spans="1:65" s="2" customFormat="1" ht="14.4" customHeight="1">
      <c r="A633" s="39"/>
      <c r="B633" s="40"/>
      <c r="C633" s="213" t="s">
        <v>685</v>
      </c>
      <c r="D633" s="213" t="s">
        <v>154</v>
      </c>
      <c r="E633" s="214" t="s">
        <v>686</v>
      </c>
      <c r="F633" s="215" t="s">
        <v>687</v>
      </c>
      <c r="G633" s="216" t="s">
        <v>157</v>
      </c>
      <c r="H633" s="217">
        <v>21.39</v>
      </c>
      <c r="I633" s="218"/>
      <c r="J633" s="219">
        <f>ROUND(I633*H633,2)</f>
        <v>0</v>
      </c>
      <c r="K633" s="215" t="s">
        <v>158</v>
      </c>
      <c r="L633" s="45"/>
      <c r="M633" s="220" t="s">
        <v>19</v>
      </c>
      <c r="N633" s="221" t="s">
        <v>45</v>
      </c>
      <c r="O633" s="85"/>
      <c r="P633" s="222">
        <f>O633*H633</f>
        <v>0</v>
      </c>
      <c r="Q633" s="222">
        <v>0.02447</v>
      </c>
      <c r="R633" s="222">
        <f>Q633*H633</f>
        <v>0.5234133</v>
      </c>
      <c r="S633" s="222">
        <v>0</v>
      </c>
      <c r="T633" s="223">
        <f>S633*H633</f>
        <v>0</v>
      </c>
      <c r="U633" s="39"/>
      <c r="V633" s="39"/>
      <c r="W633" s="39"/>
      <c r="X633" s="39"/>
      <c r="Y633" s="39"/>
      <c r="Z633" s="39"/>
      <c r="AA633" s="39"/>
      <c r="AB633" s="39"/>
      <c r="AC633" s="39"/>
      <c r="AD633" s="39"/>
      <c r="AE633" s="39"/>
      <c r="AR633" s="224" t="s">
        <v>268</v>
      </c>
      <c r="AT633" s="224" t="s">
        <v>154</v>
      </c>
      <c r="AU633" s="224" t="s">
        <v>83</v>
      </c>
      <c r="AY633" s="18" t="s">
        <v>152</v>
      </c>
      <c r="BE633" s="225">
        <f>IF(N633="základní",J633,0)</f>
        <v>0</v>
      </c>
      <c r="BF633" s="225">
        <f>IF(N633="snížená",J633,0)</f>
        <v>0</v>
      </c>
      <c r="BG633" s="225">
        <f>IF(N633="zákl. přenesená",J633,0)</f>
        <v>0</v>
      </c>
      <c r="BH633" s="225">
        <f>IF(N633="sníž. přenesená",J633,0)</f>
        <v>0</v>
      </c>
      <c r="BI633" s="225">
        <f>IF(N633="nulová",J633,0)</f>
        <v>0</v>
      </c>
      <c r="BJ633" s="18" t="s">
        <v>81</v>
      </c>
      <c r="BK633" s="225">
        <f>ROUND(I633*H633,2)</f>
        <v>0</v>
      </c>
      <c r="BL633" s="18" t="s">
        <v>268</v>
      </c>
      <c r="BM633" s="224" t="s">
        <v>688</v>
      </c>
    </row>
    <row r="634" spans="1:47" s="2" customFormat="1" ht="12">
      <c r="A634" s="39"/>
      <c r="B634" s="40"/>
      <c r="C634" s="41"/>
      <c r="D634" s="226" t="s">
        <v>161</v>
      </c>
      <c r="E634" s="41"/>
      <c r="F634" s="227" t="s">
        <v>689</v>
      </c>
      <c r="G634" s="41"/>
      <c r="H634" s="41"/>
      <c r="I634" s="228"/>
      <c r="J634" s="41"/>
      <c r="K634" s="41"/>
      <c r="L634" s="45"/>
      <c r="M634" s="229"/>
      <c r="N634" s="230"/>
      <c r="O634" s="85"/>
      <c r="P634" s="85"/>
      <c r="Q634" s="85"/>
      <c r="R634" s="85"/>
      <c r="S634" s="85"/>
      <c r="T634" s="86"/>
      <c r="U634" s="39"/>
      <c r="V634" s="39"/>
      <c r="W634" s="39"/>
      <c r="X634" s="39"/>
      <c r="Y634" s="39"/>
      <c r="Z634" s="39"/>
      <c r="AA634" s="39"/>
      <c r="AB634" s="39"/>
      <c r="AC634" s="39"/>
      <c r="AD634" s="39"/>
      <c r="AE634" s="39"/>
      <c r="AT634" s="18" t="s">
        <v>161</v>
      </c>
      <c r="AU634" s="18" t="s">
        <v>83</v>
      </c>
    </row>
    <row r="635" spans="1:51" s="13" customFormat="1" ht="12">
      <c r="A635" s="13"/>
      <c r="B635" s="231"/>
      <c r="C635" s="232"/>
      <c r="D635" s="226" t="s">
        <v>163</v>
      </c>
      <c r="E635" s="233" t="s">
        <v>19</v>
      </c>
      <c r="F635" s="234" t="s">
        <v>669</v>
      </c>
      <c r="G635" s="232"/>
      <c r="H635" s="233" t="s">
        <v>19</v>
      </c>
      <c r="I635" s="235"/>
      <c r="J635" s="232"/>
      <c r="K635" s="232"/>
      <c r="L635" s="236"/>
      <c r="M635" s="237"/>
      <c r="N635" s="238"/>
      <c r="O635" s="238"/>
      <c r="P635" s="238"/>
      <c r="Q635" s="238"/>
      <c r="R635" s="238"/>
      <c r="S635" s="238"/>
      <c r="T635" s="239"/>
      <c r="U635" s="13"/>
      <c r="V635" s="13"/>
      <c r="W635" s="13"/>
      <c r="X635" s="13"/>
      <c r="Y635" s="13"/>
      <c r="Z635" s="13"/>
      <c r="AA635" s="13"/>
      <c r="AB635" s="13"/>
      <c r="AC635" s="13"/>
      <c r="AD635" s="13"/>
      <c r="AE635" s="13"/>
      <c r="AT635" s="240" t="s">
        <v>163</v>
      </c>
      <c r="AU635" s="240" t="s">
        <v>83</v>
      </c>
      <c r="AV635" s="13" t="s">
        <v>81</v>
      </c>
      <c r="AW635" s="13" t="s">
        <v>33</v>
      </c>
      <c r="AX635" s="13" t="s">
        <v>74</v>
      </c>
      <c r="AY635" s="240" t="s">
        <v>152</v>
      </c>
    </row>
    <row r="636" spans="1:51" s="13" customFormat="1" ht="12">
      <c r="A636" s="13"/>
      <c r="B636" s="231"/>
      <c r="C636" s="232"/>
      <c r="D636" s="226" t="s">
        <v>163</v>
      </c>
      <c r="E636" s="233" t="s">
        <v>19</v>
      </c>
      <c r="F636" s="234" t="s">
        <v>683</v>
      </c>
      <c r="G636" s="232"/>
      <c r="H636" s="233" t="s">
        <v>19</v>
      </c>
      <c r="I636" s="235"/>
      <c r="J636" s="232"/>
      <c r="K636" s="232"/>
      <c r="L636" s="236"/>
      <c r="M636" s="237"/>
      <c r="N636" s="238"/>
      <c r="O636" s="238"/>
      <c r="P636" s="238"/>
      <c r="Q636" s="238"/>
      <c r="R636" s="238"/>
      <c r="S636" s="238"/>
      <c r="T636" s="239"/>
      <c r="U636" s="13"/>
      <c r="V636" s="13"/>
      <c r="W636" s="13"/>
      <c r="X636" s="13"/>
      <c r="Y636" s="13"/>
      <c r="Z636" s="13"/>
      <c r="AA636" s="13"/>
      <c r="AB636" s="13"/>
      <c r="AC636" s="13"/>
      <c r="AD636" s="13"/>
      <c r="AE636" s="13"/>
      <c r="AT636" s="240" t="s">
        <v>163</v>
      </c>
      <c r="AU636" s="240" t="s">
        <v>83</v>
      </c>
      <c r="AV636" s="13" t="s">
        <v>81</v>
      </c>
      <c r="AW636" s="13" t="s">
        <v>33</v>
      </c>
      <c r="AX636" s="13" t="s">
        <v>74</v>
      </c>
      <c r="AY636" s="240" t="s">
        <v>152</v>
      </c>
    </row>
    <row r="637" spans="1:51" s="14" customFormat="1" ht="12">
      <c r="A637" s="14"/>
      <c r="B637" s="241"/>
      <c r="C637" s="242"/>
      <c r="D637" s="226" t="s">
        <v>163</v>
      </c>
      <c r="E637" s="243" t="s">
        <v>19</v>
      </c>
      <c r="F637" s="244" t="s">
        <v>684</v>
      </c>
      <c r="G637" s="242"/>
      <c r="H637" s="245">
        <v>19.073</v>
      </c>
      <c r="I637" s="246"/>
      <c r="J637" s="242"/>
      <c r="K637" s="242"/>
      <c r="L637" s="247"/>
      <c r="M637" s="248"/>
      <c r="N637" s="249"/>
      <c r="O637" s="249"/>
      <c r="P637" s="249"/>
      <c r="Q637" s="249"/>
      <c r="R637" s="249"/>
      <c r="S637" s="249"/>
      <c r="T637" s="250"/>
      <c r="U637" s="14"/>
      <c r="V637" s="14"/>
      <c r="W637" s="14"/>
      <c r="X637" s="14"/>
      <c r="Y637" s="14"/>
      <c r="Z637" s="14"/>
      <c r="AA637" s="14"/>
      <c r="AB637" s="14"/>
      <c r="AC637" s="14"/>
      <c r="AD637" s="14"/>
      <c r="AE637" s="14"/>
      <c r="AT637" s="251" t="s">
        <v>163</v>
      </c>
      <c r="AU637" s="251" t="s">
        <v>83</v>
      </c>
      <c r="AV637" s="14" t="s">
        <v>83</v>
      </c>
      <c r="AW637" s="14" t="s">
        <v>33</v>
      </c>
      <c r="AX637" s="14" t="s">
        <v>74</v>
      </c>
      <c r="AY637" s="251" t="s">
        <v>152</v>
      </c>
    </row>
    <row r="638" spans="1:51" s="13" customFormat="1" ht="12">
      <c r="A638" s="13"/>
      <c r="B638" s="231"/>
      <c r="C638" s="232"/>
      <c r="D638" s="226" t="s">
        <v>163</v>
      </c>
      <c r="E638" s="233" t="s">
        <v>19</v>
      </c>
      <c r="F638" s="234" t="s">
        <v>364</v>
      </c>
      <c r="G638" s="232"/>
      <c r="H638" s="233" t="s">
        <v>19</v>
      </c>
      <c r="I638" s="235"/>
      <c r="J638" s="232"/>
      <c r="K638" s="232"/>
      <c r="L638" s="236"/>
      <c r="M638" s="237"/>
      <c r="N638" s="238"/>
      <c r="O638" s="238"/>
      <c r="P638" s="238"/>
      <c r="Q638" s="238"/>
      <c r="R638" s="238"/>
      <c r="S638" s="238"/>
      <c r="T638" s="239"/>
      <c r="U638" s="13"/>
      <c r="V638" s="13"/>
      <c r="W638" s="13"/>
      <c r="X638" s="13"/>
      <c r="Y638" s="13"/>
      <c r="Z638" s="13"/>
      <c r="AA638" s="13"/>
      <c r="AB638" s="13"/>
      <c r="AC638" s="13"/>
      <c r="AD638" s="13"/>
      <c r="AE638" s="13"/>
      <c r="AT638" s="240" t="s">
        <v>163</v>
      </c>
      <c r="AU638" s="240" t="s">
        <v>83</v>
      </c>
      <c r="AV638" s="13" t="s">
        <v>81</v>
      </c>
      <c r="AW638" s="13" t="s">
        <v>33</v>
      </c>
      <c r="AX638" s="13" t="s">
        <v>74</v>
      </c>
      <c r="AY638" s="240" t="s">
        <v>152</v>
      </c>
    </row>
    <row r="639" spans="1:51" s="14" customFormat="1" ht="12">
      <c r="A639" s="14"/>
      <c r="B639" s="241"/>
      <c r="C639" s="242"/>
      <c r="D639" s="226" t="s">
        <v>163</v>
      </c>
      <c r="E639" s="243" t="s">
        <v>19</v>
      </c>
      <c r="F639" s="244" t="s">
        <v>676</v>
      </c>
      <c r="G639" s="242"/>
      <c r="H639" s="245">
        <v>2.317</v>
      </c>
      <c r="I639" s="246"/>
      <c r="J639" s="242"/>
      <c r="K639" s="242"/>
      <c r="L639" s="247"/>
      <c r="M639" s="248"/>
      <c r="N639" s="249"/>
      <c r="O639" s="249"/>
      <c r="P639" s="249"/>
      <c r="Q639" s="249"/>
      <c r="R639" s="249"/>
      <c r="S639" s="249"/>
      <c r="T639" s="250"/>
      <c r="U639" s="14"/>
      <c r="V639" s="14"/>
      <c r="W639" s="14"/>
      <c r="X639" s="14"/>
      <c r="Y639" s="14"/>
      <c r="Z639" s="14"/>
      <c r="AA639" s="14"/>
      <c r="AB639" s="14"/>
      <c r="AC639" s="14"/>
      <c r="AD639" s="14"/>
      <c r="AE639" s="14"/>
      <c r="AT639" s="251" t="s">
        <v>163</v>
      </c>
      <c r="AU639" s="251" t="s">
        <v>83</v>
      </c>
      <c r="AV639" s="14" t="s">
        <v>83</v>
      </c>
      <c r="AW639" s="14" t="s">
        <v>33</v>
      </c>
      <c r="AX639" s="14" t="s">
        <v>74</v>
      </c>
      <c r="AY639" s="251" t="s">
        <v>152</v>
      </c>
    </row>
    <row r="640" spans="1:51" s="15" customFormat="1" ht="12">
      <c r="A640" s="15"/>
      <c r="B640" s="252"/>
      <c r="C640" s="253"/>
      <c r="D640" s="226" t="s">
        <v>163</v>
      </c>
      <c r="E640" s="254" t="s">
        <v>19</v>
      </c>
      <c r="F640" s="255" t="s">
        <v>170</v>
      </c>
      <c r="G640" s="253"/>
      <c r="H640" s="256">
        <v>21.39</v>
      </c>
      <c r="I640" s="257"/>
      <c r="J640" s="253"/>
      <c r="K640" s="253"/>
      <c r="L640" s="258"/>
      <c r="M640" s="259"/>
      <c r="N640" s="260"/>
      <c r="O640" s="260"/>
      <c r="P640" s="260"/>
      <c r="Q640" s="260"/>
      <c r="R640" s="260"/>
      <c r="S640" s="260"/>
      <c r="T640" s="261"/>
      <c r="U640" s="15"/>
      <c r="V640" s="15"/>
      <c r="W640" s="15"/>
      <c r="X640" s="15"/>
      <c r="Y640" s="15"/>
      <c r="Z640" s="15"/>
      <c r="AA640" s="15"/>
      <c r="AB640" s="15"/>
      <c r="AC640" s="15"/>
      <c r="AD640" s="15"/>
      <c r="AE640" s="15"/>
      <c r="AT640" s="262" t="s">
        <v>163</v>
      </c>
      <c r="AU640" s="262" t="s">
        <v>83</v>
      </c>
      <c r="AV640" s="15" t="s">
        <v>159</v>
      </c>
      <c r="AW640" s="15" t="s">
        <v>33</v>
      </c>
      <c r="AX640" s="15" t="s">
        <v>81</v>
      </c>
      <c r="AY640" s="262" t="s">
        <v>152</v>
      </c>
    </row>
    <row r="641" spans="1:65" s="2" customFormat="1" ht="24.15" customHeight="1">
      <c r="A641" s="39"/>
      <c r="B641" s="40"/>
      <c r="C641" s="213" t="s">
        <v>690</v>
      </c>
      <c r="D641" s="213" t="s">
        <v>154</v>
      </c>
      <c r="E641" s="214" t="s">
        <v>691</v>
      </c>
      <c r="F641" s="215" t="s">
        <v>692</v>
      </c>
      <c r="G641" s="216" t="s">
        <v>475</v>
      </c>
      <c r="H641" s="217">
        <v>432.667</v>
      </c>
      <c r="I641" s="218"/>
      <c r="J641" s="219">
        <f>ROUND(I641*H641,2)</f>
        <v>0</v>
      </c>
      <c r="K641" s="215" t="s">
        <v>158</v>
      </c>
      <c r="L641" s="45"/>
      <c r="M641" s="220" t="s">
        <v>19</v>
      </c>
      <c r="N641" s="221" t="s">
        <v>45</v>
      </c>
      <c r="O641" s="85"/>
      <c r="P641" s="222">
        <f>O641*H641</f>
        <v>0</v>
      </c>
      <c r="Q641" s="222">
        <v>0</v>
      </c>
      <c r="R641" s="222">
        <f>Q641*H641</f>
        <v>0</v>
      </c>
      <c r="S641" s="222">
        <v>0</v>
      </c>
      <c r="T641" s="223">
        <f>S641*H641</f>
        <v>0</v>
      </c>
      <c r="U641" s="39"/>
      <c r="V641" s="39"/>
      <c r="W641" s="39"/>
      <c r="X641" s="39"/>
      <c r="Y641" s="39"/>
      <c r="Z641" s="39"/>
      <c r="AA641" s="39"/>
      <c r="AB641" s="39"/>
      <c r="AC641" s="39"/>
      <c r="AD641" s="39"/>
      <c r="AE641" s="39"/>
      <c r="AR641" s="224" t="s">
        <v>268</v>
      </c>
      <c r="AT641" s="224" t="s">
        <v>154</v>
      </c>
      <c r="AU641" s="224" t="s">
        <v>83</v>
      </c>
      <c r="AY641" s="18" t="s">
        <v>152</v>
      </c>
      <c r="BE641" s="225">
        <f>IF(N641="základní",J641,0)</f>
        <v>0</v>
      </c>
      <c r="BF641" s="225">
        <f>IF(N641="snížená",J641,0)</f>
        <v>0</v>
      </c>
      <c r="BG641" s="225">
        <f>IF(N641="zákl. přenesená",J641,0)</f>
        <v>0</v>
      </c>
      <c r="BH641" s="225">
        <f>IF(N641="sníž. přenesená",J641,0)</f>
        <v>0</v>
      </c>
      <c r="BI641" s="225">
        <f>IF(N641="nulová",J641,0)</f>
        <v>0</v>
      </c>
      <c r="BJ641" s="18" t="s">
        <v>81</v>
      </c>
      <c r="BK641" s="225">
        <f>ROUND(I641*H641,2)</f>
        <v>0</v>
      </c>
      <c r="BL641" s="18" t="s">
        <v>268</v>
      </c>
      <c r="BM641" s="224" t="s">
        <v>693</v>
      </c>
    </row>
    <row r="642" spans="1:51" s="13" customFormat="1" ht="12">
      <c r="A642" s="13"/>
      <c r="B642" s="231"/>
      <c r="C642" s="232"/>
      <c r="D642" s="226" t="s">
        <v>163</v>
      </c>
      <c r="E642" s="233" t="s">
        <v>19</v>
      </c>
      <c r="F642" s="234" t="s">
        <v>694</v>
      </c>
      <c r="G642" s="232"/>
      <c r="H642" s="233" t="s">
        <v>19</v>
      </c>
      <c r="I642" s="235"/>
      <c r="J642" s="232"/>
      <c r="K642" s="232"/>
      <c r="L642" s="236"/>
      <c r="M642" s="237"/>
      <c r="N642" s="238"/>
      <c r="O642" s="238"/>
      <c r="P642" s="238"/>
      <c r="Q642" s="238"/>
      <c r="R642" s="238"/>
      <c r="S642" s="238"/>
      <c r="T642" s="239"/>
      <c r="U642" s="13"/>
      <c r="V642" s="13"/>
      <c r="W642" s="13"/>
      <c r="X642" s="13"/>
      <c r="Y642" s="13"/>
      <c r="Z642" s="13"/>
      <c r="AA642" s="13"/>
      <c r="AB642" s="13"/>
      <c r="AC642" s="13"/>
      <c r="AD642" s="13"/>
      <c r="AE642" s="13"/>
      <c r="AT642" s="240" t="s">
        <v>163</v>
      </c>
      <c r="AU642" s="240" t="s">
        <v>83</v>
      </c>
      <c r="AV642" s="13" t="s">
        <v>81</v>
      </c>
      <c r="AW642" s="13" t="s">
        <v>33</v>
      </c>
      <c r="AX642" s="13" t="s">
        <v>74</v>
      </c>
      <c r="AY642" s="240" t="s">
        <v>152</v>
      </c>
    </row>
    <row r="643" spans="1:51" s="14" customFormat="1" ht="12">
      <c r="A643" s="14"/>
      <c r="B643" s="241"/>
      <c r="C643" s="242"/>
      <c r="D643" s="226" t="s">
        <v>163</v>
      </c>
      <c r="E643" s="243" t="s">
        <v>19</v>
      </c>
      <c r="F643" s="244" t="s">
        <v>695</v>
      </c>
      <c r="G643" s="242"/>
      <c r="H643" s="245">
        <v>432.667</v>
      </c>
      <c r="I643" s="246"/>
      <c r="J643" s="242"/>
      <c r="K643" s="242"/>
      <c r="L643" s="247"/>
      <c r="M643" s="248"/>
      <c r="N643" s="249"/>
      <c r="O643" s="249"/>
      <c r="P643" s="249"/>
      <c r="Q643" s="249"/>
      <c r="R643" s="249"/>
      <c r="S643" s="249"/>
      <c r="T643" s="250"/>
      <c r="U643" s="14"/>
      <c r="V643" s="14"/>
      <c r="W643" s="14"/>
      <c r="X643" s="14"/>
      <c r="Y643" s="14"/>
      <c r="Z643" s="14"/>
      <c r="AA643" s="14"/>
      <c r="AB643" s="14"/>
      <c r="AC643" s="14"/>
      <c r="AD643" s="14"/>
      <c r="AE643" s="14"/>
      <c r="AT643" s="251" t="s">
        <v>163</v>
      </c>
      <c r="AU643" s="251" t="s">
        <v>83</v>
      </c>
      <c r="AV643" s="14" t="s">
        <v>83</v>
      </c>
      <c r="AW643" s="14" t="s">
        <v>33</v>
      </c>
      <c r="AX643" s="14" t="s">
        <v>74</v>
      </c>
      <c r="AY643" s="251" t="s">
        <v>152</v>
      </c>
    </row>
    <row r="644" spans="1:51" s="15" customFormat="1" ht="12">
      <c r="A644" s="15"/>
      <c r="B644" s="252"/>
      <c r="C644" s="253"/>
      <c r="D644" s="226" t="s">
        <v>163</v>
      </c>
      <c r="E644" s="254" t="s">
        <v>19</v>
      </c>
      <c r="F644" s="255" t="s">
        <v>170</v>
      </c>
      <c r="G644" s="253"/>
      <c r="H644" s="256">
        <v>432.667</v>
      </c>
      <c r="I644" s="257"/>
      <c r="J644" s="253"/>
      <c r="K644" s="253"/>
      <c r="L644" s="258"/>
      <c r="M644" s="259"/>
      <c r="N644" s="260"/>
      <c r="O644" s="260"/>
      <c r="P644" s="260"/>
      <c r="Q644" s="260"/>
      <c r="R644" s="260"/>
      <c r="S644" s="260"/>
      <c r="T644" s="261"/>
      <c r="U644" s="15"/>
      <c r="V644" s="15"/>
      <c r="W644" s="15"/>
      <c r="X644" s="15"/>
      <c r="Y644" s="15"/>
      <c r="Z644" s="15"/>
      <c r="AA644" s="15"/>
      <c r="AB644" s="15"/>
      <c r="AC644" s="15"/>
      <c r="AD644" s="15"/>
      <c r="AE644" s="15"/>
      <c r="AT644" s="262" t="s">
        <v>163</v>
      </c>
      <c r="AU644" s="262" t="s">
        <v>83</v>
      </c>
      <c r="AV644" s="15" t="s">
        <v>159</v>
      </c>
      <c r="AW644" s="15" t="s">
        <v>33</v>
      </c>
      <c r="AX644" s="15" t="s">
        <v>81</v>
      </c>
      <c r="AY644" s="262" t="s">
        <v>152</v>
      </c>
    </row>
    <row r="645" spans="1:65" s="2" customFormat="1" ht="14.4" customHeight="1">
      <c r="A645" s="39"/>
      <c r="B645" s="40"/>
      <c r="C645" s="263" t="s">
        <v>696</v>
      </c>
      <c r="D645" s="263" t="s">
        <v>531</v>
      </c>
      <c r="E645" s="264" t="s">
        <v>576</v>
      </c>
      <c r="F645" s="265" t="s">
        <v>577</v>
      </c>
      <c r="G645" s="266" t="s">
        <v>157</v>
      </c>
      <c r="H645" s="267">
        <v>15.576</v>
      </c>
      <c r="I645" s="268"/>
      <c r="J645" s="269">
        <f>ROUND(I645*H645,2)</f>
        <v>0</v>
      </c>
      <c r="K645" s="265" t="s">
        <v>158</v>
      </c>
      <c r="L645" s="270"/>
      <c r="M645" s="271" t="s">
        <v>19</v>
      </c>
      <c r="N645" s="272" t="s">
        <v>45</v>
      </c>
      <c r="O645" s="85"/>
      <c r="P645" s="222">
        <f>O645*H645</f>
        <v>0</v>
      </c>
      <c r="Q645" s="222">
        <v>0.55</v>
      </c>
      <c r="R645" s="222">
        <f>Q645*H645</f>
        <v>8.5668</v>
      </c>
      <c r="S645" s="222">
        <v>0</v>
      </c>
      <c r="T645" s="223">
        <f>S645*H645</f>
        <v>0</v>
      </c>
      <c r="U645" s="39"/>
      <c r="V645" s="39"/>
      <c r="W645" s="39"/>
      <c r="X645" s="39"/>
      <c r="Y645" s="39"/>
      <c r="Z645" s="39"/>
      <c r="AA645" s="39"/>
      <c r="AB645" s="39"/>
      <c r="AC645" s="39"/>
      <c r="AD645" s="39"/>
      <c r="AE645" s="39"/>
      <c r="AR645" s="224" t="s">
        <v>380</v>
      </c>
      <c r="AT645" s="224" t="s">
        <v>531</v>
      </c>
      <c r="AU645" s="224" t="s">
        <v>83</v>
      </c>
      <c r="AY645" s="18" t="s">
        <v>152</v>
      </c>
      <c r="BE645" s="225">
        <f>IF(N645="základní",J645,0)</f>
        <v>0</v>
      </c>
      <c r="BF645" s="225">
        <f>IF(N645="snížená",J645,0)</f>
        <v>0</v>
      </c>
      <c r="BG645" s="225">
        <f>IF(N645="zákl. přenesená",J645,0)</f>
        <v>0</v>
      </c>
      <c r="BH645" s="225">
        <f>IF(N645="sníž. přenesená",J645,0)</f>
        <v>0</v>
      </c>
      <c r="BI645" s="225">
        <f>IF(N645="nulová",J645,0)</f>
        <v>0</v>
      </c>
      <c r="BJ645" s="18" t="s">
        <v>81</v>
      </c>
      <c r="BK645" s="225">
        <f>ROUND(I645*H645,2)</f>
        <v>0</v>
      </c>
      <c r="BL645" s="18" t="s">
        <v>268</v>
      </c>
      <c r="BM645" s="224" t="s">
        <v>697</v>
      </c>
    </row>
    <row r="646" spans="1:51" s="13" customFormat="1" ht="12">
      <c r="A646" s="13"/>
      <c r="B646" s="231"/>
      <c r="C646" s="232"/>
      <c r="D646" s="226" t="s">
        <v>163</v>
      </c>
      <c r="E646" s="233" t="s">
        <v>19</v>
      </c>
      <c r="F646" s="234" t="s">
        <v>698</v>
      </c>
      <c r="G646" s="232"/>
      <c r="H646" s="233" t="s">
        <v>19</v>
      </c>
      <c r="I646" s="235"/>
      <c r="J646" s="232"/>
      <c r="K646" s="232"/>
      <c r="L646" s="236"/>
      <c r="M646" s="237"/>
      <c r="N646" s="238"/>
      <c r="O646" s="238"/>
      <c r="P646" s="238"/>
      <c r="Q646" s="238"/>
      <c r="R646" s="238"/>
      <c r="S646" s="238"/>
      <c r="T646" s="239"/>
      <c r="U646" s="13"/>
      <c r="V646" s="13"/>
      <c r="W646" s="13"/>
      <c r="X646" s="13"/>
      <c r="Y646" s="13"/>
      <c r="Z646" s="13"/>
      <c r="AA646" s="13"/>
      <c r="AB646" s="13"/>
      <c r="AC646" s="13"/>
      <c r="AD646" s="13"/>
      <c r="AE646" s="13"/>
      <c r="AT646" s="240" t="s">
        <v>163</v>
      </c>
      <c r="AU646" s="240" t="s">
        <v>83</v>
      </c>
      <c r="AV646" s="13" t="s">
        <v>81</v>
      </c>
      <c r="AW646" s="13" t="s">
        <v>33</v>
      </c>
      <c r="AX646" s="13" t="s">
        <v>74</v>
      </c>
      <c r="AY646" s="240" t="s">
        <v>152</v>
      </c>
    </row>
    <row r="647" spans="1:51" s="14" customFormat="1" ht="12">
      <c r="A647" s="14"/>
      <c r="B647" s="241"/>
      <c r="C647" s="242"/>
      <c r="D647" s="226" t="s">
        <v>163</v>
      </c>
      <c r="E647" s="243" t="s">
        <v>19</v>
      </c>
      <c r="F647" s="244" t="s">
        <v>699</v>
      </c>
      <c r="G647" s="242"/>
      <c r="H647" s="245">
        <v>15.576</v>
      </c>
      <c r="I647" s="246"/>
      <c r="J647" s="242"/>
      <c r="K647" s="242"/>
      <c r="L647" s="247"/>
      <c r="M647" s="248"/>
      <c r="N647" s="249"/>
      <c r="O647" s="249"/>
      <c r="P647" s="249"/>
      <c r="Q647" s="249"/>
      <c r="R647" s="249"/>
      <c r="S647" s="249"/>
      <c r="T647" s="250"/>
      <c r="U647" s="14"/>
      <c r="V647" s="14"/>
      <c r="W647" s="14"/>
      <c r="X647" s="14"/>
      <c r="Y647" s="14"/>
      <c r="Z647" s="14"/>
      <c r="AA647" s="14"/>
      <c r="AB647" s="14"/>
      <c r="AC647" s="14"/>
      <c r="AD647" s="14"/>
      <c r="AE647" s="14"/>
      <c r="AT647" s="251" t="s">
        <v>163</v>
      </c>
      <c r="AU647" s="251" t="s">
        <v>83</v>
      </c>
      <c r="AV647" s="14" t="s">
        <v>83</v>
      </c>
      <c r="AW647" s="14" t="s">
        <v>33</v>
      </c>
      <c r="AX647" s="14" t="s">
        <v>74</v>
      </c>
      <c r="AY647" s="251" t="s">
        <v>152</v>
      </c>
    </row>
    <row r="648" spans="1:51" s="15" customFormat="1" ht="12">
      <c r="A648" s="15"/>
      <c r="B648" s="252"/>
      <c r="C648" s="253"/>
      <c r="D648" s="226" t="s">
        <v>163</v>
      </c>
      <c r="E648" s="254" t="s">
        <v>19</v>
      </c>
      <c r="F648" s="255" t="s">
        <v>170</v>
      </c>
      <c r="G648" s="253"/>
      <c r="H648" s="256">
        <v>15.576</v>
      </c>
      <c r="I648" s="257"/>
      <c r="J648" s="253"/>
      <c r="K648" s="253"/>
      <c r="L648" s="258"/>
      <c r="M648" s="259"/>
      <c r="N648" s="260"/>
      <c r="O648" s="260"/>
      <c r="P648" s="260"/>
      <c r="Q648" s="260"/>
      <c r="R648" s="260"/>
      <c r="S648" s="260"/>
      <c r="T648" s="261"/>
      <c r="U648" s="15"/>
      <c r="V648" s="15"/>
      <c r="W648" s="15"/>
      <c r="X648" s="15"/>
      <c r="Y648" s="15"/>
      <c r="Z648" s="15"/>
      <c r="AA648" s="15"/>
      <c r="AB648" s="15"/>
      <c r="AC648" s="15"/>
      <c r="AD648" s="15"/>
      <c r="AE648" s="15"/>
      <c r="AT648" s="262" t="s">
        <v>163</v>
      </c>
      <c r="AU648" s="262" t="s">
        <v>83</v>
      </c>
      <c r="AV648" s="15" t="s">
        <v>159</v>
      </c>
      <c r="AW648" s="15" t="s">
        <v>33</v>
      </c>
      <c r="AX648" s="15" t="s">
        <v>81</v>
      </c>
      <c r="AY648" s="262" t="s">
        <v>152</v>
      </c>
    </row>
    <row r="649" spans="1:65" s="2" customFormat="1" ht="24.15" customHeight="1">
      <c r="A649" s="39"/>
      <c r="B649" s="40"/>
      <c r="C649" s="213" t="s">
        <v>700</v>
      </c>
      <c r="D649" s="213" t="s">
        <v>154</v>
      </c>
      <c r="E649" s="214" t="s">
        <v>701</v>
      </c>
      <c r="F649" s="215" t="s">
        <v>702</v>
      </c>
      <c r="G649" s="216" t="s">
        <v>475</v>
      </c>
      <c r="H649" s="217">
        <v>7.1</v>
      </c>
      <c r="I649" s="218"/>
      <c r="J649" s="219">
        <f>ROUND(I649*H649,2)</f>
        <v>0</v>
      </c>
      <c r="K649" s="215" t="s">
        <v>158</v>
      </c>
      <c r="L649" s="45"/>
      <c r="M649" s="220" t="s">
        <v>19</v>
      </c>
      <c r="N649" s="221" t="s">
        <v>45</v>
      </c>
      <c r="O649" s="85"/>
      <c r="P649" s="222">
        <f>O649*H649</f>
        <v>0</v>
      </c>
      <c r="Q649" s="222">
        <v>0</v>
      </c>
      <c r="R649" s="222">
        <f>Q649*H649</f>
        <v>0</v>
      </c>
      <c r="S649" s="222">
        <v>0</v>
      </c>
      <c r="T649" s="223">
        <f>S649*H649</f>
        <v>0</v>
      </c>
      <c r="U649" s="39"/>
      <c r="V649" s="39"/>
      <c r="W649" s="39"/>
      <c r="X649" s="39"/>
      <c r="Y649" s="39"/>
      <c r="Z649" s="39"/>
      <c r="AA649" s="39"/>
      <c r="AB649" s="39"/>
      <c r="AC649" s="39"/>
      <c r="AD649" s="39"/>
      <c r="AE649" s="39"/>
      <c r="AR649" s="224" t="s">
        <v>268</v>
      </c>
      <c r="AT649" s="224" t="s">
        <v>154</v>
      </c>
      <c r="AU649" s="224" t="s">
        <v>83</v>
      </c>
      <c r="AY649" s="18" t="s">
        <v>152</v>
      </c>
      <c r="BE649" s="225">
        <f>IF(N649="základní",J649,0)</f>
        <v>0</v>
      </c>
      <c r="BF649" s="225">
        <f>IF(N649="snížená",J649,0)</f>
        <v>0</v>
      </c>
      <c r="BG649" s="225">
        <f>IF(N649="zákl. přenesená",J649,0)</f>
        <v>0</v>
      </c>
      <c r="BH649" s="225">
        <f>IF(N649="sníž. přenesená",J649,0)</f>
        <v>0</v>
      </c>
      <c r="BI649" s="225">
        <f>IF(N649="nulová",J649,0)</f>
        <v>0</v>
      </c>
      <c r="BJ649" s="18" t="s">
        <v>81</v>
      </c>
      <c r="BK649" s="225">
        <f>ROUND(I649*H649,2)</f>
        <v>0</v>
      </c>
      <c r="BL649" s="18" t="s">
        <v>268</v>
      </c>
      <c r="BM649" s="224" t="s">
        <v>703</v>
      </c>
    </row>
    <row r="650" spans="1:51" s="13" customFormat="1" ht="12">
      <c r="A650" s="13"/>
      <c r="B650" s="231"/>
      <c r="C650" s="232"/>
      <c r="D650" s="226" t="s">
        <v>163</v>
      </c>
      <c r="E650" s="233" t="s">
        <v>19</v>
      </c>
      <c r="F650" s="234" t="s">
        <v>497</v>
      </c>
      <c r="G650" s="232"/>
      <c r="H650" s="233" t="s">
        <v>19</v>
      </c>
      <c r="I650" s="235"/>
      <c r="J650" s="232"/>
      <c r="K650" s="232"/>
      <c r="L650" s="236"/>
      <c r="M650" s="237"/>
      <c r="N650" s="238"/>
      <c r="O650" s="238"/>
      <c r="P650" s="238"/>
      <c r="Q650" s="238"/>
      <c r="R650" s="238"/>
      <c r="S650" s="238"/>
      <c r="T650" s="239"/>
      <c r="U650" s="13"/>
      <c r="V650" s="13"/>
      <c r="W650" s="13"/>
      <c r="X650" s="13"/>
      <c r="Y650" s="13"/>
      <c r="Z650" s="13"/>
      <c r="AA650" s="13"/>
      <c r="AB650" s="13"/>
      <c r="AC650" s="13"/>
      <c r="AD650" s="13"/>
      <c r="AE650" s="13"/>
      <c r="AT650" s="240" t="s">
        <v>163</v>
      </c>
      <c r="AU650" s="240" t="s">
        <v>83</v>
      </c>
      <c r="AV650" s="13" t="s">
        <v>81</v>
      </c>
      <c r="AW650" s="13" t="s">
        <v>33</v>
      </c>
      <c r="AX650" s="13" t="s">
        <v>74</v>
      </c>
      <c r="AY650" s="240" t="s">
        <v>152</v>
      </c>
    </row>
    <row r="651" spans="1:51" s="14" customFormat="1" ht="12">
      <c r="A651" s="14"/>
      <c r="B651" s="241"/>
      <c r="C651" s="242"/>
      <c r="D651" s="226" t="s">
        <v>163</v>
      </c>
      <c r="E651" s="243" t="s">
        <v>19</v>
      </c>
      <c r="F651" s="244" t="s">
        <v>498</v>
      </c>
      <c r="G651" s="242"/>
      <c r="H651" s="245">
        <v>2.6</v>
      </c>
      <c r="I651" s="246"/>
      <c r="J651" s="242"/>
      <c r="K651" s="242"/>
      <c r="L651" s="247"/>
      <c r="M651" s="248"/>
      <c r="N651" s="249"/>
      <c r="O651" s="249"/>
      <c r="P651" s="249"/>
      <c r="Q651" s="249"/>
      <c r="R651" s="249"/>
      <c r="S651" s="249"/>
      <c r="T651" s="250"/>
      <c r="U651" s="14"/>
      <c r="V651" s="14"/>
      <c r="W651" s="14"/>
      <c r="X651" s="14"/>
      <c r="Y651" s="14"/>
      <c r="Z651" s="14"/>
      <c r="AA651" s="14"/>
      <c r="AB651" s="14"/>
      <c r="AC651" s="14"/>
      <c r="AD651" s="14"/>
      <c r="AE651" s="14"/>
      <c r="AT651" s="251" t="s">
        <v>163</v>
      </c>
      <c r="AU651" s="251" t="s">
        <v>83</v>
      </c>
      <c r="AV651" s="14" t="s">
        <v>83</v>
      </c>
      <c r="AW651" s="14" t="s">
        <v>33</v>
      </c>
      <c r="AX651" s="14" t="s">
        <v>74</v>
      </c>
      <c r="AY651" s="251" t="s">
        <v>152</v>
      </c>
    </row>
    <row r="652" spans="1:51" s="13" customFormat="1" ht="12">
      <c r="A652" s="13"/>
      <c r="B652" s="231"/>
      <c r="C652" s="232"/>
      <c r="D652" s="226" t="s">
        <v>163</v>
      </c>
      <c r="E652" s="233" t="s">
        <v>19</v>
      </c>
      <c r="F652" s="234" t="s">
        <v>499</v>
      </c>
      <c r="G652" s="232"/>
      <c r="H652" s="233" t="s">
        <v>19</v>
      </c>
      <c r="I652" s="235"/>
      <c r="J652" s="232"/>
      <c r="K652" s="232"/>
      <c r="L652" s="236"/>
      <c r="M652" s="237"/>
      <c r="N652" s="238"/>
      <c r="O652" s="238"/>
      <c r="P652" s="238"/>
      <c r="Q652" s="238"/>
      <c r="R652" s="238"/>
      <c r="S652" s="238"/>
      <c r="T652" s="239"/>
      <c r="U652" s="13"/>
      <c r="V652" s="13"/>
      <c r="W652" s="13"/>
      <c r="X652" s="13"/>
      <c r="Y652" s="13"/>
      <c r="Z652" s="13"/>
      <c r="AA652" s="13"/>
      <c r="AB652" s="13"/>
      <c r="AC652" s="13"/>
      <c r="AD652" s="13"/>
      <c r="AE652" s="13"/>
      <c r="AT652" s="240" t="s">
        <v>163</v>
      </c>
      <c r="AU652" s="240" t="s">
        <v>83</v>
      </c>
      <c r="AV652" s="13" t="s">
        <v>81</v>
      </c>
      <c r="AW652" s="13" t="s">
        <v>33</v>
      </c>
      <c r="AX652" s="13" t="s">
        <v>74</v>
      </c>
      <c r="AY652" s="240" t="s">
        <v>152</v>
      </c>
    </row>
    <row r="653" spans="1:51" s="14" customFormat="1" ht="12">
      <c r="A653" s="14"/>
      <c r="B653" s="241"/>
      <c r="C653" s="242"/>
      <c r="D653" s="226" t="s">
        <v>163</v>
      </c>
      <c r="E653" s="243" t="s">
        <v>19</v>
      </c>
      <c r="F653" s="244" t="s">
        <v>500</v>
      </c>
      <c r="G653" s="242"/>
      <c r="H653" s="245">
        <v>4.5</v>
      </c>
      <c r="I653" s="246"/>
      <c r="J653" s="242"/>
      <c r="K653" s="242"/>
      <c r="L653" s="247"/>
      <c r="M653" s="248"/>
      <c r="N653" s="249"/>
      <c r="O653" s="249"/>
      <c r="P653" s="249"/>
      <c r="Q653" s="249"/>
      <c r="R653" s="249"/>
      <c r="S653" s="249"/>
      <c r="T653" s="250"/>
      <c r="U653" s="14"/>
      <c r="V653" s="14"/>
      <c r="W653" s="14"/>
      <c r="X653" s="14"/>
      <c r="Y653" s="14"/>
      <c r="Z653" s="14"/>
      <c r="AA653" s="14"/>
      <c r="AB653" s="14"/>
      <c r="AC653" s="14"/>
      <c r="AD653" s="14"/>
      <c r="AE653" s="14"/>
      <c r="AT653" s="251" t="s">
        <v>163</v>
      </c>
      <c r="AU653" s="251" t="s">
        <v>83</v>
      </c>
      <c r="AV653" s="14" t="s">
        <v>83</v>
      </c>
      <c r="AW653" s="14" t="s">
        <v>33</v>
      </c>
      <c r="AX653" s="14" t="s">
        <v>74</v>
      </c>
      <c r="AY653" s="251" t="s">
        <v>152</v>
      </c>
    </row>
    <row r="654" spans="1:51" s="15" customFormat="1" ht="12">
      <c r="A654" s="15"/>
      <c r="B654" s="252"/>
      <c r="C654" s="253"/>
      <c r="D654" s="226" t="s">
        <v>163</v>
      </c>
      <c r="E654" s="254" t="s">
        <v>19</v>
      </c>
      <c r="F654" s="255" t="s">
        <v>170</v>
      </c>
      <c r="G654" s="253"/>
      <c r="H654" s="256">
        <v>7.1</v>
      </c>
      <c r="I654" s="257"/>
      <c r="J654" s="253"/>
      <c r="K654" s="253"/>
      <c r="L654" s="258"/>
      <c r="M654" s="259"/>
      <c r="N654" s="260"/>
      <c r="O654" s="260"/>
      <c r="P654" s="260"/>
      <c r="Q654" s="260"/>
      <c r="R654" s="260"/>
      <c r="S654" s="260"/>
      <c r="T654" s="261"/>
      <c r="U654" s="15"/>
      <c r="V654" s="15"/>
      <c r="W654" s="15"/>
      <c r="X654" s="15"/>
      <c r="Y654" s="15"/>
      <c r="Z654" s="15"/>
      <c r="AA654" s="15"/>
      <c r="AB654" s="15"/>
      <c r="AC654" s="15"/>
      <c r="AD654" s="15"/>
      <c r="AE654" s="15"/>
      <c r="AT654" s="262" t="s">
        <v>163</v>
      </c>
      <c r="AU654" s="262" t="s">
        <v>83</v>
      </c>
      <c r="AV654" s="15" t="s">
        <v>159</v>
      </c>
      <c r="AW654" s="15" t="s">
        <v>33</v>
      </c>
      <c r="AX654" s="15" t="s">
        <v>81</v>
      </c>
      <c r="AY654" s="262" t="s">
        <v>152</v>
      </c>
    </row>
    <row r="655" spans="1:65" s="2" customFormat="1" ht="14.4" customHeight="1">
      <c r="A655" s="39"/>
      <c r="B655" s="40"/>
      <c r="C655" s="263" t="s">
        <v>704</v>
      </c>
      <c r="D655" s="263" t="s">
        <v>531</v>
      </c>
      <c r="E655" s="264" t="s">
        <v>587</v>
      </c>
      <c r="F655" s="265" t="s">
        <v>588</v>
      </c>
      <c r="G655" s="266" t="s">
        <v>157</v>
      </c>
      <c r="H655" s="267">
        <v>0.388</v>
      </c>
      <c r="I655" s="268"/>
      <c r="J655" s="269">
        <f>ROUND(I655*H655,2)</f>
        <v>0</v>
      </c>
      <c r="K655" s="265" t="s">
        <v>158</v>
      </c>
      <c r="L655" s="270"/>
      <c r="M655" s="271" t="s">
        <v>19</v>
      </c>
      <c r="N655" s="272" t="s">
        <v>45</v>
      </c>
      <c r="O655" s="85"/>
      <c r="P655" s="222">
        <f>O655*H655</f>
        <v>0</v>
      </c>
      <c r="Q655" s="222">
        <v>0.55</v>
      </c>
      <c r="R655" s="222">
        <f>Q655*H655</f>
        <v>0.21340000000000003</v>
      </c>
      <c r="S655" s="222">
        <v>0</v>
      </c>
      <c r="T655" s="223">
        <f>S655*H655</f>
        <v>0</v>
      </c>
      <c r="U655" s="39"/>
      <c r="V655" s="39"/>
      <c r="W655" s="39"/>
      <c r="X655" s="39"/>
      <c r="Y655" s="39"/>
      <c r="Z655" s="39"/>
      <c r="AA655" s="39"/>
      <c r="AB655" s="39"/>
      <c r="AC655" s="39"/>
      <c r="AD655" s="39"/>
      <c r="AE655" s="39"/>
      <c r="AR655" s="224" t="s">
        <v>380</v>
      </c>
      <c r="AT655" s="224" t="s">
        <v>531</v>
      </c>
      <c r="AU655" s="224" t="s">
        <v>83</v>
      </c>
      <c r="AY655" s="18" t="s">
        <v>152</v>
      </c>
      <c r="BE655" s="225">
        <f>IF(N655="základní",J655,0)</f>
        <v>0</v>
      </c>
      <c r="BF655" s="225">
        <f>IF(N655="snížená",J655,0)</f>
        <v>0</v>
      </c>
      <c r="BG655" s="225">
        <f>IF(N655="zákl. přenesená",J655,0)</f>
        <v>0</v>
      </c>
      <c r="BH655" s="225">
        <f>IF(N655="sníž. přenesená",J655,0)</f>
        <v>0</v>
      </c>
      <c r="BI655" s="225">
        <f>IF(N655="nulová",J655,0)</f>
        <v>0</v>
      </c>
      <c r="BJ655" s="18" t="s">
        <v>81</v>
      </c>
      <c r="BK655" s="225">
        <f>ROUND(I655*H655,2)</f>
        <v>0</v>
      </c>
      <c r="BL655" s="18" t="s">
        <v>268</v>
      </c>
      <c r="BM655" s="224" t="s">
        <v>705</v>
      </c>
    </row>
    <row r="656" spans="1:51" s="13" customFormat="1" ht="12">
      <c r="A656" s="13"/>
      <c r="B656" s="231"/>
      <c r="C656" s="232"/>
      <c r="D656" s="226" t="s">
        <v>163</v>
      </c>
      <c r="E656" s="233" t="s">
        <v>19</v>
      </c>
      <c r="F656" s="234" t="s">
        <v>706</v>
      </c>
      <c r="G656" s="232"/>
      <c r="H656" s="233" t="s">
        <v>19</v>
      </c>
      <c r="I656" s="235"/>
      <c r="J656" s="232"/>
      <c r="K656" s="232"/>
      <c r="L656" s="236"/>
      <c r="M656" s="237"/>
      <c r="N656" s="238"/>
      <c r="O656" s="238"/>
      <c r="P656" s="238"/>
      <c r="Q656" s="238"/>
      <c r="R656" s="238"/>
      <c r="S656" s="238"/>
      <c r="T656" s="239"/>
      <c r="U656" s="13"/>
      <c r="V656" s="13"/>
      <c r="W656" s="13"/>
      <c r="X656" s="13"/>
      <c r="Y656" s="13"/>
      <c r="Z656" s="13"/>
      <c r="AA656" s="13"/>
      <c r="AB656" s="13"/>
      <c r="AC656" s="13"/>
      <c r="AD656" s="13"/>
      <c r="AE656" s="13"/>
      <c r="AT656" s="240" t="s">
        <v>163</v>
      </c>
      <c r="AU656" s="240" t="s">
        <v>83</v>
      </c>
      <c r="AV656" s="13" t="s">
        <v>81</v>
      </c>
      <c r="AW656" s="13" t="s">
        <v>33</v>
      </c>
      <c r="AX656" s="13" t="s">
        <v>74</v>
      </c>
      <c r="AY656" s="240" t="s">
        <v>152</v>
      </c>
    </row>
    <row r="657" spans="1:51" s="14" customFormat="1" ht="12">
      <c r="A657" s="14"/>
      <c r="B657" s="241"/>
      <c r="C657" s="242"/>
      <c r="D657" s="226" t="s">
        <v>163</v>
      </c>
      <c r="E657" s="243" t="s">
        <v>19</v>
      </c>
      <c r="F657" s="244" t="s">
        <v>707</v>
      </c>
      <c r="G657" s="242"/>
      <c r="H657" s="245">
        <v>0.131</v>
      </c>
      <c r="I657" s="246"/>
      <c r="J657" s="242"/>
      <c r="K657" s="242"/>
      <c r="L657" s="247"/>
      <c r="M657" s="248"/>
      <c r="N657" s="249"/>
      <c r="O657" s="249"/>
      <c r="P657" s="249"/>
      <c r="Q657" s="249"/>
      <c r="R657" s="249"/>
      <c r="S657" s="249"/>
      <c r="T657" s="250"/>
      <c r="U657" s="14"/>
      <c r="V657" s="14"/>
      <c r="W657" s="14"/>
      <c r="X657" s="14"/>
      <c r="Y657" s="14"/>
      <c r="Z657" s="14"/>
      <c r="AA657" s="14"/>
      <c r="AB657" s="14"/>
      <c r="AC657" s="14"/>
      <c r="AD657" s="14"/>
      <c r="AE657" s="14"/>
      <c r="AT657" s="251" t="s">
        <v>163</v>
      </c>
      <c r="AU657" s="251" t="s">
        <v>83</v>
      </c>
      <c r="AV657" s="14" t="s">
        <v>83</v>
      </c>
      <c r="AW657" s="14" t="s">
        <v>33</v>
      </c>
      <c r="AX657" s="14" t="s">
        <v>74</v>
      </c>
      <c r="AY657" s="251" t="s">
        <v>152</v>
      </c>
    </row>
    <row r="658" spans="1:51" s="13" customFormat="1" ht="12">
      <c r="A658" s="13"/>
      <c r="B658" s="231"/>
      <c r="C658" s="232"/>
      <c r="D658" s="226" t="s">
        <v>163</v>
      </c>
      <c r="E658" s="233" t="s">
        <v>19</v>
      </c>
      <c r="F658" s="234" t="s">
        <v>708</v>
      </c>
      <c r="G658" s="232"/>
      <c r="H658" s="233" t="s">
        <v>19</v>
      </c>
      <c r="I658" s="235"/>
      <c r="J658" s="232"/>
      <c r="K658" s="232"/>
      <c r="L658" s="236"/>
      <c r="M658" s="237"/>
      <c r="N658" s="238"/>
      <c r="O658" s="238"/>
      <c r="P658" s="238"/>
      <c r="Q658" s="238"/>
      <c r="R658" s="238"/>
      <c r="S658" s="238"/>
      <c r="T658" s="239"/>
      <c r="U658" s="13"/>
      <c r="V658" s="13"/>
      <c r="W658" s="13"/>
      <c r="X658" s="13"/>
      <c r="Y658" s="13"/>
      <c r="Z658" s="13"/>
      <c r="AA658" s="13"/>
      <c r="AB658" s="13"/>
      <c r="AC658" s="13"/>
      <c r="AD658" s="13"/>
      <c r="AE658" s="13"/>
      <c r="AT658" s="240" t="s">
        <v>163</v>
      </c>
      <c r="AU658" s="240" t="s">
        <v>83</v>
      </c>
      <c r="AV658" s="13" t="s">
        <v>81</v>
      </c>
      <c r="AW658" s="13" t="s">
        <v>33</v>
      </c>
      <c r="AX658" s="13" t="s">
        <v>74</v>
      </c>
      <c r="AY658" s="240" t="s">
        <v>152</v>
      </c>
    </row>
    <row r="659" spans="1:51" s="14" customFormat="1" ht="12">
      <c r="A659" s="14"/>
      <c r="B659" s="241"/>
      <c r="C659" s="242"/>
      <c r="D659" s="226" t="s">
        <v>163</v>
      </c>
      <c r="E659" s="243" t="s">
        <v>19</v>
      </c>
      <c r="F659" s="244" t="s">
        <v>709</v>
      </c>
      <c r="G659" s="242"/>
      <c r="H659" s="245">
        <v>0.257</v>
      </c>
      <c r="I659" s="246"/>
      <c r="J659" s="242"/>
      <c r="K659" s="242"/>
      <c r="L659" s="247"/>
      <c r="M659" s="248"/>
      <c r="N659" s="249"/>
      <c r="O659" s="249"/>
      <c r="P659" s="249"/>
      <c r="Q659" s="249"/>
      <c r="R659" s="249"/>
      <c r="S659" s="249"/>
      <c r="T659" s="250"/>
      <c r="U659" s="14"/>
      <c r="V659" s="14"/>
      <c r="W659" s="14"/>
      <c r="X659" s="14"/>
      <c r="Y659" s="14"/>
      <c r="Z659" s="14"/>
      <c r="AA659" s="14"/>
      <c r="AB659" s="14"/>
      <c r="AC659" s="14"/>
      <c r="AD659" s="14"/>
      <c r="AE659" s="14"/>
      <c r="AT659" s="251" t="s">
        <v>163</v>
      </c>
      <c r="AU659" s="251" t="s">
        <v>83</v>
      </c>
      <c r="AV659" s="14" t="s">
        <v>83</v>
      </c>
      <c r="AW659" s="14" t="s">
        <v>33</v>
      </c>
      <c r="AX659" s="14" t="s">
        <v>74</v>
      </c>
      <c r="AY659" s="251" t="s">
        <v>152</v>
      </c>
    </row>
    <row r="660" spans="1:51" s="15" customFormat="1" ht="12">
      <c r="A660" s="15"/>
      <c r="B660" s="252"/>
      <c r="C660" s="253"/>
      <c r="D660" s="226" t="s">
        <v>163</v>
      </c>
      <c r="E660" s="254" t="s">
        <v>19</v>
      </c>
      <c r="F660" s="255" t="s">
        <v>170</v>
      </c>
      <c r="G660" s="253"/>
      <c r="H660" s="256">
        <v>0.388</v>
      </c>
      <c r="I660" s="257"/>
      <c r="J660" s="253"/>
      <c r="K660" s="253"/>
      <c r="L660" s="258"/>
      <c r="M660" s="259"/>
      <c r="N660" s="260"/>
      <c r="O660" s="260"/>
      <c r="P660" s="260"/>
      <c r="Q660" s="260"/>
      <c r="R660" s="260"/>
      <c r="S660" s="260"/>
      <c r="T660" s="261"/>
      <c r="U660" s="15"/>
      <c r="V660" s="15"/>
      <c r="W660" s="15"/>
      <c r="X660" s="15"/>
      <c r="Y660" s="15"/>
      <c r="Z660" s="15"/>
      <c r="AA660" s="15"/>
      <c r="AB660" s="15"/>
      <c r="AC660" s="15"/>
      <c r="AD660" s="15"/>
      <c r="AE660" s="15"/>
      <c r="AT660" s="262" t="s">
        <v>163</v>
      </c>
      <c r="AU660" s="262" t="s">
        <v>83</v>
      </c>
      <c r="AV660" s="15" t="s">
        <v>159</v>
      </c>
      <c r="AW660" s="15" t="s">
        <v>33</v>
      </c>
      <c r="AX660" s="15" t="s">
        <v>81</v>
      </c>
      <c r="AY660" s="262" t="s">
        <v>152</v>
      </c>
    </row>
    <row r="661" spans="1:65" s="2" customFormat="1" ht="24.15" customHeight="1">
      <c r="A661" s="39"/>
      <c r="B661" s="40"/>
      <c r="C661" s="213" t="s">
        <v>710</v>
      </c>
      <c r="D661" s="213" t="s">
        <v>154</v>
      </c>
      <c r="E661" s="214" t="s">
        <v>711</v>
      </c>
      <c r="F661" s="215" t="s">
        <v>712</v>
      </c>
      <c r="G661" s="216" t="s">
        <v>475</v>
      </c>
      <c r="H661" s="217">
        <v>6.4</v>
      </c>
      <c r="I661" s="218"/>
      <c r="J661" s="219">
        <f>ROUND(I661*H661,2)</f>
        <v>0</v>
      </c>
      <c r="K661" s="215" t="s">
        <v>158</v>
      </c>
      <c r="L661" s="45"/>
      <c r="M661" s="220" t="s">
        <v>19</v>
      </c>
      <c r="N661" s="221" t="s">
        <v>45</v>
      </c>
      <c r="O661" s="85"/>
      <c r="P661" s="222">
        <f>O661*H661</f>
        <v>0</v>
      </c>
      <c r="Q661" s="222">
        <v>0</v>
      </c>
      <c r="R661" s="222">
        <f>Q661*H661</f>
        <v>0</v>
      </c>
      <c r="S661" s="222">
        <v>0</v>
      </c>
      <c r="T661" s="223">
        <f>S661*H661</f>
        <v>0</v>
      </c>
      <c r="U661" s="39"/>
      <c r="V661" s="39"/>
      <c r="W661" s="39"/>
      <c r="X661" s="39"/>
      <c r="Y661" s="39"/>
      <c r="Z661" s="39"/>
      <c r="AA661" s="39"/>
      <c r="AB661" s="39"/>
      <c r="AC661" s="39"/>
      <c r="AD661" s="39"/>
      <c r="AE661" s="39"/>
      <c r="AR661" s="224" t="s">
        <v>268</v>
      </c>
      <c r="AT661" s="224" t="s">
        <v>154</v>
      </c>
      <c r="AU661" s="224" t="s">
        <v>83</v>
      </c>
      <c r="AY661" s="18" t="s">
        <v>152</v>
      </c>
      <c r="BE661" s="225">
        <f>IF(N661="základní",J661,0)</f>
        <v>0</v>
      </c>
      <c r="BF661" s="225">
        <f>IF(N661="snížená",J661,0)</f>
        <v>0</v>
      </c>
      <c r="BG661" s="225">
        <f>IF(N661="zákl. přenesená",J661,0)</f>
        <v>0</v>
      </c>
      <c r="BH661" s="225">
        <f>IF(N661="sníž. přenesená",J661,0)</f>
        <v>0</v>
      </c>
      <c r="BI661" s="225">
        <f>IF(N661="nulová",J661,0)</f>
        <v>0</v>
      </c>
      <c r="BJ661" s="18" t="s">
        <v>81</v>
      </c>
      <c r="BK661" s="225">
        <f>ROUND(I661*H661,2)</f>
        <v>0</v>
      </c>
      <c r="BL661" s="18" t="s">
        <v>268</v>
      </c>
      <c r="BM661" s="224" t="s">
        <v>713</v>
      </c>
    </row>
    <row r="662" spans="1:51" s="13" customFormat="1" ht="12">
      <c r="A662" s="13"/>
      <c r="B662" s="231"/>
      <c r="C662" s="232"/>
      <c r="D662" s="226" t="s">
        <v>163</v>
      </c>
      <c r="E662" s="233" t="s">
        <v>19</v>
      </c>
      <c r="F662" s="234" t="s">
        <v>501</v>
      </c>
      <c r="G662" s="232"/>
      <c r="H662" s="233" t="s">
        <v>19</v>
      </c>
      <c r="I662" s="235"/>
      <c r="J662" s="232"/>
      <c r="K662" s="232"/>
      <c r="L662" s="236"/>
      <c r="M662" s="237"/>
      <c r="N662" s="238"/>
      <c r="O662" s="238"/>
      <c r="P662" s="238"/>
      <c r="Q662" s="238"/>
      <c r="R662" s="238"/>
      <c r="S662" s="238"/>
      <c r="T662" s="239"/>
      <c r="U662" s="13"/>
      <c r="V662" s="13"/>
      <c r="W662" s="13"/>
      <c r="X662" s="13"/>
      <c r="Y662" s="13"/>
      <c r="Z662" s="13"/>
      <c r="AA662" s="13"/>
      <c r="AB662" s="13"/>
      <c r="AC662" s="13"/>
      <c r="AD662" s="13"/>
      <c r="AE662" s="13"/>
      <c r="AT662" s="240" t="s">
        <v>163</v>
      </c>
      <c r="AU662" s="240" t="s">
        <v>83</v>
      </c>
      <c r="AV662" s="13" t="s">
        <v>81</v>
      </c>
      <c r="AW662" s="13" t="s">
        <v>33</v>
      </c>
      <c r="AX662" s="13" t="s">
        <v>74</v>
      </c>
      <c r="AY662" s="240" t="s">
        <v>152</v>
      </c>
    </row>
    <row r="663" spans="1:51" s="14" customFormat="1" ht="12">
      <c r="A663" s="14"/>
      <c r="B663" s="241"/>
      <c r="C663" s="242"/>
      <c r="D663" s="226" t="s">
        <v>163</v>
      </c>
      <c r="E663" s="243" t="s">
        <v>19</v>
      </c>
      <c r="F663" s="244" t="s">
        <v>502</v>
      </c>
      <c r="G663" s="242"/>
      <c r="H663" s="245">
        <v>6.4</v>
      </c>
      <c r="I663" s="246"/>
      <c r="J663" s="242"/>
      <c r="K663" s="242"/>
      <c r="L663" s="247"/>
      <c r="M663" s="248"/>
      <c r="N663" s="249"/>
      <c r="O663" s="249"/>
      <c r="P663" s="249"/>
      <c r="Q663" s="249"/>
      <c r="R663" s="249"/>
      <c r="S663" s="249"/>
      <c r="T663" s="250"/>
      <c r="U663" s="14"/>
      <c r="V663" s="14"/>
      <c r="W663" s="14"/>
      <c r="X663" s="14"/>
      <c r="Y663" s="14"/>
      <c r="Z663" s="14"/>
      <c r="AA663" s="14"/>
      <c r="AB663" s="14"/>
      <c r="AC663" s="14"/>
      <c r="AD663" s="14"/>
      <c r="AE663" s="14"/>
      <c r="AT663" s="251" t="s">
        <v>163</v>
      </c>
      <c r="AU663" s="251" t="s">
        <v>83</v>
      </c>
      <c r="AV663" s="14" t="s">
        <v>83</v>
      </c>
      <c r="AW663" s="14" t="s">
        <v>33</v>
      </c>
      <c r="AX663" s="14" t="s">
        <v>74</v>
      </c>
      <c r="AY663" s="251" t="s">
        <v>152</v>
      </c>
    </row>
    <row r="664" spans="1:51" s="15" customFormat="1" ht="12">
      <c r="A664" s="15"/>
      <c r="B664" s="252"/>
      <c r="C664" s="253"/>
      <c r="D664" s="226" t="s">
        <v>163</v>
      </c>
      <c r="E664" s="254" t="s">
        <v>19</v>
      </c>
      <c r="F664" s="255" t="s">
        <v>170</v>
      </c>
      <c r="G664" s="253"/>
      <c r="H664" s="256">
        <v>6.4</v>
      </c>
      <c r="I664" s="257"/>
      <c r="J664" s="253"/>
      <c r="K664" s="253"/>
      <c r="L664" s="258"/>
      <c r="M664" s="259"/>
      <c r="N664" s="260"/>
      <c r="O664" s="260"/>
      <c r="P664" s="260"/>
      <c r="Q664" s="260"/>
      <c r="R664" s="260"/>
      <c r="S664" s="260"/>
      <c r="T664" s="261"/>
      <c r="U664" s="15"/>
      <c r="V664" s="15"/>
      <c r="W664" s="15"/>
      <c r="X664" s="15"/>
      <c r="Y664" s="15"/>
      <c r="Z664" s="15"/>
      <c r="AA664" s="15"/>
      <c r="AB664" s="15"/>
      <c r="AC664" s="15"/>
      <c r="AD664" s="15"/>
      <c r="AE664" s="15"/>
      <c r="AT664" s="262" t="s">
        <v>163</v>
      </c>
      <c r="AU664" s="262" t="s">
        <v>83</v>
      </c>
      <c r="AV664" s="15" t="s">
        <v>159</v>
      </c>
      <c r="AW664" s="15" t="s">
        <v>33</v>
      </c>
      <c r="AX664" s="15" t="s">
        <v>81</v>
      </c>
      <c r="AY664" s="262" t="s">
        <v>152</v>
      </c>
    </row>
    <row r="665" spans="1:65" s="2" customFormat="1" ht="14.4" customHeight="1">
      <c r="A665" s="39"/>
      <c r="B665" s="40"/>
      <c r="C665" s="263" t="s">
        <v>714</v>
      </c>
      <c r="D665" s="263" t="s">
        <v>531</v>
      </c>
      <c r="E665" s="264" t="s">
        <v>597</v>
      </c>
      <c r="F665" s="265" t="s">
        <v>598</v>
      </c>
      <c r="G665" s="266" t="s">
        <v>157</v>
      </c>
      <c r="H665" s="267">
        <v>0.786</v>
      </c>
      <c r="I665" s="268"/>
      <c r="J665" s="269">
        <f>ROUND(I665*H665,2)</f>
        <v>0</v>
      </c>
      <c r="K665" s="265" t="s">
        <v>158</v>
      </c>
      <c r="L665" s="270"/>
      <c r="M665" s="271" t="s">
        <v>19</v>
      </c>
      <c r="N665" s="272" t="s">
        <v>45</v>
      </c>
      <c r="O665" s="85"/>
      <c r="P665" s="222">
        <f>O665*H665</f>
        <v>0</v>
      </c>
      <c r="Q665" s="222">
        <v>0.55</v>
      </c>
      <c r="R665" s="222">
        <f>Q665*H665</f>
        <v>0.4323000000000001</v>
      </c>
      <c r="S665" s="222">
        <v>0</v>
      </c>
      <c r="T665" s="223">
        <f>S665*H665</f>
        <v>0</v>
      </c>
      <c r="U665" s="39"/>
      <c r="V665" s="39"/>
      <c r="W665" s="39"/>
      <c r="X665" s="39"/>
      <c r="Y665" s="39"/>
      <c r="Z665" s="39"/>
      <c r="AA665" s="39"/>
      <c r="AB665" s="39"/>
      <c r="AC665" s="39"/>
      <c r="AD665" s="39"/>
      <c r="AE665" s="39"/>
      <c r="AR665" s="224" t="s">
        <v>380</v>
      </c>
      <c r="AT665" s="224" t="s">
        <v>531</v>
      </c>
      <c r="AU665" s="224" t="s">
        <v>83</v>
      </c>
      <c r="AY665" s="18" t="s">
        <v>152</v>
      </c>
      <c r="BE665" s="225">
        <f>IF(N665="základní",J665,0)</f>
        <v>0</v>
      </c>
      <c r="BF665" s="225">
        <f>IF(N665="snížená",J665,0)</f>
        <v>0</v>
      </c>
      <c r="BG665" s="225">
        <f>IF(N665="zákl. přenesená",J665,0)</f>
        <v>0</v>
      </c>
      <c r="BH665" s="225">
        <f>IF(N665="sníž. přenesená",J665,0)</f>
        <v>0</v>
      </c>
      <c r="BI665" s="225">
        <f>IF(N665="nulová",J665,0)</f>
        <v>0</v>
      </c>
      <c r="BJ665" s="18" t="s">
        <v>81</v>
      </c>
      <c r="BK665" s="225">
        <f>ROUND(I665*H665,2)</f>
        <v>0</v>
      </c>
      <c r="BL665" s="18" t="s">
        <v>268</v>
      </c>
      <c r="BM665" s="224" t="s">
        <v>715</v>
      </c>
    </row>
    <row r="666" spans="1:51" s="13" customFormat="1" ht="12">
      <c r="A666" s="13"/>
      <c r="B666" s="231"/>
      <c r="C666" s="232"/>
      <c r="D666" s="226" t="s">
        <v>163</v>
      </c>
      <c r="E666" s="233" t="s">
        <v>19</v>
      </c>
      <c r="F666" s="234" t="s">
        <v>716</v>
      </c>
      <c r="G666" s="232"/>
      <c r="H666" s="233" t="s">
        <v>19</v>
      </c>
      <c r="I666" s="235"/>
      <c r="J666" s="232"/>
      <c r="K666" s="232"/>
      <c r="L666" s="236"/>
      <c r="M666" s="237"/>
      <c r="N666" s="238"/>
      <c r="O666" s="238"/>
      <c r="P666" s="238"/>
      <c r="Q666" s="238"/>
      <c r="R666" s="238"/>
      <c r="S666" s="238"/>
      <c r="T666" s="239"/>
      <c r="U666" s="13"/>
      <c r="V666" s="13"/>
      <c r="W666" s="13"/>
      <c r="X666" s="13"/>
      <c r="Y666" s="13"/>
      <c r="Z666" s="13"/>
      <c r="AA666" s="13"/>
      <c r="AB666" s="13"/>
      <c r="AC666" s="13"/>
      <c r="AD666" s="13"/>
      <c r="AE666" s="13"/>
      <c r="AT666" s="240" t="s">
        <v>163</v>
      </c>
      <c r="AU666" s="240" t="s">
        <v>83</v>
      </c>
      <c r="AV666" s="13" t="s">
        <v>81</v>
      </c>
      <c r="AW666" s="13" t="s">
        <v>33</v>
      </c>
      <c r="AX666" s="13" t="s">
        <v>74</v>
      </c>
      <c r="AY666" s="240" t="s">
        <v>152</v>
      </c>
    </row>
    <row r="667" spans="1:51" s="14" customFormat="1" ht="12">
      <c r="A667" s="14"/>
      <c r="B667" s="241"/>
      <c r="C667" s="242"/>
      <c r="D667" s="226" t="s">
        <v>163</v>
      </c>
      <c r="E667" s="243" t="s">
        <v>19</v>
      </c>
      <c r="F667" s="244" t="s">
        <v>717</v>
      </c>
      <c r="G667" s="242"/>
      <c r="H667" s="245">
        <v>0.786</v>
      </c>
      <c r="I667" s="246"/>
      <c r="J667" s="242"/>
      <c r="K667" s="242"/>
      <c r="L667" s="247"/>
      <c r="M667" s="248"/>
      <c r="N667" s="249"/>
      <c r="O667" s="249"/>
      <c r="P667" s="249"/>
      <c r="Q667" s="249"/>
      <c r="R667" s="249"/>
      <c r="S667" s="249"/>
      <c r="T667" s="250"/>
      <c r="U667" s="14"/>
      <c r="V667" s="14"/>
      <c r="W667" s="14"/>
      <c r="X667" s="14"/>
      <c r="Y667" s="14"/>
      <c r="Z667" s="14"/>
      <c r="AA667" s="14"/>
      <c r="AB667" s="14"/>
      <c r="AC667" s="14"/>
      <c r="AD667" s="14"/>
      <c r="AE667" s="14"/>
      <c r="AT667" s="251" t="s">
        <v>163</v>
      </c>
      <c r="AU667" s="251" t="s">
        <v>83</v>
      </c>
      <c r="AV667" s="14" t="s">
        <v>83</v>
      </c>
      <c r="AW667" s="14" t="s">
        <v>33</v>
      </c>
      <c r="AX667" s="14" t="s">
        <v>74</v>
      </c>
      <c r="AY667" s="251" t="s">
        <v>152</v>
      </c>
    </row>
    <row r="668" spans="1:51" s="15" customFormat="1" ht="12">
      <c r="A668" s="15"/>
      <c r="B668" s="252"/>
      <c r="C668" s="253"/>
      <c r="D668" s="226" t="s">
        <v>163</v>
      </c>
      <c r="E668" s="254" t="s">
        <v>19</v>
      </c>
      <c r="F668" s="255" t="s">
        <v>170</v>
      </c>
      <c r="G668" s="253"/>
      <c r="H668" s="256">
        <v>0.786</v>
      </c>
      <c r="I668" s="257"/>
      <c r="J668" s="253"/>
      <c r="K668" s="253"/>
      <c r="L668" s="258"/>
      <c r="M668" s="259"/>
      <c r="N668" s="260"/>
      <c r="O668" s="260"/>
      <c r="P668" s="260"/>
      <c r="Q668" s="260"/>
      <c r="R668" s="260"/>
      <c r="S668" s="260"/>
      <c r="T668" s="261"/>
      <c r="U668" s="15"/>
      <c r="V668" s="15"/>
      <c r="W668" s="15"/>
      <c r="X668" s="15"/>
      <c r="Y668" s="15"/>
      <c r="Z668" s="15"/>
      <c r="AA668" s="15"/>
      <c r="AB668" s="15"/>
      <c r="AC668" s="15"/>
      <c r="AD668" s="15"/>
      <c r="AE668" s="15"/>
      <c r="AT668" s="262" t="s">
        <v>163</v>
      </c>
      <c r="AU668" s="262" t="s">
        <v>83</v>
      </c>
      <c r="AV668" s="15" t="s">
        <v>159</v>
      </c>
      <c r="AW668" s="15" t="s">
        <v>33</v>
      </c>
      <c r="AX668" s="15" t="s">
        <v>81</v>
      </c>
      <c r="AY668" s="262" t="s">
        <v>152</v>
      </c>
    </row>
    <row r="669" spans="1:65" s="2" customFormat="1" ht="14.4" customHeight="1">
      <c r="A669" s="39"/>
      <c r="B669" s="40"/>
      <c r="C669" s="213" t="s">
        <v>718</v>
      </c>
      <c r="D669" s="213" t="s">
        <v>154</v>
      </c>
      <c r="E669" s="214" t="s">
        <v>719</v>
      </c>
      <c r="F669" s="215" t="s">
        <v>720</v>
      </c>
      <c r="G669" s="216" t="s">
        <v>240</v>
      </c>
      <c r="H669" s="217">
        <v>33.97</v>
      </c>
      <c r="I669" s="218"/>
      <c r="J669" s="219">
        <f>ROUND(I669*H669,2)</f>
        <v>0</v>
      </c>
      <c r="K669" s="215" t="s">
        <v>158</v>
      </c>
      <c r="L669" s="45"/>
      <c r="M669" s="220" t="s">
        <v>19</v>
      </c>
      <c r="N669" s="221" t="s">
        <v>45</v>
      </c>
      <c r="O669" s="85"/>
      <c r="P669" s="222">
        <f>O669*H669</f>
        <v>0</v>
      </c>
      <c r="Q669" s="222">
        <v>0</v>
      </c>
      <c r="R669" s="222">
        <f>Q669*H669</f>
        <v>0</v>
      </c>
      <c r="S669" s="222">
        <v>0</v>
      </c>
      <c r="T669" s="223">
        <f>S669*H669</f>
        <v>0</v>
      </c>
      <c r="U669" s="39"/>
      <c r="V669" s="39"/>
      <c r="W669" s="39"/>
      <c r="X669" s="39"/>
      <c r="Y669" s="39"/>
      <c r="Z669" s="39"/>
      <c r="AA669" s="39"/>
      <c r="AB669" s="39"/>
      <c r="AC669" s="39"/>
      <c r="AD669" s="39"/>
      <c r="AE669" s="39"/>
      <c r="AR669" s="224" t="s">
        <v>268</v>
      </c>
      <c r="AT669" s="224" t="s">
        <v>154</v>
      </c>
      <c r="AU669" s="224" t="s">
        <v>83</v>
      </c>
      <c r="AY669" s="18" t="s">
        <v>152</v>
      </c>
      <c r="BE669" s="225">
        <f>IF(N669="základní",J669,0)</f>
        <v>0</v>
      </c>
      <c r="BF669" s="225">
        <f>IF(N669="snížená",J669,0)</f>
        <v>0</v>
      </c>
      <c r="BG669" s="225">
        <f>IF(N669="zákl. přenesená",J669,0)</f>
        <v>0</v>
      </c>
      <c r="BH669" s="225">
        <f>IF(N669="sníž. přenesená",J669,0)</f>
        <v>0</v>
      </c>
      <c r="BI669" s="225">
        <f>IF(N669="nulová",J669,0)</f>
        <v>0</v>
      </c>
      <c r="BJ669" s="18" t="s">
        <v>81</v>
      </c>
      <c r="BK669" s="225">
        <f>ROUND(I669*H669,2)</f>
        <v>0</v>
      </c>
      <c r="BL669" s="18" t="s">
        <v>268</v>
      </c>
      <c r="BM669" s="224" t="s">
        <v>721</v>
      </c>
    </row>
    <row r="670" spans="1:47" s="2" customFormat="1" ht="12">
      <c r="A670" s="39"/>
      <c r="B670" s="40"/>
      <c r="C670" s="41"/>
      <c r="D670" s="226" t="s">
        <v>161</v>
      </c>
      <c r="E670" s="41"/>
      <c r="F670" s="227" t="s">
        <v>722</v>
      </c>
      <c r="G670" s="41"/>
      <c r="H670" s="41"/>
      <c r="I670" s="228"/>
      <c r="J670" s="41"/>
      <c r="K670" s="41"/>
      <c r="L670" s="45"/>
      <c r="M670" s="229"/>
      <c r="N670" s="230"/>
      <c r="O670" s="85"/>
      <c r="P670" s="85"/>
      <c r="Q670" s="85"/>
      <c r="R670" s="85"/>
      <c r="S670" s="85"/>
      <c r="T670" s="86"/>
      <c r="U670" s="39"/>
      <c r="V670" s="39"/>
      <c r="W670" s="39"/>
      <c r="X670" s="39"/>
      <c r="Y670" s="39"/>
      <c r="Z670" s="39"/>
      <c r="AA670" s="39"/>
      <c r="AB670" s="39"/>
      <c r="AC670" s="39"/>
      <c r="AD670" s="39"/>
      <c r="AE670" s="39"/>
      <c r="AT670" s="18" t="s">
        <v>161</v>
      </c>
      <c r="AU670" s="18" t="s">
        <v>83</v>
      </c>
    </row>
    <row r="671" spans="1:51" s="13" customFormat="1" ht="12">
      <c r="A671" s="13"/>
      <c r="B671" s="231"/>
      <c r="C671" s="232"/>
      <c r="D671" s="226" t="s">
        <v>163</v>
      </c>
      <c r="E671" s="233" t="s">
        <v>19</v>
      </c>
      <c r="F671" s="234" t="s">
        <v>723</v>
      </c>
      <c r="G671" s="232"/>
      <c r="H671" s="233" t="s">
        <v>19</v>
      </c>
      <c r="I671" s="235"/>
      <c r="J671" s="232"/>
      <c r="K671" s="232"/>
      <c r="L671" s="236"/>
      <c r="M671" s="237"/>
      <c r="N671" s="238"/>
      <c r="O671" s="238"/>
      <c r="P671" s="238"/>
      <c r="Q671" s="238"/>
      <c r="R671" s="238"/>
      <c r="S671" s="238"/>
      <c r="T671" s="239"/>
      <c r="U671" s="13"/>
      <c r="V671" s="13"/>
      <c r="W671" s="13"/>
      <c r="X671" s="13"/>
      <c r="Y671" s="13"/>
      <c r="Z671" s="13"/>
      <c r="AA671" s="13"/>
      <c r="AB671" s="13"/>
      <c r="AC671" s="13"/>
      <c r="AD671" s="13"/>
      <c r="AE671" s="13"/>
      <c r="AT671" s="240" t="s">
        <v>163</v>
      </c>
      <c r="AU671" s="240" t="s">
        <v>83</v>
      </c>
      <c r="AV671" s="13" t="s">
        <v>81</v>
      </c>
      <c r="AW671" s="13" t="s">
        <v>33</v>
      </c>
      <c r="AX671" s="13" t="s">
        <v>74</v>
      </c>
      <c r="AY671" s="240" t="s">
        <v>152</v>
      </c>
    </row>
    <row r="672" spans="1:51" s="14" customFormat="1" ht="12">
      <c r="A672" s="14"/>
      <c r="B672" s="241"/>
      <c r="C672" s="242"/>
      <c r="D672" s="226" t="s">
        <v>163</v>
      </c>
      <c r="E672" s="243" t="s">
        <v>19</v>
      </c>
      <c r="F672" s="244" t="s">
        <v>724</v>
      </c>
      <c r="G672" s="242"/>
      <c r="H672" s="245">
        <v>33.97</v>
      </c>
      <c r="I672" s="246"/>
      <c r="J672" s="242"/>
      <c r="K672" s="242"/>
      <c r="L672" s="247"/>
      <c r="M672" s="248"/>
      <c r="N672" s="249"/>
      <c r="O672" s="249"/>
      <c r="P672" s="249"/>
      <c r="Q672" s="249"/>
      <c r="R672" s="249"/>
      <c r="S672" s="249"/>
      <c r="T672" s="250"/>
      <c r="U672" s="14"/>
      <c r="V672" s="14"/>
      <c r="W672" s="14"/>
      <c r="X672" s="14"/>
      <c r="Y672" s="14"/>
      <c r="Z672" s="14"/>
      <c r="AA672" s="14"/>
      <c r="AB672" s="14"/>
      <c r="AC672" s="14"/>
      <c r="AD672" s="14"/>
      <c r="AE672" s="14"/>
      <c r="AT672" s="251" t="s">
        <v>163</v>
      </c>
      <c r="AU672" s="251" t="s">
        <v>83</v>
      </c>
      <c r="AV672" s="14" t="s">
        <v>83</v>
      </c>
      <c r="AW672" s="14" t="s">
        <v>33</v>
      </c>
      <c r="AX672" s="14" t="s">
        <v>74</v>
      </c>
      <c r="AY672" s="251" t="s">
        <v>152</v>
      </c>
    </row>
    <row r="673" spans="1:51" s="15" customFormat="1" ht="12">
      <c r="A673" s="15"/>
      <c r="B673" s="252"/>
      <c r="C673" s="253"/>
      <c r="D673" s="226" t="s">
        <v>163</v>
      </c>
      <c r="E673" s="254" t="s">
        <v>19</v>
      </c>
      <c r="F673" s="255" t="s">
        <v>170</v>
      </c>
      <c r="G673" s="253"/>
      <c r="H673" s="256">
        <v>33.97</v>
      </c>
      <c r="I673" s="257"/>
      <c r="J673" s="253"/>
      <c r="K673" s="253"/>
      <c r="L673" s="258"/>
      <c r="M673" s="259"/>
      <c r="N673" s="260"/>
      <c r="O673" s="260"/>
      <c r="P673" s="260"/>
      <c r="Q673" s="260"/>
      <c r="R673" s="260"/>
      <c r="S673" s="260"/>
      <c r="T673" s="261"/>
      <c r="U673" s="15"/>
      <c r="V673" s="15"/>
      <c r="W673" s="15"/>
      <c r="X673" s="15"/>
      <c r="Y673" s="15"/>
      <c r="Z673" s="15"/>
      <c r="AA673" s="15"/>
      <c r="AB673" s="15"/>
      <c r="AC673" s="15"/>
      <c r="AD673" s="15"/>
      <c r="AE673" s="15"/>
      <c r="AT673" s="262" t="s">
        <v>163</v>
      </c>
      <c r="AU673" s="262" t="s">
        <v>83</v>
      </c>
      <c r="AV673" s="15" t="s">
        <v>159</v>
      </c>
      <c r="AW673" s="15" t="s">
        <v>33</v>
      </c>
      <c r="AX673" s="15" t="s">
        <v>81</v>
      </c>
      <c r="AY673" s="262" t="s">
        <v>152</v>
      </c>
    </row>
    <row r="674" spans="1:65" s="2" customFormat="1" ht="24.15" customHeight="1">
      <c r="A674" s="39"/>
      <c r="B674" s="40"/>
      <c r="C674" s="263" t="s">
        <v>725</v>
      </c>
      <c r="D674" s="263" t="s">
        <v>531</v>
      </c>
      <c r="E674" s="264" t="s">
        <v>532</v>
      </c>
      <c r="F674" s="265" t="s">
        <v>533</v>
      </c>
      <c r="G674" s="266" t="s">
        <v>157</v>
      </c>
      <c r="H674" s="267">
        <v>0.934</v>
      </c>
      <c r="I674" s="268"/>
      <c r="J674" s="269">
        <f>ROUND(I674*H674,2)</f>
        <v>0</v>
      </c>
      <c r="K674" s="265" t="s">
        <v>19</v>
      </c>
      <c r="L674" s="270"/>
      <c r="M674" s="271" t="s">
        <v>19</v>
      </c>
      <c r="N674" s="272" t="s">
        <v>45</v>
      </c>
      <c r="O674" s="85"/>
      <c r="P674" s="222">
        <f>O674*H674</f>
        <v>0</v>
      </c>
      <c r="Q674" s="222">
        <v>0.55</v>
      </c>
      <c r="R674" s="222">
        <f>Q674*H674</f>
        <v>0.5137</v>
      </c>
      <c r="S674" s="222">
        <v>0</v>
      </c>
      <c r="T674" s="223">
        <f>S674*H674</f>
        <v>0</v>
      </c>
      <c r="U674" s="39"/>
      <c r="V674" s="39"/>
      <c r="W674" s="39"/>
      <c r="X674" s="39"/>
      <c r="Y674" s="39"/>
      <c r="Z674" s="39"/>
      <c r="AA674" s="39"/>
      <c r="AB674" s="39"/>
      <c r="AC674" s="39"/>
      <c r="AD674" s="39"/>
      <c r="AE674" s="39"/>
      <c r="AR674" s="224" t="s">
        <v>380</v>
      </c>
      <c r="AT674" s="224" t="s">
        <v>531</v>
      </c>
      <c r="AU674" s="224" t="s">
        <v>83</v>
      </c>
      <c r="AY674" s="18" t="s">
        <v>152</v>
      </c>
      <c r="BE674" s="225">
        <f>IF(N674="základní",J674,0)</f>
        <v>0</v>
      </c>
      <c r="BF674" s="225">
        <f>IF(N674="snížená",J674,0)</f>
        <v>0</v>
      </c>
      <c r="BG674" s="225">
        <f>IF(N674="zákl. přenesená",J674,0)</f>
        <v>0</v>
      </c>
      <c r="BH674" s="225">
        <f>IF(N674="sníž. přenesená",J674,0)</f>
        <v>0</v>
      </c>
      <c r="BI674" s="225">
        <f>IF(N674="nulová",J674,0)</f>
        <v>0</v>
      </c>
      <c r="BJ674" s="18" t="s">
        <v>81</v>
      </c>
      <c r="BK674" s="225">
        <f>ROUND(I674*H674,2)</f>
        <v>0</v>
      </c>
      <c r="BL674" s="18" t="s">
        <v>268</v>
      </c>
      <c r="BM674" s="224" t="s">
        <v>726</v>
      </c>
    </row>
    <row r="675" spans="1:51" s="13" customFormat="1" ht="12">
      <c r="A675" s="13"/>
      <c r="B675" s="231"/>
      <c r="C675" s="232"/>
      <c r="D675" s="226" t="s">
        <v>163</v>
      </c>
      <c r="E675" s="233" t="s">
        <v>19</v>
      </c>
      <c r="F675" s="234" t="s">
        <v>723</v>
      </c>
      <c r="G675" s="232"/>
      <c r="H675" s="233" t="s">
        <v>19</v>
      </c>
      <c r="I675" s="235"/>
      <c r="J675" s="232"/>
      <c r="K675" s="232"/>
      <c r="L675" s="236"/>
      <c r="M675" s="237"/>
      <c r="N675" s="238"/>
      <c r="O675" s="238"/>
      <c r="P675" s="238"/>
      <c r="Q675" s="238"/>
      <c r="R675" s="238"/>
      <c r="S675" s="238"/>
      <c r="T675" s="239"/>
      <c r="U675" s="13"/>
      <c r="V675" s="13"/>
      <c r="W675" s="13"/>
      <c r="X675" s="13"/>
      <c r="Y675" s="13"/>
      <c r="Z675" s="13"/>
      <c r="AA675" s="13"/>
      <c r="AB675" s="13"/>
      <c r="AC675" s="13"/>
      <c r="AD675" s="13"/>
      <c r="AE675" s="13"/>
      <c r="AT675" s="240" t="s">
        <v>163</v>
      </c>
      <c r="AU675" s="240" t="s">
        <v>83</v>
      </c>
      <c r="AV675" s="13" t="s">
        <v>81</v>
      </c>
      <c r="AW675" s="13" t="s">
        <v>33</v>
      </c>
      <c r="AX675" s="13" t="s">
        <v>74</v>
      </c>
      <c r="AY675" s="240" t="s">
        <v>152</v>
      </c>
    </row>
    <row r="676" spans="1:51" s="14" customFormat="1" ht="12">
      <c r="A676" s="14"/>
      <c r="B676" s="241"/>
      <c r="C676" s="242"/>
      <c r="D676" s="226" t="s">
        <v>163</v>
      </c>
      <c r="E676" s="243" t="s">
        <v>19</v>
      </c>
      <c r="F676" s="244" t="s">
        <v>727</v>
      </c>
      <c r="G676" s="242"/>
      <c r="H676" s="245">
        <v>0.849</v>
      </c>
      <c r="I676" s="246"/>
      <c r="J676" s="242"/>
      <c r="K676" s="242"/>
      <c r="L676" s="247"/>
      <c r="M676" s="248"/>
      <c r="N676" s="249"/>
      <c r="O676" s="249"/>
      <c r="P676" s="249"/>
      <c r="Q676" s="249"/>
      <c r="R676" s="249"/>
      <c r="S676" s="249"/>
      <c r="T676" s="250"/>
      <c r="U676" s="14"/>
      <c r="V676" s="14"/>
      <c r="W676" s="14"/>
      <c r="X676" s="14"/>
      <c r="Y676" s="14"/>
      <c r="Z676" s="14"/>
      <c r="AA676" s="14"/>
      <c r="AB676" s="14"/>
      <c r="AC676" s="14"/>
      <c r="AD676" s="14"/>
      <c r="AE676" s="14"/>
      <c r="AT676" s="251" t="s">
        <v>163</v>
      </c>
      <c r="AU676" s="251" t="s">
        <v>83</v>
      </c>
      <c r="AV676" s="14" t="s">
        <v>83</v>
      </c>
      <c r="AW676" s="14" t="s">
        <v>33</v>
      </c>
      <c r="AX676" s="14" t="s">
        <v>74</v>
      </c>
      <c r="AY676" s="251" t="s">
        <v>152</v>
      </c>
    </row>
    <row r="677" spans="1:51" s="15" customFormat="1" ht="12">
      <c r="A677" s="15"/>
      <c r="B677" s="252"/>
      <c r="C677" s="253"/>
      <c r="D677" s="226" t="s">
        <v>163</v>
      </c>
      <c r="E677" s="254" t="s">
        <v>19</v>
      </c>
      <c r="F677" s="255" t="s">
        <v>170</v>
      </c>
      <c r="G677" s="253"/>
      <c r="H677" s="256">
        <v>0.849</v>
      </c>
      <c r="I677" s="257"/>
      <c r="J677" s="253"/>
      <c r="K677" s="253"/>
      <c r="L677" s="258"/>
      <c r="M677" s="259"/>
      <c r="N677" s="260"/>
      <c r="O677" s="260"/>
      <c r="P677" s="260"/>
      <c r="Q677" s="260"/>
      <c r="R677" s="260"/>
      <c r="S677" s="260"/>
      <c r="T677" s="261"/>
      <c r="U677" s="15"/>
      <c r="V677" s="15"/>
      <c r="W677" s="15"/>
      <c r="X677" s="15"/>
      <c r="Y677" s="15"/>
      <c r="Z677" s="15"/>
      <c r="AA677" s="15"/>
      <c r="AB677" s="15"/>
      <c r="AC677" s="15"/>
      <c r="AD677" s="15"/>
      <c r="AE677" s="15"/>
      <c r="AT677" s="262" t="s">
        <v>163</v>
      </c>
      <c r="AU677" s="262" t="s">
        <v>83</v>
      </c>
      <c r="AV677" s="15" t="s">
        <v>159</v>
      </c>
      <c r="AW677" s="15" t="s">
        <v>33</v>
      </c>
      <c r="AX677" s="15" t="s">
        <v>81</v>
      </c>
      <c r="AY677" s="262" t="s">
        <v>152</v>
      </c>
    </row>
    <row r="678" spans="1:51" s="14" customFormat="1" ht="12">
      <c r="A678" s="14"/>
      <c r="B678" s="241"/>
      <c r="C678" s="242"/>
      <c r="D678" s="226" t="s">
        <v>163</v>
      </c>
      <c r="E678" s="242"/>
      <c r="F678" s="244" t="s">
        <v>728</v>
      </c>
      <c r="G678" s="242"/>
      <c r="H678" s="245">
        <v>0.934</v>
      </c>
      <c r="I678" s="246"/>
      <c r="J678" s="242"/>
      <c r="K678" s="242"/>
      <c r="L678" s="247"/>
      <c r="M678" s="248"/>
      <c r="N678" s="249"/>
      <c r="O678" s="249"/>
      <c r="P678" s="249"/>
      <c r="Q678" s="249"/>
      <c r="R678" s="249"/>
      <c r="S678" s="249"/>
      <c r="T678" s="250"/>
      <c r="U678" s="14"/>
      <c r="V678" s="14"/>
      <c r="W678" s="14"/>
      <c r="X678" s="14"/>
      <c r="Y678" s="14"/>
      <c r="Z678" s="14"/>
      <c r="AA678" s="14"/>
      <c r="AB678" s="14"/>
      <c r="AC678" s="14"/>
      <c r="AD678" s="14"/>
      <c r="AE678" s="14"/>
      <c r="AT678" s="251" t="s">
        <v>163</v>
      </c>
      <c r="AU678" s="251" t="s">
        <v>83</v>
      </c>
      <c r="AV678" s="14" t="s">
        <v>83</v>
      </c>
      <c r="AW678" s="14" t="s">
        <v>4</v>
      </c>
      <c r="AX678" s="14" t="s">
        <v>81</v>
      </c>
      <c r="AY678" s="251" t="s">
        <v>152</v>
      </c>
    </row>
    <row r="679" spans="1:65" s="2" customFormat="1" ht="14.4" customHeight="1">
      <c r="A679" s="39"/>
      <c r="B679" s="40"/>
      <c r="C679" s="213" t="s">
        <v>729</v>
      </c>
      <c r="D679" s="213" t="s">
        <v>154</v>
      </c>
      <c r="E679" s="214" t="s">
        <v>730</v>
      </c>
      <c r="F679" s="215" t="s">
        <v>731</v>
      </c>
      <c r="G679" s="216" t="s">
        <v>157</v>
      </c>
      <c r="H679" s="217">
        <v>11.319</v>
      </c>
      <c r="I679" s="218"/>
      <c r="J679" s="219">
        <f>ROUND(I679*H679,2)</f>
        <v>0</v>
      </c>
      <c r="K679" s="215" t="s">
        <v>158</v>
      </c>
      <c r="L679" s="45"/>
      <c r="M679" s="220" t="s">
        <v>19</v>
      </c>
      <c r="N679" s="221" t="s">
        <v>45</v>
      </c>
      <c r="O679" s="85"/>
      <c r="P679" s="222">
        <f>O679*H679</f>
        <v>0</v>
      </c>
      <c r="Q679" s="222">
        <v>0.00281</v>
      </c>
      <c r="R679" s="222">
        <f>Q679*H679</f>
        <v>0.031806390000000004</v>
      </c>
      <c r="S679" s="222">
        <v>0</v>
      </c>
      <c r="T679" s="223">
        <f>S679*H679</f>
        <v>0</v>
      </c>
      <c r="U679" s="39"/>
      <c r="V679" s="39"/>
      <c r="W679" s="39"/>
      <c r="X679" s="39"/>
      <c r="Y679" s="39"/>
      <c r="Z679" s="39"/>
      <c r="AA679" s="39"/>
      <c r="AB679" s="39"/>
      <c r="AC679" s="39"/>
      <c r="AD679" s="39"/>
      <c r="AE679" s="39"/>
      <c r="AR679" s="224" t="s">
        <v>268</v>
      </c>
      <c r="AT679" s="224" t="s">
        <v>154</v>
      </c>
      <c r="AU679" s="224" t="s">
        <v>83</v>
      </c>
      <c r="AY679" s="18" t="s">
        <v>152</v>
      </c>
      <c r="BE679" s="225">
        <f>IF(N679="základní",J679,0)</f>
        <v>0</v>
      </c>
      <c r="BF679" s="225">
        <f>IF(N679="snížená",J679,0)</f>
        <v>0</v>
      </c>
      <c r="BG679" s="225">
        <f>IF(N679="zákl. přenesená",J679,0)</f>
        <v>0</v>
      </c>
      <c r="BH679" s="225">
        <f>IF(N679="sníž. přenesená",J679,0)</f>
        <v>0</v>
      </c>
      <c r="BI679" s="225">
        <f>IF(N679="nulová",J679,0)</f>
        <v>0</v>
      </c>
      <c r="BJ679" s="18" t="s">
        <v>81</v>
      </c>
      <c r="BK679" s="225">
        <f>ROUND(I679*H679,2)</f>
        <v>0</v>
      </c>
      <c r="BL679" s="18" t="s">
        <v>268</v>
      </c>
      <c r="BM679" s="224" t="s">
        <v>732</v>
      </c>
    </row>
    <row r="680" spans="1:47" s="2" customFormat="1" ht="12">
      <c r="A680" s="39"/>
      <c r="B680" s="40"/>
      <c r="C680" s="41"/>
      <c r="D680" s="226" t="s">
        <v>161</v>
      </c>
      <c r="E680" s="41"/>
      <c r="F680" s="227" t="s">
        <v>733</v>
      </c>
      <c r="G680" s="41"/>
      <c r="H680" s="41"/>
      <c r="I680" s="228"/>
      <c r="J680" s="41"/>
      <c r="K680" s="41"/>
      <c r="L680" s="45"/>
      <c r="M680" s="229"/>
      <c r="N680" s="230"/>
      <c r="O680" s="85"/>
      <c r="P680" s="85"/>
      <c r="Q680" s="85"/>
      <c r="R680" s="85"/>
      <c r="S680" s="85"/>
      <c r="T680" s="86"/>
      <c r="U680" s="39"/>
      <c r="V680" s="39"/>
      <c r="W680" s="39"/>
      <c r="X680" s="39"/>
      <c r="Y680" s="39"/>
      <c r="Z680" s="39"/>
      <c r="AA680" s="39"/>
      <c r="AB680" s="39"/>
      <c r="AC680" s="39"/>
      <c r="AD680" s="39"/>
      <c r="AE680" s="39"/>
      <c r="AT680" s="18" t="s">
        <v>161</v>
      </c>
      <c r="AU680" s="18" t="s">
        <v>83</v>
      </c>
    </row>
    <row r="681" spans="1:51" s="13" customFormat="1" ht="12">
      <c r="A681" s="13"/>
      <c r="B681" s="231"/>
      <c r="C681" s="232"/>
      <c r="D681" s="226" t="s">
        <v>163</v>
      </c>
      <c r="E681" s="233" t="s">
        <v>19</v>
      </c>
      <c r="F681" s="234" t="s">
        <v>497</v>
      </c>
      <c r="G681" s="232"/>
      <c r="H681" s="233" t="s">
        <v>19</v>
      </c>
      <c r="I681" s="235"/>
      <c r="J681" s="232"/>
      <c r="K681" s="232"/>
      <c r="L681" s="236"/>
      <c r="M681" s="237"/>
      <c r="N681" s="238"/>
      <c r="O681" s="238"/>
      <c r="P681" s="238"/>
      <c r="Q681" s="238"/>
      <c r="R681" s="238"/>
      <c r="S681" s="238"/>
      <c r="T681" s="239"/>
      <c r="U681" s="13"/>
      <c r="V681" s="13"/>
      <c r="W681" s="13"/>
      <c r="X681" s="13"/>
      <c r="Y681" s="13"/>
      <c r="Z681" s="13"/>
      <c r="AA681" s="13"/>
      <c r="AB681" s="13"/>
      <c r="AC681" s="13"/>
      <c r="AD681" s="13"/>
      <c r="AE681" s="13"/>
      <c r="AT681" s="240" t="s">
        <v>163</v>
      </c>
      <c r="AU681" s="240" t="s">
        <v>83</v>
      </c>
      <c r="AV681" s="13" t="s">
        <v>81</v>
      </c>
      <c r="AW681" s="13" t="s">
        <v>33</v>
      </c>
      <c r="AX681" s="13" t="s">
        <v>74</v>
      </c>
      <c r="AY681" s="240" t="s">
        <v>152</v>
      </c>
    </row>
    <row r="682" spans="1:51" s="14" customFormat="1" ht="12">
      <c r="A682" s="14"/>
      <c r="B682" s="241"/>
      <c r="C682" s="242"/>
      <c r="D682" s="226" t="s">
        <v>163</v>
      </c>
      <c r="E682" s="243" t="s">
        <v>19</v>
      </c>
      <c r="F682" s="244" t="s">
        <v>734</v>
      </c>
      <c r="G682" s="242"/>
      <c r="H682" s="245">
        <v>0.082</v>
      </c>
      <c r="I682" s="246"/>
      <c r="J682" s="242"/>
      <c r="K682" s="242"/>
      <c r="L682" s="247"/>
      <c r="M682" s="248"/>
      <c r="N682" s="249"/>
      <c r="O682" s="249"/>
      <c r="P682" s="249"/>
      <c r="Q682" s="249"/>
      <c r="R682" s="249"/>
      <c r="S682" s="249"/>
      <c r="T682" s="250"/>
      <c r="U682" s="14"/>
      <c r="V682" s="14"/>
      <c r="W682" s="14"/>
      <c r="X682" s="14"/>
      <c r="Y682" s="14"/>
      <c r="Z682" s="14"/>
      <c r="AA682" s="14"/>
      <c r="AB682" s="14"/>
      <c r="AC682" s="14"/>
      <c r="AD682" s="14"/>
      <c r="AE682" s="14"/>
      <c r="AT682" s="251" t="s">
        <v>163</v>
      </c>
      <c r="AU682" s="251" t="s">
        <v>83</v>
      </c>
      <c r="AV682" s="14" t="s">
        <v>83</v>
      </c>
      <c r="AW682" s="14" t="s">
        <v>33</v>
      </c>
      <c r="AX682" s="14" t="s">
        <v>74</v>
      </c>
      <c r="AY682" s="251" t="s">
        <v>152</v>
      </c>
    </row>
    <row r="683" spans="1:51" s="13" customFormat="1" ht="12">
      <c r="A683" s="13"/>
      <c r="B683" s="231"/>
      <c r="C683" s="232"/>
      <c r="D683" s="226" t="s">
        <v>163</v>
      </c>
      <c r="E683" s="233" t="s">
        <v>19</v>
      </c>
      <c r="F683" s="234" t="s">
        <v>499</v>
      </c>
      <c r="G683" s="232"/>
      <c r="H683" s="233" t="s">
        <v>19</v>
      </c>
      <c r="I683" s="235"/>
      <c r="J683" s="232"/>
      <c r="K683" s="232"/>
      <c r="L683" s="236"/>
      <c r="M683" s="237"/>
      <c r="N683" s="238"/>
      <c r="O683" s="238"/>
      <c r="P683" s="238"/>
      <c r="Q683" s="238"/>
      <c r="R683" s="238"/>
      <c r="S683" s="238"/>
      <c r="T683" s="239"/>
      <c r="U683" s="13"/>
      <c r="V683" s="13"/>
      <c r="W683" s="13"/>
      <c r="X683" s="13"/>
      <c r="Y683" s="13"/>
      <c r="Z683" s="13"/>
      <c r="AA683" s="13"/>
      <c r="AB683" s="13"/>
      <c r="AC683" s="13"/>
      <c r="AD683" s="13"/>
      <c r="AE683" s="13"/>
      <c r="AT683" s="240" t="s">
        <v>163</v>
      </c>
      <c r="AU683" s="240" t="s">
        <v>83</v>
      </c>
      <c r="AV683" s="13" t="s">
        <v>81</v>
      </c>
      <c r="AW683" s="13" t="s">
        <v>33</v>
      </c>
      <c r="AX683" s="13" t="s">
        <v>74</v>
      </c>
      <c r="AY683" s="240" t="s">
        <v>152</v>
      </c>
    </row>
    <row r="684" spans="1:51" s="14" customFormat="1" ht="12">
      <c r="A684" s="14"/>
      <c r="B684" s="241"/>
      <c r="C684" s="242"/>
      <c r="D684" s="226" t="s">
        <v>163</v>
      </c>
      <c r="E684" s="243" t="s">
        <v>19</v>
      </c>
      <c r="F684" s="244" t="s">
        <v>735</v>
      </c>
      <c r="G684" s="242"/>
      <c r="H684" s="245">
        <v>0.161</v>
      </c>
      <c r="I684" s="246"/>
      <c r="J684" s="242"/>
      <c r="K684" s="242"/>
      <c r="L684" s="247"/>
      <c r="M684" s="248"/>
      <c r="N684" s="249"/>
      <c r="O684" s="249"/>
      <c r="P684" s="249"/>
      <c r="Q684" s="249"/>
      <c r="R684" s="249"/>
      <c r="S684" s="249"/>
      <c r="T684" s="250"/>
      <c r="U684" s="14"/>
      <c r="V684" s="14"/>
      <c r="W684" s="14"/>
      <c r="X684" s="14"/>
      <c r="Y684" s="14"/>
      <c r="Z684" s="14"/>
      <c r="AA684" s="14"/>
      <c r="AB684" s="14"/>
      <c r="AC684" s="14"/>
      <c r="AD684" s="14"/>
      <c r="AE684" s="14"/>
      <c r="AT684" s="251" t="s">
        <v>163</v>
      </c>
      <c r="AU684" s="251" t="s">
        <v>83</v>
      </c>
      <c r="AV684" s="14" t="s">
        <v>83</v>
      </c>
      <c r="AW684" s="14" t="s">
        <v>33</v>
      </c>
      <c r="AX684" s="14" t="s">
        <v>74</v>
      </c>
      <c r="AY684" s="251" t="s">
        <v>152</v>
      </c>
    </row>
    <row r="685" spans="1:51" s="13" customFormat="1" ht="12">
      <c r="A685" s="13"/>
      <c r="B685" s="231"/>
      <c r="C685" s="232"/>
      <c r="D685" s="226" t="s">
        <v>163</v>
      </c>
      <c r="E685" s="233" t="s">
        <v>19</v>
      </c>
      <c r="F685" s="234" t="s">
        <v>501</v>
      </c>
      <c r="G685" s="232"/>
      <c r="H685" s="233" t="s">
        <v>19</v>
      </c>
      <c r="I685" s="235"/>
      <c r="J685" s="232"/>
      <c r="K685" s="232"/>
      <c r="L685" s="236"/>
      <c r="M685" s="237"/>
      <c r="N685" s="238"/>
      <c r="O685" s="238"/>
      <c r="P685" s="238"/>
      <c r="Q685" s="238"/>
      <c r="R685" s="238"/>
      <c r="S685" s="238"/>
      <c r="T685" s="239"/>
      <c r="U685" s="13"/>
      <c r="V685" s="13"/>
      <c r="W685" s="13"/>
      <c r="X685" s="13"/>
      <c r="Y685" s="13"/>
      <c r="Z685" s="13"/>
      <c r="AA685" s="13"/>
      <c r="AB685" s="13"/>
      <c r="AC685" s="13"/>
      <c r="AD685" s="13"/>
      <c r="AE685" s="13"/>
      <c r="AT685" s="240" t="s">
        <v>163</v>
      </c>
      <c r="AU685" s="240" t="s">
        <v>83</v>
      </c>
      <c r="AV685" s="13" t="s">
        <v>81</v>
      </c>
      <c r="AW685" s="13" t="s">
        <v>33</v>
      </c>
      <c r="AX685" s="13" t="s">
        <v>74</v>
      </c>
      <c r="AY685" s="240" t="s">
        <v>152</v>
      </c>
    </row>
    <row r="686" spans="1:51" s="14" customFormat="1" ht="12">
      <c r="A686" s="14"/>
      <c r="B686" s="241"/>
      <c r="C686" s="242"/>
      <c r="D686" s="226" t="s">
        <v>163</v>
      </c>
      <c r="E686" s="243" t="s">
        <v>19</v>
      </c>
      <c r="F686" s="244" t="s">
        <v>736</v>
      </c>
      <c r="G686" s="242"/>
      <c r="H686" s="245">
        <v>0.492</v>
      </c>
      <c r="I686" s="246"/>
      <c r="J686" s="242"/>
      <c r="K686" s="242"/>
      <c r="L686" s="247"/>
      <c r="M686" s="248"/>
      <c r="N686" s="249"/>
      <c r="O686" s="249"/>
      <c r="P686" s="249"/>
      <c r="Q686" s="249"/>
      <c r="R686" s="249"/>
      <c r="S686" s="249"/>
      <c r="T686" s="250"/>
      <c r="U686" s="14"/>
      <c r="V686" s="14"/>
      <c r="W686" s="14"/>
      <c r="X686" s="14"/>
      <c r="Y686" s="14"/>
      <c r="Z686" s="14"/>
      <c r="AA686" s="14"/>
      <c r="AB686" s="14"/>
      <c r="AC686" s="14"/>
      <c r="AD686" s="14"/>
      <c r="AE686" s="14"/>
      <c r="AT686" s="251" t="s">
        <v>163</v>
      </c>
      <c r="AU686" s="251" t="s">
        <v>83</v>
      </c>
      <c r="AV686" s="14" t="s">
        <v>83</v>
      </c>
      <c r="AW686" s="14" t="s">
        <v>33</v>
      </c>
      <c r="AX686" s="14" t="s">
        <v>74</v>
      </c>
      <c r="AY686" s="251" t="s">
        <v>152</v>
      </c>
    </row>
    <row r="687" spans="1:51" s="13" customFormat="1" ht="12">
      <c r="A687" s="13"/>
      <c r="B687" s="231"/>
      <c r="C687" s="232"/>
      <c r="D687" s="226" t="s">
        <v>163</v>
      </c>
      <c r="E687" s="233" t="s">
        <v>19</v>
      </c>
      <c r="F687" s="234" t="s">
        <v>694</v>
      </c>
      <c r="G687" s="232"/>
      <c r="H687" s="233" t="s">
        <v>19</v>
      </c>
      <c r="I687" s="235"/>
      <c r="J687" s="232"/>
      <c r="K687" s="232"/>
      <c r="L687" s="236"/>
      <c r="M687" s="237"/>
      <c r="N687" s="238"/>
      <c r="O687" s="238"/>
      <c r="P687" s="238"/>
      <c r="Q687" s="238"/>
      <c r="R687" s="238"/>
      <c r="S687" s="238"/>
      <c r="T687" s="239"/>
      <c r="U687" s="13"/>
      <c r="V687" s="13"/>
      <c r="W687" s="13"/>
      <c r="X687" s="13"/>
      <c r="Y687" s="13"/>
      <c r="Z687" s="13"/>
      <c r="AA687" s="13"/>
      <c r="AB687" s="13"/>
      <c r="AC687" s="13"/>
      <c r="AD687" s="13"/>
      <c r="AE687" s="13"/>
      <c r="AT687" s="240" t="s">
        <v>163</v>
      </c>
      <c r="AU687" s="240" t="s">
        <v>83</v>
      </c>
      <c r="AV687" s="13" t="s">
        <v>81</v>
      </c>
      <c r="AW687" s="13" t="s">
        <v>33</v>
      </c>
      <c r="AX687" s="13" t="s">
        <v>74</v>
      </c>
      <c r="AY687" s="240" t="s">
        <v>152</v>
      </c>
    </row>
    <row r="688" spans="1:51" s="14" customFormat="1" ht="12">
      <c r="A688" s="14"/>
      <c r="B688" s="241"/>
      <c r="C688" s="242"/>
      <c r="D688" s="226" t="s">
        <v>163</v>
      </c>
      <c r="E688" s="243" t="s">
        <v>19</v>
      </c>
      <c r="F688" s="244" t="s">
        <v>737</v>
      </c>
      <c r="G688" s="242"/>
      <c r="H688" s="245">
        <v>9.735</v>
      </c>
      <c r="I688" s="246"/>
      <c r="J688" s="242"/>
      <c r="K688" s="242"/>
      <c r="L688" s="247"/>
      <c r="M688" s="248"/>
      <c r="N688" s="249"/>
      <c r="O688" s="249"/>
      <c r="P688" s="249"/>
      <c r="Q688" s="249"/>
      <c r="R688" s="249"/>
      <c r="S688" s="249"/>
      <c r="T688" s="250"/>
      <c r="U688" s="14"/>
      <c r="V688" s="14"/>
      <c r="W688" s="14"/>
      <c r="X688" s="14"/>
      <c r="Y688" s="14"/>
      <c r="Z688" s="14"/>
      <c r="AA688" s="14"/>
      <c r="AB688" s="14"/>
      <c r="AC688" s="14"/>
      <c r="AD688" s="14"/>
      <c r="AE688" s="14"/>
      <c r="AT688" s="251" t="s">
        <v>163</v>
      </c>
      <c r="AU688" s="251" t="s">
        <v>83</v>
      </c>
      <c r="AV688" s="14" t="s">
        <v>83</v>
      </c>
      <c r="AW688" s="14" t="s">
        <v>33</v>
      </c>
      <c r="AX688" s="14" t="s">
        <v>74</v>
      </c>
      <c r="AY688" s="251" t="s">
        <v>152</v>
      </c>
    </row>
    <row r="689" spans="1:51" s="13" customFormat="1" ht="12">
      <c r="A689" s="13"/>
      <c r="B689" s="231"/>
      <c r="C689" s="232"/>
      <c r="D689" s="226" t="s">
        <v>163</v>
      </c>
      <c r="E689" s="233" t="s">
        <v>19</v>
      </c>
      <c r="F689" s="234" t="s">
        <v>723</v>
      </c>
      <c r="G689" s="232"/>
      <c r="H689" s="233" t="s">
        <v>19</v>
      </c>
      <c r="I689" s="235"/>
      <c r="J689" s="232"/>
      <c r="K689" s="232"/>
      <c r="L689" s="236"/>
      <c r="M689" s="237"/>
      <c r="N689" s="238"/>
      <c r="O689" s="238"/>
      <c r="P689" s="238"/>
      <c r="Q689" s="238"/>
      <c r="R689" s="238"/>
      <c r="S689" s="238"/>
      <c r="T689" s="239"/>
      <c r="U689" s="13"/>
      <c r="V689" s="13"/>
      <c r="W689" s="13"/>
      <c r="X689" s="13"/>
      <c r="Y689" s="13"/>
      <c r="Z689" s="13"/>
      <c r="AA689" s="13"/>
      <c r="AB689" s="13"/>
      <c r="AC689" s="13"/>
      <c r="AD689" s="13"/>
      <c r="AE689" s="13"/>
      <c r="AT689" s="240" t="s">
        <v>163</v>
      </c>
      <c r="AU689" s="240" t="s">
        <v>83</v>
      </c>
      <c r="AV689" s="13" t="s">
        <v>81</v>
      </c>
      <c r="AW689" s="13" t="s">
        <v>33</v>
      </c>
      <c r="AX689" s="13" t="s">
        <v>74</v>
      </c>
      <c r="AY689" s="240" t="s">
        <v>152</v>
      </c>
    </row>
    <row r="690" spans="1:51" s="14" customFormat="1" ht="12">
      <c r="A690" s="14"/>
      <c r="B690" s="241"/>
      <c r="C690" s="242"/>
      <c r="D690" s="226" t="s">
        <v>163</v>
      </c>
      <c r="E690" s="243" t="s">
        <v>19</v>
      </c>
      <c r="F690" s="244" t="s">
        <v>727</v>
      </c>
      <c r="G690" s="242"/>
      <c r="H690" s="245">
        <v>0.849</v>
      </c>
      <c r="I690" s="246"/>
      <c r="J690" s="242"/>
      <c r="K690" s="242"/>
      <c r="L690" s="247"/>
      <c r="M690" s="248"/>
      <c r="N690" s="249"/>
      <c r="O690" s="249"/>
      <c r="P690" s="249"/>
      <c r="Q690" s="249"/>
      <c r="R690" s="249"/>
      <c r="S690" s="249"/>
      <c r="T690" s="250"/>
      <c r="U690" s="14"/>
      <c r="V690" s="14"/>
      <c r="W690" s="14"/>
      <c r="X690" s="14"/>
      <c r="Y690" s="14"/>
      <c r="Z690" s="14"/>
      <c r="AA690" s="14"/>
      <c r="AB690" s="14"/>
      <c r="AC690" s="14"/>
      <c r="AD690" s="14"/>
      <c r="AE690" s="14"/>
      <c r="AT690" s="251" t="s">
        <v>163</v>
      </c>
      <c r="AU690" s="251" t="s">
        <v>83</v>
      </c>
      <c r="AV690" s="14" t="s">
        <v>83</v>
      </c>
      <c r="AW690" s="14" t="s">
        <v>33</v>
      </c>
      <c r="AX690" s="14" t="s">
        <v>74</v>
      </c>
      <c r="AY690" s="251" t="s">
        <v>152</v>
      </c>
    </row>
    <row r="691" spans="1:51" s="15" customFormat="1" ht="12">
      <c r="A691" s="15"/>
      <c r="B691" s="252"/>
      <c r="C691" s="253"/>
      <c r="D691" s="226" t="s">
        <v>163</v>
      </c>
      <c r="E691" s="254" t="s">
        <v>19</v>
      </c>
      <c r="F691" s="255" t="s">
        <v>170</v>
      </c>
      <c r="G691" s="253"/>
      <c r="H691" s="256">
        <v>11.319</v>
      </c>
      <c r="I691" s="257"/>
      <c r="J691" s="253"/>
      <c r="K691" s="253"/>
      <c r="L691" s="258"/>
      <c r="M691" s="259"/>
      <c r="N691" s="260"/>
      <c r="O691" s="260"/>
      <c r="P691" s="260"/>
      <c r="Q691" s="260"/>
      <c r="R691" s="260"/>
      <c r="S691" s="260"/>
      <c r="T691" s="261"/>
      <c r="U691" s="15"/>
      <c r="V691" s="15"/>
      <c r="W691" s="15"/>
      <c r="X691" s="15"/>
      <c r="Y691" s="15"/>
      <c r="Z691" s="15"/>
      <c r="AA691" s="15"/>
      <c r="AB691" s="15"/>
      <c r="AC691" s="15"/>
      <c r="AD691" s="15"/>
      <c r="AE691" s="15"/>
      <c r="AT691" s="262" t="s">
        <v>163</v>
      </c>
      <c r="AU691" s="262" t="s">
        <v>83</v>
      </c>
      <c r="AV691" s="15" t="s">
        <v>159</v>
      </c>
      <c r="AW691" s="15" t="s">
        <v>33</v>
      </c>
      <c r="AX691" s="15" t="s">
        <v>81</v>
      </c>
      <c r="AY691" s="262" t="s">
        <v>152</v>
      </c>
    </row>
    <row r="692" spans="1:65" s="2" customFormat="1" ht="24.15" customHeight="1">
      <c r="A692" s="39"/>
      <c r="B692" s="40"/>
      <c r="C692" s="213" t="s">
        <v>738</v>
      </c>
      <c r="D692" s="213" t="s">
        <v>154</v>
      </c>
      <c r="E692" s="214" t="s">
        <v>739</v>
      </c>
      <c r="F692" s="215" t="s">
        <v>740</v>
      </c>
      <c r="G692" s="216" t="s">
        <v>741</v>
      </c>
      <c r="H692" s="273"/>
      <c r="I692" s="218"/>
      <c r="J692" s="219">
        <f>ROUND(I692*H692,2)</f>
        <v>0</v>
      </c>
      <c r="K692" s="215" t="s">
        <v>158</v>
      </c>
      <c r="L692" s="45"/>
      <c r="M692" s="220" t="s">
        <v>19</v>
      </c>
      <c r="N692" s="221" t="s">
        <v>45</v>
      </c>
      <c r="O692" s="85"/>
      <c r="P692" s="222">
        <f>O692*H692</f>
        <v>0</v>
      </c>
      <c r="Q692" s="222">
        <v>0</v>
      </c>
      <c r="R692" s="222">
        <f>Q692*H692</f>
        <v>0</v>
      </c>
      <c r="S692" s="222">
        <v>0</v>
      </c>
      <c r="T692" s="223">
        <f>S692*H692</f>
        <v>0</v>
      </c>
      <c r="U692" s="39"/>
      <c r="V692" s="39"/>
      <c r="W692" s="39"/>
      <c r="X692" s="39"/>
      <c r="Y692" s="39"/>
      <c r="Z692" s="39"/>
      <c r="AA692" s="39"/>
      <c r="AB692" s="39"/>
      <c r="AC692" s="39"/>
      <c r="AD692" s="39"/>
      <c r="AE692" s="39"/>
      <c r="AR692" s="224" t="s">
        <v>268</v>
      </c>
      <c r="AT692" s="224" t="s">
        <v>154</v>
      </c>
      <c r="AU692" s="224" t="s">
        <v>83</v>
      </c>
      <c r="AY692" s="18" t="s">
        <v>152</v>
      </c>
      <c r="BE692" s="225">
        <f>IF(N692="základní",J692,0)</f>
        <v>0</v>
      </c>
      <c r="BF692" s="225">
        <f>IF(N692="snížená",J692,0)</f>
        <v>0</v>
      </c>
      <c r="BG692" s="225">
        <f>IF(N692="zákl. přenesená",J692,0)</f>
        <v>0</v>
      </c>
      <c r="BH692" s="225">
        <f>IF(N692="sníž. přenesená",J692,0)</f>
        <v>0</v>
      </c>
      <c r="BI692" s="225">
        <f>IF(N692="nulová",J692,0)</f>
        <v>0</v>
      </c>
      <c r="BJ692" s="18" t="s">
        <v>81</v>
      </c>
      <c r="BK692" s="225">
        <f>ROUND(I692*H692,2)</f>
        <v>0</v>
      </c>
      <c r="BL692" s="18" t="s">
        <v>268</v>
      </c>
      <c r="BM692" s="224" t="s">
        <v>742</v>
      </c>
    </row>
    <row r="693" spans="1:47" s="2" customFormat="1" ht="12">
      <c r="A693" s="39"/>
      <c r="B693" s="40"/>
      <c r="C693" s="41"/>
      <c r="D693" s="226" t="s">
        <v>161</v>
      </c>
      <c r="E693" s="41"/>
      <c r="F693" s="227" t="s">
        <v>743</v>
      </c>
      <c r="G693" s="41"/>
      <c r="H693" s="41"/>
      <c r="I693" s="228"/>
      <c r="J693" s="41"/>
      <c r="K693" s="41"/>
      <c r="L693" s="45"/>
      <c r="M693" s="229"/>
      <c r="N693" s="230"/>
      <c r="O693" s="85"/>
      <c r="P693" s="85"/>
      <c r="Q693" s="85"/>
      <c r="R693" s="85"/>
      <c r="S693" s="85"/>
      <c r="T693" s="86"/>
      <c r="U693" s="39"/>
      <c r="V693" s="39"/>
      <c r="W693" s="39"/>
      <c r="X693" s="39"/>
      <c r="Y693" s="39"/>
      <c r="Z693" s="39"/>
      <c r="AA693" s="39"/>
      <c r="AB693" s="39"/>
      <c r="AC693" s="39"/>
      <c r="AD693" s="39"/>
      <c r="AE693" s="39"/>
      <c r="AT693" s="18" t="s">
        <v>161</v>
      </c>
      <c r="AU693" s="18" t="s">
        <v>83</v>
      </c>
    </row>
    <row r="694" spans="1:63" s="12" customFormat="1" ht="22.8" customHeight="1">
      <c r="A694" s="12"/>
      <c r="B694" s="197"/>
      <c r="C694" s="198"/>
      <c r="D694" s="199" t="s">
        <v>73</v>
      </c>
      <c r="E694" s="211" t="s">
        <v>744</v>
      </c>
      <c r="F694" s="211" t="s">
        <v>745</v>
      </c>
      <c r="G694" s="198"/>
      <c r="H694" s="198"/>
      <c r="I694" s="201"/>
      <c r="J694" s="212">
        <f>BK694</f>
        <v>0</v>
      </c>
      <c r="K694" s="198"/>
      <c r="L694" s="203"/>
      <c r="M694" s="204"/>
      <c r="N694" s="205"/>
      <c r="O694" s="205"/>
      <c r="P694" s="206">
        <f>SUM(P695:P716)</f>
        <v>0</v>
      </c>
      <c r="Q694" s="205"/>
      <c r="R694" s="206">
        <f>SUM(R695:R716)</f>
        <v>0.34695000000000004</v>
      </c>
      <c r="S694" s="205"/>
      <c r="T694" s="207">
        <f>SUM(T695:T716)</f>
        <v>0</v>
      </c>
      <c r="U694" s="12"/>
      <c r="V694" s="12"/>
      <c r="W694" s="12"/>
      <c r="X694" s="12"/>
      <c r="Y694" s="12"/>
      <c r="Z694" s="12"/>
      <c r="AA694" s="12"/>
      <c r="AB694" s="12"/>
      <c r="AC694" s="12"/>
      <c r="AD694" s="12"/>
      <c r="AE694" s="12"/>
      <c r="AR694" s="208" t="s">
        <v>83</v>
      </c>
      <c r="AT694" s="209" t="s">
        <v>73</v>
      </c>
      <c r="AU694" s="209" t="s">
        <v>81</v>
      </c>
      <c r="AY694" s="208" t="s">
        <v>152</v>
      </c>
      <c r="BK694" s="210">
        <f>SUM(BK695:BK716)</f>
        <v>0</v>
      </c>
    </row>
    <row r="695" spans="1:65" s="2" customFormat="1" ht="14.4" customHeight="1">
      <c r="A695" s="39"/>
      <c r="B695" s="40"/>
      <c r="C695" s="213" t="s">
        <v>746</v>
      </c>
      <c r="D695" s="213" t="s">
        <v>154</v>
      </c>
      <c r="E695" s="214" t="s">
        <v>747</v>
      </c>
      <c r="F695" s="215" t="s">
        <v>748</v>
      </c>
      <c r="G695" s="216" t="s">
        <v>749</v>
      </c>
      <c r="H695" s="217">
        <v>3</v>
      </c>
      <c r="I695" s="218"/>
      <c r="J695" s="219">
        <f>ROUND(I695*H695,2)</f>
        <v>0</v>
      </c>
      <c r="K695" s="215" t="s">
        <v>19</v>
      </c>
      <c r="L695" s="45"/>
      <c r="M695" s="220" t="s">
        <v>19</v>
      </c>
      <c r="N695" s="221" t="s">
        <v>45</v>
      </c>
      <c r="O695" s="85"/>
      <c r="P695" s="222">
        <f>O695*H695</f>
        <v>0</v>
      </c>
      <c r="Q695" s="222">
        <v>0.02</v>
      </c>
      <c r="R695" s="222">
        <f>Q695*H695</f>
        <v>0.06</v>
      </c>
      <c r="S695" s="222">
        <v>0</v>
      </c>
      <c r="T695" s="223">
        <f>S695*H695</f>
        <v>0</v>
      </c>
      <c r="U695" s="39"/>
      <c r="V695" s="39"/>
      <c r="W695" s="39"/>
      <c r="X695" s="39"/>
      <c r="Y695" s="39"/>
      <c r="Z695" s="39"/>
      <c r="AA695" s="39"/>
      <c r="AB695" s="39"/>
      <c r="AC695" s="39"/>
      <c r="AD695" s="39"/>
      <c r="AE695" s="39"/>
      <c r="AR695" s="224" t="s">
        <v>268</v>
      </c>
      <c r="AT695" s="224" t="s">
        <v>154</v>
      </c>
      <c r="AU695" s="224" t="s">
        <v>83</v>
      </c>
      <c r="AY695" s="18" t="s">
        <v>152</v>
      </c>
      <c r="BE695" s="225">
        <f>IF(N695="základní",J695,0)</f>
        <v>0</v>
      </c>
      <c r="BF695" s="225">
        <f>IF(N695="snížená",J695,0)</f>
        <v>0</v>
      </c>
      <c r="BG695" s="225">
        <f>IF(N695="zákl. přenesená",J695,0)</f>
        <v>0</v>
      </c>
      <c r="BH695" s="225">
        <f>IF(N695="sníž. přenesená",J695,0)</f>
        <v>0</v>
      </c>
      <c r="BI695" s="225">
        <f>IF(N695="nulová",J695,0)</f>
        <v>0</v>
      </c>
      <c r="BJ695" s="18" t="s">
        <v>81</v>
      </c>
      <c r="BK695" s="225">
        <f>ROUND(I695*H695,2)</f>
        <v>0</v>
      </c>
      <c r="BL695" s="18" t="s">
        <v>268</v>
      </c>
      <c r="BM695" s="224" t="s">
        <v>750</v>
      </c>
    </row>
    <row r="696" spans="1:65" s="2" customFormat="1" ht="14.4" customHeight="1">
      <c r="A696" s="39"/>
      <c r="B696" s="40"/>
      <c r="C696" s="213" t="s">
        <v>751</v>
      </c>
      <c r="D696" s="213" t="s">
        <v>154</v>
      </c>
      <c r="E696" s="214" t="s">
        <v>752</v>
      </c>
      <c r="F696" s="215" t="s">
        <v>753</v>
      </c>
      <c r="G696" s="216" t="s">
        <v>749</v>
      </c>
      <c r="H696" s="217">
        <v>1</v>
      </c>
      <c r="I696" s="218"/>
      <c r="J696" s="219">
        <f>ROUND(I696*H696,2)</f>
        <v>0</v>
      </c>
      <c r="K696" s="215" t="s">
        <v>19</v>
      </c>
      <c r="L696" s="45"/>
      <c r="M696" s="220" t="s">
        <v>19</v>
      </c>
      <c r="N696" s="221" t="s">
        <v>45</v>
      </c>
      <c r="O696" s="85"/>
      <c r="P696" s="222">
        <f>O696*H696</f>
        <v>0</v>
      </c>
      <c r="Q696" s="222">
        <v>0.015</v>
      </c>
      <c r="R696" s="222">
        <f>Q696*H696</f>
        <v>0.015</v>
      </c>
      <c r="S696" s="222">
        <v>0</v>
      </c>
      <c r="T696" s="223">
        <f>S696*H696</f>
        <v>0</v>
      </c>
      <c r="U696" s="39"/>
      <c r="V696" s="39"/>
      <c r="W696" s="39"/>
      <c r="X696" s="39"/>
      <c r="Y696" s="39"/>
      <c r="Z696" s="39"/>
      <c r="AA696" s="39"/>
      <c r="AB696" s="39"/>
      <c r="AC696" s="39"/>
      <c r="AD696" s="39"/>
      <c r="AE696" s="39"/>
      <c r="AR696" s="224" t="s">
        <v>268</v>
      </c>
      <c r="AT696" s="224" t="s">
        <v>154</v>
      </c>
      <c r="AU696" s="224" t="s">
        <v>83</v>
      </c>
      <c r="AY696" s="18" t="s">
        <v>152</v>
      </c>
      <c r="BE696" s="225">
        <f>IF(N696="základní",J696,0)</f>
        <v>0</v>
      </c>
      <c r="BF696" s="225">
        <f>IF(N696="snížená",J696,0)</f>
        <v>0</v>
      </c>
      <c r="BG696" s="225">
        <f>IF(N696="zákl. přenesená",J696,0)</f>
        <v>0</v>
      </c>
      <c r="BH696" s="225">
        <f>IF(N696="sníž. přenesená",J696,0)</f>
        <v>0</v>
      </c>
      <c r="BI696" s="225">
        <f>IF(N696="nulová",J696,0)</f>
        <v>0</v>
      </c>
      <c r="BJ696" s="18" t="s">
        <v>81</v>
      </c>
      <c r="BK696" s="225">
        <f>ROUND(I696*H696,2)</f>
        <v>0</v>
      </c>
      <c r="BL696" s="18" t="s">
        <v>268</v>
      </c>
      <c r="BM696" s="224" t="s">
        <v>754</v>
      </c>
    </row>
    <row r="697" spans="1:65" s="2" customFormat="1" ht="14.4" customHeight="1">
      <c r="A697" s="39"/>
      <c r="B697" s="40"/>
      <c r="C697" s="213" t="s">
        <v>755</v>
      </c>
      <c r="D697" s="213" t="s">
        <v>154</v>
      </c>
      <c r="E697" s="214" t="s">
        <v>756</v>
      </c>
      <c r="F697" s="215" t="s">
        <v>757</v>
      </c>
      <c r="G697" s="216" t="s">
        <v>749</v>
      </c>
      <c r="H697" s="217">
        <v>1</v>
      </c>
      <c r="I697" s="218"/>
      <c r="J697" s="219">
        <f>ROUND(I697*H697,2)</f>
        <v>0</v>
      </c>
      <c r="K697" s="215" t="s">
        <v>19</v>
      </c>
      <c r="L697" s="45"/>
      <c r="M697" s="220" t="s">
        <v>19</v>
      </c>
      <c r="N697" s="221" t="s">
        <v>45</v>
      </c>
      <c r="O697" s="85"/>
      <c r="P697" s="222">
        <f>O697*H697</f>
        <v>0</v>
      </c>
      <c r="Q697" s="222">
        <v>0.045</v>
      </c>
      <c r="R697" s="222">
        <f>Q697*H697</f>
        <v>0.045</v>
      </c>
      <c r="S697" s="222">
        <v>0</v>
      </c>
      <c r="T697" s="223">
        <f>S697*H697</f>
        <v>0</v>
      </c>
      <c r="U697" s="39"/>
      <c r="V697" s="39"/>
      <c r="W697" s="39"/>
      <c r="X697" s="39"/>
      <c r="Y697" s="39"/>
      <c r="Z697" s="39"/>
      <c r="AA697" s="39"/>
      <c r="AB697" s="39"/>
      <c r="AC697" s="39"/>
      <c r="AD697" s="39"/>
      <c r="AE697" s="39"/>
      <c r="AR697" s="224" t="s">
        <v>268</v>
      </c>
      <c r="AT697" s="224" t="s">
        <v>154</v>
      </c>
      <c r="AU697" s="224" t="s">
        <v>83</v>
      </c>
      <c r="AY697" s="18" t="s">
        <v>152</v>
      </c>
      <c r="BE697" s="225">
        <f>IF(N697="základní",J697,0)</f>
        <v>0</v>
      </c>
      <c r="BF697" s="225">
        <f>IF(N697="snížená",J697,0)</f>
        <v>0</v>
      </c>
      <c r="BG697" s="225">
        <f>IF(N697="zákl. přenesená",J697,0)</f>
        <v>0</v>
      </c>
      <c r="BH697" s="225">
        <f>IF(N697="sníž. přenesená",J697,0)</f>
        <v>0</v>
      </c>
      <c r="BI697" s="225">
        <f>IF(N697="nulová",J697,0)</f>
        <v>0</v>
      </c>
      <c r="BJ697" s="18" t="s">
        <v>81</v>
      </c>
      <c r="BK697" s="225">
        <f>ROUND(I697*H697,2)</f>
        <v>0</v>
      </c>
      <c r="BL697" s="18" t="s">
        <v>268</v>
      </c>
      <c r="BM697" s="224" t="s">
        <v>758</v>
      </c>
    </row>
    <row r="698" spans="1:65" s="2" customFormat="1" ht="14.4" customHeight="1">
      <c r="A698" s="39"/>
      <c r="B698" s="40"/>
      <c r="C698" s="213" t="s">
        <v>759</v>
      </c>
      <c r="D698" s="213" t="s">
        <v>154</v>
      </c>
      <c r="E698" s="214" t="s">
        <v>760</v>
      </c>
      <c r="F698" s="215" t="s">
        <v>761</v>
      </c>
      <c r="G698" s="216" t="s">
        <v>749</v>
      </c>
      <c r="H698" s="217">
        <v>1</v>
      </c>
      <c r="I698" s="218"/>
      <c r="J698" s="219">
        <f>ROUND(I698*H698,2)</f>
        <v>0</v>
      </c>
      <c r="K698" s="215" t="s">
        <v>19</v>
      </c>
      <c r="L698" s="45"/>
      <c r="M698" s="220" t="s">
        <v>19</v>
      </c>
      <c r="N698" s="221" t="s">
        <v>45</v>
      </c>
      <c r="O698" s="85"/>
      <c r="P698" s="222">
        <f>O698*H698</f>
        <v>0</v>
      </c>
      <c r="Q698" s="222">
        <v>0.04</v>
      </c>
      <c r="R698" s="222">
        <f>Q698*H698</f>
        <v>0.04</v>
      </c>
      <c r="S698" s="222">
        <v>0</v>
      </c>
      <c r="T698" s="223">
        <f>S698*H698</f>
        <v>0</v>
      </c>
      <c r="U698" s="39"/>
      <c r="V698" s="39"/>
      <c r="W698" s="39"/>
      <c r="X698" s="39"/>
      <c r="Y698" s="39"/>
      <c r="Z698" s="39"/>
      <c r="AA698" s="39"/>
      <c r="AB698" s="39"/>
      <c r="AC698" s="39"/>
      <c r="AD698" s="39"/>
      <c r="AE698" s="39"/>
      <c r="AR698" s="224" t="s">
        <v>268</v>
      </c>
      <c r="AT698" s="224" t="s">
        <v>154</v>
      </c>
      <c r="AU698" s="224" t="s">
        <v>83</v>
      </c>
      <c r="AY698" s="18" t="s">
        <v>152</v>
      </c>
      <c r="BE698" s="225">
        <f>IF(N698="základní",J698,0)</f>
        <v>0</v>
      </c>
      <c r="BF698" s="225">
        <f>IF(N698="snížená",J698,0)</f>
        <v>0</v>
      </c>
      <c r="BG698" s="225">
        <f>IF(N698="zákl. přenesená",J698,0)</f>
        <v>0</v>
      </c>
      <c r="BH698" s="225">
        <f>IF(N698="sníž. přenesená",J698,0)</f>
        <v>0</v>
      </c>
      <c r="BI698" s="225">
        <f>IF(N698="nulová",J698,0)</f>
        <v>0</v>
      </c>
      <c r="BJ698" s="18" t="s">
        <v>81</v>
      </c>
      <c r="BK698" s="225">
        <f>ROUND(I698*H698,2)</f>
        <v>0</v>
      </c>
      <c r="BL698" s="18" t="s">
        <v>268</v>
      </c>
      <c r="BM698" s="224" t="s">
        <v>762</v>
      </c>
    </row>
    <row r="699" spans="1:65" s="2" customFormat="1" ht="14.4" customHeight="1">
      <c r="A699" s="39"/>
      <c r="B699" s="40"/>
      <c r="C699" s="213" t="s">
        <v>763</v>
      </c>
      <c r="D699" s="213" t="s">
        <v>154</v>
      </c>
      <c r="E699" s="214" t="s">
        <v>764</v>
      </c>
      <c r="F699" s="215" t="s">
        <v>765</v>
      </c>
      <c r="G699" s="216" t="s">
        <v>749</v>
      </c>
      <c r="H699" s="217">
        <v>1</v>
      </c>
      <c r="I699" s="218"/>
      <c r="J699" s="219">
        <f>ROUND(I699*H699,2)</f>
        <v>0</v>
      </c>
      <c r="K699" s="215" t="s">
        <v>19</v>
      </c>
      <c r="L699" s="45"/>
      <c r="M699" s="220" t="s">
        <v>19</v>
      </c>
      <c r="N699" s="221" t="s">
        <v>45</v>
      </c>
      <c r="O699" s="85"/>
      <c r="P699" s="222">
        <f>O699*H699</f>
        <v>0</v>
      </c>
      <c r="Q699" s="222">
        <v>0.04</v>
      </c>
      <c r="R699" s="222">
        <f>Q699*H699</f>
        <v>0.04</v>
      </c>
      <c r="S699" s="222">
        <v>0</v>
      </c>
      <c r="T699" s="223">
        <f>S699*H699</f>
        <v>0</v>
      </c>
      <c r="U699" s="39"/>
      <c r="V699" s="39"/>
      <c r="W699" s="39"/>
      <c r="X699" s="39"/>
      <c r="Y699" s="39"/>
      <c r="Z699" s="39"/>
      <c r="AA699" s="39"/>
      <c r="AB699" s="39"/>
      <c r="AC699" s="39"/>
      <c r="AD699" s="39"/>
      <c r="AE699" s="39"/>
      <c r="AR699" s="224" t="s">
        <v>268</v>
      </c>
      <c r="AT699" s="224" t="s">
        <v>154</v>
      </c>
      <c r="AU699" s="224" t="s">
        <v>83</v>
      </c>
      <c r="AY699" s="18" t="s">
        <v>152</v>
      </c>
      <c r="BE699" s="225">
        <f>IF(N699="základní",J699,0)</f>
        <v>0</v>
      </c>
      <c r="BF699" s="225">
        <f>IF(N699="snížená",J699,0)</f>
        <v>0</v>
      </c>
      <c r="BG699" s="225">
        <f>IF(N699="zákl. přenesená",J699,0)</f>
        <v>0</v>
      </c>
      <c r="BH699" s="225">
        <f>IF(N699="sníž. přenesená",J699,0)</f>
        <v>0</v>
      </c>
      <c r="BI699" s="225">
        <f>IF(N699="nulová",J699,0)</f>
        <v>0</v>
      </c>
      <c r="BJ699" s="18" t="s">
        <v>81</v>
      </c>
      <c r="BK699" s="225">
        <f>ROUND(I699*H699,2)</f>
        <v>0</v>
      </c>
      <c r="BL699" s="18" t="s">
        <v>268</v>
      </c>
      <c r="BM699" s="224" t="s">
        <v>766</v>
      </c>
    </row>
    <row r="700" spans="1:65" s="2" customFormat="1" ht="14.4" customHeight="1">
      <c r="A700" s="39"/>
      <c r="B700" s="40"/>
      <c r="C700" s="213" t="s">
        <v>767</v>
      </c>
      <c r="D700" s="213" t="s">
        <v>154</v>
      </c>
      <c r="E700" s="214" t="s">
        <v>768</v>
      </c>
      <c r="F700" s="215" t="s">
        <v>769</v>
      </c>
      <c r="G700" s="216" t="s">
        <v>749</v>
      </c>
      <c r="H700" s="217">
        <v>1</v>
      </c>
      <c r="I700" s="218"/>
      <c r="J700" s="219">
        <f>ROUND(I700*H700,2)</f>
        <v>0</v>
      </c>
      <c r="K700" s="215" t="s">
        <v>19</v>
      </c>
      <c r="L700" s="45"/>
      <c r="M700" s="220" t="s">
        <v>19</v>
      </c>
      <c r="N700" s="221" t="s">
        <v>45</v>
      </c>
      <c r="O700" s="85"/>
      <c r="P700" s="222">
        <f>O700*H700</f>
        <v>0</v>
      </c>
      <c r="Q700" s="222">
        <v>0.04</v>
      </c>
      <c r="R700" s="222">
        <f>Q700*H700</f>
        <v>0.04</v>
      </c>
      <c r="S700" s="222">
        <v>0</v>
      </c>
      <c r="T700" s="223">
        <f>S700*H700</f>
        <v>0</v>
      </c>
      <c r="U700" s="39"/>
      <c r="V700" s="39"/>
      <c r="W700" s="39"/>
      <c r="X700" s="39"/>
      <c r="Y700" s="39"/>
      <c r="Z700" s="39"/>
      <c r="AA700" s="39"/>
      <c r="AB700" s="39"/>
      <c r="AC700" s="39"/>
      <c r="AD700" s="39"/>
      <c r="AE700" s="39"/>
      <c r="AR700" s="224" t="s">
        <v>268</v>
      </c>
      <c r="AT700" s="224" t="s">
        <v>154</v>
      </c>
      <c r="AU700" s="224" t="s">
        <v>83</v>
      </c>
      <c r="AY700" s="18" t="s">
        <v>152</v>
      </c>
      <c r="BE700" s="225">
        <f>IF(N700="základní",J700,0)</f>
        <v>0</v>
      </c>
      <c r="BF700" s="225">
        <f>IF(N700="snížená",J700,0)</f>
        <v>0</v>
      </c>
      <c r="BG700" s="225">
        <f>IF(N700="zákl. přenesená",J700,0)</f>
        <v>0</v>
      </c>
      <c r="BH700" s="225">
        <f>IF(N700="sníž. přenesená",J700,0)</f>
        <v>0</v>
      </c>
      <c r="BI700" s="225">
        <f>IF(N700="nulová",J700,0)</f>
        <v>0</v>
      </c>
      <c r="BJ700" s="18" t="s">
        <v>81</v>
      </c>
      <c r="BK700" s="225">
        <f>ROUND(I700*H700,2)</f>
        <v>0</v>
      </c>
      <c r="BL700" s="18" t="s">
        <v>268</v>
      </c>
      <c r="BM700" s="224" t="s">
        <v>770</v>
      </c>
    </row>
    <row r="701" spans="1:65" s="2" customFormat="1" ht="14.4" customHeight="1">
      <c r="A701" s="39"/>
      <c r="B701" s="40"/>
      <c r="C701" s="213" t="s">
        <v>771</v>
      </c>
      <c r="D701" s="213" t="s">
        <v>154</v>
      </c>
      <c r="E701" s="214" t="s">
        <v>772</v>
      </c>
      <c r="F701" s="215" t="s">
        <v>773</v>
      </c>
      <c r="G701" s="216" t="s">
        <v>749</v>
      </c>
      <c r="H701" s="217">
        <v>1</v>
      </c>
      <c r="I701" s="218"/>
      <c r="J701" s="219">
        <f>ROUND(I701*H701,2)</f>
        <v>0</v>
      </c>
      <c r="K701" s="215" t="s">
        <v>19</v>
      </c>
      <c r="L701" s="45"/>
      <c r="M701" s="220" t="s">
        <v>19</v>
      </c>
      <c r="N701" s="221" t="s">
        <v>45</v>
      </c>
      <c r="O701" s="85"/>
      <c r="P701" s="222">
        <f>O701*H701</f>
        <v>0</v>
      </c>
      <c r="Q701" s="222">
        <v>0.027</v>
      </c>
      <c r="R701" s="222">
        <f>Q701*H701</f>
        <v>0.027</v>
      </c>
      <c r="S701" s="222">
        <v>0</v>
      </c>
      <c r="T701" s="223">
        <f>S701*H701</f>
        <v>0</v>
      </c>
      <c r="U701" s="39"/>
      <c r="V701" s="39"/>
      <c r="W701" s="39"/>
      <c r="X701" s="39"/>
      <c r="Y701" s="39"/>
      <c r="Z701" s="39"/>
      <c r="AA701" s="39"/>
      <c r="AB701" s="39"/>
      <c r="AC701" s="39"/>
      <c r="AD701" s="39"/>
      <c r="AE701" s="39"/>
      <c r="AR701" s="224" t="s">
        <v>268</v>
      </c>
      <c r="AT701" s="224" t="s">
        <v>154</v>
      </c>
      <c r="AU701" s="224" t="s">
        <v>83</v>
      </c>
      <c r="AY701" s="18" t="s">
        <v>152</v>
      </c>
      <c r="BE701" s="225">
        <f>IF(N701="základní",J701,0)</f>
        <v>0</v>
      </c>
      <c r="BF701" s="225">
        <f>IF(N701="snížená",J701,0)</f>
        <v>0</v>
      </c>
      <c r="BG701" s="225">
        <f>IF(N701="zákl. přenesená",J701,0)</f>
        <v>0</v>
      </c>
      <c r="BH701" s="225">
        <f>IF(N701="sníž. přenesená",J701,0)</f>
        <v>0</v>
      </c>
      <c r="BI701" s="225">
        <f>IF(N701="nulová",J701,0)</f>
        <v>0</v>
      </c>
      <c r="BJ701" s="18" t="s">
        <v>81</v>
      </c>
      <c r="BK701" s="225">
        <f>ROUND(I701*H701,2)</f>
        <v>0</v>
      </c>
      <c r="BL701" s="18" t="s">
        <v>268</v>
      </c>
      <c r="BM701" s="224" t="s">
        <v>774</v>
      </c>
    </row>
    <row r="702" spans="1:65" s="2" customFormat="1" ht="14.4" customHeight="1">
      <c r="A702" s="39"/>
      <c r="B702" s="40"/>
      <c r="C702" s="213" t="s">
        <v>775</v>
      </c>
      <c r="D702" s="213" t="s">
        <v>154</v>
      </c>
      <c r="E702" s="214" t="s">
        <v>776</v>
      </c>
      <c r="F702" s="215" t="s">
        <v>777</v>
      </c>
      <c r="G702" s="216" t="s">
        <v>749</v>
      </c>
      <c r="H702" s="217">
        <v>1</v>
      </c>
      <c r="I702" s="218"/>
      <c r="J702" s="219">
        <f>ROUND(I702*H702,2)</f>
        <v>0</v>
      </c>
      <c r="K702" s="215" t="s">
        <v>19</v>
      </c>
      <c r="L702" s="45"/>
      <c r="M702" s="220" t="s">
        <v>19</v>
      </c>
      <c r="N702" s="221" t="s">
        <v>45</v>
      </c>
      <c r="O702" s="85"/>
      <c r="P702" s="222">
        <f>O702*H702</f>
        <v>0</v>
      </c>
      <c r="Q702" s="222">
        <v>0.02</v>
      </c>
      <c r="R702" s="222">
        <f>Q702*H702</f>
        <v>0.02</v>
      </c>
      <c r="S702" s="222">
        <v>0</v>
      </c>
      <c r="T702" s="223">
        <f>S702*H702</f>
        <v>0</v>
      </c>
      <c r="U702" s="39"/>
      <c r="V702" s="39"/>
      <c r="W702" s="39"/>
      <c r="X702" s="39"/>
      <c r="Y702" s="39"/>
      <c r="Z702" s="39"/>
      <c r="AA702" s="39"/>
      <c r="AB702" s="39"/>
      <c r="AC702" s="39"/>
      <c r="AD702" s="39"/>
      <c r="AE702" s="39"/>
      <c r="AR702" s="224" t="s">
        <v>268</v>
      </c>
      <c r="AT702" s="224" t="s">
        <v>154</v>
      </c>
      <c r="AU702" s="224" t="s">
        <v>83</v>
      </c>
      <c r="AY702" s="18" t="s">
        <v>152</v>
      </c>
      <c r="BE702" s="225">
        <f>IF(N702="základní",J702,0)</f>
        <v>0</v>
      </c>
      <c r="BF702" s="225">
        <f>IF(N702="snížená",J702,0)</f>
        <v>0</v>
      </c>
      <c r="BG702" s="225">
        <f>IF(N702="zákl. přenesená",J702,0)</f>
        <v>0</v>
      </c>
      <c r="BH702" s="225">
        <f>IF(N702="sníž. přenesená",J702,0)</f>
        <v>0</v>
      </c>
      <c r="BI702" s="225">
        <f>IF(N702="nulová",J702,0)</f>
        <v>0</v>
      </c>
      <c r="BJ702" s="18" t="s">
        <v>81</v>
      </c>
      <c r="BK702" s="225">
        <f>ROUND(I702*H702,2)</f>
        <v>0</v>
      </c>
      <c r="BL702" s="18" t="s">
        <v>268</v>
      </c>
      <c r="BM702" s="224" t="s">
        <v>778</v>
      </c>
    </row>
    <row r="703" spans="1:65" s="2" customFormat="1" ht="14.4" customHeight="1">
      <c r="A703" s="39"/>
      <c r="B703" s="40"/>
      <c r="C703" s="213" t="s">
        <v>779</v>
      </c>
      <c r="D703" s="213" t="s">
        <v>154</v>
      </c>
      <c r="E703" s="214" t="s">
        <v>780</v>
      </c>
      <c r="F703" s="215" t="s">
        <v>781</v>
      </c>
      <c r="G703" s="216" t="s">
        <v>475</v>
      </c>
      <c r="H703" s="217">
        <v>41.225</v>
      </c>
      <c r="I703" s="218"/>
      <c r="J703" s="219">
        <f>ROUND(I703*H703,2)</f>
        <v>0</v>
      </c>
      <c r="K703" s="215" t="s">
        <v>158</v>
      </c>
      <c r="L703" s="45"/>
      <c r="M703" s="220" t="s">
        <v>19</v>
      </c>
      <c r="N703" s="221" t="s">
        <v>45</v>
      </c>
      <c r="O703" s="85"/>
      <c r="P703" s="222">
        <f>O703*H703</f>
        <v>0</v>
      </c>
      <c r="Q703" s="222">
        <v>0</v>
      </c>
      <c r="R703" s="222">
        <f>Q703*H703</f>
        <v>0</v>
      </c>
      <c r="S703" s="222">
        <v>0</v>
      </c>
      <c r="T703" s="223">
        <f>S703*H703</f>
        <v>0</v>
      </c>
      <c r="U703" s="39"/>
      <c r="V703" s="39"/>
      <c r="W703" s="39"/>
      <c r="X703" s="39"/>
      <c r="Y703" s="39"/>
      <c r="Z703" s="39"/>
      <c r="AA703" s="39"/>
      <c r="AB703" s="39"/>
      <c r="AC703" s="39"/>
      <c r="AD703" s="39"/>
      <c r="AE703" s="39"/>
      <c r="AR703" s="224" t="s">
        <v>268</v>
      </c>
      <c r="AT703" s="224" t="s">
        <v>154</v>
      </c>
      <c r="AU703" s="224" t="s">
        <v>83</v>
      </c>
      <c r="AY703" s="18" t="s">
        <v>152</v>
      </c>
      <c r="BE703" s="225">
        <f>IF(N703="základní",J703,0)</f>
        <v>0</v>
      </c>
      <c r="BF703" s="225">
        <f>IF(N703="snížená",J703,0)</f>
        <v>0</v>
      </c>
      <c r="BG703" s="225">
        <f>IF(N703="zákl. přenesená",J703,0)</f>
        <v>0</v>
      </c>
      <c r="BH703" s="225">
        <f>IF(N703="sníž. přenesená",J703,0)</f>
        <v>0</v>
      </c>
      <c r="BI703" s="225">
        <f>IF(N703="nulová",J703,0)</f>
        <v>0</v>
      </c>
      <c r="BJ703" s="18" t="s">
        <v>81</v>
      </c>
      <c r="BK703" s="225">
        <f>ROUND(I703*H703,2)</f>
        <v>0</v>
      </c>
      <c r="BL703" s="18" t="s">
        <v>268</v>
      </c>
      <c r="BM703" s="224" t="s">
        <v>782</v>
      </c>
    </row>
    <row r="704" spans="1:47" s="2" customFormat="1" ht="12">
      <c r="A704" s="39"/>
      <c r="B704" s="40"/>
      <c r="C704" s="41"/>
      <c r="D704" s="226" t="s">
        <v>161</v>
      </c>
      <c r="E704" s="41"/>
      <c r="F704" s="227" t="s">
        <v>783</v>
      </c>
      <c r="G704" s="41"/>
      <c r="H704" s="41"/>
      <c r="I704" s="228"/>
      <c r="J704" s="41"/>
      <c r="K704" s="41"/>
      <c r="L704" s="45"/>
      <c r="M704" s="229"/>
      <c r="N704" s="230"/>
      <c r="O704" s="85"/>
      <c r="P704" s="85"/>
      <c r="Q704" s="85"/>
      <c r="R704" s="85"/>
      <c r="S704" s="85"/>
      <c r="T704" s="86"/>
      <c r="U704" s="39"/>
      <c r="V704" s="39"/>
      <c r="W704" s="39"/>
      <c r="X704" s="39"/>
      <c r="Y704" s="39"/>
      <c r="Z704" s="39"/>
      <c r="AA704" s="39"/>
      <c r="AB704" s="39"/>
      <c r="AC704" s="39"/>
      <c r="AD704" s="39"/>
      <c r="AE704" s="39"/>
      <c r="AT704" s="18" t="s">
        <v>161</v>
      </c>
      <c r="AU704" s="18" t="s">
        <v>83</v>
      </c>
    </row>
    <row r="705" spans="1:51" s="13" customFormat="1" ht="12">
      <c r="A705" s="13"/>
      <c r="B705" s="231"/>
      <c r="C705" s="232"/>
      <c r="D705" s="226" t="s">
        <v>163</v>
      </c>
      <c r="E705" s="233" t="s">
        <v>19</v>
      </c>
      <c r="F705" s="234" t="s">
        <v>784</v>
      </c>
      <c r="G705" s="232"/>
      <c r="H705" s="233" t="s">
        <v>19</v>
      </c>
      <c r="I705" s="235"/>
      <c r="J705" s="232"/>
      <c r="K705" s="232"/>
      <c r="L705" s="236"/>
      <c r="M705" s="237"/>
      <c r="N705" s="238"/>
      <c r="O705" s="238"/>
      <c r="P705" s="238"/>
      <c r="Q705" s="238"/>
      <c r="R705" s="238"/>
      <c r="S705" s="238"/>
      <c r="T705" s="239"/>
      <c r="U705" s="13"/>
      <c r="V705" s="13"/>
      <c r="W705" s="13"/>
      <c r="X705" s="13"/>
      <c r="Y705" s="13"/>
      <c r="Z705" s="13"/>
      <c r="AA705" s="13"/>
      <c r="AB705" s="13"/>
      <c r="AC705" s="13"/>
      <c r="AD705" s="13"/>
      <c r="AE705" s="13"/>
      <c r="AT705" s="240" t="s">
        <v>163</v>
      </c>
      <c r="AU705" s="240" t="s">
        <v>83</v>
      </c>
      <c r="AV705" s="13" t="s">
        <v>81</v>
      </c>
      <c r="AW705" s="13" t="s">
        <v>33</v>
      </c>
      <c r="AX705" s="13" t="s">
        <v>74</v>
      </c>
      <c r="AY705" s="240" t="s">
        <v>152</v>
      </c>
    </row>
    <row r="706" spans="1:51" s="13" customFormat="1" ht="12">
      <c r="A706" s="13"/>
      <c r="B706" s="231"/>
      <c r="C706" s="232"/>
      <c r="D706" s="226" t="s">
        <v>163</v>
      </c>
      <c r="E706" s="233" t="s">
        <v>19</v>
      </c>
      <c r="F706" s="234" t="s">
        <v>528</v>
      </c>
      <c r="G706" s="232"/>
      <c r="H706" s="233" t="s">
        <v>19</v>
      </c>
      <c r="I706" s="235"/>
      <c r="J706" s="232"/>
      <c r="K706" s="232"/>
      <c r="L706" s="236"/>
      <c r="M706" s="237"/>
      <c r="N706" s="238"/>
      <c r="O706" s="238"/>
      <c r="P706" s="238"/>
      <c r="Q706" s="238"/>
      <c r="R706" s="238"/>
      <c r="S706" s="238"/>
      <c r="T706" s="239"/>
      <c r="U706" s="13"/>
      <c r="V706" s="13"/>
      <c r="W706" s="13"/>
      <c r="X706" s="13"/>
      <c r="Y706" s="13"/>
      <c r="Z706" s="13"/>
      <c r="AA706" s="13"/>
      <c r="AB706" s="13"/>
      <c r="AC706" s="13"/>
      <c r="AD706" s="13"/>
      <c r="AE706" s="13"/>
      <c r="AT706" s="240" t="s">
        <v>163</v>
      </c>
      <c r="AU706" s="240" t="s">
        <v>83</v>
      </c>
      <c r="AV706" s="13" t="s">
        <v>81</v>
      </c>
      <c r="AW706" s="13" t="s">
        <v>33</v>
      </c>
      <c r="AX706" s="13" t="s">
        <v>74</v>
      </c>
      <c r="AY706" s="240" t="s">
        <v>152</v>
      </c>
    </row>
    <row r="707" spans="1:51" s="14" customFormat="1" ht="12">
      <c r="A707" s="14"/>
      <c r="B707" s="241"/>
      <c r="C707" s="242"/>
      <c r="D707" s="226" t="s">
        <v>163</v>
      </c>
      <c r="E707" s="243" t="s">
        <v>19</v>
      </c>
      <c r="F707" s="244" t="s">
        <v>785</v>
      </c>
      <c r="G707" s="242"/>
      <c r="H707" s="245">
        <v>41.225</v>
      </c>
      <c r="I707" s="246"/>
      <c r="J707" s="242"/>
      <c r="K707" s="242"/>
      <c r="L707" s="247"/>
      <c r="M707" s="248"/>
      <c r="N707" s="249"/>
      <c r="O707" s="249"/>
      <c r="P707" s="249"/>
      <c r="Q707" s="249"/>
      <c r="R707" s="249"/>
      <c r="S707" s="249"/>
      <c r="T707" s="250"/>
      <c r="U707" s="14"/>
      <c r="V707" s="14"/>
      <c r="W707" s="14"/>
      <c r="X707" s="14"/>
      <c r="Y707" s="14"/>
      <c r="Z707" s="14"/>
      <c r="AA707" s="14"/>
      <c r="AB707" s="14"/>
      <c r="AC707" s="14"/>
      <c r="AD707" s="14"/>
      <c r="AE707" s="14"/>
      <c r="AT707" s="251" t="s">
        <v>163</v>
      </c>
      <c r="AU707" s="251" t="s">
        <v>83</v>
      </c>
      <c r="AV707" s="14" t="s">
        <v>83</v>
      </c>
      <c r="AW707" s="14" t="s">
        <v>33</v>
      </c>
      <c r="AX707" s="14" t="s">
        <v>74</v>
      </c>
      <c r="AY707" s="251" t="s">
        <v>152</v>
      </c>
    </row>
    <row r="708" spans="1:51" s="15" customFormat="1" ht="12">
      <c r="A708" s="15"/>
      <c r="B708" s="252"/>
      <c r="C708" s="253"/>
      <c r="D708" s="226" t="s">
        <v>163</v>
      </c>
      <c r="E708" s="254" t="s">
        <v>19</v>
      </c>
      <c r="F708" s="255" t="s">
        <v>170</v>
      </c>
      <c r="G708" s="253"/>
      <c r="H708" s="256">
        <v>41.225</v>
      </c>
      <c r="I708" s="257"/>
      <c r="J708" s="253"/>
      <c r="K708" s="253"/>
      <c r="L708" s="258"/>
      <c r="M708" s="259"/>
      <c r="N708" s="260"/>
      <c r="O708" s="260"/>
      <c r="P708" s="260"/>
      <c r="Q708" s="260"/>
      <c r="R708" s="260"/>
      <c r="S708" s="260"/>
      <c r="T708" s="261"/>
      <c r="U708" s="15"/>
      <c r="V708" s="15"/>
      <c r="W708" s="15"/>
      <c r="X708" s="15"/>
      <c r="Y708" s="15"/>
      <c r="Z708" s="15"/>
      <c r="AA708" s="15"/>
      <c r="AB708" s="15"/>
      <c r="AC708" s="15"/>
      <c r="AD708" s="15"/>
      <c r="AE708" s="15"/>
      <c r="AT708" s="262" t="s">
        <v>163</v>
      </c>
      <c r="AU708" s="262" t="s">
        <v>83</v>
      </c>
      <c r="AV708" s="15" t="s">
        <v>159</v>
      </c>
      <c r="AW708" s="15" t="s">
        <v>33</v>
      </c>
      <c r="AX708" s="15" t="s">
        <v>81</v>
      </c>
      <c r="AY708" s="262" t="s">
        <v>152</v>
      </c>
    </row>
    <row r="709" spans="1:65" s="2" customFormat="1" ht="14.4" customHeight="1">
      <c r="A709" s="39"/>
      <c r="B709" s="40"/>
      <c r="C709" s="263" t="s">
        <v>786</v>
      </c>
      <c r="D709" s="263" t="s">
        <v>531</v>
      </c>
      <c r="E709" s="264" t="s">
        <v>787</v>
      </c>
      <c r="F709" s="265" t="s">
        <v>788</v>
      </c>
      <c r="G709" s="266" t="s">
        <v>157</v>
      </c>
      <c r="H709" s="267">
        <v>0.109</v>
      </c>
      <c r="I709" s="268"/>
      <c r="J709" s="269">
        <f>ROUND(I709*H709,2)</f>
        <v>0</v>
      </c>
      <c r="K709" s="265" t="s">
        <v>19</v>
      </c>
      <c r="L709" s="270"/>
      <c r="M709" s="271" t="s">
        <v>19</v>
      </c>
      <c r="N709" s="272" t="s">
        <v>45</v>
      </c>
      <c r="O709" s="85"/>
      <c r="P709" s="222">
        <f>O709*H709</f>
        <v>0</v>
      </c>
      <c r="Q709" s="222">
        <v>0.55</v>
      </c>
      <c r="R709" s="222">
        <f>Q709*H709</f>
        <v>0.05995</v>
      </c>
      <c r="S709" s="222">
        <v>0</v>
      </c>
      <c r="T709" s="223">
        <f>S709*H709</f>
        <v>0</v>
      </c>
      <c r="U709" s="39"/>
      <c r="V709" s="39"/>
      <c r="W709" s="39"/>
      <c r="X709" s="39"/>
      <c r="Y709" s="39"/>
      <c r="Z709" s="39"/>
      <c r="AA709" s="39"/>
      <c r="AB709" s="39"/>
      <c r="AC709" s="39"/>
      <c r="AD709" s="39"/>
      <c r="AE709" s="39"/>
      <c r="AR709" s="224" t="s">
        <v>380</v>
      </c>
      <c r="AT709" s="224" t="s">
        <v>531</v>
      </c>
      <c r="AU709" s="224" t="s">
        <v>83</v>
      </c>
      <c r="AY709" s="18" t="s">
        <v>152</v>
      </c>
      <c r="BE709" s="225">
        <f>IF(N709="základní",J709,0)</f>
        <v>0</v>
      </c>
      <c r="BF709" s="225">
        <f>IF(N709="snížená",J709,0)</f>
        <v>0</v>
      </c>
      <c r="BG709" s="225">
        <f>IF(N709="zákl. přenesená",J709,0)</f>
        <v>0</v>
      </c>
      <c r="BH709" s="225">
        <f>IF(N709="sníž. přenesená",J709,0)</f>
        <v>0</v>
      </c>
      <c r="BI709" s="225">
        <f>IF(N709="nulová",J709,0)</f>
        <v>0</v>
      </c>
      <c r="BJ709" s="18" t="s">
        <v>81</v>
      </c>
      <c r="BK709" s="225">
        <f>ROUND(I709*H709,2)</f>
        <v>0</v>
      </c>
      <c r="BL709" s="18" t="s">
        <v>268</v>
      </c>
      <c r="BM709" s="224" t="s">
        <v>789</v>
      </c>
    </row>
    <row r="710" spans="1:51" s="13" customFormat="1" ht="12">
      <c r="A710" s="13"/>
      <c r="B710" s="231"/>
      <c r="C710" s="232"/>
      <c r="D710" s="226" t="s">
        <v>163</v>
      </c>
      <c r="E710" s="233" t="s">
        <v>19</v>
      </c>
      <c r="F710" s="234" t="s">
        <v>784</v>
      </c>
      <c r="G710" s="232"/>
      <c r="H710" s="233" t="s">
        <v>19</v>
      </c>
      <c r="I710" s="235"/>
      <c r="J710" s="232"/>
      <c r="K710" s="232"/>
      <c r="L710" s="236"/>
      <c r="M710" s="237"/>
      <c r="N710" s="238"/>
      <c r="O710" s="238"/>
      <c r="P710" s="238"/>
      <c r="Q710" s="238"/>
      <c r="R710" s="238"/>
      <c r="S710" s="238"/>
      <c r="T710" s="239"/>
      <c r="U710" s="13"/>
      <c r="V710" s="13"/>
      <c r="W710" s="13"/>
      <c r="X710" s="13"/>
      <c r="Y710" s="13"/>
      <c r="Z710" s="13"/>
      <c r="AA710" s="13"/>
      <c r="AB710" s="13"/>
      <c r="AC710" s="13"/>
      <c r="AD710" s="13"/>
      <c r="AE710" s="13"/>
      <c r="AT710" s="240" t="s">
        <v>163</v>
      </c>
      <c r="AU710" s="240" t="s">
        <v>83</v>
      </c>
      <c r="AV710" s="13" t="s">
        <v>81</v>
      </c>
      <c r="AW710" s="13" t="s">
        <v>33</v>
      </c>
      <c r="AX710" s="13" t="s">
        <v>74</v>
      </c>
      <c r="AY710" s="240" t="s">
        <v>152</v>
      </c>
    </row>
    <row r="711" spans="1:51" s="13" customFormat="1" ht="12">
      <c r="A711" s="13"/>
      <c r="B711" s="231"/>
      <c r="C711" s="232"/>
      <c r="D711" s="226" t="s">
        <v>163</v>
      </c>
      <c r="E711" s="233" t="s">
        <v>19</v>
      </c>
      <c r="F711" s="234" t="s">
        <v>528</v>
      </c>
      <c r="G711" s="232"/>
      <c r="H711" s="233" t="s">
        <v>19</v>
      </c>
      <c r="I711" s="235"/>
      <c r="J711" s="232"/>
      <c r="K711" s="232"/>
      <c r="L711" s="236"/>
      <c r="M711" s="237"/>
      <c r="N711" s="238"/>
      <c r="O711" s="238"/>
      <c r="P711" s="238"/>
      <c r="Q711" s="238"/>
      <c r="R711" s="238"/>
      <c r="S711" s="238"/>
      <c r="T711" s="239"/>
      <c r="U711" s="13"/>
      <c r="V711" s="13"/>
      <c r="W711" s="13"/>
      <c r="X711" s="13"/>
      <c r="Y711" s="13"/>
      <c r="Z711" s="13"/>
      <c r="AA711" s="13"/>
      <c r="AB711" s="13"/>
      <c r="AC711" s="13"/>
      <c r="AD711" s="13"/>
      <c r="AE711" s="13"/>
      <c r="AT711" s="240" t="s">
        <v>163</v>
      </c>
      <c r="AU711" s="240" t="s">
        <v>83</v>
      </c>
      <c r="AV711" s="13" t="s">
        <v>81</v>
      </c>
      <c r="AW711" s="13" t="s">
        <v>33</v>
      </c>
      <c r="AX711" s="13" t="s">
        <v>74</v>
      </c>
      <c r="AY711" s="240" t="s">
        <v>152</v>
      </c>
    </row>
    <row r="712" spans="1:51" s="14" customFormat="1" ht="12">
      <c r="A712" s="14"/>
      <c r="B712" s="241"/>
      <c r="C712" s="242"/>
      <c r="D712" s="226" t="s">
        <v>163</v>
      </c>
      <c r="E712" s="243" t="s">
        <v>19</v>
      </c>
      <c r="F712" s="244" t="s">
        <v>790</v>
      </c>
      <c r="G712" s="242"/>
      <c r="H712" s="245">
        <v>0.099</v>
      </c>
      <c r="I712" s="246"/>
      <c r="J712" s="242"/>
      <c r="K712" s="242"/>
      <c r="L712" s="247"/>
      <c r="M712" s="248"/>
      <c r="N712" s="249"/>
      <c r="O712" s="249"/>
      <c r="P712" s="249"/>
      <c r="Q712" s="249"/>
      <c r="R712" s="249"/>
      <c r="S712" s="249"/>
      <c r="T712" s="250"/>
      <c r="U712" s="14"/>
      <c r="V712" s="14"/>
      <c r="W712" s="14"/>
      <c r="X712" s="14"/>
      <c r="Y712" s="14"/>
      <c r="Z712" s="14"/>
      <c r="AA712" s="14"/>
      <c r="AB712" s="14"/>
      <c r="AC712" s="14"/>
      <c r="AD712" s="14"/>
      <c r="AE712" s="14"/>
      <c r="AT712" s="251" t="s">
        <v>163</v>
      </c>
      <c r="AU712" s="251" t="s">
        <v>83</v>
      </c>
      <c r="AV712" s="14" t="s">
        <v>83</v>
      </c>
      <c r="AW712" s="14" t="s">
        <v>33</v>
      </c>
      <c r="AX712" s="14" t="s">
        <v>74</v>
      </c>
      <c r="AY712" s="251" t="s">
        <v>152</v>
      </c>
    </row>
    <row r="713" spans="1:51" s="15" customFormat="1" ht="12">
      <c r="A713" s="15"/>
      <c r="B713" s="252"/>
      <c r="C713" s="253"/>
      <c r="D713" s="226" t="s">
        <v>163</v>
      </c>
      <c r="E713" s="254" t="s">
        <v>19</v>
      </c>
      <c r="F713" s="255" t="s">
        <v>170</v>
      </c>
      <c r="G713" s="253"/>
      <c r="H713" s="256">
        <v>0.099</v>
      </c>
      <c r="I713" s="257"/>
      <c r="J713" s="253"/>
      <c r="K713" s="253"/>
      <c r="L713" s="258"/>
      <c r="M713" s="259"/>
      <c r="N713" s="260"/>
      <c r="O713" s="260"/>
      <c r="P713" s="260"/>
      <c r="Q713" s="260"/>
      <c r="R713" s="260"/>
      <c r="S713" s="260"/>
      <c r="T713" s="261"/>
      <c r="U713" s="15"/>
      <c r="V713" s="15"/>
      <c r="W713" s="15"/>
      <c r="X713" s="15"/>
      <c r="Y713" s="15"/>
      <c r="Z713" s="15"/>
      <c r="AA713" s="15"/>
      <c r="AB713" s="15"/>
      <c r="AC713" s="15"/>
      <c r="AD713" s="15"/>
      <c r="AE713" s="15"/>
      <c r="AT713" s="262" t="s">
        <v>163</v>
      </c>
      <c r="AU713" s="262" t="s">
        <v>83</v>
      </c>
      <c r="AV713" s="15" t="s">
        <v>159</v>
      </c>
      <c r="AW713" s="15" t="s">
        <v>33</v>
      </c>
      <c r="AX713" s="15" t="s">
        <v>81</v>
      </c>
      <c r="AY713" s="262" t="s">
        <v>152</v>
      </c>
    </row>
    <row r="714" spans="1:51" s="14" customFormat="1" ht="12">
      <c r="A714" s="14"/>
      <c r="B714" s="241"/>
      <c r="C714" s="242"/>
      <c r="D714" s="226" t="s">
        <v>163</v>
      </c>
      <c r="E714" s="242"/>
      <c r="F714" s="244" t="s">
        <v>791</v>
      </c>
      <c r="G714" s="242"/>
      <c r="H714" s="245">
        <v>0.109</v>
      </c>
      <c r="I714" s="246"/>
      <c r="J714" s="242"/>
      <c r="K714" s="242"/>
      <c r="L714" s="247"/>
      <c r="M714" s="248"/>
      <c r="N714" s="249"/>
      <c r="O714" s="249"/>
      <c r="P714" s="249"/>
      <c r="Q714" s="249"/>
      <c r="R714" s="249"/>
      <c r="S714" s="249"/>
      <c r="T714" s="250"/>
      <c r="U714" s="14"/>
      <c r="V714" s="14"/>
      <c r="W714" s="14"/>
      <c r="X714" s="14"/>
      <c r="Y714" s="14"/>
      <c r="Z714" s="14"/>
      <c r="AA714" s="14"/>
      <c r="AB714" s="14"/>
      <c r="AC714" s="14"/>
      <c r="AD714" s="14"/>
      <c r="AE714" s="14"/>
      <c r="AT714" s="251" t="s">
        <v>163</v>
      </c>
      <c r="AU714" s="251" t="s">
        <v>83</v>
      </c>
      <c r="AV714" s="14" t="s">
        <v>83</v>
      </c>
      <c r="AW714" s="14" t="s">
        <v>4</v>
      </c>
      <c r="AX714" s="14" t="s">
        <v>81</v>
      </c>
      <c r="AY714" s="251" t="s">
        <v>152</v>
      </c>
    </row>
    <row r="715" spans="1:65" s="2" customFormat="1" ht="24.15" customHeight="1">
      <c r="A715" s="39"/>
      <c r="B715" s="40"/>
      <c r="C715" s="213" t="s">
        <v>792</v>
      </c>
      <c r="D715" s="213" t="s">
        <v>154</v>
      </c>
      <c r="E715" s="214" t="s">
        <v>793</v>
      </c>
      <c r="F715" s="215" t="s">
        <v>794</v>
      </c>
      <c r="G715" s="216" t="s">
        <v>741</v>
      </c>
      <c r="H715" s="273"/>
      <c r="I715" s="218"/>
      <c r="J715" s="219">
        <f>ROUND(I715*H715,2)</f>
        <v>0</v>
      </c>
      <c r="K715" s="215" t="s">
        <v>158</v>
      </c>
      <c r="L715" s="45"/>
      <c r="M715" s="220" t="s">
        <v>19</v>
      </c>
      <c r="N715" s="221" t="s">
        <v>45</v>
      </c>
      <c r="O715" s="85"/>
      <c r="P715" s="222">
        <f>O715*H715</f>
        <v>0</v>
      </c>
      <c r="Q715" s="222">
        <v>0</v>
      </c>
      <c r="R715" s="222">
        <f>Q715*H715</f>
        <v>0</v>
      </c>
      <c r="S715" s="222">
        <v>0</v>
      </c>
      <c r="T715" s="223">
        <f>S715*H715</f>
        <v>0</v>
      </c>
      <c r="U715" s="39"/>
      <c r="V715" s="39"/>
      <c r="W715" s="39"/>
      <c r="X715" s="39"/>
      <c r="Y715" s="39"/>
      <c r="Z715" s="39"/>
      <c r="AA715" s="39"/>
      <c r="AB715" s="39"/>
      <c r="AC715" s="39"/>
      <c r="AD715" s="39"/>
      <c r="AE715" s="39"/>
      <c r="AR715" s="224" t="s">
        <v>268</v>
      </c>
      <c r="AT715" s="224" t="s">
        <v>154</v>
      </c>
      <c r="AU715" s="224" t="s">
        <v>83</v>
      </c>
      <c r="AY715" s="18" t="s">
        <v>152</v>
      </c>
      <c r="BE715" s="225">
        <f>IF(N715="základní",J715,0)</f>
        <v>0</v>
      </c>
      <c r="BF715" s="225">
        <f>IF(N715="snížená",J715,0)</f>
        <v>0</v>
      </c>
      <c r="BG715" s="225">
        <f>IF(N715="zákl. přenesená",J715,0)</f>
        <v>0</v>
      </c>
      <c r="BH715" s="225">
        <f>IF(N715="sníž. přenesená",J715,0)</f>
        <v>0</v>
      </c>
      <c r="BI715" s="225">
        <f>IF(N715="nulová",J715,0)</f>
        <v>0</v>
      </c>
      <c r="BJ715" s="18" t="s">
        <v>81</v>
      </c>
      <c r="BK715" s="225">
        <f>ROUND(I715*H715,2)</f>
        <v>0</v>
      </c>
      <c r="BL715" s="18" t="s">
        <v>268</v>
      </c>
      <c r="BM715" s="224" t="s">
        <v>795</v>
      </c>
    </row>
    <row r="716" spans="1:47" s="2" customFormat="1" ht="12">
      <c r="A716" s="39"/>
      <c r="B716" s="40"/>
      <c r="C716" s="41"/>
      <c r="D716" s="226" t="s">
        <v>161</v>
      </c>
      <c r="E716" s="41"/>
      <c r="F716" s="227" t="s">
        <v>796</v>
      </c>
      <c r="G716" s="41"/>
      <c r="H716" s="41"/>
      <c r="I716" s="228"/>
      <c r="J716" s="41"/>
      <c r="K716" s="41"/>
      <c r="L716" s="45"/>
      <c r="M716" s="229"/>
      <c r="N716" s="230"/>
      <c r="O716" s="85"/>
      <c r="P716" s="85"/>
      <c r="Q716" s="85"/>
      <c r="R716" s="85"/>
      <c r="S716" s="85"/>
      <c r="T716" s="86"/>
      <c r="U716" s="39"/>
      <c r="V716" s="39"/>
      <c r="W716" s="39"/>
      <c r="X716" s="39"/>
      <c r="Y716" s="39"/>
      <c r="Z716" s="39"/>
      <c r="AA716" s="39"/>
      <c r="AB716" s="39"/>
      <c r="AC716" s="39"/>
      <c r="AD716" s="39"/>
      <c r="AE716" s="39"/>
      <c r="AT716" s="18" t="s">
        <v>161</v>
      </c>
      <c r="AU716" s="18" t="s">
        <v>83</v>
      </c>
    </row>
    <row r="717" spans="1:63" s="12" customFormat="1" ht="22.8" customHeight="1">
      <c r="A717" s="12"/>
      <c r="B717" s="197"/>
      <c r="C717" s="198"/>
      <c r="D717" s="199" t="s">
        <v>73</v>
      </c>
      <c r="E717" s="211" t="s">
        <v>797</v>
      </c>
      <c r="F717" s="211" t="s">
        <v>798</v>
      </c>
      <c r="G717" s="198"/>
      <c r="H717" s="198"/>
      <c r="I717" s="201"/>
      <c r="J717" s="212">
        <f>BK717</f>
        <v>0</v>
      </c>
      <c r="K717" s="198"/>
      <c r="L717" s="203"/>
      <c r="M717" s="204"/>
      <c r="N717" s="205"/>
      <c r="O717" s="205"/>
      <c r="P717" s="206">
        <f>SUM(P718:P777)</f>
        <v>0</v>
      </c>
      <c r="Q717" s="205"/>
      <c r="R717" s="206">
        <f>SUM(R718:R777)</f>
        <v>0.28049478000000005</v>
      </c>
      <c r="S717" s="205"/>
      <c r="T717" s="207">
        <f>SUM(T718:T777)</f>
        <v>0</v>
      </c>
      <c r="U717" s="12"/>
      <c r="V717" s="12"/>
      <c r="W717" s="12"/>
      <c r="X717" s="12"/>
      <c r="Y717" s="12"/>
      <c r="Z717" s="12"/>
      <c r="AA717" s="12"/>
      <c r="AB717" s="12"/>
      <c r="AC717" s="12"/>
      <c r="AD717" s="12"/>
      <c r="AE717" s="12"/>
      <c r="AR717" s="208" t="s">
        <v>83</v>
      </c>
      <c r="AT717" s="209" t="s">
        <v>73</v>
      </c>
      <c r="AU717" s="209" t="s">
        <v>81</v>
      </c>
      <c r="AY717" s="208" t="s">
        <v>152</v>
      </c>
      <c r="BK717" s="210">
        <f>SUM(BK718:BK777)</f>
        <v>0</v>
      </c>
    </row>
    <row r="718" spans="1:65" s="2" customFormat="1" ht="24.15" customHeight="1">
      <c r="A718" s="39"/>
      <c r="B718" s="40"/>
      <c r="C718" s="213" t="s">
        <v>799</v>
      </c>
      <c r="D718" s="213" t="s">
        <v>154</v>
      </c>
      <c r="E718" s="214" t="s">
        <v>800</v>
      </c>
      <c r="F718" s="215" t="s">
        <v>801</v>
      </c>
      <c r="G718" s="216" t="s">
        <v>240</v>
      </c>
      <c r="H718" s="217">
        <v>1126.825</v>
      </c>
      <c r="I718" s="218"/>
      <c r="J718" s="219">
        <f>ROUND(I718*H718,2)</f>
        <v>0</v>
      </c>
      <c r="K718" s="215" t="s">
        <v>158</v>
      </c>
      <c r="L718" s="45"/>
      <c r="M718" s="220" t="s">
        <v>19</v>
      </c>
      <c r="N718" s="221" t="s">
        <v>45</v>
      </c>
      <c r="O718" s="85"/>
      <c r="P718" s="222">
        <f>O718*H718</f>
        <v>0</v>
      </c>
      <c r="Q718" s="222">
        <v>0.00022</v>
      </c>
      <c r="R718" s="222">
        <f>Q718*H718</f>
        <v>0.24790150000000002</v>
      </c>
      <c r="S718" s="222">
        <v>0</v>
      </c>
      <c r="T718" s="223">
        <f>S718*H718</f>
        <v>0</v>
      </c>
      <c r="U718" s="39"/>
      <c r="V718" s="39"/>
      <c r="W718" s="39"/>
      <c r="X718" s="39"/>
      <c r="Y718" s="39"/>
      <c r="Z718" s="39"/>
      <c r="AA718" s="39"/>
      <c r="AB718" s="39"/>
      <c r="AC718" s="39"/>
      <c r="AD718" s="39"/>
      <c r="AE718" s="39"/>
      <c r="AR718" s="224" t="s">
        <v>268</v>
      </c>
      <c r="AT718" s="224" t="s">
        <v>154</v>
      </c>
      <c r="AU718" s="224" t="s">
        <v>83</v>
      </c>
      <c r="AY718" s="18" t="s">
        <v>152</v>
      </c>
      <c r="BE718" s="225">
        <f>IF(N718="základní",J718,0)</f>
        <v>0</v>
      </c>
      <c r="BF718" s="225">
        <f>IF(N718="snížená",J718,0)</f>
        <v>0</v>
      </c>
      <c r="BG718" s="225">
        <f>IF(N718="zákl. přenesená",J718,0)</f>
        <v>0</v>
      </c>
      <c r="BH718" s="225">
        <f>IF(N718="sníž. přenesená",J718,0)</f>
        <v>0</v>
      </c>
      <c r="BI718" s="225">
        <f>IF(N718="nulová",J718,0)</f>
        <v>0</v>
      </c>
      <c r="BJ718" s="18" t="s">
        <v>81</v>
      </c>
      <c r="BK718" s="225">
        <f>ROUND(I718*H718,2)</f>
        <v>0</v>
      </c>
      <c r="BL718" s="18" t="s">
        <v>268</v>
      </c>
      <c r="BM718" s="224" t="s">
        <v>802</v>
      </c>
    </row>
    <row r="719" spans="1:47" s="2" customFormat="1" ht="12">
      <c r="A719" s="39"/>
      <c r="B719" s="40"/>
      <c r="C719" s="41"/>
      <c r="D719" s="226" t="s">
        <v>161</v>
      </c>
      <c r="E719" s="41"/>
      <c r="F719" s="227" t="s">
        <v>803</v>
      </c>
      <c r="G719" s="41"/>
      <c r="H719" s="41"/>
      <c r="I719" s="228"/>
      <c r="J719" s="41"/>
      <c r="K719" s="41"/>
      <c r="L719" s="45"/>
      <c r="M719" s="229"/>
      <c r="N719" s="230"/>
      <c r="O719" s="85"/>
      <c r="P719" s="85"/>
      <c r="Q719" s="85"/>
      <c r="R719" s="85"/>
      <c r="S719" s="85"/>
      <c r="T719" s="86"/>
      <c r="U719" s="39"/>
      <c r="V719" s="39"/>
      <c r="W719" s="39"/>
      <c r="X719" s="39"/>
      <c r="Y719" s="39"/>
      <c r="Z719" s="39"/>
      <c r="AA719" s="39"/>
      <c r="AB719" s="39"/>
      <c r="AC719" s="39"/>
      <c r="AD719" s="39"/>
      <c r="AE719" s="39"/>
      <c r="AT719" s="18" t="s">
        <v>161</v>
      </c>
      <c r="AU719" s="18" t="s">
        <v>83</v>
      </c>
    </row>
    <row r="720" spans="1:51" s="13" customFormat="1" ht="12">
      <c r="A720" s="13"/>
      <c r="B720" s="231"/>
      <c r="C720" s="232"/>
      <c r="D720" s="226" t="s">
        <v>163</v>
      </c>
      <c r="E720" s="233" t="s">
        <v>19</v>
      </c>
      <c r="F720" s="234" t="s">
        <v>683</v>
      </c>
      <c r="G720" s="232"/>
      <c r="H720" s="233" t="s">
        <v>19</v>
      </c>
      <c r="I720" s="235"/>
      <c r="J720" s="232"/>
      <c r="K720" s="232"/>
      <c r="L720" s="236"/>
      <c r="M720" s="237"/>
      <c r="N720" s="238"/>
      <c r="O720" s="238"/>
      <c r="P720" s="238"/>
      <c r="Q720" s="238"/>
      <c r="R720" s="238"/>
      <c r="S720" s="238"/>
      <c r="T720" s="239"/>
      <c r="U720" s="13"/>
      <c r="V720" s="13"/>
      <c r="W720" s="13"/>
      <c r="X720" s="13"/>
      <c r="Y720" s="13"/>
      <c r="Z720" s="13"/>
      <c r="AA720" s="13"/>
      <c r="AB720" s="13"/>
      <c r="AC720" s="13"/>
      <c r="AD720" s="13"/>
      <c r="AE720" s="13"/>
      <c r="AT720" s="240" t="s">
        <v>163</v>
      </c>
      <c r="AU720" s="240" t="s">
        <v>83</v>
      </c>
      <c r="AV720" s="13" t="s">
        <v>81</v>
      </c>
      <c r="AW720" s="13" t="s">
        <v>33</v>
      </c>
      <c r="AX720" s="13" t="s">
        <v>74</v>
      </c>
      <c r="AY720" s="240" t="s">
        <v>152</v>
      </c>
    </row>
    <row r="721" spans="1:51" s="14" customFormat="1" ht="12">
      <c r="A721" s="14"/>
      <c r="B721" s="241"/>
      <c r="C721" s="242"/>
      <c r="D721" s="226" t="s">
        <v>163</v>
      </c>
      <c r="E721" s="243" t="s">
        <v>19</v>
      </c>
      <c r="F721" s="244" t="s">
        <v>804</v>
      </c>
      <c r="G721" s="242"/>
      <c r="H721" s="245">
        <v>325.98</v>
      </c>
      <c r="I721" s="246"/>
      <c r="J721" s="242"/>
      <c r="K721" s="242"/>
      <c r="L721" s="247"/>
      <c r="M721" s="248"/>
      <c r="N721" s="249"/>
      <c r="O721" s="249"/>
      <c r="P721" s="249"/>
      <c r="Q721" s="249"/>
      <c r="R721" s="249"/>
      <c r="S721" s="249"/>
      <c r="T721" s="250"/>
      <c r="U721" s="14"/>
      <c r="V721" s="14"/>
      <c r="W721" s="14"/>
      <c r="X721" s="14"/>
      <c r="Y721" s="14"/>
      <c r="Z721" s="14"/>
      <c r="AA721" s="14"/>
      <c r="AB721" s="14"/>
      <c r="AC721" s="14"/>
      <c r="AD721" s="14"/>
      <c r="AE721" s="14"/>
      <c r="AT721" s="251" t="s">
        <v>163</v>
      </c>
      <c r="AU721" s="251" t="s">
        <v>83</v>
      </c>
      <c r="AV721" s="14" t="s">
        <v>83</v>
      </c>
      <c r="AW721" s="14" t="s">
        <v>33</v>
      </c>
      <c r="AX721" s="14" t="s">
        <v>74</v>
      </c>
      <c r="AY721" s="251" t="s">
        <v>152</v>
      </c>
    </row>
    <row r="722" spans="1:51" s="13" customFormat="1" ht="12">
      <c r="A722" s="13"/>
      <c r="B722" s="231"/>
      <c r="C722" s="232"/>
      <c r="D722" s="226" t="s">
        <v>163</v>
      </c>
      <c r="E722" s="233" t="s">
        <v>19</v>
      </c>
      <c r="F722" s="234" t="s">
        <v>675</v>
      </c>
      <c r="G722" s="232"/>
      <c r="H722" s="233" t="s">
        <v>19</v>
      </c>
      <c r="I722" s="235"/>
      <c r="J722" s="232"/>
      <c r="K722" s="232"/>
      <c r="L722" s="236"/>
      <c r="M722" s="237"/>
      <c r="N722" s="238"/>
      <c r="O722" s="238"/>
      <c r="P722" s="238"/>
      <c r="Q722" s="238"/>
      <c r="R722" s="238"/>
      <c r="S722" s="238"/>
      <c r="T722" s="239"/>
      <c r="U722" s="13"/>
      <c r="V722" s="13"/>
      <c r="W722" s="13"/>
      <c r="X722" s="13"/>
      <c r="Y722" s="13"/>
      <c r="Z722" s="13"/>
      <c r="AA722" s="13"/>
      <c r="AB722" s="13"/>
      <c r="AC722" s="13"/>
      <c r="AD722" s="13"/>
      <c r="AE722" s="13"/>
      <c r="AT722" s="240" t="s">
        <v>163</v>
      </c>
      <c r="AU722" s="240" t="s">
        <v>83</v>
      </c>
      <c r="AV722" s="13" t="s">
        <v>81</v>
      </c>
      <c r="AW722" s="13" t="s">
        <v>33</v>
      </c>
      <c r="AX722" s="13" t="s">
        <v>74</v>
      </c>
      <c r="AY722" s="240" t="s">
        <v>152</v>
      </c>
    </row>
    <row r="723" spans="1:51" s="14" customFormat="1" ht="12">
      <c r="A723" s="14"/>
      <c r="B723" s="241"/>
      <c r="C723" s="242"/>
      <c r="D723" s="226" t="s">
        <v>163</v>
      </c>
      <c r="E723" s="243" t="s">
        <v>19</v>
      </c>
      <c r="F723" s="244" t="s">
        <v>805</v>
      </c>
      <c r="G723" s="242"/>
      <c r="H723" s="245">
        <v>37.07</v>
      </c>
      <c r="I723" s="246"/>
      <c r="J723" s="242"/>
      <c r="K723" s="242"/>
      <c r="L723" s="247"/>
      <c r="M723" s="248"/>
      <c r="N723" s="249"/>
      <c r="O723" s="249"/>
      <c r="P723" s="249"/>
      <c r="Q723" s="249"/>
      <c r="R723" s="249"/>
      <c r="S723" s="249"/>
      <c r="T723" s="250"/>
      <c r="U723" s="14"/>
      <c r="V723" s="14"/>
      <c r="W723" s="14"/>
      <c r="X723" s="14"/>
      <c r="Y723" s="14"/>
      <c r="Z723" s="14"/>
      <c r="AA723" s="14"/>
      <c r="AB723" s="14"/>
      <c r="AC723" s="14"/>
      <c r="AD723" s="14"/>
      <c r="AE723" s="14"/>
      <c r="AT723" s="251" t="s">
        <v>163</v>
      </c>
      <c r="AU723" s="251" t="s">
        <v>83</v>
      </c>
      <c r="AV723" s="14" t="s">
        <v>83</v>
      </c>
      <c r="AW723" s="14" t="s">
        <v>33</v>
      </c>
      <c r="AX723" s="14" t="s">
        <v>74</v>
      </c>
      <c r="AY723" s="251" t="s">
        <v>152</v>
      </c>
    </row>
    <row r="724" spans="1:51" s="13" customFormat="1" ht="12">
      <c r="A724" s="13"/>
      <c r="B724" s="231"/>
      <c r="C724" s="232"/>
      <c r="D724" s="226" t="s">
        <v>163</v>
      </c>
      <c r="E724" s="233" t="s">
        <v>19</v>
      </c>
      <c r="F724" s="234" t="s">
        <v>497</v>
      </c>
      <c r="G724" s="232"/>
      <c r="H724" s="233" t="s">
        <v>19</v>
      </c>
      <c r="I724" s="235"/>
      <c r="J724" s="232"/>
      <c r="K724" s="232"/>
      <c r="L724" s="236"/>
      <c r="M724" s="237"/>
      <c r="N724" s="238"/>
      <c r="O724" s="238"/>
      <c r="P724" s="238"/>
      <c r="Q724" s="238"/>
      <c r="R724" s="238"/>
      <c r="S724" s="238"/>
      <c r="T724" s="239"/>
      <c r="U724" s="13"/>
      <c r="V724" s="13"/>
      <c r="W724" s="13"/>
      <c r="X724" s="13"/>
      <c r="Y724" s="13"/>
      <c r="Z724" s="13"/>
      <c r="AA724" s="13"/>
      <c r="AB724" s="13"/>
      <c r="AC724" s="13"/>
      <c r="AD724" s="13"/>
      <c r="AE724" s="13"/>
      <c r="AT724" s="240" t="s">
        <v>163</v>
      </c>
      <c r="AU724" s="240" t="s">
        <v>83</v>
      </c>
      <c r="AV724" s="13" t="s">
        <v>81</v>
      </c>
      <c r="AW724" s="13" t="s">
        <v>33</v>
      </c>
      <c r="AX724" s="13" t="s">
        <v>74</v>
      </c>
      <c r="AY724" s="240" t="s">
        <v>152</v>
      </c>
    </row>
    <row r="725" spans="1:51" s="14" customFormat="1" ht="12">
      <c r="A725" s="14"/>
      <c r="B725" s="241"/>
      <c r="C725" s="242"/>
      <c r="D725" s="226" t="s">
        <v>163</v>
      </c>
      <c r="E725" s="243" t="s">
        <v>19</v>
      </c>
      <c r="F725" s="244" t="s">
        <v>806</v>
      </c>
      <c r="G725" s="242"/>
      <c r="H725" s="245">
        <v>1.872</v>
      </c>
      <c r="I725" s="246"/>
      <c r="J725" s="242"/>
      <c r="K725" s="242"/>
      <c r="L725" s="247"/>
      <c r="M725" s="248"/>
      <c r="N725" s="249"/>
      <c r="O725" s="249"/>
      <c r="P725" s="249"/>
      <c r="Q725" s="249"/>
      <c r="R725" s="249"/>
      <c r="S725" s="249"/>
      <c r="T725" s="250"/>
      <c r="U725" s="14"/>
      <c r="V725" s="14"/>
      <c r="W725" s="14"/>
      <c r="X725" s="14"/>
      <c r="Y725" s="14"/>
      <c r="Z725" s="14"/>
      <c r="AA725" s="14"/>
      <c r="AB725" s="14"/>
      <c r="AC725" s="14"/>
      <c r="AD725" s="14"/>
      <c r="AE725" s="14"/>
      <c r="AT725" s="251" t="s">
        <v>163</v>
      </c>
      <c r="AU725" s="251" t="s">
        <v>83</v>
      </c>
      <c r="AV725" s="14" t="s">
        <v>83</v>
      </c>
      <c r="AW725" s="14" t="s">
        <v>33</v>
      </c>
      <c r="AX725" s="14" t="s">
        <v>74</v>
      </c>
      <c r="AY725" s="251" t="s">
        <v>152</v>
      </c>
    </row>
    <row r="726" spans="1:51" s="13" customFormat="1" ht="12">
      <c r="A726" s="13"/>
      <c r="B726" s="231"/>
      <c r="C726" s="232"/>
      <c r="D726" s="226" t="s">
        <v>163</v>
      </c>
      <c r="E726" s="233" t="s">
        <v>19</v>
      </c>
      <c r="F726" s="234" t="s">
        <v>499</v>
      </c>
      <c r="G726" s="232"/>
      <c r="H726" s="233" t="s">
        <v>19</v>
      </c>
      <c r="I726" s="235"/>
      <c r="J726" s="232"/>
      <c r="K726" s="232"/>
      <c r="L726" s="236"/>
      <c r="M726" s="237"/>
      <c r="N726" s="238"/>
      <c r="O726" s="238"/>
      <c r="P726" s="238"/>
      <c r="Q726" s="238"/>
      <c r="R726" s="238"/>
      <c r="S726" s="238"/>
      <c r="T726" s="239"/>
      <c r="U726" s="13"/>
      <c r="V726" s="13"/>
      <c r="W726" s="13"/>
      <c r="X726" s="13"/>
      <c r="Y726" s="13"/>
      <c r="Z726" s="13"/>
      <c r="AA726" s="13"/>
      <c r="AB726" s="13"/>
      <c r="AC726" s="13"/>
      <c r="AD726" s="13"/>
      <c r="AE726" s="13"/>
      <c r="AT726" s="240" t="s">
        <v>163</v>
      </c>
      <c r="AU726" s="240" t="s">
        <v>83</v>
      </c>
      <c r="AV726" s="13" t="s">
        <v>81</v>
      </c>
      <c r="AW726" s="13" t="s">
        <v>33</v>
      </c>
      <c r="AX726" s="13" t="s">
        <v>74</v>
      </c>
      <c r="AY726" s="240" t="s">
        <v>152</v>
      </c>
    </row>
    <row r="727" spans="1:51" s="14" customFormat="1" ht="12">
      <c r="A727" s="14"/>
      <c r="B727" s="241"/>
      <c r="C727" s="242"/>
      <c r="D727" s="226" t="s">
        <v>163</v>
      </c>
      <c r="E727" s="243" t="s">
        <v>19</v>
      </c>
      <c r="F727" s="244" t="s">
        <v>807</v>
      </c>
      <c r="G727" s="242"/>
      <c r="H727" s="245">
        <v>3.42</v>
      </c>
      <c r="I727" s="246"/>
      <c r="J727" s="242"/>
      <c r="K727" s="242"/>
      <c r="L727" s="247"/>
      <c r="M727" s="248"/>
      <c r="N727" s="249"/>
      <c r="O727" s="249"/>
      <c r="P727" s="249"/>
      <c r="Q727" s="249"/>
      <c r="R727" s="249"/>
      <c r="S727" s="249"/>
      <c r="T727" s="250"/>
      <c r="U727" s="14"/>
      <c r="V727" s="14"/>
      <c r="W727" s="14"/>
      <c r="X727" s="14"/>
      <c r="Y727" s="14"/>
      <c r="Z727" s="14"/>
      <c r="AA727" s="14"/>
      <c r="AB727" s="14"/>
      <c r="AC727" s="14"/>
      <c r="AD727" s="14"/>
      <c r="AE727" s="14"/>
      <c r="AT727" s="251" t="s">
        <v>163</v>
      </c>
      <c r="AU727" s="251" t="s">
        <v>83</v>
      </c>
      <c r="AV727" s="14" t="s">
        <v>83</v>
      </c>
      <c r="AW727" s="14" t="s">
        <v>33</v>
      </c>
      <c r="AX727" s="14" t="s">
        <v>74</v>
      </c>
      <c r="AY727" s="251" t="s">
        <v>152</v>
      </c>
    </row>
    <row r="728" spans="1:51" s="13" customFormat="1" ht="12">
      <c r="A728" s="13"/>
      <c r="B728" s="231"/>
      <c r="C728" s="232"/>
      <c r="D728" s="226" t="s">
        <v>163</v>
      </c>
      <c r="E728" s="233" t="s">
        <v>19</v>
      </c>
      <c r="F728" s="234" t="s">
        <v>501</v>
      </c>
      <c r="G728" s="232"/>
      <c r="H728" s="233" t="s">
        <v>19</v>
      </c>
      <c r="I728" s="235"/>
      <c r="J728" s="232"/>
      <c r="K728" s="232"/>
      <c r="L728" s="236"/>
      <c r="M728" s="237"/>
      <c r="N728" s="238"/>
      <c r="O728" s="238"/>
      <c r="P728" s="238"/>
      <c r="Q728" s="238"/>
      <c r="R728" s="238"/>
      <c r="S728" s="238"/>
      <c r="T728" s="239"/>
      <c r="U728" s="13"/>
      <c r="V728" s="13"/>
      <c r="W728" s="13"/>
      <c r="X728" s="13"/>
      <c r="Y728" s="13"/>
      <c r="Z728" s="13"/>
      <c r="AA728" s="13"/>
      <c r="AB728" s="13"/>
      <c r="AC728" s="13"/>
      <c r="AD728" s="13"/>
      <c r="AE728" s="13"/>
      <c r="AT728" s="240" t="s">
        <v>163</v>
      </c>
      <c r="AU728" s="240" t="s">
        <v>83</v>
      </c>
      <c r="AV728" s="13" t="s">
        <v>81</v>
      </c>
      <c r="AW728" s="13" t="s">
        <v>33</v>
      </c>
      <c r="AX728" s="13" t="s">
        <v>74</v>
      </c>
      <c r="AY728" s="240" t="s">
        <v>152</v>
      </c>
    </row>
    <row r="729" spans="1:51" s="14" customFormat="1" ht="12">
      <c r="A729" s="14"/>
      <c r="B729" s="241"/>
      <c r="C729" s="242"/>
      <c r="D729" s="226" t="s">
        <v>163</v>
      </c>
      <c r="E729" s="243" t="s">
        <v>19</v>
      </c>
      <c r="F729" s="244" t="s">
        <v>808</v>
      </c>
      <c r="G729" s="242"/>
      <c r="H729" s="245">
        <v>7.168</v>
      </c>
      <c r="I729" s="246"/>
      <c r="J729" s="242"/>
      <c r="K729" s="242"/>
      <c r="L729" s="247"/>
      <c r="M729" s="248"/>
      <c r="N729" s="249"/>
      <c r="O729" s="249"/>
      <c r="P729" s="249"/>
      <c r="Q729" s="249"/>
      <c r="R729" s="249"/>
      <c r="S729" s="249"/>
      <c r="T729" s="250"/>
      <c r="U729" s="14"/>
      <c r="V729" s="14"/>
      <c r="W729" s="14"/>
      <c r="X729" s="14"/>
      <c r="Y729" s="14"/>
      <c r="Z729" s="14"/>
      <c r="AA729" s="14"/>
      <c r="AB729" s="14"/>
      <c r="AC729" s="14"/>
      <c r="AD729" s="14"/>
      <c r="AE729" s="14"/>
      <c r="AT729" s="251" t="s">
        <v>163</v>
      </c>
      <c r="AU729" s="251" t="s">
        <v>83</v>
      </c>
      <c r="AV729" s="14" t="s">
        <v>83</v>
      </c>
      <c r="AW729" s="14" t="s">
        <v>33</v>
      </c>
      <c r="AX729" s="14" t="s">
        <v>74</v>
      </c>
      <c r="AY729" s="251" t="s">
        <v>152</v>
      </c>
    </row>
    <row r="730" spans="1:51" s="13" customFormat="1" ht="12">
      <c r="A730" s="13"/>
      <c r="B730" s="231"/>
      <c r="C730" s="232"/>
      <c r="D730" s="226" t="s">
        <v>163</v>
      </c>
      <c r="E730" s="233" t="s">
        <v>19</v>
      </c>
      <c r="F730" s="234" t="s">
        <v>694</v>
      </c>
      <c r="G730" s="232"/>
      <c r="H730" s="233" t="s">
        <v>19</v>
      </c>
      <c r="I730" s="235"/>
      <c r="J730" s="232"/>
      <c r="K730" s="232"/>
      <c r="L730" s="236"/>
      <c r="M730" s="237"/>
      <c r="N730" s="238"/>
      <c r="O730" s="238"/>
      <c r="P730" s="238"/>
      <c r="Q730" s="238"/>
      <c r="R730" s="238"/>
      <c r="S730" s="238"/>
      <c r="T730" s="239"/>
      <c r="U730" s="13"/>
      <c r="V730" s="13"/>
      <c r="W730" s="13"/>
      <c r="X730" s="13"/>
      <c r="Y730" s="13"/>
      <c r="Z730" s="13"/>
      <c r="AA730" s="13"/>
      <c r="AB730" s="13"/>
      <c r="AC730" s="13"/>
      <c r="AD730" s="13"/>
      <c r="AE730" s="13"/>
      <c r="AT730" s="240" t="s">
        <v>163</v>
      </c>
      <c r="AU730" s="240" t="s">
        <v>83</v>
      </c>
      <c r="AV730" s="13" t="s">
        <v>81</v>
      </c>
      <c r="AW730" s="13" t="s">
        <v>33</v>
      </c>
      <c r="AX730" s="13" t="s">
        <v>74</v>
      </c>
      <c r="AY730" s="240" t="s">
        <v>152</v>
      </c>
    </row>
    <row r="731" spans="1:51" s="14" customFormat="1" ht="12">
      <c r="A731" s="14"/>
      <c r="B731" s="241"/>
      <c r="C731" s="242"/>
      <c r="D731" s="226" t="s">
        <v>163</v>
      </c>
      <c r="E731" s="243" t="s">
        <v>19</v>
      </c>
      <c r="F731" s="244" t="s">
        <v>809</v>
      </c>
      <c r="G731" s="242"/>
      <c r="H731" s="245">
        <v>259.6</v>
      </c>
      <c r="I731" s="246"/>
      <c r="J731" s="242"/>
      <c r="K731" s="242"/>
      <c r="L731" s="247"/>
      <c r="M731" s="248"/>
      <c r="N731" s="249"/>
      <c r="O731" s="249"/>
      <c r="P731" s="249"/>
      <c r="Q731" s="249"/>
      <c r="R731" s="249"/>
      <c r="S731" s="249"/>
      <c r="T731" s="250"/>
      <c r="U731" s="14"/>
      <c r="V731" s="14"/>
      <c r="W731" s="14"/>
      <c r="X731" s="14"/>
      <c r="Y731" s="14"/>
      <c r="Z731" s="14"/>
      <c r="AA731" s="14"/>
      <c r="AB731" s="14"/>
      <c r="AC731" s="14"/>
      <c r="AD731" s="14"/>
      <c r="AE731" s="14"/>
      <c r="AT731" s="251" t="s">
        <v>163</v>
      </c>
      <c r="AU731" s="251" t="s">
        <v>83</v>
      </c>
      <c r="AV731" s="14" t="s">
        <v>83</v>
      </c>
      <c r="AW731" s="14" t="s">
        <v>33</v>
      </c>
      <c r="AX731" s="14" t="s">
        <v>74</v>
      </c>
      <c r="AY731" s="251" t="s">
        <v>152</v>
      </c>
    </row>
    <row r="732" spans="1:51" s="13" customFormat="1" ht="12">
      <c r="A732" s="13"/>
      <c r="B732" s="231"/>
      <c r="C732" s="232"/>
      <c r="D732" s="226" t="s">
        <v>163</v>
      </c>
      <c r="E732" s="233" t="s">
        <v>19</v>
      </c>
      <c r="F732" s="234" t="s">
        <v>505</v>
      </c>
      <c r="G732" s="232"/>
      <c r="H732" s="233" t="s">
        <v>19</v>
      </c>
      <c r="I732" s="235"/>
      <c r="J732" s="232"/>
      <c r="K732" s="232"/>
      <c r="L732" s="236"/>
      <c r="M732" s="237"/>
      <c r="N732" s="238"/>
      <c r="O732" s="238"/>
      <c r="P732" s="238"/>
      <c r="Q732" s="238"/>
      <c r="R732" s="238"/>
      <c r="S732" s="238"/>
      <c r="T732" s="239"/>
      <c r="U732" s="13"/>
      <c r="V732" s="13"/>
      <c r="W732" s="13"/>
      <c r="X732" s="13"/>
      <c r="Y732" s="13"/>
      <c r="Z732" s="13"/>
      <c r="AA732" s="13"/>
      <c r="AB732" s="13"/>
      <c r="AC732" s="13"/>
      <c r="AD732" s="13"/>
      <c r="AE732" s="13"/>
      <c r="AT732" s="240" t="s">
        <v>163</v>
      </c>
      <c r="AU732" s="240" t="s">
        <v>83</v>
      </c>
      <c r="AV732" s="13" t="s">
        <v>81</v>
      </c>
      <c r="AW732" s="13" t="s">
        <v>33</v>
      </c>
      <c r="AX732" s="13" t="s">
        <v>74</v>
      </c>
      <c r="AY732" s="240" t="s">
        <v>152</v>
      </c>
    </row>
    <row r="733" spans="1:51" s="14" customFormat="1" ht="12">
      <c r="A733" s="14"/>
      <c r="B733" s="241"/>
      <c r="C733" s="242"/>
      <c r="D733" s="226" t="s">
        <v>163</v>
      </c>
      <c r="E733" s="243" t="s">
        <v>19</v>
      </c>
      <c r="F733" s="244" t="s">
        <v>810</v>
      </c>
      <c r="G733" s="242"/>
      <c r="H733" s="245">
        <v>29.92</v>
      </c>
      <c r="I733" s="246"/>
      <c r="J733" s="242"/>
      <c r="K733" s="242"/>
      <c r="L733" s="247"/>
      <c r="M733" s="248"/>
      <c r="N733" s="249"/>
      <c r="O733" s="249"/>
      <c r="P733" s="249"/>
      <c r="Q733" s="249"/>
      <c r="R733" s="249"/>
      <c r="S733" s="249"/>
      <c r="T733" s="250"/>
      <c r="U733" s="14"/>
      <c r="V733" s="14"/>
      <c r="W733" s="14"/>
      <c r="X733" s="14"/>
      <c r="Y733" s="14"/>
      <c r="Z733" s="14"/>
      <c r="AA733" s="14"/>
      <c r="AB733" s="14"/>
      <c r="AC733" s="14"/>
      <c r="AD733" s="14"/>
      <c r="AE733" s="14"/>
      <c r="AT733" s="251" t="s">
        <v>163</v>
      </c>
      <c r="AU733" s="251" t="s">
        <v>83</v>
      </c>
      <c r="AV733" s="14" t="s">
        <v>83</v>
      </c>
      <c r="AW733" s="14" t="s">
        <v>33</v>
      </c>
      <c r="AX733" s="14" t="s">
        <v>74</v>
      </c>
      <c r="AY733" s="251" t="s">
        <v>152</v>
      </c>
    </row>
    <row r="734" spans="1:51" s="13" customFormat="1" ht="12">
      <c r="A734" s="13"/>
      <c r="B734" s="231"/>
      <c r="C734" s="232"/>
      <c r="D734" s="226" t="s">
        <v>163</v>
      </c>
      <c r="E734" s="233" t="s">
        <v>19</v>
      </c>
      <c r="F734" s="234" t="s">
        <v>507</v>
      </c>
      <c r="G734" s="232"/>
      <c r="H734" s="233" t="s">
        <v>19</v>
      </c>
      <c r="I734" s="235"/>
      <c r="J734" s="232"/>
      <c r="K734" s="232"/>
      <c r="L734" s="236"/>
      <c r="M734" s="237"/>
      <c r="N734" s="238"/>
      <c r="O734" s="238"/>
      <c r="P734" s="238"/>
      <c r="Q734" s="238"/>
      <c r="R734" s="238"/>
      <c r="S734" s="238"/>
      <c r="T734" s="239"/>
      <c r="U734" s="13"/>
      <c r="V734" s="13"/>
      <c r="W734" s="13"/>
      <c r="X734" s="13"/>
      <c r="Y734" s="13"/>
      <c r="Z734" s="13"/>
      <c r="AA734" s="13"/>
      <c r="AB734" s="13"/>
      <c r="AC734" s="13"/>
      <c r="AD734" s="13"/>
      <c r="AE734" s="13"/>
      <c r="AT734" s="240" t="s">
        <v>163</v>
      </c>
      <c r="AU734" s="240" t="s">
        <v>83</v>
      </c>
      <c r="AV734" s="13" t="s">
        <v>81</v>
      </c>
      <c r="AW734" s="13" t="s">
        <v>33</v>
      </c>
      <c r="AX734" s="13" t="s">
        <v>74</v>
      </c>
      <c r="AY734" s="240" t="s">
        <v>152</v>
      </c>
    </row>
    <row r="735" spans="1:51" s="14" customFormat="1" ht="12">
      <c r="A735" s="14"/>
      <c r="B735" s="241"/>
      <c r="C735" s="242"/>
      <c r="D735" s="226" t="s">
        <v>163</v>
      </c>
      <c r="E735" s="243" t="s">
        <v>19</v>
      </c>
      <c r="F735" s="244" t="s">
        <v>811</v>
      </c>
      <c r="G735" s="242"/>
      <c r="H735" s="245">
        <v>7.656</v>
      </c>
      <c r="I735" s="246"/>
      <c r="J735" s="242"/>
      <c r="K735" s="242"/>
      <c r="L735" s="247"/>
      <c r="M735" s="248"/>
      <c r="N735" s="249"/>
      <c r="O735" s="249"/>
      <c r="P735" s="249"/>
      <c r="Q735" s="249"/>
      <c r="R735" s="249"/>
      <c r="S735" s="249"/>
      <c r="T735" s="250"/>
      <c r="U735" s="14"/>
      <c r="V735" s="14"/>
      <c r="W735" s="14"/>
      <c r="X735" s="14"/>
      <c r="Y735" s="14"/>
      <c r="Z735" s="14"/>
      <c r="AA735" s="14"/>
      <c r="AB735" s="14"/>
      <c r="AC735" s="14"/>
      <c r="AD735" s="14"/>
      <c r="AE735" s="14"/>
      <c r="AT735" s="251" t="s">
        <v>163</v>
      </c>
      <c r="AU735" s="251" t="s">
        <v>83</v>
      </c>
      <c r="AV735" s="14" t="s">
        <v>83</v>
      </c>
      <c r="AW735" s="14" t="s">
        <v>33</v>
      </c>
      <c r="AX735" s="14" t="s">
        <v>74</v>
      </c>
      <c r="AY735" s="251" t="s">
        <v>152</v>
      </c>
    </row>
    <row r="736" spans="1:51" s="13" customFormat="1" ht="12">
      <c r="A736" s="13"/>
      <c r="B736" s="231"/>
      <c r="C736" s="232"/>
      <c r="D736" s="226" t="s">
        <v>163</v>
      </c>
      <c r="E736" s="233" t="s">
        <v>19</v>
      </c>
      <c r="F736" s="234" t="s">
        <v>509</v>
      </c>
      <c r="G736" s="232"/>
      <c r="H736" s="233" t="s">
        <v>19</v>
      </c>
      <c r="I736" s="235"/>
      <c r="J736" s="232"/>
      <c r="K736" s="232"/>
      <c r="L736" s="236"/>
      <c r="M736" s="237"/>
      <c r="N736" s="238"/>
      <c r="O736" s="238"/>
      <c r="P736" s="238"/>
      <c r="Q736" s="238"/>
      <c r="R736" s="238"/>
      <c r="S736" s="238"/>
      <c r="T736" s="239"/>
      <c r="U736" s="13"/>
      <c r="V736" s="13"/>
      <c r="W736" s="13"/>
      <c r="X736" s="13"/>
      <c r="Y736" s="13"/>
      <c r="Z736" s="13"/>
      <c r="AA736" s="13"/>
      <c r="AB736" s="13"/>
      <c r="AC736" s="13"/>
      <c r="AD736" s="13"/>
      <c r="AE736" s="13"/>
      <c r="AT736" s="240" t="s">
        <v>163</v>
      </c>
      <c r="AU736" s="240" t="s">
        <v>83</v>
      </c>
      <c r="AV736" s="13" t="s">
        <v>81</v>
      </c>
      <c r="AW736" s="13" t="s">
        <v>33</v>
      </c>
      <c r="AX736" s="13" t="s">
        <v>74</v>
      </c>
      <c r="AY736" s="240" t="s">
        <v>152</v>
      </c>
    </row>
    <row r="737" spans="1:51" s="14" customFormat="1" ht="12">
      <c r="A737" s="14"/>
      <c r="B737" s="241"/>
      <c r="C737" s="242"/>
      <c r="D737" s="226" t="s">
        <v>163</v>
      </c>
      <c r="E737" s="243" t="s">
        <v>19</v>
      </c>
      <c r="F737" s="244" t="s">
        <v>812</v>
      </c>
      <c r="G737" s="242"/>
      <c r="H737" s="245">
        <v>22.16</v>
      </c>
      <c r="I737" s="246"/>
      <c r="J737" s="242"/>
      <c r="K737" s="242"/>
      <c r="L737" s="247"/>
      <c r="M737" s="248"/>
      <c r="N737" s="249"/>
      <c r="O737" s="249"/>
      <c r="P737" s="249"/>
      <c r="Q737" s="249"/>
      <c r="R737" s="249"/>
      <c r="S737" s="249"/>
      <c r="T737" s="250"/>
      <c r="U737" s="14"/>
      <c r="V737" s="14"/>
      <c r="W737" s="14"/>
      <c r="X737" s="14"/>
      <c r="Y737" s="14"/>
      <c r="Z737" s="14"/>
      <c r="AA737" s="14"/>
      <c r="AB737" s="14"/>
      <c r="AC737" s="14"/>
      <c r="AD737" s="14"/>
      <c r="AE737" s="14"/>
      <c r="AT737" s="251" t="s">
        <v>163</v>
      </c>
      <c r="AU737" s="251" t="s">
        <v>83</v>
      </c>
      <c r="AV737" s="14" t="s">
        <v>83</v>
      </c>
      <c r="AW737" s="14" t="s">
        <v>33</v>
      </c>
      <c r="AX737" s="14" t="s">
        <v>74</v>
      </c>
      <c r="AY737" s="251" t="s">
        <v>152</v>
      </c>
    </row>
    <row r="738" spans="1:51" s="13" customFormat="1" ht="12">
      <c r="A738" s="13"/>
      <c r="B738" s="231"/>
      <c r="C738" s="232"/>
      <c r="D738" s="226" t="s">
        <v>163</v>
      </c>
      <c r="E738" s="233" t="s">
        <v>19</v>
      </c>
      <c r="F738" s="234" t="s">
        <v>511</v>
      </c>
      <c r="G738" s="232"/>
      <c r="H738" s="233" t="s">
        <v>19</v>
      </c>
      <c r="I738" s="235"/>
      <c r="J738" s="232"/>
      <c r="K738" s="232"/>
      <c r="L738" s="236"/>
      <c r="M738" s="237"/>
      <c r="N738" s="238"/>
      <c r="O738" s="238"/>
      <c r="P738" s="238"/>
      <c r="Q738" s="238"/>
      <c r="R738" s="238"/>
      <c r="S738" s="238"/>
      <c r="T738" s="239"/>
      <c r="U738" s="13"/>
      <c r="V738" s="13"/>
      <c r="W738" s="13"/>
      <c r="X738" s="13"/>
      <c r="Y738" s="13"/>
      <c r="Z738" s="13"/>
      <c r="AA738" s="13"/>
      <c r="AB738" s="13"/>
      <c r="AC738" s="13"/>
      <c r="AD738" s="13"/>
      <c r="AE738" s="13"/>
      <c r="AT738" s="240" t="s">
        <v>163</v>
      </c>
      <c r="AU738" s="240" t="s">
        <v>83</v>
      </c>
      <c r="AV738" s="13" t="s">
        <v>81</v>
      </c>
      <c r="AW738" s="13" t="s">
        <v>33</v>
      </c>
      <c r="AX738" s="13" t="s">
        <v>74</v>
      </c>
      <c r="AY738" s="240" t="s">
        <v>152</v>
      </c>
    </row>
    <row r="739" spans="1:51" s="14" customFormat="1" ht="12">
      <c r="A739" s="14"/>
      <c r="B739" s="241"/>
      <c r="C739" s="242"/>
      <c r="D739" s="226" t="s">
        <v>163</v>
      </c>
      <c r="E739" s="243" t="s">
        <v>19</v>
      </c>
      <c r="F739" s="244" t="s">
        <v>813</v>
      </c>
      <c r="G739" s="242"/>
      <c r="H739" s="245">
        <v>17.728</v>
      </c>
      <c r="I739" s="246"/>
      <c r="J739" s="242"/>
      <c r="K739" s="242"/>
      <c r="L739" s="247"/>
      <c r="M739" s="248"/>
      <c r="N739" s="249"/>
      <c r="O739" s="249"/>
      <c r="P739" s="249"/>
      <c r="Q739" s="249"/>
      <c r="R739" s="249"/>
      <c r="S739" s="249"/>
      <c r="T739" s="250"/>
      <c r="U739" s="14"/>
      <c r="V739" s="14"/>
      <c r="W739" s="14"/>
      <c r="X739" s="14"/>
      <c r="Y739" s="14"/>
      <c r="Z739" s="14"/>
      <c r="AA739" s="14"/>
      <c r="AB739" s="14"/>
      <c r="AC739" s="14"/>
      <c r="AD739" s="14"/>
      <c r="AE739" s="14"/>
      <c r="AT739" s="251" t="s">
        <v>163</v>
      </c>
      <c r="AU739" s="251" t="s">
        <v>83</v>
      </c>
      <c r="AV739" s="14" t="s">
        <v>83</v>
      </c>
      <c r="AW739" s="14" t="s">
        <v>33</v>
      </c>
      <c r="AX739" s="14" t="s">
        <v>74</v>
      </c>
      <c r="AY739" s="251" t="s">
        <v>152</v>
      </c>
    </row>
    <row r="740" spans="1:51" s="13" customFormat="1" ht="12">
      <c r="A740" s="13"/>
      <c r="B740" s="231"/>
      <c r="C740" s="232"/>
      <c r="D740" s="226" t="s">
        <v>163</v>
      </c>
      <c r="E740" s="233" t="s">
        <v>19</v>
      </c>
      <c r="F740" s="234" t="s">
        <v>512</v>
      </c>
      <c r="G740" s="232"/>
      <c r="H740" s="233" t="s">
        <v>19</v>
      </c>
      <c r="I740" s="235"/>
      <c r="J740" s="232"/>
      <c r="K740" s="232"/>
      <c r="L740" s="236"/>
      <c r="M740" s="237"/>
      <c r="N740" s="238"/>
      <c r="O740" s="238"/>
      <c r="P740" s="238"/>
      <c r="Q740" s="238"/>
      <c r="R740" s="238"/>
      <c r="S740" s="238"/>
      <c r="T740" s="239"/>
      <c r="U740" s="13"/>
      <c r="V740" s="13"/>
      <c r="W740" s="13"/>
      <c r="X740" s="13"/>
      <c r="Y740" s="13"/>
      <c r="Z740" s="13"/>
      <c r="AA740" s="13"/>
      <c r="AB740" s="13"/>
      <c r="AC740" s="13"/>
      <c r="AD740" s="13"/>
      <c r="AE740" s="13"/>
      <c r="AT740" s="240" t="s">
        <v>163</v>
      </c>
      <c r="AU740" s="240" t="s">
        <v>83</v>
      </c>
      <c r="AV740" s="13" t="s">
        <v>81</v>
      </c>
      <c r="AW740" s="13" t="s">
        <v>33</v>
      </c>
      <c r="AX740" s="13" t="s">
        <v>74</v>
      </c>
      <c r="AY740" s="240" t="s">
        <v>152</v>
      </c>
    </row>
    <row r="741" spans="1:51" s="14" customFormat="1" ht="12">
      <c r="A741" s="14"/>
      <c r="B741" s="241"/>
      <c r="C741" s="242"/>
      <c r="D741" s="226" t="s">
        <v>163</v>
      </c>
      <c r="E741" s="243" t="s">
        <v>19</v>
      </c>
      <c r="F741" s="244" t="s">
        <v>814</v>
      </c>
      <c r="G741" s="242"/>
      <c r="H741" s="245">
        <v>9.792</v>
      </c>
      <c r="I741" s="246"/>
      <c r="J741" s="242"/>
      <c r="K741" s="242"/>
      <c r="L741" s="247"/>
      <c r="M741" s="248"/>
      <c r="N741" s="249"/>
      <c r="O741" s="249"/>
      <c r="P741" s="249"/>
      <c r="Q741" s="249"/>
      <c r="R741" s="249"/>
      <c r="S741" s="249"/>
      <c r="T741" s="250"/>
      <c r="U741" s="14"/>
      <c r="V741" s="14"/>
      <c r="W741" s="14"/>
      <c r="X741" s="14"/>
      <c r="Y741" s="14"/>
      <c r="Z741" s="14"/>
      <c r="AA741" s="14"/>
      <c r="AB741" s="14"/>
      <c r="AC741" s="14"/>
      <c r="AD741" s="14"/>
      <c r="AE741" s="14"/>
      <c r="AT741" s="251" t="s">
        <v>163</v>
      </c>
      <c r="AU741" s="251" t="s">
        <v>83</v>
      </c>
      <c r="AV741" s="14" t="s">
        <v>83</v>
      </c>
      <c r="AW741" s="14" t="s">
        <v>33</v>
      </c>
      <c r="AX741" s="14" t="s">
        <v>74</v>
      </c>
      <c r="AY741" s="251" t="s">
        <v>152</v>
      </c>
    </row>
    <row r="742" spans="1:51" s="13" customFormat="1" ht="12">
      <c r="A742" s="13"/>
      <c r="B742" s="231"/>
      <c r="C742" s="232"/>
      <c r="D742" s="226" t="s">
        <v>163</v>
      </c>
      <c r="E742" s="233" t="s">
        <v>19</v>
      </c>
      <c r="F742" s="234" t="s">
        <v>514</v>
      </c>
      <c r="G742" s="232"/>
      <c r="H742" s="233" t="s">
        <v>19</v>
      </c>
      <c r="I742" s="235"/>
      <c r="J742" s="232"/>
      <c r="K742" s="232"/>
      <c r="L742" s="236"/>
      <c r="M742" s="237"/>
      <c r="N742" s="238"/>
      <c r="O742" s="238"/>
      <c r="P742" s="238"/>
      <c r="Q742" s="238"/>
      <c r="R742" s="238"/>
      <c r="S742" s="238"/>
      <c r="T742" s="239"/>
      <c r="U742" s="13"/>
      <c r="V742" s="13"/>
      <c r="W742" s="13"/>
      <c r="X742" s="13"/>
      <c r="Y742" s="13"/>
      <c r="Z742" s="13"/>
      <c r="AA742" s="13"/>
      <c r="AB742" s="13"/>
      <c r="AC742" s="13"/>
      <c r="AD742" s="13"/>
      <c r="AE742" s="13"/>
      <c r="AT742" s="240" t="s">
        <v>163</v>
      </c>
      <c r="AU742" s="240" t="s">
        <v>83</v>
      </c>
      <c r="AV742" s="13" t="s">
        <v>81</v>
      </c>
      <c r="AW742" s="13" t="s">
        <v>33</v>
      </c>
      <c r="AX742" s="13" t="s">
        <v>74</v>
      </c>
      <c r="AY742" s="240" t="s">
        <v>152</v>
      </c>
    </row>
    <row r="743" spans="1:51" s="14" customFormat="1" ht="12">
      <c r="A743" s="14"/>
      <c r="B743" s="241"/>
      <c r="C743" s="242"/>
      <c r="D743" s="226" t="s">
        <v>163</v>
      </c>
      <c r="E743" s="243" t="s">
        <v>19</v>
      </c>
      <c r="F743" s="244" t="s">
        <v>815</v>
      </c>
      <c r="G743" s="242"/>
      <c r="H743" s="245">
        <v>5.632</v>
      </c>
      <c r="I743" s="246"/>
      <c r="J743" s="242"/>
      <c r="K743" s="242"/>
      <c r="L743" s="247"/>
      <c r="M743" s="248"/>
      <c r="N743" s="249"/>
      <c r="O743" s="249"/>
      <c r="P743" s="249"/>
      <c r="Q743" s="249"/>
      <c r="R743" s="249"/>
      <c r="S743" s="249"/>
      <c r="T743" s="250"/>
      <c r="U743" s="14"/>
      <c r="V743" s="14"/>
      <c r="W743" s="14"/>
      <c r="X743" s="14"/>
      <c r="Y743" s="14"/>
      <c r="Z743" s="14"/>
      <c r="AA743" s="14"/>
      <c r="AB743" s="14"/>
      <c r="AC743" s="14"/>
      <c r="AD743" s="14"/>
      <c r="AE743" s="14"/>
      <c r="AT743" s="251" t="s">
        <v>163</v>
      </c>
      <c r="AU743" s="251" t="s">
        <v>83</v>
      </c>
      <c r="AV743" s="14" t="s">
        <v>83</v>
      </c>
      <c r="AW743" s="14" t="s">
        <v>33</v>
      </c>
      <c r="AX743" s="14" t="s">
        <v>74</v>
      </c>
      <c r="AY743" s="251" t="s">
        <v>152</v>
      </c>
    </row>
    <row r="744" spans="1:51" s="13" customFormat="1" ht="12">
      <c r="A744" s="13"/>
      <c r="B744" s="231"/>
      <c r="C744" s="232"/>
      <c r="D744" s="226" t="s">
        <v>163</v>
      </c>
      <c r="E744" s="233" t="s">
        <v>19</v>
      </c>
      <c r="F744" s="234" t="s">
        <v>516</v>
      </c>
      <c r="G744" s="232"/>
      <c r="H744" s="233" t="s">
        <v>19</v>
      </c>
      <c r="I744" s="235"/>
      <c r="J744" s="232"/>
      <c r="K744" s="232"/>
      <c r="L744" s="236"/>
      <c r="M744" s="237"/>
      <c r="N744" s="238"/>
      <c r="O744" s="238"/>
      <c r="P744" s="238"/>
      <c r="Q744" s="238"/>
      <c r="R744" s="238"/>
      <c r="S744" s="238"/>
      <c r="T744" s="239"/>
      <c r="U744" s="13"/>
      <c r="V744" s="13"/>
      <c r="W744" s="13"/>
      <c r="X744" s="13"/>
      <c r="Y744" s="13"/>
      <c r="Z744" s="13"/>
      <c r="AA744" s="13"/>
      <c r="AB744" s="13"/>
      <c r="AC744" s="13"/>
      <c r="AD744" s="13"/>
      <c r="AE744" s="13"/>
      <c r="AT744" s="240" t="s">
        <v>163</v>
      </c>
      <c r="AU744" s="240" t="s">
        <v>83</v>
      </c>
      <c r="AV744" s="13" t="s">
        <v>81</v>
      </c>
      <c r="AW744" s="13" t="s">
        <v>33</v>
      </c>
      <c r="AX744" s="13" t="s">
        <v>74</v>
      </c>
      <c r="AY744" s="240" t="s">
        <v>152</v>
      </c>
    </row>
    <row r="745" spans="1:51" s="14" customFormat="1" ht="12">
      <c r="A745" s="14"/>
      <c r="B745" s="241"/>
      <c r="C745" s="242"/>
      <c r="D745" s="226" t="s">
        <v>163</v>
      </c>
      <c r="E745" s="243" t="s">
        <v>19</v>
      </c>
      <c r="F745" s="244" t="s">
        <v>816</v>
      </c>
      <c r="G745" s="242"/>
      <c r="H745" s="245">
        <v>5.28</v>
      </c>
      <c r="I745" s="246"/>
      <c r="J745" s="242"/>
      <c r="K745" s="242"/>
      <c r="L745" s="247"/>
      <c r="M745" s="248"/>
      <c r="N745" s="249"/>
      <c r="O745" s="249"/>
      <c r="P745" s="249"/>
      <c r="Q745" s="249"/>
      <c r="R745" s="249"/>
      <c r="S745" s="249"/>
      <c r="T745" s="250"/>
      <c r="U745" s="14"/>
      <c r="V745" s="14"/>
      <c r="W745" s="14"/>
      <c r="X745" s="14"/>
      <c r="Y745" s="14"/>
      <c r="Z745" s="14"/>
      <c r="AA745" s="14"/>
      <c r="AB745" s="14"/>
      <c r="AC745" s="14"/>
      <c r="AD745" s="14"/>
      <c r="AE745" s="14"/>
      <c r="AT745" s="251" t="s">
        <v>163</v>
      </c>
      <c r="AU745" s="251" t="s">
        <v>83</v>
      </c>
      <c r="AV745" s="14" t="s">
        <v>83</v>
      </c>
      <c r="AW745" s="14" t="s">
        <v>33</v>
      </c>
      <c r="AX745" s="14" t="s">
        <v>74</v>
      </c>
      <c r="AY745" s="251" t="s">
        <v>152</v>
      </c>
    </row>
    <row r="746" spans="1:51" s="13" customFormat="1" ht="12">
      <c r="A746" s="13"/>
      <c r="B746" s="231"/>
      <c r="C746" s="232"/>
      <c r="D746" s="226" t="s">
        <v>163</v>
      </c>
      <c r="E746" s="233" t="s">
        <v>19</v>
      </c>
      <c r="F746" s="234" t="s">
        <v>518</v>
      </c>
      <c r="G746" s="232"/>
      <c r="H746" s="233" t="s">
        <v>19</v>
      </c>
      <c r="I746" s="235"/>
      <c r="J746" s="232"/>
      <c r="K746" s="232"/>
      <c r="L746" s="236"/>
      <c r="M746" s="237"/>
      <c r="N746" s="238"/>
      <c r="O746" s="238"/>
      <c r="P746" s="238"/>
      <c r="Q746" s="238"/>
      <c r="R746" s="238"/>
      <c r="S746" s="238"/>
      <c r="T746" s="239"/>
      <c r="U746" s="13"/>
      <c r="V746" s="13"/>
      <c r="W746" s="13"/>
      <c r="X746" s="13"/>
      <c r="Y746" s="13"/>
      <c r="Z746" s="13"/>
      <c r="AA746" s="13"/>
      <c r="AB746" s="13"/>
      <c r="AC746" s="13"/>
      <c r="AD746" s="13"/>
      <c r="AE746" s="13"/>
      <c r="AT746" s="240" t="s">
        <v>163</v>
      </c>
      <c r="AU746" s="240" t="s">
        <v>83</v>
      </c>
      <c r="AV746" s="13" t="s">
        <v>81</v>
      </c>
      <c r="AW746" s="13" t="s">
        <v>33</v>
      </c>
      <c r="AX746" s="13" t="s">
        <v>74</v>
      </c>
      <c r="AY746" s="240" t="s">
        <v>152</v>
      </c>
    </row>
    <row r="747" spans="1:51" s="14" customFormat="1" ht="12">
      <c r="A747" s="14"/>
      <c r="B747" s="241"/>
      <c r="C747" s="242"/>
      <c r="D747" s="226" t="s">
        <v>163</v>
      </c>
      <c r="E747" s="243" t="s">
        <v>19</v>
      </c>
      <c r="F747" s="244" t="s">
        <v>817</v>
      </c>
      <c r="G747" s="242"/>
      <c r="H747" s="245">
        <v>10.2</v>
      </c>
      <c r="I747" s="246"/>
      <c r="J747" s="242"/>
      <c r="K747" s="242"/>
      <c r="L747" s="247"/>
      <c r="M747" s="248"/>
      <c r="N747" s="249"/>
      <c r="O747" s="249"/>
      <c r="P747" s="249"/>
      <c r="Q747" s="249"/>
      <c r="R747" s="249"/>
      <c r="S747" s="249"/>
      <c r="T747" s="250"/>
      <c r="U747" s="14"/>
      <c r="V747" s="14"/>
      <c r="W747" s="14"/>
      <c r="X747" s="14"/>
      <c r="Y747" s="14"/>
      <c r="Z747" s="14"/>
      <c r="AA747" s="14"/>
      <c r="AB747" s="14"/>
      <c r="AC747" s="14"/>
      <c r="AD747" s="14"/>
      <c r="AE747" s="14"/>
      <c r="AT747" s="251" t="s">
        <v>163</v>
      </c>
      <c r="AU747" s="251" t="s">
        <v>83</v>
      </c>
      <c r="AV747" s="14" t="s">
        <v>83</v>
      </c>
      <c r="AW747" s="14" t="s">
        <v>33</v>
      </c>
      <c r="AX747" s="14" t="s">
        <v>74</v>
      </c>
      <c r="AY747" s="251" t="s">
        <v>152</v>
      </c>
    </row>
    <row r="748" spans="1:51" s="13" customFormat="1" ht="12">
      <c r="A748" s="13"/>
      <c r="B748" s="231"/>
      <c r="C748" s="232"/>
      <c r="D748" s="226" t="s">
        <v>163</v>
      </c>
      <c r="E748" s="233" t="s">
        <v>19</v>
      </c>
      <c r="F748" s="234" t="s">
        <v>520</v>
      </c>
      <c r="G748" s="232"/>
      <c r="H748" s="233" t="s">
        <v>19</v>
      </c>
      <c r="I748" s="235"/>
      <c r="J748" s="232"/>
      <c r="K748" s="232"/>
      <c r="L748" s="236"/>
      <c r="M748" s="237"/>
      <c r="N748" s="238"/>
      <c r="O748" s="238"/>
      <c r="P748" s="238"/>
      <c r="Q748" s="238"/>
      <c r="R748" s="238"/>
      <c r="S748" s="238"/>
      <c r="T748" s="239"/>
      <c r="U748" s="13"/>
      <c r="V748" s="13"/>
      <c r="W748" s="13"/>
      <c r="X748" s="13"/>
      <c r="Y748" s="13"/>
      <c r="Z748" s="13"/>
      <c r="AA748" s="13"/>
      <c r="AB748" s="13"/>
      <c r="AC748" s="13"/>
      <c r="AD748" s="13"/>
      <c r="AE748" s="13"/>
      <c r="AT748" s="240" t="s">
        <v>163</v>
      </c>
      <c r="AU748" s="240" t="s">
        <v>83</v>
      </c>
      <c r="AV748" s="13" t="s">
        <v>81</v>
      </c>
      <c r="AW748" s="13" t="s">
        <v>33</v>
      </c>
      <c r="AX748" s="13" t="s">
        <v>74</v>
      </c>
      <c r="AY748" s="240" t="s">
        <v>152</v>
      </c>
    </row>
    <row r="749" spans="1:51" s="14" customFormat="1" ht="12">
      <c r="A749" s="14"/>
      <c r="B749" s="241"/>
      <c r="C749" s="242"/>
      <c r="D749" s="226" t="s">
        <v>163</v>
      </c>
      <c r="E749" s="243" t="s">
        <v>19</v>
      </c>
      <c r="F749" s="244" t="s">
        <v>818</v>
      </c>
      <c r="G749" s="242"/>
      <c r="H749" s="245">
        <v>67.2</v>
      </c>
      <c r="I749" s="246"/>
      <c r="J749" s="242"/>
      <c r="K749" s="242"/>
      <c r="L749" s="247"/>
      <c r="M749" s="248"/>
      <c r="N749" s="249"/>
      <c r="O749" s="249"/>
      <c r="P749" s="249"/>
      <c r="Q749" s="249"/>
      <c r="R749" s="249"/>
      <c r="S749" s="249"/>
      <c r="T749" s="250"/>
      <c r="U749" s="14"/>
      <c r="V749" s="14"/>
      <c r="W749" s="14"/>
      <c r="X749" s="14"/>
      <c r="Y749" s="14"/>
      <c r="Z749" s="14"/>
      <c r="AA749" s="14"/>
      <c r="AB749" s="14"/>
      <c r="AC749" s="14"/>
      <c r="AD749" s="14"/>
      <c r="AE749" s="14"/>
      <c r="AT749" s="251" t="s">
        <v>163</v>
      </c>
      <c r="AU749" s="251" t="s">
        <v>83</v>
      </c>
      <c r="AV749" s="14" t="s">
        <v>83</v>
      </c>
      <c r="AW749" s="14" t="s">
        <v>33</v>
      </c>
      <c r="AX749" s="14" t="s">
        <v>74</v>
      </c>
      <c r="AY749" s="251" t="s">
        <v>152</v>
      </c>
    </row>
    <row r="750" spans="1:51" s="13" customFormat="1" ht="12">
      <c r="A750" s="13"/>
      <c r="B750" s="231"/>
      <c r="C750" s="232"/>
      <c r="D750" s="226" t="s">
        <v>163</v>
      </c>
      <c r="E750" s="233" t="s">
        <v>19</v>
      </c>
      <c r="F750" s="234" t="s">
        <v>535</v>
      </c>
      <c r="G750" s="232"/>
      <c r="H750" s="233" t="s">
        <v>19</v>
      </c>
      <c r="I750" s="235"/>
      <c r="J750" s="232"/>
      <c r="K750" s="232"/>
      <c r="L750" s="236"/>
      <c r="M750" s="237"/>
      <c r="N750" s="238"/>
      <c r="O750" s="238"/>
      <c r="P750" s="238"/>
      <c r="Q750" s="238"/>
      <c r="R750" s="238"/>
      <c r="S750" s="238"/>
      <c r="T750" s="239"/>
      <c r="U750" s="13"/>
      <c r="V750" s="13"/>
      <c r="W750" s="13"/>
      <c r="X750" s="13"/>
      <c r="Y750" s="13"/>
      <c r="Z750" s="13"/>
      <c r="AA750" s="13"/>
      <c r="AB750" s="13"/>
      <c r="AC750" s="13"/>
      <c r="AD750" s="13"/>
      <c r="AE750" s="13"/>
      <c r="AT750" s="240" t="s">
        <v>163</v>
      </c>
      <c r="AU750" s="240" t="s">
        <v>83</v>
      </c>
      <c r="AV750" s="13" t="s">
        <v>81</v>
      </c>
      <c r="AW750" s="13" t="s">
        <v>33</v>
      </c>
      <c r="AX750" s="13" t="s">
        <v>74</v>
      </c>
      <c r="AY750" s="240" t="s">
        <v>152</v>
      </c>
    </row>
    <row r="751" spans="1:51" s="13" customFormat="1" ht="12">
      <c r="A751" s="13"/>
      <c r="B751" s="231"/>
      <c r="C751" s="232"/>
      <c r="D751" s="226" t="s">
        <v>163</v>
      </c>
      <c r="E751" s="233" t="s">
        <v>19</v>
      </c>
      <c r="F751" s="234" t="s">
        <v>528</v>
      </c>
      <c r="G751" s="232"/>
      <c r="H751" s="233" t="s">
        <v>19</v>
      </c>
      <c r="I751" s="235"/>
      <c r="J751" s="232"/>
      <c r="K751" s="232"/>
      <c r="L751" s="236"/>
      <c r="M751" s="237"/>
      <c r="N751" s="238"/>
      <c r="O751" s="238"/>
      <c r="P751" s="238"/>
      <c r="Q751" s="238"/>
      <c r="R751" s="238"/>
      <c r="S751" s="238"/>
      <c r="T751" s="239"/>
      <c r="U751" s="13"/>
      <c r="V751" s="13"/>
      <c r="W751" s="13"/>
      <c r="X751" s="13"/>
      <c r="Y751" s="13"/>
      <c r="Z751" s="13"/>
      <c r="AA751" s="13"/>
      <c r="AB751" s="13"/>
      <c r="AC751" s="13"/>
      <c r="AD751" s="13"/>
      <c r="AE751" s="13"/>
      <c r="AT751" s="240" t="s">
        <v>163</v>
      </c>
      <c r="AU751" s="240" t="s">
        <v>83</v>
      </c>
      <c r="AV751" s="13" t="s">
        <v>81</v>
      </c>
      <c r="AW751" s="13" t="s">
        <v>33</v>
      </c>
      <c r="AX751" s="13" t="s">
        <v>74</v>
      </c>
      <c r="AY751" s="240" t="s">
        <v>152</v>
      </c>
    </row>
    <row r="752" spans="1:51" s="14" customFormat="1" ht="12">
      <c r="A752" s="14"/>
      <c r="B752" s="241"/>
      <c r="C752" s="242"/>
      <c r="D752" s="226" t="s">
        <v>163</v>
      </c>
      <c r="E752" s="243" t="s">
        <v>19</v>
      </c>
      <c r="F752" s="244" t="s">
        <v>819</v>
      </c>
      <c r="G752" s="242"/>
      <c r="H752" s="245">
        <v>46.378</v>
      </c>
      <c r="I752" s="246"/>
      <c r="J752" s="242"/>
      <c r="K752" s="242"/>
      <c r="L752" s="247"/>
      <c r="M752" s="248"/>
      <c r="N752" s="249"/>
      <c r="O752" s="249"/>
      <c r="P752" s="249"/>
      <c r="Q752" s="249"/>
      <c r="R752" s="249"/>
      <c r="S752" s="249"/>
      <c r="T752" s="250"/>
      <c r="U752" s="14"/>
      <c r="V752" s="14"/>
      <c r="W752" s="14"/>
      <c r="X752" s="14"/>
      <c r="Y752" s="14"/>
      <c r="Z752" s="14"/>
      <c r="AA752" s="14"/>
      <c r="AB752" s="14"/>
      <c r="AC752" s="14"/>
      <c r="AD752" s="14"/>
      <c r="AE752" s="14"/>
      <c r="AT752" s="251" t="s">
        <v>163</v>
      </c>
      <c r="AU752" s="251" t="s">
        <v>83</v>
      </c>
      <c r="AV752" s="14" t="s">
        <v>83</v>
      </c>
      <c r="AW752" s="14" t="s">
        <v>33</v>
      </c>
      <c r="AX752" s="14" t="s">
        <v>74</v>
      </c>
      <c r="AY752" s="251" t="s">
        <v>152</v>
      </c>
    </row>
    <row r="753" spans="1:51" s="13" customFormat="1" ht="12">
      <c r="A753" s="13"/>
      <c r="B753" s="231"/>
      <c r="C753" s="232"/>
      <c r="D753" s="226" t="s">
        <v>163</v>
      </c>
      <c r="E753" s="233" t="s">
        <v>19</v>
      </c>
      <c r="F753" s="234" t="s">
        <v>627</v>
      </c>
      <c r="G753" s="232"/>
      <c r="H753" s="233" t="s">
        <v>19</v>
      </c>
      <c r="I753" s="235"/>
      <c r="J753" s="232"/>
      <c r="K753" s="232"/>
      <c r="L753" s="236"/>
      <c r="M753" s="237"/>
      <c r="N753" s="238"/>
      <c r="O753" s="238"/>
      <c r="P753" s="238"/>
      <c r="Q753" s="238"/>
      <c r="R753" s="238"/>
      <c r="S753" s="238"/>
      <c r="T753" s="239"/>
      <c r="U753" s="13"/>
      <c r="V753" s="13"/>
      <c r="W753" s="13"/>
      <c r="X753" s="13"/>
      <c r="Y753" s="13"/>
      <c r="Z753" s="13"/>
      <c r="AA753" s="13"/>
      <c r="AB753" s="13"/>
      <c r="AC753" s="13"/>
      <c r="AD753" s="13"/>
      <c r="AE753" s="13"/>
      <c r="AT753" s="240" t="s">
        <v>163</v>
      </c>
      <c r="AU753" s="240" t="s">
        <v>83</v>
      </c>
      <c r="AV753" s="13" t="s">
        <v>81</v>
      </c>
      <c r="AW753" s="13" t="s">
        <v>33</v>
      </c>
      <c r="AX753" s="13" t="s">
        <v>74</v>
      </c>
      <c r="AY753" s="240" t="s">
        <v>152</v>
      </c>
    </row>
    <row r="754" spans="1:51" s="13" customFormat="1" ht="12">
      <c r="A754" s="13"/>
      <c r="B754" s="231"/>
      <c r="C754" s="232"/>
      <c r="D754" s="226" t="s">
        <v>163</v>
      </c>
      <c r="E754" s="233" t="s">
        <v>19</v>
      </c>
      <c r="F754" s="234" t="s">
        <v>528</v>
      </c>
      <c r="G754" s="232"/>
      <c r="H754" s="233" t="s">
        <v>19</v>
      </c>
      <c r="I754" s="235"/>
      <c r="J754" s="232"/>
      <c r="K754" s="232"/>
      <c r="L754" s="236"/>
      <c r="M754" s="237"/>
      <c r="N754" s="238"/>
      <c r="O754" s="238"/>
      <c r="P754" s="238"/>
      <c r="Q754" s="238"/>
      <c r="R754" s="238"/>
      <c r="S754" s="238"/>
      <c r="T754" s="239"/>
      <c r="U754" s="13"/>
      <c r="V754" s="13"/>
      <c r="W754" s="13"/>
      <c r="X754" s="13"/>
      <c r="Y754" s="13"/>
      <c r="Z754" s="13"/>
      <c r="AA754" s="13"/>
      <c r="AB754" s="13"/>
      <c r="AC754" s="13"/>
      <c r="AD754" s="13"/>
      <c r="AE754" s="13"/>
      <c r="AT754" s="240" t="s">
        <v>163</v>
      </c>
      <c r="AU754" s="240" t="s">
        <v>83</v>
      </c>
      <c r="AV754" s="13" t="s">
        <v>81</v>
      </c>
      <c r="AW754" s="13" t="s">
        <v>33</v>
      </c>
      <c r="AX754" s="13" t="s">
        <v>74</v>
      </c>
      <c r="AY754" s="240" t="s">
        <v>152</v>
      </c>
    </row>
    <row r="755" spans="1:51" s="14" customFormat="1" ht="12">
      <c r="A755" s="14"/>
      <c r="B755" s="241"/>
      <c r="C755" s="242"/>
      <c r="D755" s="226" t="s">
        <v>163</v>
      </c>
      <c r="E755" s="243" t="s">
        <v>19</v>
      </c>
      <c r="F755" s="244" t="s">
        <v>820</v>
      </c>
      <c r="G755" s="242"/>
      <c r="H755" s="245">
        <v>15.459</v>
      </c>
      <c r="I755" s="246"/>
      <c r="J755" s="242"/>
      <c r="K755" s="242"/>
      <c r="L755" s="247"/>
      <c r="M755" s="248"/>
      <c r="N755" s="249"/>
      <c r="O755" s="249"/>
      <c r="P755" s="249"/>
      <c r="Q755" s="249"/>
      <c r="R755" s="249"/>
      <c r="S755" s="249"/>
      <c r="T755" s="250"/>
      <c r="U755" s="14"/>
      <c r="V755" s="14"/>
      <c r="W755" s="14"/>
      <c r="X755" s="14"/>
      <c r="Y755" s="14"/>
      <c r="Z755" s="14"/>
      <c r="AA755" s="14"/>
      <c r="AB755" s="14"/>
      <c r="AC755" s="14"/>
      <c r="AD755" s="14"/>
      <c r="AE755" s="14"/>
      <c r="AT755" s="251" t="s">
        <v>163</v>
      </c>
      <c r="AU755" s="251" t="s">
        <v>83</v>
      </c>
      <c r="AV755" s="14" t="s">
        <v>83</v>
      </c>
      <c r="AW755" s="14" t="s">
        <v>33</v>
      </c>
      <c r="AX755" s="14" t="s">
        <v>74</v>
      </c>
      <c r="AY755" s="251" t="s">
        <v>152</v>
      </c>
    </row>
    <row r="756" spans="1:51" s="13" customFormat="1" ht="12">
      <c r="A756" s="13"/>
      <c r="B756" s="231"/>
      <c r="C756" s="232"/>
      <c r="D756" s="226" t="s">
        <v>163</v>
      </c>
      <c r="E756" s="233" t="s">
        <v>19</v>
      </c>
      <c r="F756" s="234" t="s">
        <v>821</v>
      </c>
      <c r="G756" s="232"/>
      <c r="H756" s="233" t="s">
        <v>19</v>
      </c>
      <c r="I756" s="235"/>
      <c r="J756" s="232"/>
      <c r="K756" s="232"/>
      <c r="L756" s="236"/>
      <c r="M756" s="237"/>
      <c r="N756" s="238"/>
      <c r="O756" s="238"/>
      <c r="P756" s="238"/>
      <c r="Q756" s="238"/>
      <c r="R756" s="238"/>
      <c r="S756" s="238"/>
      <c r="T756" s="239"/>
      <c r="U756" s="13"/>
      <c r="V756" s="13"/>
      <c r="W756" s="13"/>
      <c r="X756" s="13"/>
      <c r="Y756" s="13"/>
      <c r="Z756" s="13"/>
      <c r="AA756" s="13"/>
      <c r="AB756" s="13"/>
      <c r="AC756" s="13"/>
      <c r="AD756" s="13"/>
      <c r="AE756" s="13"/>
      <c r="AT756" s="240" t="s">
        <v>163</v>
      </c>
      <c r="AU756" s="240" t="s">
        <v>83</v>
      </c>
      <c r="AV756" s="13" t="s">
        <v>81</v>
      </c>
      <c r="AW756" s="13" t="s">
        <v>33</v>
      </c>
      <c r="AX756" s="13" t="s">
        <v>74</v>
      </c>
      <c r="AY756" s="240" t="s">
        <v>152</v>
      </c>
    </row>
    <row r="757" spans="1:51" s="14" customFormat="1" ht="12">
      <c r="A757" s="14"/>
      <c r="B757" s="241"/>
      <c r="C757" s="242"/>
      <c r="D757" s="226" t="s">
        <v>163</v>
      </c>
      <c r="E757" s="243" t="s">
        <v>19</v>
      </c>
      <c r="F757" s="244" t="s">
        <v>822</v>
      </c>
      <c r="G757" s="242"/>
      <c r="H757" s="245">
        <v>76.433</v>
      </c>
      <c r="I757" s="246"/>
      <c r="J757" s="242"/>
      <c r="K757" s="242"/>
      <c r="L757" s="247"/>
      <c r="M757" s="248"/>
      <c r="N757" s="249"/>
      <c r="O757" s="249"/>
      <c r="P757" s="249"/>
      <c r="Q757" s="249"/>
      <c r="R757" s="249"/>
      <c r="S757" s="249"/>
      <c r="T757" s="250"/>
      <c r="U757" s="14"/>
      <c r="V757" s="14"/>
      <c r="W757" s="14"/>
      <c r="X757" s="14"/>
      <c r="Y757" s="14"/>
      <c r="Z757" s="14"/>
      <c r="AA757" s="14"/>
      <c r="AB757" s="14"/>
      <c r="AC757" s="14"/>
      <c r="AD757" s="14"/>
      <c r="AE757" s="14"/>
      <c r="AT757" s="251" t="s">
        <v>163</v>
      </c>
      <c r="AU757" s="251" t="s">
        <v>83</v>
      </c>
      <c r="AV757" s="14" t="s">
        <v>83</v>
      </c>
      <c r="AW757" s="14" t="s">
        <v>33</v>
      </c>
      <c r="AX757" s="14" t="s">
        <v>74</v>
      </c>
      <c r="AY757" s="251" t="s">
        <v>152</v>
      </c>
    </row>
    <row r="758" spans="1:51" s="13" customFormat="1" ht="12">
      <c r="A758" s="13"/>
      <c r="B758" s="231"/>
      <c r="C758" s="232"/>
      <c r="D758" s="226" t="s">
        <v>163</v>
      </c>
      <c r="E758" s="233" t="s">
        <v>19</v>
      </c>
      <c r="F758" s="234" t="s">
        <v>823</v>
      </c>
      <c r="G758" s="232"/>
      <c r="H758" s="233" t="s">
        <v>19</v>
      </c>
      <c r="I758" s="235"/>
      <c r="J758" s="232"/>
      <c r="K758" s="232"/>
      <c r="L758" s="236"/>
      <c r="M758" s="237"/>
      <c r="N758" s="238"/>
      <c r="O758" s="238"/>
      <c r="P758" s="238"/>
      <c r="Q758" s="238"/>
      <c r="R758" s="238"/>
      <c r="S758" s="238"/>
      <c r="T758" s="239"/>
      <c r="U758" s="13"/>
      <c r="V758" s="13"/>
      <c r="W758" s="13"/>
      <c r="X758" s="13"/>
      <c r="Y758" s="13"/>
      <c r="Z758" s="13"/>
      <c r="AA758" s="13"/>
      <c r="AB758" s="13"/>
      <c r="AC758" s="13"/>
      <c r="AD758" s="13"/>
      <c r="AE758" s="13"/>
      <c r="AT758" s="240" t="s">
        <v>163</v>
      </c>
      <c r="AU758" s="240" t="s">
        <v>83</v>
      </c>
      <c r="AV758" s="13" t="s">
        <v>81</v>
      </c>
      <c r="AW758" s="13" t="s">
        <v>33</v>
      </c>
      <c r="AX758" s="13" t="s">
        <v>74</v>
      </c>
      <c r="AY758" s="240" t="s">
        <v>152</v>
      </c>
    </row>
    <row r="759" spans="1:51" s="14" customFormat="1" ht="12">
      <c r="A759" s="14"/>
      <c r="B759" s="241"/>
      <c r="C759" s="242"/>
      <c r="D759" s="226" t="s">
        <v>163</v>
      </c>
      <c r="E759" s="243" t="s">
        <v>19</v>
      </c>
      <c r="F759" s="244" t="s">
        <v>824</v>
      </c>
      <c r="G759" s="242"/>
      <c r="H759" s="245">
        <v>7.65</v>
      </c>
      <c r="I759" s="246"/>
      <c r="J759" s="242"/>
      <c r="K759" s="242"/>
      <c r="L759" s="247"/>
      <c r="M759" s="248"/>
      <c r="N759" s="249"/>
      <c r="O759" s="249"/>
      <c r="P759" s="249"/>
      <c r="Q759" s="249"/>
      <c r="R759" s="249"/>
      <c r="S759" s="249"/>
      <c r="T759" s="250"/>
      <c r="U759" s="14"/>
      <c r="V759" s="14"/>
      <c r="W759" s="14"/>
      <c r="X759" s="14"/>
      <c r="Y759" s="14"/>
      <c r="Z759" s="14"/>
      <c r="AA759" s="14"/>
      <c r="AB759" s="14"/>
      <c r="AC759" s="14"/>
      <c r="AD759" s="14"/>
      <c r="AE759" s="14"/>
      <c r="AT759" s="251" t="s">
        <v>163</v>
      </c>
      <c r="AU759" s="251" t="s">
        <v>83</v>
      </c>
      <c r="AV759" s="14" t="s">
        <v>83</v>
      </c>
      <c r="AW759" s="14" t="s">
        <v>33</v>
      </c>
      <c r="AX759" s="14" t="s">
        <v>74</v>
      </c>
      <c r="AY759" s="251" t="s">
        <v>152</v>
      </c>
    </row>
    <row r="760" spans="1:51" s="13" customFormat="1" ht="12">
      <c r="A760" s="13"/>
      <c r="B760" s="231"/>
      <c r="C760" s="232"/>
      <c r="D760" s="226" t="s">
        <v>163</v>
      </c>
      <c r="E760" s="233" t="s">
        <v>19</v>
      </c>
      <c r="F760" s="234" t="s">
        <v>663</v>
      </c>
      <c r="G760" s="232"/>
      <c r="H760" s="233" t="s">
        <v>19</v>
      </c>
      <c r="I760" s="235"/>
      <c r="J760" s="232"/>
      <c r="K760" s="232"/>
      <c r="L760" s="236"/>
      <c r="M760" s="237"/>
      <c r="N760" s="238"/>
      <c r="O760" s="238"/>
      <c r="P760" s="238"/>
      <c r="Q760" s="238"/>
      <c r="R760" s="238"/>
      <c r="S760" s="238"/>
      <c r="T760" s="239"/>
      <c r="U760" s="13"/>
      <c r="V760" s="13"/>
      <c r="W760" s="13"/>
      <c r="X760" s="13"/>
      <c r="Y760" s="13"/>
      <c r="Z760" s="13"/>
      <c r="AA760" s="13"/>
      <c r="AB760" s="13"/>
      <c r="AC760" s="13"/>
      <c r="AD760" s="13"/>
      <c r="AE760" s="13"/>
      <c r="AT760" s="240" t="s">
        <v>163</v>
      </c>
      <c r="AU760" s="240" t="s">
        <v>83</v>
      </c>
      <c r="AV760" s="13" t="s">
        <v>81</v>
      </c>
      <c r="AW760" s="13" t="s">
        <v>33</v>
      </c>
      <c r="AX760" s="13" t="s">
        <v>74</v>
      </c>
      <c r="AY760" s="240" t="s">
        <v>152</v>
      </c>
    </row>
    <row r="761" spans="1:51" s="14" customFormat="1" ht="12">
      <c r="A761" s="14"/>
      <c r="B761" s="241"/>
      <c r="C761" s="242"/>
      <c r="D761" s="226" t="s">
        <v>163</v>
      </c>
      <c r="E761" s="243" t="s">
        <v>19</v>
      </c>
      <c r="F761" s="244" t="s">
        <v>825</v>
      </c>
      <c r="G761" s="242"/>
      <c r="H761" s="245">
        <v>45.426</v>
      </c>
      <c r="I761" s="246"/>
      <c r="J761" s="242"/>
      <c r="K761" s="242"/>
      <c r="L761" s="247"/>
      <c r="M761" s="248"/>
      <c r="N761" s="249"/>
      <c r="O761" s="249"/>
      <c r="P761" s="249"/>
      <c r="Q761" s="249"/>
      <c r="R761" s="249"/>
      <c r="S761" s="249"/>
      <c r="T761" s="250"/>
      <c r="U761" s="14"/>
      <c r="V761" s="14"/>
      <c r="W761" s="14"/>
      <c r="X761" s="14"/>
      <c r="Y761" s="14"/>
      <c r="Z761" s="14"/>
      <c r="AA761" s="14"/>
      <c r="AB761" s="14"/>
      <c r="AC761" s="14"/>
      <c r="AD761" s="14"/>
      <c r="AE761" s="14"/>
      <c r="AT761" s="251" t="s">
        <v>163</v>
      </c>
      <c r="AU761" s="251" t="s">
        <v>83</v>
      </c>
      <c r="AV761" s="14" t="s">
        <v>83</v>
      </c>
      <c r="AW761" s="14" t="s">
        <v>33</v>
      </c>
      <c r="AX761" s="14" t="s">
        <v>74</v>
      </c>
      <c r="AY761" s="251" t="s">
        <v>152</v>
      </c>
    </row>
    <row r="762" spans="1:51" s="13" customFormat="1" ht="12">
      <c r="A762" s="13"/>
      <c r="B762" s="231"/>
      <c r="C762" s="232"/>
      <c r="D762" s="226" t="s">
        <v>163</v>
      </c>
      <c r="E762" s="233" t="s">
        <v>19</v>
      </c>
      <c r="F762" s="234" t="s">
        <v>826</v>
      </c>
      <c r="G762" s="232"/>
      <c r="H762" s="233" t="s">
        <v>19</v>
      </c>
      <c r="I762" s="235"/>
      <c r="J762" s="232"/>
      <c r="K762" s="232"/>
      <c r="L762" s="236"/>
      <c r="M762" s="237"/>
      <c r="N762" s="238"/>
      <c r="O762" s="238"/>
      <c r="P762" s="238"/>
      <c r="Q762" s="238"/>
      <c r="R762" s="238"/>
      <c r="S762" s="238"/>
      <c r="T762" s="239"/>
      <c r="U762" s="13"/>
      <c r="V762" s="13"/>
      <c r="W762" s="13"/>
      <c r="X762" s="13"/>
      <c r="Y762" s="13"/>
      <c r="Z762" s="13"/>
      <c r="AA762" s="13"/>
      <c r="AB762" s="13"/>
      <c r="AC762" s="13"/>
      <c r="AD762" s="13"/>
      <c r="AE762" s="13"/>
      <c r="AT762" s="240" t="s">
        <v>163</v>
      </c>
      <c r="AU762" s="240" t="s">
        <v>83</v>
      </c>
      <c r="AV762" s="13" t="s">
        <v>81</v>
      </c>
      <c r="AW762" s="13" t="s">
        <v>33</v>
      </c>
      <c r="AX762" s="13" t="s">
        <v>74</v>
      </c>
      <c r="AY762" s="240" t="s">
        <v>152</v>
      </c>
    </row>
    <row r="763" spans="1:51" s="14" customFormat="1" ht="12">
      <c r="A763" s="14"/>
      <c r="B763" s="241"/>
      <c r="C763" s="242"/>
      <c r="D763" s="226" t="s">
        <v>163</v>
      </c>
      <c r="E763" s="243" t="s">
        <v>19</v>
      </c>
      <c r="F763" s="244" t="s">
        <v>827</v>
      </c>
      <c r="G763" s="242"/>
      <c r="H763" s="245">
        <v>102.481</v>
      </c>
      <c r="I763" s="246"/>
      <c r="J763" s="242"/>
      <c r="K763" s="242"/>
      <c r="L763" s="247"/>
      <c r="M763" s="248"/>
      <c r="N763" s="249"/>
      <c r="O763" s="249"/>
      <c r="P763" s="249"/>
      <c r="Q763" s="249"/>
      <c r="R763" s="249"/>
      <c r="S763" s="249"/>
      <c r="T763" s="250"/>
      <c r="U763" s="14"/>
      <c r="V763" s="14"/>
      <c r="W763" s="14"/>
      <c r="X763" s="14"/>
      <c r="Y763" s="14"/>
      <c r="Z763" s="14"/>
      <c r="AA763" s="14"/>
      <c r="AB763" s="14"/>
      <c r="AC763" s="14"/>
      <c r="AD763" s="14"/>
      <c r="AE763" s="14"/>
      <c r="AT763" s="251" t="s">
        <v>163</v>
      </c>
      <c r="AU763" s="251" t="s">
        <v>83</v>
      </c>
      <c r="AV763" s="14" t="s">
        <v>83</v>
      </c>
      <c r="AW763" s="14" t="s">
        <v>33</v>
      </c>
      <c r="AX763" s="14" t="s">
        <v>74</v>
      </c>
      <c r="AY763" s="251" t="s">
        <v>152</v>
      </c>
    </row>
    <row r="764" spans="1:51" s="13" customFormat="1" ht="12">
      <c r="A764" s="13"/>
      <c r="B764" s="231"/>
      <c r="C764" s="232"/>
      <c r="D764" s="226" t="s">
        <v>163</v>
      </c>
      <c r="E764" s="233" t="s">
        <v>19</v>
      </c>
      <c r="F764" s="234" t="s">
        <v>610</v>
      </c>
      <c r="G764" s="232"/>
      <c r="H764" s="233" t="s">
        <v>19</v>
      </c>
      <c r="I764" s="235"/>
      <c r="J764" s="232"/>
      <c r="K764" s="232"/>
      <c r="L764" s="236"/>
      <c r="M764" s="237"/>
      <c r="N764" s="238"/>
      <c r="O764" s="238"/>
      <c r="P764" s="238"/>
      <c r="Q764" s="238"/>
      <c r="R764" s="238"/>
      <c r="S764" s="238"/>
      <c r="T764" s="239"/>
      <c r="U764" s="13"/>
      <c r="V764" s="13"/>
      <c r="W764" s="13"/>
      <c r="X764" s="13"/>
      <c r="Y764" s="13"/>
      <c r="Z764" s="13"/>
      <c r="AA764" s="13"/>
      <c r="AB764" s="13"/>
      <c r="AC764" s="13"/>
      <c r="AD764" s="13"/>
      <c r="AE764" s="13"/>
      <c r="AT764" s="240" t="s">
        <v>163</v>
      </c>
      <c r="AU764" s="240" t="s">
        <v>83</v>
      </c>
      <c r="AV764" s="13" t="s">
        <v>81</v>
      </c>
      <c r="AW764" s="13" t="s">
        <v>33</v>
      </c>
      <c r="AX764" s="13" t="s">
        <v>74</v>
      </c>
      <c r="AY764" s="240" t="s">
        <v>152</v>
      </c>
    </row>
    <row r="765" spans="1:51" s="14" customFormat="1" ht="12">
      <c r="A765" s="14"/>
      <c r="B765" s="241"/>
      <c r="C765" s="242"/>
      <c r="D765" s="226" t="s">
        <v>163</v>
      </c>
      <c r="E765" s="243" t="s">
        <v>19</v>
      </c>
      <c r="F765" s="244" t="s">
        <v>828</v>
      </c>
      <c r="G765" s="242"/>
      <c r="H765" s="245">
        <v>22.32</v>
      </c>
      <c r="I765" s="246"/>
      <c r="J765" s="242"/>
      <c r="K765" s="242"/>
      <c r="L765" s="247"/>
      <c r="M765" s="248"/>
      <c r="N765" s="249"/>
      <c r="O765" s="249"/>
      <c r="P765" s="249"/>
      <c r="Q765" s="249"/>
      <c r="R765" s="249"/>
      <c r="S765" s="249"/>
      <c r="T765" s="250"/>
      <c r="U765" s="14"/>
      <c r="V765" s="14"/>
      <c r="W765" s="14"/>
      <c r="X765" s="14"/>
      <c r="Y765" s="14"/>
      <c r="Z765" s="14"/>
      <c r="AA765" s="14"/>
      <c r="AB765" s="14"/>
      <c r="AC765" s="14"/>
      <c r="AD765" s="14"/>
      <c r="AE765" s="14"/>
      <c r="AT765" s="251" t="s">
        <v>163</v>
      </c>
      <c r="AU765" s="251" t="s">
        <v>83</v>
      </c>
      <c r="AV765" s="14" t="s">
        <v>83</v>
      </c>
      <c r="AW765" s="14" t="s">
        <v>33</v>
      </c>
      <c r="AX765" s="14" t="s">
        <v>74</v>
      </c>
      <c r="AY765" s="251" t="s">
        <v>152</v>
      </c>
    </row>
    <row r="766" spans="1:51" s="15" customFormat="1" ht="12">
      <c r="A766" s="15"/>
      <c r="B766" s="252"/>
      <c r="C766" s="253"/>
      <c r="D766" s="226" t="s">
        <v>163</v>
      </c>
      <c r="E766" s="254" t="s">
        <v>19</v>
      </c>
      <c r="F766" s="255" t="s">
        <v>170</v>
      </c>
      <c r="G766" s="253"/>
      <c r="H766" s="256">
        <v>1126.825</v>
      </c>
      <c r="I766" s="257"/>
      <c r="J766" s="253"/>
      <c r="K766" s="253"/>
      <c r="L766" s="258"/>
      <c r="M766" s="259"/>
      <c r="N766" s="260"/>
      <c r="O766" s="260"/>
      <c r="P766" s="260"/>
      <c r="Q766" s="260"/>
      <c r="R766" s="260"/>
      <c r="S766" s="260"/>
      <c r="T766" s="261"/>
      <c r="U766" s="15"/>
      <c r="V766" s="15"/>
      <c r="W766" s="15"/>
      <c r="X766" s="15"/>
      <c r="Y766" s="15"/>
      <c r="Z766" s="15"/>
      <c r="AA766" s="15"/>
      <c r="AB766" s="15"/>
      <c r="AC766" s="15"/>
      <c r="AD766" s="15"/>
      <c r="AE766" s="15"/>
      <c r="AT766" s="262" t="s">
        <v>163</v>
      </c>
      <c r="AU766" s="262" t="s">
        <v>83</v>
      </c>
      <c r="AV766" s="15" t="s">
        <v>159</v>
      </c>
      <c r="AW766" s="15" t="s">
        <v>33</v>
      </c>
      <c r="AX766" s="15" t="s">
        <v>81</v>
      </c>
      <c r="AY766" s="262" t="s">
        <v>152</v>
      </c>
    </row>
    <row r="767" spans="1:65" s="2" customFormat="1" ht="14.4" customHeight="1">
      <c r="A767" s="39"/>
      <c r="B767" s="40"/>
      <c r="C767" s="213" t="s">
        <v>829</v>
      </c>
      <c r="D767" s="213" t="s">
        <v>154</v>
      </c>
      <c r="E767" s="214" t="s">
        <v>830</v>
      </c>
      <c r="F767" s="215" t="s">
        <v>831</v>
      </c>
      <c r="G767" s="216" t="s">
        <v>240</v>
      </c>
      <c r="H767" s="217">
        <v>203.708</v>
      </c>
      <c r="I767" s="218"/>
      <c r="J767" s="219">
        <f>ROUND(I767*H767,2)</f>
        <v>0</v>
      </c>
      <c r="K767" s="215" t="s">
        <v>158</v>
      </c>
      <c r="L767" s="45"/>
      <c r="M767" s="220" t="s">
        <v>19</v>
      </c>
      <c r="N767" s="221" t="s">
        <v>45</v>
      </c>
      <c r="O767" s="85"/>
      <c r="P767" s="222">
        <f>O767*H767</f>
        <v>0</v>
      </c>
      <c r="Q767" s="222">
        <v>0.00016</v>
      </c>
      <c r="R767" s="222">
        <f>Q767*H767</f>
        <v>0.03259328</v>
      </c>
      <c r="S767" s="222">
        <v>0</v>
      </c>
      <c r="T767" s="223">
        <f>S767*H767</f>
        <v>0</v>
      </c>
      <c r="U767" s="39"/>
      <c r="V767" s="39"/>
      <c r="W767" s="39"/>
      <c r="X767" s="39"/>
      <c r="Y767" s="39"/>
      <c r="Z767" s="39"/>
      <c r="AA767" s="39"/>
      <c r="AB767" s="39"/>
      <c r="AC767" s="39"/>
      <c r="AD767" s="39"/>
      <c r="AE767" s="39"/>
      <c r="AR767" s="224" t="s">
        <v>268</v>
      </c>
      <c r="AT767" s="224" t="s">
        <v>154</v>
      </c>
      <c r="AU767" s="224" t="s">
        <v>83</v>
      </c>
      <c r="AY767" s="18" t="s">
        <v>152</v>
      </c>
      <c r="BE767" s="225">
        <f>IF(N767="základní",J767,0)</f>
        <v>0</v>
      </c>
      <c r="BF767" s="225">
        <f>IF(N767="snížená",J767,0)</f>
        <v>0</v>
      </c>
      <c r="BG767" s="225">
        <f>IF(N767="zákl. přenesená",J767,0)</f>
        <v>0</v>
      </c>
      <c r="BH767" s="225">
        <f>IF(N767="sníž. přenesená",J767,0)</f>
        <v>0</v>
      </c>
      <c r="BI767" s="225">
        <f>IF(N767="nulová",J767,0)</f>
        <v>0</v>
      </c>
      <c r="BJ767" s="18" t="s">
        <v>81</v>
      </c>
      <c r="BK767" s="225">
        <f>ROUND(I767*H767,2)</f>
        <v>0</v>
      </c>
      <c r="BL767" s="18" t="s">
        <v>268</v>
      </c>
      <c r="BM767" s="224" t="s">
        <v>832</v>
      </c>
    </row>
    <row r="768" spans="1:51" s="13" customFormat="1" ht="12">
      <c r="A768" s="13"/>
      <c r="B768" s="231"/>
      <c r="C768" s="232"/>
      <c r="D768" s="226" t="s">
        <v>163</v>
      </c>
      <c r="E768" s="233" t="s">
        <v>19</v>
      </c>
      <c r="F768" s="234" t="s">
        <v>833</v>
      </c>
      <c r="G768" s="232"/>
      <c r="H768" s="233" t="s">
        <v>19</v>
      </c>
      <c r="I768" s="235"/>
      <c r="J768" s="232"/>
      <c r="K768" s="232"/>
      <c r="L768" s="236"/>
      <c r="M768" s="237"/>
      <c r="N768" s="238"/>
      <c r="O768" s="238"/>
      <c r="P768" s="238"/>
      <c r="Q768" s="238"/>
      <c r="R768" s="238"/>
      <c r="S768" s="238"/>
      <c r="T768" s="239"/>
      <c r="U768" s="13"/>
      <c r="V768" s="13"/>
      <c r="W768" s="13"/>
      <c r="X768" s="13"/>
      <c r="Y768" s="13"/>
      <c r="Z768" s="13"/>
      <c r="AA768" s="13"/>
      <c r="AB768" s="13"/>
      <c r="AC768" s="13"/>
      <c r="AD768" s="13"/>
      <c r="AE768" s="13"/>
      <c r="AT768" s="240" t="s">
        <v>163</v>
      </c>
      <c r="AU768" s="240" t="s">
        <v>83</v>
      </c>
      <c r="AV768" s="13" t="s">
        <v>81</v>
      </c>
      <c r="AW768" s="13" t="s">
        <v>33</v>
      </c>
      <c r="AX768" s="13" t="s">
        <v>74</v>
      </c>
      <c r="AY768" s="240" t="s">
        <v>152</v>
      </c>
    </row>
    <row r="769" spans="1:51" s="13" customFormat="1" ht="12">
      <c r="A769" s="13"/>
      <c r="B769" s="231"/>
      <c r="C769" s="232"/>
      <c r="D769" s="226" t="s">
        <v>163</v>
      </c>
      <c r="E769" s="233" t="s">
        <v>19</v>
      </c>
      <c r="F769" s="234" t="s">
        <v>834</v>
      </c>
      <c r="G769" s="232"/>
      <c r="H769" s="233" t="s">
        <v>19</v>
      </c>
      <c r="I769" s="235"/>
      <c r="J769" s="232"/>
      <c r="K769" s="232"/>
      <c r="L769" s="236"/>
      <c r="M769" s="237"/>
      <c r="N769" s="238"/>
      <c r="O769" s="238"/>
      <c r="P769" s="238"/>
      <c r="Q769" s="238"/>
      <c r="R769" s="238"/>
      <c r="S769" s="238"/>
      <c r="T769" s="239"/>
      <c r="U769" s="13"/>
      <c r="V769" s="13"/>
      <c r="W769" s="13"/>
      <c r="X769" s="13"/>
      <c r="Y769" s="13"/>
      <c r="Z769" s="13"/>
      <c r="AA769" s="13"/>
      <c r="AB769" s="13"/>
      <c r="AC769" s="13"/>
      <c r="AD769" s="13"/>
      <c r="AE769" s="13"/>
      <c r="AT769" s="240" t="s">
        <v>163</v>
      </c>
      <c r="AU769" s="240" t="s">
        <v>83</v>
      </c>
      <c r="AV769" s="13" t="s">
        <v>81</v>
      </c>
      <c r="AW769" s="13" t="s">
        <v>33</v>
      </c>
      <c r="AX769" s="13" t="s">
        <v>74</v>
      </c>
      <c r="AY769" s="240" t="s">
        <v>152</v>
      </c>
    </row>
    <row r="770" spans="1:51" s="14" customFormat="1" ht="12">
      <c r="A770" s="14"/>
      <c r="B770" s="241"/>
      <c r="C770" s="242"/>
      <c r="D770" s="226" t="s">
        <v>163</v>
      </c>
      <c r="E770" s="243" t="s">
        <v>19</v>
      </c>
      <c r="F770" s="244" t="s">
        <v>835</v>
      </c>
      <c r="G770" s="242"/>
      <c r="H770" s="245">
        <v>61.838</v>
      </c>
      <c r="I770" s="246"/>
      <c r="J770" s="242"/>
      <c r="K770" s="242"/>
      <c r="L770" s="247"/>
      <c r="M770" s="248"/>
      <c r="N770" s="249"/>
      <c r="O770" s="249"/>
      <c r="P770" s="249"/>
      <c r="Q770" s="249"/>
      <c r="R770" s="249"/>
      <c r="S770" s="249"/>
      <c r="T770" s="250"/>
      <c r="U770" s="14"/>
      <c r="V770" s="14"/>
      <c r="W770" s="14"/>
      <c r="X770" s="14"/>
      <c r="Y770" s="14"/>
      <c r="Z770" s="14"/>
      <c r="AA770" s="14"/>
      <c r="AB770" s="14"/>
      <c r="AC770" s="14"/>
      <c r="AD770" s="14"/>
      <c r="AE770" s="14"/>
      <c r="AT770" s="251" t="s">
        <v>163</v>
      </c>
      <c r="AU770" s="251" t="s">
        <v>83</v>
      </c>
      <c r="AV770" s="14" t="s">
        <v>83</v>
      </c>
      <c r="AW770" s="14" t="s">
        <v>33</v>
      </c>
      <c r="AX770" s="14" t="s">
        <v>74</v>
      </c>
      <c r="AY770" s="251" t="s">
        <v>152</v>
      </c>
    </row>
    <row r="771" spans="1:51" s="13" customFormat="1" ht="12">
      <c r="A771" s="13"/>
      <c r="B771" s="231"/>
      <c r="C771" s="232"/>
      <c r="D771" s="226" t="s">
        <v>163</v>
      </c>
      <c r="E771" s="233" t="s">
        <v>19</v>
      </c>
      <c r="F771" s="234" t="s">
        <v>608</v>
      </c>
      <c r="G771" s="232"/>
      <c r="H771" s="233" t="s">
        <v>19</v>
      </c>
      <c r="I771" s="235"/>
      <c r="J771" s="232"/>
      <c r="K771" s="232"/>
      <c r="L771" s="236"/>
      <c r="M771" s="237"/>
      <c r="N771" s="238"/>
      <c r="O771" s="238"/>
      <c r="P771" s="238"/>
      <c r="Q771" s="238"/>
      <c r="R771" s="238"/>
      <c r="S771" s="238"/>
      <c r="T771" s="239"/>
      <c r="U771" s="13"/>
      <c r="V771" s="13"/>
      <c r="W771" s="13"/>
      <c r="X771" s="13"/>
      <c r="Y771" s="13"/>
      <c r="Z771" s="13"/>
      <c r="AA771" s="13"/>
      <c r="AB771" s="13"/>
      <c r="AC771" s="13"/>
      <c r="AD771" s="13"/>
      <c r="AE771" s="13"/>
      <c r="AT771" s="240" t="s">
        <v>163</v>
      </c>
      <c r="AU771" s="240" t="s">
        <v>83</v>
      </c>
      <c r="AV771" s="13" t="s">
        <v>81</v>
      </c>
      <c r="AW771" s="13" t="s">
        <v>33</v>
      </c>
      <c r="AX771" s="13" t="s">
        <v>74</v>
      </c>
      <c r="AY771" s="240" t="s">
        <v>152</v>
      </c>
    </row>
    <row r="772" spans="1:51" s="14" customFormat="1" ht="12">
      <c r="A772" s="14"/>
      <c r="B772" s="241"/>
      <c r="C772" s="242"/>
      <c r="D772" s="226" t="s">
        <v>163</v>
      </c>
      <c r="E772" s="243" t="s">
        <v>19</v>
      </c>
      <c r="F772" s="244" t="s">
        <v>836</v>
      </c>
      <c r="G772" s="242"/>
      <c r="H772" s="245">
        <v>10.2</v>
      </c>
      <c r="I772" s="246"/>
      <c r="J772" s="242"/>
      <c r="K772" s="242"/>
      <c r="L772" s="247"/>
      <c r="M772" s="248"/>
      <c r="N772" s="249"/>
      <c r="O772" s="249"/>
      <c r="P772" s="249"/>
      <c r="Q772" s="249"/>
      <c r="R772" s="249"/>
      <c r="S772" s="249"/>
      <c r="T772" s="250"/>
      <c r="U772" s="14"/>
      <c r="V772" s="14"/>
      <c r="W772" s="14"/>
      <c r="X772" s="14"/>
      <c r="Y772" s="14"/>
      <c r="Z772" s="14"/>
      <c r="AA772" s="14"/>
      <c r="AB772" s="14"/>
      <c r="AC772" s="14"/>
      <c r="AD772" s="14"/>
      <c r="AE772" s="14"/>
      <c r="AT772" s="251" t="s">
        <v>163</v>
      </c>
      <c r="AU772" s="251" t="s">
        <v>83</v>
      </c>
      <c r="AV772" s="14" t="s">
        <v>83</v>
      </c>
      <c r="AW772" s="14" t="s">
        <v>33</v>
      </c>
      <c r="AX772" s="14" t="s">
        <v>74</v>
      </c>
      <c r="AY772" s="251" t="s">
        <v>152</v>
      </c>
    </row>
    <row r="773" spans="1:51" s="13" customFormat="1" ht="12">
      <c r="A773" s="13"/>
      <c r="B773" s="231"/>
      <c r="C773" s="232"/>
      <c r="D773" s="226" t="s">
        <v>163</v>
      </c>
      <c r="E773" s="233" t="s">
        <v>19</v>
      </c>
      <c r="F773" s="234" t="s">
        <v>723</v>
      </c>
      <c r="G773" s="232"/>
      <c r="H773" s="233" t="s">
        <v>19</v>
      </c>
      <c r="I773" s="235"/>
      <c r="J773" s="232"/>
      <c r="K773" s="232"/>
      <c r="L773" s="236"/>
      <c r="M773" s="237"/>
      <c r="N773" s="238"/>
      <c r="O773" s="238"/>
      <c r="P773" s="238"/>
      <c r="Q773" s="238"/>
      <c r="R773" s="238"/>
      <c r="S773" s="238"/>
      <c r="T773" s="239"/>
      <c r="U773" s="13"/>
      <c r="V773" s="13"/>
      <c r="W773" s="13"/>
      <c r="X773" s="13"/>
      <c r="Y773" s="13"/>
      <c r="Z773" s="13"/>
      <c r="AA773" s="13"/>
      <c r="AB773" s="13"/>
      <c r="AC773" s="13"/>
      <c r="AD773" s="13"/>
      <c r="AE773" s="13"/>
      <c r="AT773" s="240" t="s">
        <v>163</v>
      </c>
      <c r="AU773" s="240" t="s">
        <v>83</v>
      </c>
      <c r="AV773" s="13" t="s">
        <v>81</v>
      </c>
      <c r="AW773" s="13" t="s">
        <v>33</v>
      </c>
      <c r="AX773" s="13" t="s">
        <v>74</v>
      </c>
      <c r="AY773" s="240" t="s">
        <v>152</v>
      </c>
    </row>
    <row r="774" spans="1:51" s="14" customFormat="1" ht="12">
      <c r="A774" s="14"/>
      <c r="B774" s="241"/>
      <c r="C774" s="242"/>
      <c r="D774" s="226" t="s">
        <v>163</v>
      </c>
      <c r="E774" s="243" t="s">
        <v>19</v>
      </c>
      <c r="F774" s="244" t="s">
        <v>837</v>
      </c>
      <c r="G774" s="242"/>
      <c r="H774" s="245">
        <v>101.91</v>
      </c>
      <c r="I774" s="246"/>
      <c r="J774" s="242"/>
      <c r="K774" s="242"/>
      <c r="L774" s="247"/>
      <c r="M774" s="248"/>
      <c r="N774" s="249"/>
      <c r="O774" s="249"/>
      <c r="P774" s="249"/>
      <c r="Q774" s="249"/>
      <c r="R774" s="249"/>
      <c r="S774" s="249"/>
      <c r="T774" s="250"/>
      <c r="U774" s="14"/>
      <c r="V774" s="14"/>
      <c r="W774" s="14"/>
      <c r="X774" s="14"/>
      <c r="Y774" s="14"/>
      <c r="Z774" s="14"/>
      <c r="AA774" s="14"/>
      <c r="AB774" s="14"/>
      <c r="AC774" s="14"/>
      <c r="AD774" s="14"/>
      <c r="AE774" s="14"/>
      <c r="AT774" s="251" t="s">
        <v>163</v>
      </c>
      <c r="AU774" s="251" t="s">
        <v>83</v>
      </c>
      <c r="AV774" s="14" t="s">
        <v>83</v>
      </c>
      <c r="AW774" s="14" t="s">
        <v>33</v>
      </c>
      <c r="AX774" s="14" t="s">
        <v>74</v>
      </c>
      <c r="AY774" s="251" t="s">
        <v>152</v>
      </c>
    </row>
    <row r="775" spans="1:51" s="13" customFormat="1" ht="12">
      <c r="A775" s="13"/>
      <c r="B775" s="231"/>
      <c r="C775" s="232"/>
      <c r="D775" s="226" t="s">
        <v>163</v>
      </c>
      <c r="E775" s="233" t="s">
        <v>19</v>
      </c>
      <c r="F775" s="234" t="s">
        <v>610</v>
      </c>
      <c r="G775" s="232"/>
      <c r="H775" s="233" t="s">
        <v>19</v>
      </c>
      <c r="I775" s="235"/>
      <c r="J775" s="232"/>
      <c r="K775" s="232"/>
      <c r="L775" s="236"/>
      <c r="M775" s="237"/>
      <c r="N775" s="238"/>
      <c r="O775" s="238"/>
      <c r="P775" s="238"/>
      <c r="Q775" s="238"/>
      <c r="R775" s="238"/>
      <c r="S775" s="238"/>
      <c r="T775" s="239"/>
      <c r="U775" s="13"/>
      <c r="V775" s="13"/>
      <c r="W775" s="13"/>
      <c r="X775" s="13"/>
      <c r="Y775" s="13"/>
      <c r="Z775" s="13"/>
      <c r="AA775" s="13"/>
      <c r="AB775" s="13"/>
      <c r="AC775" s="13"/>
      <c r="AD775" s="13"/>
      <c r="AE775" s="13"/>
      <c r="AT775" s="240" t="s">
        <v>163</v>
      </c>
      <c r="AU775" s="240" t="s">
        <v>83</v>
      </c>
      <c r="AV775" s="13" t="s">
        <v>81</v>
      </c>
      <c r="AW775" s="13" t="s">
        <v>33</v>
      </c>
      <c r="AX775" s="13" t="s">
        <v>74</v>
      </c>
      <c r="AY775" s="240" t="s">
        <v>152</v>
      </c>
    </row>
    <row r="776" spans="1:51" s="14" customFormat="1" ht="12">
      <c r="A776" s="14"/>
      <c r="B776" s="241"/>
      <c r="C776" s="242"/>
      <c r="D776" s="226" t="s">
        <v>163</v>
      </c>
      <c r="E776" s="243" t="s">
        <v>19</v>
      </c>
      <c r="F776" s="244" t="s">
        <v>838</v>
      </c>
      <c r="G776" s="242"/>
      <c r="H776" s="245">
        <v>29.76</v>
      </c>
      <c r="I776" s="246"/>
      <c r="J776" s="242"/>
      <c r="K776" s="242"/>
      <c r="L776" s="247"/>
      <c r="M776" s="248"/>
      <c r="N776" s="249"/>
      <c r="O776" s="249"/>
      <c r="P776" s="249"/>
      <c r="Q776" s="249"/>
      <c r="R776" s="249"/>
      <c r="S776" s="249"/>
      <c r="T776" s="250"/>
      <c r="U776" s="14"/>
      <c r="V776" s="14"/>
      <c r="W776" s="14"/>
      <c r="X776" s="14"/>
      <c r="Y776" s="14"/>
      <c r="Z776" s="14"/>
      <c r="AA776" s="14"/>
      <c r="AB776" s="14"/>
      <c r="AC776" s="14"/>
      <c r="AD776" s="14"/>
      <c r="AE776" s="14"/>
      <c r="AT776" s="251" t="s">
        <v>163</v>
      </c>
      <c r="AU776" s="251" t="s">
        <v>83</v>
      </c>
      <c r="AV776" s="14" t="s">
        <v>83</v>
      </c>
      <c r="AW776" s="14" t="s">
        <v>33</v>
      </c>
      <c r="AX776" s="14" t="s">
        <v>74</v>
      </c>
      <c r="AY776" s="251" t="s">
        <v>152</v>
      </c>
    </row>
    <row r="777" spans="1:51" s="15" customFormat="1" ht="12">
      <c r="A777" s="15"/>
      <c r="B777" s="252"/>
      <c r="C777" s="253"/>
      <c r="D777" s="226" t="s">
        <v>163</v>
      </c>
      <c r="E777" s="254" t="s">
        <v>19</v>
      </c>
      <c r="F777" s="255" t="s">
        <v>170</v>
      </c>
      <c r="G777" s="253"/>
      <c r="H777" s="256">
        <v>203.708</v>
      </c>
      <c r="I777" s="257"/>
      <c r="J777" s="253"/>
      <c r="K777" s="253"/>
      <c r="L777" s="258"/>
      <c r="M777" s="259"/>
      <c r="N777" s="260"/>
      <c r="O777" s="260"/>
      <c r="P777" s="260"/>
      <c r="Q777" s="260"/>
      <c r="R777" s="260"/>
      <c r="S777" s="260"/>
      <c r="T777" s="261"/>
      <c r="U777" s="15"/>
      <c r="V777" s="15"/>
      <c r="W777" s="15"/>
      <c r="X777" s="15"/>
      <c r="Y777" s="15"/>
      <c r="Z777" s="15"/>
      <c r="AA777" s="15"/>
      <c r="AB777" s="15"/>
      <c r="AC777" s="15"/>
      <c r="AD777" s="15"/>
      <c r="AE777" s="15"/>
      <c r="AT777" s="262" t="s">
        <v>163</v>
      </c>
      <c r="AU777" s="262" t="s">
        <v>83</v>
      </c>
      <c r="AV777" s="15" t="s">
        <v>159</v>
      </c>
      <c r="AW777" s="15" t="s">
        <v>33</v>
      </c>
      <c r="AX777" s="15" t="s">
        <v>81</v>
      </c>
      <c r="AY777" s="262" t="s">
        <v>152</v>
      </c>
    </row>
    <row r="778" spans="1:63" s="12" customFormat="1" ht="22.8" customHeight="1">
      <c r="A778" s="12"/>
      <c r="B778" s="197"/>
      <c r="C778" s="198"/>
      <c r="D778" s="199" t="s">
        <v>73</v>
      </c>
      <c r="E778" s="211" t="s">
        <v>839</v>
      </c>
      <c r="F778" s="211" t="s">
        <v>840</v>
      </c>
      <c r="G778" s="198"/>
      <c r="H778" s="198"/>
      <c r="I778" s="201"/>
      <c r="J778" s="212">
        <f>BK778</f>
        <v>0</v>
      </c>
      <c r="K778" s="198"/>
      <c r="L778" s="203"/>
      <c r="M778" s="204"/>
      <c r="N778" s="205"/>
      <c r="O778" s="205"/>
      <c r="P778" s="206">
        <f>SUM(P779:P808)</f>
        <v>0</v>
      </c>
      <c r="Q778" s="205"/>
      <c r="R778" s="206">
        <f>SUM(R779:R808)</f>
        <v>0.34215584</v>
      </c>
      <c r="S778" s="205"/>
      <c r="T778" s="207">
        <f>SUM(T779:T808)</f>
        <v>0</v>
      </c>
      <c r="U778" s="12"/>
      <c r="V778" s="12"/>
      <c r="W778" s="12"/>
      <c r="X778" s="12"/>
      <c r="Y778" s="12"/>
      <c r="Z778" s="12"/>
      <c r="AA778" s="12"/>
      <c r="AB778" s="12"/>
      <c r="AC778" s="12"/>
      <c r="AD778" s="12"/>
      <c r="AE778" s="12"/>
      <c r="AR778" s="208" t="s">
        <v>83</v>
      </c>
      <c r="AT778" s="209" t="s">
        <v>73</v>
      </c>
      <c r="AU778" s="209" t="s">
        <v>81</v>
      </c>
      <c r="AY778" s="208" t="s">
        <v>152</v>
      </c>
      <c r="BK778" s="210">
        <f>SUM(BK779:BK808)</f>
        <v>0</v>
      </c>
    </row>
    <row r="779" spans="1:65" s="2" customFormat="1" ht="14.4" customHeight="1">
      <c r="A779" s="39"/>
      <c r="B779" s="40"/>
      <c r="C779" s="213" t="s">
        <v>841</v>
      </c>
      <c r="D779" s="213" t="s">
        <v>154</v>
      </c>
      <c r="E779" s="214" t="s">
        <v>842</v>
      </c>
      <c r="F779" s="215" t="s">
        <v>843</v>
      </c>
      <c r="G779" s="216" t="s">
        <v>240</v>
      </c>
      <c r="H779" s="217">
        <v>328.996</v>
      </c>
      <c r="I779" s="218"/>
      <c r="J779" s="219">
        <f>ROUND(I779*H779,2)</f>
        <v>0</v>
      </c>
      <c r="K779" s="215" t="s">
        <v>158</v>
      </c>
      <c r="L779" s="45"/>
      <c r="M779" s="220" t="s">
        <v>19</v>
      </c>
      <c r="N779" s="221" t="s">
        <v>45</v>
      </c>
      <c r="O779" s="85"/>
      <c r="P779" s="222">
        <f>O779*H779</f>
        <v>0</v>
      </c>
      <c r="Q779" s="222">
        <v>0.00044</v>
      </c>
      <c r="R779" s="222">
        <f>Q779*H779</f>
        <v>0.14475824</v>
      </c>
      <c r="S779" s="222">
        <v>0</v>
      </c>
      <c r="T779" s="223">
        <f>S779*H779</f>
        <v>0</v>
      </c>
      <c r="U779" s="39"/>
      <c r="V779" s="39"/>
      <c r="W779" s="39"/>
      <c r="X779" s="39"/>
      <c r="Y779" s="39"/>
      <c r="Z779" s="39"/>
      <c r="AA779" s="39"/>
      <c r="AB779" s="39"/>
      <c r="AC779" s="39"/>
      <c r="AD779" s="39"/>
      <c r="AE779" s="39"/>
      <c r="AR779" s="224" t="s">
        <v>268</v>
      </c>
      <c r="AT779" s="224" t="s">
        <v>154</v>
      </c>
      <c r="AU779" s="224" t="s">
        <v>83</v>
      </c>
      <c r="AY779" s="18" t="s">
        <v>152</v>
      </c>
      <c r="BE779" s="225">
        <f>IF(N779="základní",J779,0)</f>
        <v>0</v>
      </c>
      <c r="BF779" s="225">
        <f>IF(N779="snížená",J779,0)</f>
        <v>0</v>
      </c>
      <c r="BG779" s="225">
        <f>IF(N779="zákl. přenesená",J779,0)</f>
        <v>0</v>
      </c>
      <c r="BH779" s="225">
        <f>IF(N779="sníž. přenesená",J779,0)</f>
        <v>0</v>
      </c>
      <c r="BI779" s="225">
        <f>IF(N779="nulová",J779,0)</f>
        <v>0</v>
      </c>
      <c r="BJ779" s="18" t="s">
        <v>81</v>
      </c>
      <c r="BK779" s="225">
        <f>ROUND(I779*H779,2)</f>
        <v>0</v>
      </c>
      <c r="BL779" s="18" t="s">
        <v>268</v>
      </c>
      <c r="BM779" s="224" t="s">
        <v>844</v>
      </c>
    </row>
    <row r="780" spans="1:51" s="13" customFormat="1" ht="12">
      <c r="A780" s="13"/>
      <c r="B780" s="231"/>
      <c r="C780" s="232"/>
      <c r="D780" s="226" t="s">
        <v>163</v>
      </c>
      <c r="E780" s="233" t="s">
        <v>19</v>
      </c>
      <c r="F780" s="234" t="s">
        <v>845</v>
      </c>
      <c r="G780" s="232"/>
      <c r="H780" s="233" t="s">
        <v>19</v>
      </c>
      <c r="I780" s="235"/>
      <c r="J780" s="232"/>
      <c r="K780" s="232"/>
      <c r="L780" s="236"/>
      <c r="M780" s="237"/>
      <c r="N780" s="238"/>
      <c r="O780" s="238"/>
      <c r="P780" s="238"/>
      <c r="Q780" s="238"/>
      <c r="R780" s="238"/>
      <c r="S780" s="238"/>
      <c r="T780" s="239"/>
      <c r="U780" s="13"/>
      <c r="V780" s="13"/>
      <c r="W780" s="13"/>
      <c r="X780" s="13"/>
      <c r="Y780" s="13"/>
      <c r="Z780" s="13"/>
      <c r="AA780" s="13"/>
      <c r="AB780" s="13"/>
      <c r="AC780" s="13"/>
      <c r="AD780" s="13"/>
      <c r="AE780" s="13"/>
      <c r="AT780" s="240" t="s">
        <v>163</v>
      </c>
      <c r="AU780" s="240" t="s">
        <v>83</v>
      </c>
      <c r="AV780" s="13" t="s">
        <v>81</v>
      </c>
      <c r="AW780" s="13" t="s">
        <v>33</v>
      </c>
      <c r="AX780" s="13" t="s">
        <v>74</v>
      </c>
      <c r="AY780" s="240" t="s">
        <v>152</v>
      </c>
    </row>
    <row r="781" spans="1:51" s="14" customFormat="1" ht="12">
      <c r="A781" s="14"/>
      <c r="B781" s="241"/>
      <c r="C781" s="242"/>
      <c r="D781" s="226" t="s">
        <v>163</v>
      </c>
      <c r="E781" s="243" t="s">
        <v>19</v>
      </c>
      <c r="F781" s="244" t="s">
        <v>846</v>
      </c>
      <c r="G781" s="242"/>
      <c r="H781" s="245">
        <v>177.504</v>
      </c>
      <c r="I781" s="246"/>
      <c r="J781" s="242"/>
      <c r="K781" s="242"/>
      <c r="L781" s="247"/>
      <c r="M781" s="248"/>
      <c r="N781" s="249"/>
      <c r="O781" s="249"/>
      <c r="P781" s="249"/>
      <c r="Q781" s="249"/>
      <c r="R781" s="249"/>
      <c r="S781" s="249"/>
      <c r="T781" s="250"/>
      <c r="U781" s="14"/>
      <c r="V781" s="14"/>
      <c r="W781" s="14"/>
      <c r="X781" s="14"/>
      <c r="Y781" s="14"/>
      <c r="Z781" s="14"/>
      <c r="AA781" s="14"/>
      <c r="AB781" s="14"/>
      <c r="AC781" s="14"/>
      <c r="AD781" s="14"/>
      <c r="AE781" s="14"/>
      <c r="AT781" s="251" t="s">
        <v>163</v>
      </c>
      <c r="AU781" s="251" t="s">
        <v>83</v>
      </c>
      <c r="AV781" s="14" t="s">
        <v>83</v>
      </c>
      <c r="AW781" s="14" t="s">
        <v>33</v>
      </c>
      <c r="AX781" s="14" t="s">
        <v>74</v>
      </c>
      <c r="AY781" s="251" t="s">
        <v>152</v>
      </c>
    </row>
    <row r="782" spans="1:51" s="13" customFormat="1" ht="12">
      <c r="A782" s="13"/>
      <c r="B782" s="231"/>
      <c r="C782" s="232"/>
      <c r="D782" s="226" t="s">
        <v>163</v>
      </c>
      <c r="E782" s="233" t="s">
        <v>19</v>
      </c>
      <c r="F782" s="234" t="s">
        <v>847</v>
      </c>
      <c r="G782" s="232"/>
      <c r="H782" s="233" t="s">
        <v>19</v>
      </c>
      <c r="I782" s="235"/>
      <c r="J782" s="232"/>
      <c r="K782" s="232"/>
      <c r="L782" s="236"/>
      <c r="M782" s="237"/>
      <c r="N782" s="238"/>
      <c r="O782" s="238"/>
      <c r="P782" s="238"/>
      <c r="Q782" s="238"/>
      <c r="R782" s="238"/>
      <c r="S782" s="238"/>
      <c r="T782" s="239"/>
      <c r="U782" s="13"/>
      <c r="V782" s="13"/>
      <c r="W782" s="13"/>
      <c r="X782" s="13"/>
      <c r="Y782" s="13"/>
      <c r="Z782" s="13"/>
      <c r="AA782" s="13"/>
      <c r="AB782" s="13"/>
      <c r="AC782" s="13"/>
      <c r="AD782" s="13"/>
      <c r="AE782" s="13"/>
      <c r="AT782" s="240" t="s">
        <v>163</v>
      </c>
      <c r="AU782" s="240" t="s">
        <v>83</v>
      </c>
      <c r="AV782" s="13" t="s">
        <v>81</v>
      </c>
      <c r="AW782" s="13" t="s">
        <v>33</v>
      </c>
      <c r="AX782" s="13" t="s">
        <v>74</v>
      </c>
      <c r="AY782" s="240" t="s">
        <v>152</v>
      </c>
    </row>
    <row r="783" spans="1:51" s="14" customFormat="1" ht="12">
      <c r="A783" s="14"/>
      <c r="B783" s="241"/>
      <c r="C783" s="242"/>
      <c r="D783" s="226" t="s">
        <v>163</v>
      </c>
      <c r="E783" s="243" t="s">
        <v>19</v>
      </c>
      <c r="F783" s="244" t="s">
        <v>463</v>
      </c>
      <c r="G783" s="242"/>
      <c r="H783" s="245">
        <v>70.8</v>
      </c>
      <c r="I783" s="246"/>
      <c r="J783" s="242"/>
      <c r="K783" s="242"/>
      <c r="L783" s="247"/>
      <c r="M783" s="248"/>
      <c r="N783" s="249"/>
      <c r="O783" s="249"/>
      <c r="P783" s="249"/>
      <c r="Q783" s="249"/>
      <c r="R783" s="249"/>
      <c r="S783" s="249"/>
      <c r="T783" s="250"/>
      <c r="U783" s="14"/>
      <c r="V783" s="14"/>
      <c r="W783" s="14"/>
      <c r="X783" s="14"/>
      <c r="Y783" s="14"/>
      <c r="Z783" s="14"/>
      <c r="AA783" s="14"/>
      <c r="AB783" s="14"/>
      <c r="AC783" s="14"/>
      <c r="AD783" s="14"/>
      <c r="AE783" s="14"/>
      <c r="AT783" s="251" t="s">
        <v>163</v>
      </c>
      <c r="AU783" s="251" t="s">
        <v>83</v>
      </c>
      <c r="AV783" s="14" t="s">
        <v>83</v>
      </c>
      <c r="AW783" s="14" t="s">
        <v>33</v>
      </c>
      <c r="AX783" s="14" t="s">
        <v>74</v>
      </c>
      <c r="AY783" s="251" t="s">
        <v>152</v>
      </c>
    </row>
    <row r="784" spans="1:51" s="13" customFormat="1" ht="12">
      <c r="A784" s="13"/>
      <c r="B784" s="231"/>
      <c r="C784" s="232"/>
      <c r="D784" s="226" t="s">
        <v>163</v>
      </c>
      <c r="E784" s="233" t="s">
        <v>19</v>
      </c>
      <c r="F784" s="234" t="s">
        <v>400</v>
      </c>
      <c r="G784" s="232"/>
      <c r="H784" s="233" t="s">
        <v>19</v>
      </c>
      <c r="I784" s="235"/>
      <c r="J784" s="232"/>
      <c r="K784" s="232"/>
      <c r="L784" s="236"/>
      <c r="M784" s="237"/>
      <c r="N784" s="238"/>
      <c r="O784" s="238"/>
      <c r="P784" s="238"/>
      <c r="Q784" s="238"/>
      <c r="R784" s="238"/>
      <c r="S784" s="238"/>
      <c r="T784" s="239"/>
      <c r="U784" s="13"/>
      <c r="V784" s="13"/>
      <c r="W784" s="13"/>
      <c r="X784" s="13"/>
      <c r="Y784" s="13"/>
      <c r="Z784" s="13"/>
      <c r="AA784" s="13"/>
      <c r="AB784" s="13"/>
      <c r="AC784" s="13"/>
      <c r="AD784" s="13"/>
      <c r="AE784" s="13"/>
      <c r="AT784" s="240" t="s">
        <v>163</v>
      </c>
      <c r="AU784" s="240" t="s">
        <v>83</v>
      </c>
      <c r="AV784" s="13" t="s">
        <v>81</v>
      </c>
      <c r="AW784" s="13" t="s">
        <v>33</v>
      </c>
      <c r="AX784" s="13" t="s">
        <v>74</v>
      </c>
      <c r="AY784" s="240" t="s">
        <v>152</v>
      </c>
    </row>
    <row r="785" spans="1:51" s="14" customFormat="1" ht="12">
      <c r="A785" s="14"/>
      <c r="B785" s="241"/>
      <c r="C785" s="242"/>
      <c r="D785" s="226" t="s">
        <v>163</v>
      </c>
      <c r="E785" s="243" t="s">
        <v>19</v>
      </c>
      <c r="F785" s="244" t="s">
        <v>401</v>
      </c>
      <c r="G785" s="242"/>
      <c r="H785" s="245">
        <v>7.468</v>
      </c>
      <c r="I785" s="246"/>
      <c r="J785" s="242"/>
      <c r="K785" s="242"/>
      <c r="L785" s="247"/>
      <c r="M785" s="248"/>
      <c r="N785" s="249"/>
      <c r="O785" s="249"/>
      <c r="P785" s="249"/>
      <c r="Q785" s="249"/>
      <c r="R785" s="249"/>
      <c r="S785" s="249"/>
      <c r="T785" s="250"/>
      <c r="U785" s="14"/>
      <c r="V785" s="14"/>
      <c r="W785" s="14"/>
      <c r="X785" s="14"/>
      <c r="Y785" s="14"/>
      <c r="Z785" s="14"/>
      <c r="AA785" s="14"/>
      <c r="AB785" s="14"/>
      <c r="AC785" s="14"/>
      <c r="AD785" s="14"/>
      <c r="AE785" s="14"/>
      <c r="AT785" s="251" t="s">
        <v>163</v>
      </c>
      <c r="AU785" s="251" t="s">
        <v>83</v>
      </c>
      <c r="AV785" s="14" t="s">
        <v>83</v>
      </c>
      <c r="AW785" s="14" t="s">
        <v>33</v>
      </c>
      <c r="AX785" s="14" t="s">
        <v>74</v>
      </c>
      <c r="AY785" s="251" t="s">
        <v>152</v>
      </c>
    </row>
    <row r="786" spans="1:51" s="13" customFormat="1" ht="12">
      <c r="A786" s="13"/>
      <c r="B786" s="231"/>
      <c r="C786" s="232"/>
      <c r="D786" s="226" t="s">
        <v>163</v>
      </c>
      <c r="E786" s="233" t="s">
        <v>19</v>
      </c>
      <c r="F786" s="234" t="s">
        <v>848</v>
      </c>
      <c r="G786" s="232"/>
      <c r="H786" s="233" t="s">
        <v>19</v>
      </c>
      <c r="I786" s="235"/>
      <c r="J786" s="232"/>
      <c r="K786" s="232"/>
      <c r="L786" s="236"/>
      <c r="M786" s="237"/>
      <c r="N786" s="238"/>
      <c r="O786" s="238"/>
      <c r="P786" s="238"/>
      <c r="Q786" s="238"/>
      <c r="R786" s="238"/>
      <c r="S786" s="238"/>
      <c r="T786" s="239"/>
      <c r="U786" s="13"/>
      <c r="V786" s="13"/>
      <c r="W786" s="13"/>
      <c r="X786" s="13"/>
      <c r="Y786" s="13"/>
      <c r="Z786" s="13"/>
      <c r="AA786" s="13"/>
      <c r="AB786" s="13"/>
      <c r="AC786" s="13"/>
      <c r="AD786" s="13"/>
      <c r="AE786" s="13"/>
      <c r="AT786" s="240" t="s">
        <v>163</v>
      </c>
      <c r="AU786" s="240" t="s">
        <v>83</v>
      </c>
      <c r="AV786" s="13" t="s">
        <v>81</v>
      </c>
      <c r="AW786" s="13" t="s">
        <v>33</v>
      </c>
      <c r="AX786" s="13" t="s">
        <v>74</v>
      </c>
      <c r="AY786" s="240" t="s">
        <v>152</v>
      </c>
    </row>
    <row r="787" spans="1:51" s="14" customFormat="1" ht="12">
      <c r="A787" s="14"/>
      <c r="B787" s="241"/>
      <c r="C787" s="242"/>
      <c r="D787" s="226" t="s">
        <v>163</v>
      </c>
      <c r="E787" s="243" t="s">
        <v>19</v>
      </c>
      <c r="F787" s="244" t="s">
        <v>849</v>
      </c>
      <c r="G787" s="242"/>
      <c r="H787" s="245">
        <v>73.224</v>
      </c>
      <c r="I787" s="246"/>
      <c r="J787" s="242"/>
      <c r="K787" s="242"/>
      <c r="L787" s="247"/>
      <c r="M787" s="248"/>
      <c r="N787" s="249"/>
      <c r="O787" s="249"/>
      <c r="P787" s="249"/>
      <c r="Q787" s="249"/>
      <c r="R787" s="249"/>
      <c r="S787" s="249"/>
      <c r="T787" s="250"/>
      <c r="U787" s="14"/>
      <c r="V787" s="14"/>
      <c r="W787" s="14"/>
      <c r="X787" s="14"/>
      <c r="Y787" s="14"/>
      <c r="Z787" s="14"/>
      <c r="AA787" s="14"/>
      <c r="AB787" s="14"/>
      <c r="AC787" s="14"/>
      <c r="AD787" s="14"/>
      <c r="AE787" s="14"/>
      <c r="AT787" s="251" t="s">
        <v>163</v>
      </c>
      <c r="AU787" s="251" t="s">
        <v>83</v>
      </c>
      <c r="AV787" s="14" t="s">
        <v>83</v>
      </c>
      <c r="AW787" s="14" t="s">
        <v>33</v>
      </c>
      <c r="AX787" s="14" t="s">
        <v>74</v>
      </c>
      <c r="AY787" s="251" t="s">
        <v>152</v>
      </c>
    </row>
    <row r="788" spans="1:51" s="15" customFormat="1" ht="12">
      <c r="A788" s="15"/>
      <c r="B788" s="252"/>
      <c r="C788" s="253"/>
      <c r="D788" s="226" t="s">
        <v>163</v>
      </c>
      <c r="E788" s="254" t="s">
        <v>19</v>
      </c>
      <c r="F788" s="255" t="s">
        <v>170</v>
      </c>
      <c r="G788" s="253"/>
      <c r="H788" s="256">
        <v>328.996</v>
      </c>
      <c r="I788" s="257"/>
      <c r="J788" s="253"/>
      <c r="K788" s="253"/>
      <c r="L788" s="258"/>
      <c r="M788" s="259"/>
      <c r="N788" s="260"/>
      <c r="O788" s="260"/>
      <c r="P788" s="260"/>
      <c r="Q788" s="260"/>
      <c r="R788" s="260"/>
      <c r="S788" s="260"/>
      <c r="T788" s="261"/>
      <c r="U788" s="15"/>
      <c r="V788" s="15"/>
      <c r="W788" s="15"/>
      <c r="X788" s="15"/>
      <c r="Y788" s="15"/>
      <c r="Z788" s="15"/>
      <c r="AA788" s="15"/>
      <c r="AB788" s="15"/>
      <c r="AC788" s="15"/>
      <c r="AD788" s="15"/>
      <c r="AE788" s="15"/>
      <c r="AT788" s="262" t="s">
        <v>163</v>
      </c>
      <c r="AU788" s="262" t="s">
        <v>83</v>
      </c>
      <c r="AV788" s="15" t="s">
        <v>159</v>
      </c>
      <c r="AW788" s="15" t="s">
        <v>33</v>
      </c>
      <c r="AX788" s="15" t="s">
        <v>81</v>
      </c>
      <c r="AY788" s="262" t="s">
        <v>152</v>
      </c>
    </row>
    <row r="789" spans="1:65" s="2" customFormat="1" ht="14.4" customHeight="1">
      <c r="A789" s="39"/>
      <c r="B789" s="40"/>
      <c r="C789" s="213" t="s">
        <v>850</v>
      </c>
      <c r="D789" s="213" t="s">
        <v>154</v>
      </c>
      <c r="E789" s="214" t="s">
        <v>851</v>
      </c>
      <c r="F789" s="215" t="s">
        <v>852</v>
      </c>
      <c r="G789" s="216" t="s">
        <v>240</v>
      </c>
      <c r="H789" s="217">
        <v>328.996</v>
      </c>
      <c r="I789" s="218"/>
      <c r="J789" s="219">
        <f>ROUND(I789*H789,2)</f>
        <v>0</v>
      </c>
      <c r="K789" s="215" t="s">
        <v>158</v>
      </c>
      <c r="L789" s="45"/>
      <c r="M789" s="220" t="s">
        <v>19</v>
      </c>
      <c r="N789" s="221" t="s">
        <v>45</v>
      </c>
      <c r="O789" s="85"/>
      <c r="P789" s="222">
        <f>O789*H789</f>
        <v>0</v>
      </c>
      <c r="Q789" s="222">
        <v>0.0002</v>
      </c>
      <c r="R789" s="222">
        <f>Q789*H789</f>
        <v>0.0657992</v>
      </c>
      <c r="S789" s="222">
        <v>0</v>
      </c>
      <c r="T789" s="223">
        <f>S789*H789</f>
        <v>0</v>
      </c>
      <c r="U789" s="39"/>
      <c r="V789" s="39"/>
      <c r="W789" s="39"/>
      <c r="X789" s="39"/>
      <c r="Y789" s="39"/>
      <c r="Z789" s="39"/>
      <c r="AA789" s="39"/>
      <c r="AB789" s="39"/>
      <c r="AC789" s="39"/>
      <c r="AD789" s="39"/>
      <c r="AE789" s="39"/>
      <c r="AR789" s="224" t="s">
        <v>268</v>
      </c>
      <c r="AT789" s="224" t="s">
        <v>154</v>
      </c>
      <c r="AU789" s="224" t="s">
        <v>83</v>
      </c>
      <c r="AY789" s="18" t="s">
        <v>152</v>
      </c>
      <c r="BE789" s="225">
        <f>IF(N789="základní",J789,0)</f>
        <v>0</v>
      </c>
      <c r="BF789" s="225">
        <f>IF(N789="snížená",J789,0)</f>
        <v>0</v>
      </c>
      <c r="BG789" s="225">
        <f>IF(N789="zákl. přenesená",J789,0)</f>
        <v>0</v>
      </c>
      <c r="BH789" s="225">
        <f>IF(N789="sníž. přenesená",J789,0)</f>
        <v>0</v>
      </c>
      <c r="BI789" s="225">
        <f>IF(N789="nulová",J789,0)</f>
        <v>0</v>
      </c>
      <c r="BJ789" s="18" t="s">
        <v>81</v>
      </c>
      <c r="BK789" s="225">
        <f>ROUND(I789*H789,2)</f>
        <v>0</v>
      </c>
      <c r="BL789" s="18" t="s">
        <v>268</v>
      </c>
      <c r="BM789" s="224" t="s">
        <v>853</v>
      </c>
    </row>
    <row r="790" spans="1:51" s="13" customFormat="1" ht="12">
      <c r="A790" s="13"/>
      <c r="B790" s="231"/>
      <c r="C790" s="232"/>
      <c r="D790" s="226" t="s">
        <v>163</v>
      </c>
      <c r="E790" s="233" t="s">
        <v>19</v>
      </c>
      <c r="F790" s="234" t="s">
        <v>845</v>
      </c>
      <c r="G790" s="232"/>
      <c r="H790" s="233" t="s">
        <v>19</v>
      </c>
      <c r="I790" s="235"/>
      <c r="J790" s="232"/>
      <c r="K790" s="232"/>
      <c r="L790" s="236"/>
      <c r="M790" s="237"/>
      <c r="N790" s="238"/>
      <c r="O790" s="238"/>
      <c r="P790" s="238"/>
      <c r="Q790" s="238"/>
      <c r="R790" s="238"/>
      <c r="S790" s="238"/>
      <c r="T790" s="239"/>
      <c r="U790" s="13"/>
      <c r="V790" s="13"/>
      <c r="W790" s="13"/>
      <c r="X790" s="13"/>
      <c r="Y790" s="13"/>
      <c r="Z790" s="13"/>
      <c r="AA790" s="13"/>
      <c r="AB790" s="13"/>
      <c r="AC790" s="13"/>
      <c r="AD790" s="13"/>
      <c r="AE790" s="13"/>
      <c r="AT790" s="240" t="s">
        <v>163</v>
      </c>
      <c r="AU790" s="240" t="s">
        <v>83</v>
      </c>
      <c r="AV790" s="13" t="s">
        <v>81</v>
      </c>
      <c r="AW790" s="13" t="s">
        <v>33</v>
      </c>
      <c r="AX790" s="13" t="s">
        <v>74</v>
      </c>
      <c r="AY790" s="240" t="s">
        <v>152</v>
      </c>
    </row>
    <row r="791" spans="1:51" s="14" customFormat="1" ht="12">
      <c r="A791" s="14"/>
      <c r="B791" s="241"/>
      <c r="C791" s="242"/>
      <c r="D791" s="226" t="s">
        <v>163</v>
      </c>
      <c r="E791" s="243" t="s">
        <v>19</v>
      </c>
      <c r="F791" s="244" t="s">
        <v>846</v>
      </c>
      <c r="G791" s="242"/>
      <c r="H791" s="245">
        <v>177.504</v>
      </c>
      <c r="I791" s="246"/>
      <c r="J791" s="242"/>
      <c r="K791" s="242"/>
      <c r="L791" s="247"/>
      <c r="M791" s="248"/>
      <c r="N791" s="249"/>
      <c r="O791" s="249"/>
      <c r="P791" s="249"/>
      <c r="Q791" s="249"/>
      <c r="R791" s="249"/>
      <c r="S791" s="249"/>
      <c r="T791" s="250"/>
      <c r="U791" s="14"/>
      <c r="V791" s="14"/>
      <c r="W791" s="14"/>
      <c r="X791" s="14"/>
      <c r="Y791" s="14"/>
      <c r="Z791" s="14"/>
      <c r="AA791" s="14"/>
      <c r="AB791" s="14"/>
      <c r="AC791" s="14"/>
      <c r="AD791" s="14"/>
      <c r="AE791" s="14"/>
      <c r="AT791" s="251" t="s">
        <v>163</v>
      </c>
      <c r="AU791" s="251" t="s">
        <v>83</v>
      </c>
      <c r="AV791" s="14" t="s">
        <v>83</v>
      </c>
      <c r="AW791" s="14" t="s">
        <v>33</v>
      </c>
      <c r="AX791" s="14" t="s">
        <v>74</v>
      </c>
      <c r="AY791" s="251" t="s">
        <v>152</v>
      </c>
    </row>
    <row r="792" spans="1:51" s="13" customFormat="1" ht="12">
      <c r="A792" s="13"/>
      <c r="B792" s="231"/>
      <c r="C792" s="232"/>
      <c r="D792" s="226" t="s">
        <v>163</v>
      </c>
      <c r="E792" s="233" t="s">
        <v>19</v>
      </c>
      <c r="F792" s="234" t="s">
        <v>847</v>
      </c>
      <c r="G792" s="232"/>
      <c r="H792" s="233" t="s">
        <v>19</v>
      </c>
      <c r="I792" s="235"/>
      <c r="J792" s="232"/>
      <c r="K792" s="232"/>
      <c r="L792" s="236"/>
      <c r="M792" s="237"/>
      <c r="N792" s="238"/>
      <c r="O792" s="238"/>
      <c r="P792" s="238"/>
      <c r="Q792" s="238"/>
      <c r="R792" s="238"/>
      <c r="S792" s="238"/>
      <c r="T792" s="239"/>
      <c r="U792" s="13"/>
      <c r="V792" s="13"/>
      <c r="W792" s="13"/>
      <c r="X792" s="13"/>
      <c r="Y792" s="13"/>
      <c r="Z792" s="13"/>
      <c r="AA792" s="13"/>
      <c r="AB792" s="13"/>
      <c r="AC792" s="13"/>
      <c r="AD792" s="13"/>
      <c r="AE792" s="13"/>
      <c r="AT792" s="240" t="s">
        <v>163</v>
      </c>
      <c r="AU792" s="240" t="s">
        <v>83</v>
      </c>
      <c r="AV792" s="13" t="s">
        <v>81</v>
      </c>
      <c r="AW792" s="13" t="s">
        <v>33</v>
      </c>
      <c r="AX792" s="13" t="s">
        <v>74</v>
      </c>
      <c r="AY792" s="240" t="s">
        <v>152</v>
      </c>
    </row>
    <row r="793" spans="1:51" s="14" customFormat="1" ht="12">
      <c r="A793" s="14"/>
      <c r="B793" s="241"/>
      <c r="C793" s="242"/>
      <c r="D793" s="226" t="s">
        <v>163</v>
      </c>
      <c r="E793" s="243" t="s">
        <v>19</v>
      </c>
      <c r="F793" s="244" t="s">
        <v>463</v>
      </c>
      <c r="G793" s="242"/>
      <c r="H793" s="245">
        <v>70.8</v>
      </c>
      <c r="I793" s="246"/>
      <c r="J793" s="242"/>
      <c r="K793" s="242"/>
      <c r="L793" s="247"/>
      <c r="M793" s="248"/>
      <c r="N793" s="249"/>
      <c r="O793" s="249"/>
      <c r="P793" s="249"/>
      <c r="Q793" s="249"/>
      <c r="R793" s="249"/>
      <c r="S793" s="249"/>
      <c r="T793" s="250"/>
      <c r="U793" s="14"/>
      <c r="V793" s="14"/>
      <c r="W793" s="14"/>
      <c r="X793" s="14"/>
      <c r="Y793" s="14"/>
      <c r="Z793" s="14"/>
      <c r="AA793" s="14"/>
      <c r="AB793" s="14"/>
      <c r="AC793" s="14"/>
      <c r="AD793" s="14"/>
      <c r="AE793" s="14"/>
      <c r="AT793" s="251" t="s">
        <v>163</v>
      </c>
      <c r="AU793" s="251" t="s">
        <v>83</v>
      </c>
      <c r="AV793" s="14" t="s">
        <v>83</v>
      </c>
      <c r="AW793" s="14" t="s">
        <v>33</v>
      </c>
      <c r="AX793" s="14" t="s">
        <v>74</v>
      </c>
      <c r="AY793" s="251" t="s">
        <v>152</v>
      </c>
    </row>
    <row r="794" spans="1:51" s="13" customFormat="1" ht="12">
      <c r="A794" s="13"/>
      <c r="B794" s="231"/>
      <c r="C794" s="232"/>
      <c r="D794" s="226" t="s">
        <v>163</v>
      </c>
      <c r="E794" s="233" t="s">
        <v>19</v>
      </c>
      <c r="F794" s="234" t="s">
        <v>400</v>
      </c>
      <c r="G794" s="232"/>
      <c r="H794" s="233" t="s">
        <v>19</v>
      </c>
      <c r="I794" s="235"/>
      <c r="J794" s="232"/>
      <c r="K794" s="232"/>
      <c r="L794" s="236"/>
      <c r="M794" s="237"/>
      <c r="N794" s="238"/>
      <c r="O794" s="238"/>
      <c r="P794" s="238"/>
      <c r="Q794" s="238"/>
      <c r="R794" s="238"/>
      <c r="S794" s="238"/>
      <c r="T794" s="239"/>
      <c r="U794" s="13"/>
      <c r="V794" s="13"/>
      <c r="W794" s="13"/>
      <c r="X794" s="13"/>
      <c r="Y794" s="13"/>
      <c r="Z794" s="13"/>
      <c r="AA794" s="13"/>
      <c r="AB794" s="13"/>
      <c r="AC794" s="13"/>
      <c r="AD794" s="13"/>
      <c r="AE794" s="13"/>
      <c r="AT794" s="240" t="s">
        <v>163</v>
      </c>
      <c r="AU794" s="240" t="s">
        <v>83</v>
      </c>
      <c r="AV794" s="13" t="s">
        <v>81</v>
      </c>
      <c r="AW794" s="13" t="s">
        <v>33</v>
      </c>
      <c r="AX794" s="13" t="s">
        <v>74</v>
      </c>
      <c r="AY794" s="240" t="s">
        <v>152</v>
      </c>
    </row>
    <row r="795" spans="1:51" s="14" customFormat="1" ht="12">
      <c r="A795" s="14"/>
      <c r="B795" s="241"/>
      <c r="C795" s="242"/>
      <c r="D795" s="226" t="s">
        <v>163</v>
      </c>
      <c r="E795" s="243" t="s">
        <v>19</v>
      </c>
      <c r="F795" s="244" t="s">
        <v>401</v>
      </c>
      <c r="G795" s="242"/>
      <c r="H795" s="245">
        <v>7.468</v>
      </c>
      <c r="I795" s="246"/>
      <c r="J795" s="242"/>
      <c r="K795" s="242"/>
      <c r="L795" s="247"/>
      <c r="M795" s="248"/>
      <c r="N795" s="249"/>
      <c r="O795" s="249"/>
      <c r="P795" s="249"/>
      <c r="Q795" s="249"/>
      <c r="R795" s="249"/>
      <c r="S795" s="249"/>
      <c r="T795" s="250"/>
      <c r="U795" s="14"/>
      <c r="V795" s="14"/>
      <c r="W795" s="14"/>
      <c r="X795" s="14"/>
      <c r="Y795" s="14"/>
      <c r="Z795" s="14"/>
      <c r="AA795" s="14"/>
      <c r="AB795" s="14"/>
      <c r="AC795" s="14"/>
      <c r="AD795" s="14"/>
      <c r="AE795" s="14"/>
      <c r="AT795" s="251" t="s">
        <v>163</v>
      </c>
      <c r="AU795" s="251" t="s">
        <v>83</v>
      </c>
      <c r="AV795" s="14" t="s">
        <v>83</v>
      </c>
      <c r="AW795" s="14" t="s">
        <v>33</v>
      </c>
      <c r="AX795" s="14" t="s">
        <v>74</v>
      </c>
      <c r="AY795" s="251" t="s">
        <v>152</v>
      </c>
    </row>
    <row r="796" spans="1:51" s="13" customFormat="1" ht="12">
      <c r="A796" s="13"/>
      <c r="B796" s="231"/>
      <c r="C796" s="232"/>
      <c r="D796" s="226" t="s">
        <v>163</v>
      </c>
      <c r="E796" s="233" t="s">
        <v>19</v>
      </c>
      <c r="F796" s="234" t="s">
        <v>848</v>
      </c>
      <c r="G796" s="232"/>
      <c r="H796" s="233" t="s">
        <v>19</v>
      </c>
      <c r="I796" s="235"/>
      <c r="J796" s="232"/>
      <c r="K796" s="232"/>
      <c r="L796" s="236"/>
      <c r="M796" s="237"/>
      <c r="N796" s="238"/>
      <c r="O796" s="238"/>
      <c r="P796" s="238"/>
      <c r="Q796" s="238"/>
      <c r="R796" s="238"/>
      <c r="S796" s="238"/>
      <c r="T796" s="239"/>
      <c r="U796" s="13"/>
      <c r="V796" s="13"/>
      <c r="W796" s="13"/>
      <c r="X796" s="13"/>
      <c r="Y796" s="13"/>
      <c r="Z796" s="13"/>
      <c r="AA796" s="13"/>
      <c r="AB796" s="13"/>
      <c r="AC796" s="13"/>
      <c r="AD796" s="13"/>
      <c r="AE796" s="13"/>
      <c r="AT796" s="240" t="s">
        <v>163</v>
      </c>
      <c r="AU796" s="240" t="s">
        <v>83</v>
      </c>
      <c r="AV796" s="13" t="s">
        <v>81</v>
      </c>
      <c r="AW796" s="13" t="s">
        <v>33</v>
      </c>
      <c r="AX796" s="13" t="s">
        <v>74</v>
      </c>
      <c r="AY796" s="240" t="s">
        <v>152</v>
      </c>
    </row>
    <row r="797" spans="1:51" s="14" customFormat="1" ht="12">
      <c r="A797" s="14"/>
      <c r="B797" s="241"/>
      <c r="C797" s="242"/>
      <c r="D797" s="226" t="s">
        <v>163</v>
      </c>
      <c r="E797" s="243" t="s">
        <v>19</v>
      </c>
      <c r="F797" s="244" t="s">
        <v>849</v>
      </c>
      <c r="G797" s="242"/>
      <c r="H797" s="245">
        <v>73.224</v>
      </c>
      <c r="I797" s="246"/>
      <c r="J797" s="242"/>
      <c r="K797" s="242"/>
      <c r="L797" s="247"/>
      <c r="M797" s="248"/>
      <c r="N797" s="249"/>
      <c r="O797" s="249"/>
      <c r="P797" s="249"/>
      <c r="Q797" s="249"/>
      <c r="R797" s="249"/>
      <c r="S797" s="249"/>
      <c r="T797" s="250"/>
      <c r="U797" s="14"/>
      <c r="V797" s="14"/>
      <c r="W797" s="14"/>
      <c r="X797" s="14"/>
      <c r="Y797" s="14"/>
      <c r="Z797" s="14"/>
      <c r="AA797" s="14"/>
      <c r="AB797" s="14"/>
      <c r="AC797" s="14"/>
      <c r="AD797" s="14"/>
      <c r="AE797" s="14"/>
      <c r="AT797" s="251" t="s">
        <v>163</v>
      </c>
      <c r="AU797" s="251" t="s">
        <v>83</v>
      </c>
      <c r="AV797" s="14" t="s">
        <v>83</v>
      </c>
      <c r="AW797" s="14" t="s">
        <v>33</v>
      </c>
      <c r="AX797" s="14" t="s">
        <v>74</v>
      </c>
      <c r="AY797" s="251" t="s">
        <v>152</v>
      </c>
    </row>
    <row r="798" spans="1:51" s="15" customFormat="1" ht="12">
      <c r="A798" s="15"/>
      <c r="B798" s="252"/>
      <c r="C798" s="253"/>
      <c r="D798" s="226" t="s">
        <v>163</v>
      </c>
      <c r="E798" s="254" t="s">
        <v>19</v>
      </c>
      <c r="F798" s="255" t="s">
        <v>170</v>
      </c>
      <c r="G798" s="253"/>
      <c r="H798" s="256">
        <v>328.996</v>
      </c>
      <c r="I798" s="257"/>
      <c r="J798" s="253"/>
      <c r="K798" s="253"/>
      <c r="L798" s="258"/>
      <c r="M798" s="259"/>
      <c r="N798" s="260"/>
      <c r="O798" s="260"/>
      <c r="P798" s="260"/>
      <c r="Q798" s="260"/>
      <c r="R798" s="260"/>
      <c r="S798" s="260"/>
      <c r="T798" s="261"/>
      <c r="U798" s="15"/>
      <c r="V798" s="15"/>
      <c r="W798" s="15"/>
      <c r="X798" s="15"/>
      <c r="Y798" s="15"/>
      <c r="Z798" s="15"/>
      <c r="AA798" s="15"/>
      <c r="AB798" s="15"/>
      <c r="AC798" s="15"/>
      <c r="AD798" s="15"/>
      <c r="AE798" s="15"/>
      <c r="AT798" s="262" t="s">
        <v>163</v>
      </c>
      <c r="AU798" s="262" t="s">
        <v>83</v>
      </c>
      <c r="AV798" s="15" t="s">
        <v>159</v>
      </c>
      <c r="AW798" s="15" t="s">
        <v>33</v>
      </c>
      <c r="AX798" s="15" t="s">
        <v>81</v>
      </c>
      <c r="AY798" s="262" t="s">
        <v>152</v>
      </c>
    </row>
    <row r="799" spans="1:65" s="2" customFormat="1" ht="14.4" customHeight="1">
      <c r="A799" s="39"/>
      <c r="B799" s="40"/>
      <c r="C799" s="213" t="s">
        <v>854</v>
      </c>
      <c r="D799" s="213" t="s">
        <v>154</v>
      </c>
      <c r="E799" s="214" t="s">
        <v>855</v>
      </c>
      <c r="F799" s="215" t="s">
        <v>856</v>
      </c>
      <c r="G799" s="216" t="s">
        <v>240</v>
      </c>
      <c r="H799" s="217">
        <v>328.996</v>
      </c>
      <c r="I799" s="218"/>
      <c r="J799" s="219">
        <f>ROUND(I799*H799,2)</f>
        <v>0</v>
      </c>
      <c r="K799" s="215" t="s">
        <v>158</v>
      </c>
      <c r="L799" s="45"/>
      <c r="M799" s="220" t="s">
        <v>19</v>
      </c>
      <c r="N799" s="221" t="s">
        <v>45</v>
      </c>
      <c r="O799" s="85"/>
      <c r="P799" s="222">
        <f>O799*H799</f>
        <v>0</v>
      </c>
      <c r="Q799" s="222">
        <v>0.0004</v>
      </c>
      <c r="R799" s="222">
        <f>Q799*H799</f>
        <v>0.1315984</v>
      </c>
      <c r="S799" s="222">
        <v>0</v>
      </c>
      <c r="T799" s="223">
        <f>S799*H799</f>
        <v>0</v>
      </c>
      <c r="U799" s="39"/>
      <c r="V799" s="39"/>
      <c r="W799" s="39"/>
      <c r="X799" s="39"/>
      <c r="Y799" s="39"/>
      <c r="Z799" s="39"/>
      <c r="AA799" s="39"/>
      <c r="AB799" s="39"/>
      <c r="AC799" s="39"/>
      <c r="AD799" s="39"/>
      <c r="AE799" s="39"/>
      <c r="AR799" s="224" t="s">
        <v>268</v>
      </c>
      <c r="AT799" s="224" t="s">
        <v>154</v>
      </c>
      <c r="AU799" s="224" t="s">
        <v>83</v>
      </c>
      <c r="AY799" s="18" t="s">
        <v>152</v>
      </c>
      <c r="BE799" s="225">
        <f>IF(N799="základní",J799,0)</f>
        <v>0</v>
      </c>
      <c r="BF799" s="225">
        <f>IF(N799="snížená",J799,0)</f>
        <v>0</v>
      </c>
      <c r="BG799" s="225">
        <f>IF(N799="zákl. přenesená",J799,0)</f>
        <v>0</v>
      </c>
      <c r="BH799" s="225">
        <f>IF(N799="sníž. přenesená",J799,0)</f>
        <v>0</v>
      </c>
      <c r="BI799" s="225">
        <f>IF(N799="nulová",J799,0)</f>
        <v>0</v>
      </c>
      <c r="BJ799" s="18" t="s">
        <v>81</v>
      </c>
      <c r="BK799" s="225">
        <f>ROUND(I799*H799,2)</f>
        <v>0</v>
      </c>
      <c r="BL799" s="18" t="s">
        <v>268</v>
      </c>
      <c r="BM799" s="224" t="s">
        <v>857</v>
      </c>
    </row>
    <row r="800" spans="1:51" s="13" customFormat="1" ht="12">
      <c r="A800" s="13"/>
      <c r="B800" s="231"/>
      <c r="C800" s="232"/>
      <c r="D800" s="226" t="s">
        <v>163</v>
      </c>
      <c r="E800" s="233" t="s">
        <v>19</v>
      </c>
      <c r="F800" s="234" t="s">
        <v>845</v>
      </c>
      <c r="G800" s="232"/>
      <c r="H800" s="233" t="s">
        <v>19</v>
      </c>
      <c r="I800" s="235"/>
      <c r="J800" s="232"/>
      <c r="K800" s="232"/>
      <c r="L800" s="236"/>
      <c r="M800" s="237"/>
      <c r="N800" s="238"/>
      <c r="O800" s="238"/>
      <c r="P800" s="238"/>
      <c r="Q800" s="238"/>
      <c r="R800" s="238"/>
      <c r="S800" s="238"/>
      <c r="T800" s="239"/>
      <c r="U800" s="13"/>
      <c r="V800" s="13"/>
      <c r="W800" s="13"/>
      <c r="X800" s="13"/>
      <c r="Y800" s="13"/>
      <c r="Z800" s="13"/>
      <c r="AA800" s="13"/>
      <c r="AB800" s="13"/>
      <c r="AC800" s="13"/>
      <c r="AD800" s="13"/>
      <c r="AE800" s="13"/>
      <c r="AT800" s="240" t="s">
        <v>163</v>
      </c>
      <c r="AU800" s="240" t="s">
        <v>83</v>
      </c>
      <c r="AV800" s="13" t="s">
        <v>81</v>
      </c>
      <c r="AW800" s="13" t="s">
        <v>33</v>
      </c>
      <c r="AX800" s="13" t="s">
        <v>74</v>
      </c>
      <c r="AY800" s="240" t="s">
        <v>152</v>
      </c>
    </row>
    <row r="801" spans="1:51" s="14" customFormat="1" ht="12">
      <c r="A801" s="14"/>
      <c r="B801" s="241"/>
      <c r="C801" s="242"/>
      <c r="D801" s="226" t="s">
        <v>163</v>
      </c>
      <c r="E801" s="243" t="s">
        <v>19</v>
      </c>
      <c r="F801" s="244" t="s">
        <v>846</v>
      </c>
      <c r="G801" s="242"/>
      <c r="H801" s="245">
        <v>177.504</v>
      </c>
      <c r="I801" s="246"/>
      <c r="J801" s="242"/>
      <c r="K801" s="242"/>
      <c r="L801" s="247"/>
      <c r="M801" s="248"/>
      <c r="N801" s="249"/>
      <c r="O801" s="249"/>
      <c r="P801" s="249"/>
      <c r="Q801" s="249"/>
      <c r="R801" s="249"/>
      <c r="S801" s="249"/>
      <c r="T801" s="250"/>
      <c r="U801" s="14"/>
      <c r="V801" s="14"/>
      <c r="W801" s="14"/>
      <c r="X801" s="14"/>
      <c r="Y801" s="14"/>
      <c r="Z801" s="14"/>
      <c r="AA801" s="14"/>
      <c r="AB801" s="14"/>
      <c r="AC801" s="14"/>
      <c r="AD801" s="14"/>
      <c r="AE801" s="14"/>
      <c r="AT801" s="251" t="s">
        <v>163</v>
      </c>
      <c r="AU801" s="251" t="s">
        <v>83</v>
      </c>
      <c r="AV801" s="14" t="s">
        <v>83</v>
      </c>
      <c r="AW801" s="14" t="s">
        <v>33</v>
      </c>
      <c r="AX801" s="14" t="s">
        <v>74</v>
      </c>
      <c r="AY801" s="251" t="s">
        <v>152</v>
      </c>
    </row>
    <row r="802" spans="1:51" s="13" customFormat="1" ht="12">
      <c r="A802" s="13"/>
      <c r="B802" s="231"/>
      <c r="C802" s="232"/>
      <c r="D802" s="226" t="s">
        <v>163</v>
      </c>
      <c r="E802" s="233" t="s">
        <v>19</v>
      </c>
      <c r="F802" s="234" t="s">
        <v>847</v>
      </c>
      <c r="G802" s="232"/>
      <c r="H802" s="233" t="s">
        <v>19</v>
      </c>
      <c r="I802" s="235"/>
      <c r="J802" s="232"/>
      <c r="K802" s="232"/>
      <c r="L802" s="236"/>
      <c r="M802" s="237"/>
      <c r="N802" s="238"/>
      <c r="O802" s="238"/>
      <c r="P802" s="238"/>
      <c r="Q802" s="238"/>
      <c r="R802" s="238"/>
      <c r="S802" s="238"/>
      <c r="T802" s="239"/>
      <c r="U802" s="13"/>
      <c r="V802" s="13"/>
      <c r="W802" s="13"/>
      <c r="X802" s="13"/>
      <c r="Y802" s="13"/>
      <c r="Z802" s="13"/>
      <c r="AA802" s="13"/>
      <c r="AB802" s="13"/>
      <c r="AC802" s="13"/>
      <c r="AD802" s="13"/>
      <c r="AE802" s="13"/>
      <c r="AT802" s="240" t="s">
        <v>163</v>
      </c>
      <c r="AU802" s="240" t="s">
        <v>83</v>
      </c>
      <c r="AV802" s="13" t="s">
        <v>81</v>
      </c>
      <c r="AW802" s="13" t="s">
        <v>33</v>
      </c>
      <c r="AX802" s="13" t="s">
        <v>74</v>
      </c>
      <c r="AY802" s="240" t="s">
        <v>152</v>
      </c>
    </row>
    <row r="803" spans="1:51" s="14" customFormat="1" ht="12">
      <c r="A803" s="14"/>
      <c r="B803" s="241"/>
      <c r="C803" s="242"/>
      <c r="D803" s="226" t="s">
        <v>163</v>
      </c>
      <c r="E803" s="243" t="s">
        <v>19</v>
      </c>
      <c r="F803" s="244" t="s">
        <v>463</v>
      </c>
      <c r="G803" s="242"/>
      <c r="H803" s="245">
        <v>70.8</v>
      </c>
      <c r="I803" s="246"/>
      <c r="J803" s="242"/>
      <c r="K803" s="242"/>
      <c r="L803" s="247"/>
      <c r="M803" s="248"/>
      <c r="N803" s="249"/>
      <c r="O803" s="249"/>
      <c r="P803" s="249"/>
      <c r="Q803" s="249"/>
      <c r="R803" s="249"/>
      <c r="S803" s="249"/>
      <c r="T803" s="250"/>
      <c r="U803" s="14"/>
      <c r="V803" s="14"/>
      <c r="W803" s="14"/>
      <c r="X803" s="14"/>
      <c r="Y803" s="14"/>
      <c r="Z803" s="14"/>
      <c r="AA803" s="14"/>
      <c r="AB803" s="14"/>
      <c r="AC803" s="14"/>
      <c r="AD803" s="14"/>
      <c r="AE803" s="14"/>
      <c r="AT803" s="251" t="s">
        <v>163</v>
      </c>
      <c r="AU803" s="251" t="s">
        <v>83</v>
      </c>
      <c r="AV803" s="14" t="s">
        <v>83</v>
      </c>
      <c r="AW803" s="14" t="s">
        <v>33</v>
      </c>
      <c r="AX803" s="14" t="s">
        <v>74</v>
      </c>
      <c r="AY803" s="251" t="s">
        <v>152</v>
      </c>
    </row>
    <row r="804" spans="1:51" s="13" customFormat="1" ht="12">
      <c r="A804" s="13"/>
      <c r="B804" s="231"/>
      <c r="C804" s="232"/>
      <c r="D804" s="226" t="s">
        <v>163</v>
      </c>
      <c r="E804" s="233" t="s">
        <v>19</v>
      </c>
      <c r="F804" s="234" t="s">
        <v>400</v>
      </c>
      <c r="G804" s="232"/>
      <c r="H804" s="233" t="s">
        <v>19</v>
      </c>
      <c r="I804" s="235"/>
      <c r="J804" s="232"/>
      <c r="K804" s="232"/>
      <c r="L804" s="236"/>
      <c r="M804" s="237"/>
      <c r="N804" s="238"/>
      <c r="O804" s="238"/>
      <c r="P804" s="238"/>
      <c r="Q804" s="238"/>
      <c r="R804" s="238"/>
      <c r="S804" s="238"/>
      <c r="T804" s="239"/>
      <c r="U804" s="13"/>
      <c r="V804" s="13"/>
      <c r="W804" s="13"/>
      <c r="X804" s="13"/>
      <c r="Y804" s="13"/>
      <c r="Z804" s="13"/>
      <c r="AA804" s="13"/>
      <c r="AB804" s="13"/>
      <c r="AC804" s="13"/>
      <c r="AD804" s="13"/>
      <c r="AE804" s="13"/>
      <c r="AT804" s="240" t="s">
        <v>163</v>
      </c>
      <c r="AU804" s="240" t="s">
        <v>83</v>
      </c>
      <c r="AV804" s="13" t="s">
        <v>81</v>
      </c>
      <c r="AW804" s="13" t="s">
        <v>33</v>
      </c>
      <c r="AX804" s="13" t="s">
        <v>74</v>
      </c>
      <c r="AY804" s="240" t="s">
        <v>152</v>
      </c>
    </row>
    <row r="805" spans="1:51" s="14" customFormat="1" ht="12">
      <c r="A805" s="14"/>
      <c r="B805" s="241"/>
      <c r="C805" s="242"/>
      <c r="D805" s="226" t="s">
        <v>163</v>
      </c>
      <c r="E805" s="243" t="s">
        <v>19</v>
      </c>
      <c r="F805" s="244" t="s">
        <v>401</v>
      </c>
      <c r="G805" s="242"/>
      <c r="H805" s="245">
        <v>7.468</v>
      </c>
      <c r="I805" s="246"/>
      <c r="J805" s="242"/>
      <c r="K805" s="242"/>
      <c r="L805" s="247"/>
      <c r="M805" s="248"/>
      <c r="N805" s="249"/>
      <c r="O805" s="249"/>
      <c r="P805" s="249"/>
      <c r="Q805" s="249"/>
      <c r="R805" s="249"/>
      <c r="S805" s="249"/>
      <c r="T805" s="250"/>
      <c r="U805" s="14"/>
      <c r="V805" s="14"/>
      <c r="W805" s="14"/>
      <c r="X805" s="14"/>
      <c r="Y805" s="14"/>
      <c r="Z805" s="14"/>
      <c r="AA805" s="14"/>
      <c r="AB805" s="14"/>
      <c r="AC805" s="14"/>
      <c r="AD805" s="14"/>
      <c r="AE805" s="14"/>
      <c r="AT805" s="251" t="s">
        <v>163</v>
      </c>
      <c r="AU805" s="251" t="s">
        <v>83</v>
      </c>
      <c r="AV805" s="14" t="s">
        <v>83</v>
      </c>
      <c r="AW805" s="14" t="s">
        <v>33</v>
      </c>
      <c r="AX805" s="14" t="s">
        <v>74</v>
      </c>
      <c r="AY805" s="251" t="s">
        <v>152</v>
      </c>
    </row>
    <row r="806" spans="1:51" s="13" customFormat="1" ht="12">
      <c r="A806" s="13"/>
      <c r="B806" s="231"/>
      <c r="C806" s="232"/>
      <c r="D806" s="226" t="s">
        <v>163</v>
      </c>
      <c r="E806" s="233" t="s">
        <v>19</v>
      </c>
      <c r="F806" s="234" t="s">
        <v>848</v>
      </c>
      <c r="G806" s="232"/>
      <c r="H806" s="233" t="s">
        <v>19</v>
      </c>
      <c r="I806" s="235"/>
      <c r="J806" s="232"/>
      <c r="K806" s="232"/>
      <c r="L806" s="236"/>
      <c r="M806" s="237"/>
      <c r="N806" s="238"/>
      <c r="O806" s="238"/>
      <c r="P806" s="238"/>
      <c r="Q806" s="238"/>
      <c r="R806" s="238"/>
      <c r="S806" s="238"/>
      <c r="T806" s="239"/>
      <c r="U806" s="13"/>
      <c r="V806" s="13"/>
      <c r="W806" s="13"/>
      <c r="X806" s="13"/>
      <c r="Y806" s="13"/>
      <c r="Z806" s="13"/>
      <c r="AA806" s="13"/>
      <c r="AB806" s="13"/>
      <c r="AC806" s="13"/>
      <c r="AD806" s="13"/>
      <c r="AE806" s="13"/>
      <c r="AT806" s="240" t="s">
        <v>163</v>
      </c>
      <c r="AU806" s="240" t="s">
        <v>83</v>
      </c>
      <c r="AV806" s="13" t="s">
        <v>81</v>
      </c>
      <c r="AW806" s="13" t="s">
        <v>33</v>
      </c>
      <c r="AX806" s="13" t="s">
        <v>74</v>
      </c>
      <c r="AY806" s="240" t="s">
        <v>152</v>
      </c>
    </row>
    <row r="807" spans="1:51" s="14" customFormat="1" ht="12">
      <c r="A807" s="14"/>
      <c r="B807" s="241"/>
      <c r="C807" s="242"/>
      <c r="D807" s="226" t="s">
        <v>163</v>
      </c>
      <c r="E807" s="243" t="s">
        <v>19</v>
      </c>
      <c r="F807" s="244" t="s">
        <v>849</v>
      </c>
      <c r="G807" s="242"/>
      <c r="H807" s="245">
        <v>73.224</v>
      </c>
      <c r="I807" s="246"/>
      <c r="J807" s="242"/>
      <c r="K807" s="242"/>
      <c r="L807" s="247"/>
      <c r="M807" s="248"/>
      <c r="N807" s="249"/>
      <c r="O807" s="249"/>
      <c r="P807" s="249"/>
      <c r="Q807" s="249"/>
      <c r="R807" s="249"/>
      <c r="S807" s="249"/>
      <c r="T807" s="250"/>
      <c r="U807" s="14"/>
      <c r="V807" s="14"/>
      <c r="W807" s="14"/>
      <c r="X807" s="14"/>
      <c r="Y807" s="14"/>
      <c r="Z807" s="14"/>
      <c r="AA807" s="14"/>
      <c r="AB807" s="14"/>
      <c r="AC807" s="14"/>
      <c r="AD807" s="14"/>
      <c r="AE807" s="14"/>
      <c r="AT807" s="251" t="s">
        <v>163</v>
      </c>
      <c r="AU807" s="251" t="s">
        <v>83</v>
      </c>
      <c r="AV807" s="14" t="s">
        <v>83</v>
      </c>
      <c r="AW807" s="14" t="s">
        <v>33</v>
      </c>
      <c r="AX807" s="14" t="s">
        <v>74</v>
      </c>
      <c r="AY807" s="251" t="s">
        <v>152</v>
      </c>
    </row>
    <row r="808" spans="1:51" s="15" customFormat="1" ht="12">
      <c r="A808" s="15"/>
      <c r="B808" s="252"/>
      <c r="C808" s="253"/>
      <c r="D808" s="226" t="s">
        <v>163</v>
      </c>
      <c r="E808" s="254" t="s">
        <v>19</v>
      </c>
      <c r="F808" s="255" t="s">
        <v>170</v>
      </c>
      <c r="G808" s="253"/>
      <c r="H808" s="256">
        <v>328.996</v>
      </c>
      <c r="I808" s="257"/>
      <c r="J808" s="253"/>
      <c r="K808" s="253"/>
      <c r="L808" s="258"/>
      <c r="M808" s="274"/>
      <c r="N808" s="275"/>
      <c r="O808" s="275"/>
      <c r="P808" s="275"/>
      <c r="Q808" s="275"/>
      <c r="R808" s="275"/>
      <c r="S808" s="275"/>
      <c r="T808" s="276"/>
      <c r="U808" s="15"/>
      <c r="V808" s="15"/>
      <c r="W808" s="15"/>
      <c r="X808" s="15"/>
      <c r="Y808" s="15"/>
      <c r="Z808" s="15"/>
      <c r="AA808" s="15"/>
      <c r="AB808" s="15"/>
      <c r="AC808" s="15"/>
      <c r="AD808" s="15"/>
      <c r="AE808" s="15"/>
      <c r="AT808" s="262" t="s">
        <v>163</v>
      </c>
      <c r="AU808" s="262" t="s">
        <v>83</v>
      </c>
      <c r="AV808" s="15" t="s">
        <v>159</v>
      </c>
      <c r="AW808" s="15" t="s">
        <v>33</v>
      </c>
      <c r="AX808" s="15" t="s">
        <v>81</v>
      </c>
      <c r="AY808" s="262" t="s">
        <v>152</v>
      </c>
    </row>
    <row r="809" spans="1:31" s="2" customFormat="1" ht="6.95" customHeight="1">
      <c r="A809" s="39"/>
      <c r="B809" s="60"/>
      <c r="C809" s="61"/>
      <c r="D809" s="61"/>
      <c r="E809" s="61"/>
      <c r="F809" s="61"/>
      <c r="G809" s="61"/>
      <c r="H809" s="61"/>
      <c r="I809" s="61"/>
      <c r="J809" s="61"/>
      <c r="K809" s="61"/>
      <c r="L809" s="45"/>
      <c r="M809" s="39"/>
      <c r="O809" s="39"/>
      <c r="P809" s="39"/>
      <c r="Q809" s="39"/>
      <c r="R809" s="39"/>
      <c r="S809" s="39"/>
      <c r="T809" s="39"/>
      <c r="U809" s="39"/>
      <c r="V809" s="39"/>
      <c r="W809" s="39"/>
      <c r="X809" s="39"/>
      <c r="Y809" s="39"/>
      <c r="Z809" s="39"/>
      <c r="AA809" s="39"/>
      <c r="AB809" s="39"/>
      <c r="AC809" s="39"/>
      <c r="AD809" s="39"/>
      <c r="AE809" s="39"/>
    </row>
  </sheetData>
  <sheetProtection password="CC35" sheet="1" objects="1" scenarios="1" formatColumns="0" formatRows="0" autoFilter="0"/>
  <autoFilter ref="C98:K808"/>
  <mergeCells count="12">
    <mergeCell ref="E7:H7"/>
    <mergeCell ref="E9:H9"/>
    <mergeCell ref="E11:H11"/>
    <mergeCell ref="E20:H20"/>
    <mergeCell ref="E29:H29"/>
    <mergeCell ref="E50:H50"/>
    <mergeCell ref="E52:H52"/>
    <mergeCell ref="E54:H54"/>
    <mergeCell ref="E87:H87"/>
    <mergeCell ref="E89:H89"/>
    <mergeCell ref="E91:H91"/>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63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94</v>
      </c>
    </row>
    <row r="3" spans="2:46" s="1" customFormat="1" ht="6.95" customHeight="1">
      <c r="B3" s="139"/>
      <c r="C3" s="140"/>
      <c r="D3" s="140"/>
      <c r="E3" s="140"/>
      <c r="F3" s="140"/>
      <c r="G3" s="140"/>
      <c r="H3" s="140"/>
      <c r="I3" s="140"/>
      <c r="J3" s="140"/>
      <c r="K3" s="140"/>
      <c r="L3" s="21"/>
      <c r="AT3" s="18" t="s">
        <v>83</v>
      </c>
    </row>
    <row r="4" spans="2:46" s="1" customFormat="1" ht="24.95" customHeight="1">
      <c r="B4" s="21"/>
      <c r="D4" s="141" t="s">
        <v>114</v>
      </c>
      <c r="L4" s="21"/>
      <c r="M4" s="142" t="s">
        <v>10</v>
      </c>
      <c r="AT4" s="18" t="s">
        <v>4</v>
      </c>
    </row>
    <row r="5" spans="2:12" s="1" customFormat="1" ht="6.95" customHeight="1">
      <c r="B5" s="21"/>
      <c r="L5" s="21"/>
    </row>
    <row r="6" spans="2:12" s="1" customFormat="1" ht="12" customHeight="1">
      <c r="B6" s="21"/>
      <c r="D6" s="143" t="s">
        <v>16</v>
      </c>
      <c r="L6" s="21"/>
    </row>
    <row r="7" spans="2:12" s="1" customFormat="1" ht="16.5" customHeight="1">
      <c r="B7" s="21"/>
      <c r="E7" s="144" t="str">
        <f>'Rekapitulace stavby'!K6</f>
        <v>Roubená chalupa s chlévy, původem z Třebýciny čp.7</v>
      </c>
      <c r="F7" s="143"/>
      <c r="G7" s="143"/>
      <c r="H7" s="143"/>
      <c r="L7" s="21"/>
    </row>
    <row r="8" spans="2:12" s="1" customFormat="1" ht="12" customHeight="1">
      <c r="B8" s="21"/>
      <c r="D8" s="143" t="s">
        <v>115</v>
      </c>
      <c r="L8" s="21"/>
    </row>
    <row r="9" spans="1:31" s="2" customFormat="1" ht="16.5" customHeight="1">
      <c r="A9" s="39"/>
      <c r="B9" s="45"/>
      <c r="C9" s="39"/>
      <c r="D9" s="39"/>
      <c r="E9" s="144" t="s">
        <v>858</v>
      </c>
      <c r="F9" s="39"/>
      <c r="G9" s="39"/>
      <c r="H9" s="39"/>
      <c r="I9" s="39"/>
      <c r="J9" s="39"/>
      <c r="K9" s="39"/>
      <c r="L9" s="145"/>
      <c r="S9" s="39"/>
      <c r="T9" s="39"/>
      <c r="U9" s="39"/>
      <c r="V9" s="39"/>
      <c r="W9" s="39"/>
      <c r="X9" s="39"/>
      <c r="Y9" s="39"/>
      <c r="Z9" s="39"/>
      <c r="AA9" s="39"/>
      <c r="AB9" s="39"/>
      <c r="AC9" s="39"/>
      <c r="AD9" s="39"/>
      <c r="AE9" s="39"/>
    </row>
    <row r="10" spans="1:31" s="2" customFormat="1" ht="12" customHeight="1">
      <c r="A10" s="39"/>
      <c r="B10" s="45"/>
      <c r="C10" s="39"/>
      <c r="D10" s="143" t="s">
        <v>117</v>
      </c>
      <c r="E10" s="39"/>
      <c r="F10" s="39"/>
      <c r="G10" s="39"/>
      <c r="H10" s="39"/>
      <c r="I10" s="39"/>
      <c r="J10" s="39"/>
      <c r="K10" s="39"/>
      <c r="L10" s="145"/>
      <c r="S10" s="39"/>
      <c r="T10" s="39"/>
      <c r="U10" s="39"/>
      <c r="V10" s="39"/>
      <c r="W10" s="39"/>
      <c r="X10" s="39"/>
      <c r="Y10" s="39"/>
      <c r="Z10" s="39"/>
      <c r="AA10" s="39"/>
      <c r="AB10" s="39"/>
      <c r="AC10" s="39"/>
      <c r="AD10" s="39"/>
      <c r="AE10" s="39"/>
    </row>
    <row r="11" spans="1:31" s="2" customFormat="1" ht="16.5" customHeight="1">
      <c r="A11" s="39"/>
      <c r="B11" s="45"/>
      <c r="C11" s="39"/>
      <c r="D11" s="39"/>
      <c r="E11" s="146" t="s">
        <v>859</v>
      </c>
      <c r="F11" s="39"/>
      <c r="G11" s="39"/>
      <c r="H11" s="39"/>
      <c r="I11" s="39"/>
      <c r="J11" s="39"/>
      <c r="K11" s="39"/>
      <c r="L11" s="145"/>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145"/>
      <c r="S12" s="39"/>
      <c r="T12" s="39"/>
      <c r="U12" s="39"/>
      <c r="V12" s="39"/>
      <c r="W12" s="39"/>
      <c r="X12" s="39"/>
      <c r="Y12" s="39"/>
      <c r="Z12" s="39"/>
      <c r="AA12" s="39"/>
      <c r="AB12" s="39"/>
      <c r="AC12" s="39"/>
      <c r="AD12" s="39"/>
      <c r="AE12" s="39"/>
    </row>
    <row r="13" spans="1:31" s="2" customFormat="1" ht="12" customHeight="1">
      <c r="A13" s="39"/>
      <c r="B13" s="45"/>
      <c r="C13" s="39"/>
      <c r="D13" s="143" t="s">
        <v>18</v>
      </c>
      <c r="E13" s="39"/>
      <c r="F13" s="134" t="s">
        <v>19</v>
      </c>
      <c r="G13" s="39"/>
      <c r="H13" s="39"/>
      <c r="I13" s="143" t="s">
        <v>20</v>
      </c>
      <c r="J13" s="134" t="s">
        <v>19</v>
      </c>
      <c r="K13" s="39"/>
      <c r="L13" s="145"/>
      <c r="S13" s="39"/>
      <c r="T13" s="39"/>
      <c r="U13" s="39"/>
      <c r="V13" s="39"/>
      <c r="W13" s="39"/>
      <c r="X13" s="39"/>
      <c r="Y13" s="39"/>
      <c r="Z13" s="39"/>
      <c r="AA13" s="39"/>
      <c r="AB13" s="39"/>
      <c r="AC13" s="39"/>
      <c r="AD13" s="39"/>
      <c r="AE13" s="39"/>
    </row>
    <row r="14" spans="1:31" s="2" customFormat="1" ht="12" customHeight="1">
      <c r="A14" s="39"/>
      <c r="B14" s="45"/>
      <c r="C14" s="39"/>
      <c r="D14" s="143" t="s">
        <v>21</v>
      </c>
      <c r="E14" s="39"/>
      <c r="F14" s="134" t="s">
        <v>22</v>
      </c>
      <c r="G14" s="39"/>
      <c r="H14" s="39"/>
      <c r="I14" s="143" t="s">
        <v>23</v>
      </c>
      <c r="J14" s="147" t="str">
        <f>'Rekapitulace stavby'!AN8</f>
        <v>24. 3. 2021</v>
      </c>
      <c r="K14" s="39"/>
      <c r="L14" s="145"/>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145"/>
      <c r="S15" s="39"/>
      <c r="T15" s="39"/>
      <c r="U15" s="39"/>
      <c r="V15" s="39"/>
      <c r="W15" s="39"/>
      <c r="X15" s="39"/>
      <c r="Y15" s="39"/>
      <c r="Z15" s="39"/>
      <c r="AA15" s="39"/>
      <c r="AB15" s="39"/>
      <c r="AC15" s="39"/>
      <c r="AD15" s="39"/>
      <c r="AE15" s="39"/>
    </row>
    <row r="16" spans="1:31" s="2" customFormat="1" ht="12" customHeight="1">
      <c r="A16" s="39"/>
      <c r="B16" s="45"/>
      <c r="C16" s="39"/>
      <c r="D16" s="143" t="s">
        <v>25</v>
      </c>
      <c r="E16" s="39"/>
      <c r="F16" s="39"/>
      <c r="G16" s="39"/>
      <c r="H16" s="39"/>
      <c r="I16" s="143" t="s">
        <v>26</v>
      </c>
      <c r="J16" s="134" t="s">
        <v>19</v>
      </c>
      <c r="K16" s="39"/>
      <c r="L16" s="145"/>
      <c r="S16" s="39"/>
      <c r="T16" s="39"/>
      <c r="U16" s="39"/>
      <c r="V16" s="39"/>
      <c r="W16" s="39"/>
      <c r="X16" s="39"/>
      <c r="Y16" s="39"/>
      <c r="Z16" s="39"/>
      <c r="AA16" s="39"/>
      <c r="AB16" s="39"/>
      <c r="AC16" s="39"/>
      <c r="AD16" s="39"/>
      <c r="AE16" s="39"/>
    </row>
    <row r="17" spans="1:31" s="2" customFormat="1" ht="18" customHeight="1">
      <c r="A17" s="39"/>
      <c r="B17" s="45"/>
      <c r="C17" s="39"/>
      <c r="D17" s="39"/>
      <c r="E17" s="134" t="s">
        <v>27</v>
      </c>
      <c r="F17" s="39"/>
      <c r="G17" s="39"/>
      <c r="H17" s="39"/>
      <c r="I17" s="143" t="s">
        <v>28</v>
      </c>
      <c r="J17" s="134" t="s">
        <v>19</v>
      </c>
      <c r="K17" s="39"/>
      <c r="L17" s="145"/>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145"/>
      <c r="S18" s="39"/>
      <c r="T18" s="39"/>
      <c r="U18" s="39"/>
      <c r="V18" s="39"/>
      <c r="W18" s="39"/>
      <c r="X18" s="39"/>
      <c r="Y18" s="39"/>
      <c r="Z18" s="39"/>
      <c r="AA18" s="39"/>
      <c r="AB18" s="39"/>
      <c r="AC18" s="39"/>
      <c r="AD18" s="39"/>
      <c r="AE18" s="39"/>
    </row>
    <row r="19" spans="1:31" s="2" customFormat="1" ht="12" customHeight="1">
      <c r="A19" s="39"/>
      <c r="B19" s="45"/>
      <c r="C19" s="39"/>
      <c r="D19" s="143" t="s">
        <v>29</v>
      </c>
      <c r="E19" s="39"/>
      <c r="F19" s="39"/>
      <c r="G19" s="39"/>
      <c r="H19" s="39"/>
      <c r="I19" s="143" t="s">
        <v>26</v>
      </c>
      <c r="J19" s="34" t="str">
        <f>'Rekapitulace stavby'!AN13</f>
        <v>Vyplň údaj</v>
      </c>
      <c r="K19" s="39"/>
      <c r="L19" s="145"/>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stavby'!E14</f>
        <v>Vyplň údaj</v>
      </c>
      <c r="F20" s="134"/>
      <c r="G20" s="134"/>
      <c r="H20" s="134"/>
      <c r="I20" s="143" t="s">
        <v>28</v>
      </c>
      <c r="J20" s="34" t="str">
        <f>'Rekapitulace stavby'!AN14</f>
        <v>Vyplň údaj</v>
      </c>
      <c r="K20" s="39"/>
      <c r="L20" s="145"/>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145"/>
      <c r="S21" s="39"/>
      <c r="T21" s="39"/>
      <c r="U21" s="39"/>
      <c r="V21" s="39"/>
      <c r="W21" s="39"/>
      <c r="X21" s="39"/>
      <c r="Y21" s="39"/>
      <c r="Z21" s="39"/>
      <c r="AA21" s="39"/>
      <c r="AB21" s="39"/>
      <c r="AC21" s="39"/>
      <c r="AD21" s="39"/>
      <c r="AE21" s="39"/>
    </row>
    <row r="22" spans="1:31" s="2" customFormat="1" ht="12" customHeight="1">
      <c r="A22" s="39"/>
      <c r="B22" s="45"/>
      <c r="C22" s="39"/>
      <c r="D22" s="143" t="s">
        <v>31</v>
      </c>
      <c r="E22" s="39"/>
      <c r="F22" s="39"/>
      <c r="G22" s="39"/>
      <c r="H22" s="39"/>
      <c r="I22" s="143" t="s">
        <v>26</v>
      </c>
      <c r="J22" s="134" t="s">
        <v>19</v>
      </c>
      <c r="K22" s="39"/>
      <c r="L22" s="145"/>
      <c r="S22" s="39"/>
      <c r="T22" s="39"/>
      <c r="U22" s="39"/>
      <c r="V22" s="39"/>
      <c r="W22" s="39"/>
      <c r="X22" s="39"/>
      <c r="Y22" s="39"/>
      <c r="Z22" s="39"/>
      <c r="AA22" s="39"/>
      <c r="AB22" s="39"/>
      <c r="AC22" s="39"/>
      <c r="AD22" s="39"/>
      <c r="AE22" s="39"/>
    </row>
    <row r="23" spans="1:31" s="2" customFormat="1" ht="18" customHeight="1">
      <c r="A23" s="39"/>
      <c r="B23" s="45"/>
      <c r="C23" s="39"/>
      <c r="D23" s="39"/>
      <c r="E23" s="134" t="s">
        <v>32</v>
      </c>
      <c r="F23" s="39"/>
      <c r="G23" s="39"/>
      <c r="H23" s="39"/>
      <c r="I23" s="143" t="s">
        <v>28</v>
      </c>
      <c r="J23" s="134" t="s">
        <v>19</v>
      </c>
      <c r="K23" s="39"/>
      <c r="L23" s="145"/>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145"/>
      <c r="S24" s="39"/>
      <c r="T24" s="39"/>
      <c r="U24" s="39"/>
      <c r="V24" s="39"/>
      <c r="W24" s="39"/>
      <c r="X24" s="39"/>
      <c r="Y24" s="39"/>
      <c r="Z24" s="39"/>
      <c r="AA24" s="39"/>
      <c r="AB24" s="39"/>
      <c r="AC24" s="39"/>
      <c r="AD24" s="39"/>
      <c r="AE24" s="39"/>
    </row>
    <row r="25" spans="1:31" s="2" customFormat="1" ht="12" customHeight="1">
      <c r="A25" s="39"/>
      <c r="B25" s="45"/>
      <c r="C25" s="39"/>
      <c r="D25" s="143" t="s">
        <v>34</v>
      </c>
      <c r="E25" s="39"/>
      <c r="F25" s="39"/>
      <c r="G25" s="39"/>
      <c r="H25" s="39"/>
      <c r="I25" s="143" t="s">
        <v>26</v>
      </c>
      <c r="J25" s="134" t="s">
        <v>35</v>
      </c>
      <c r="K25" s="39"/>
      <c r="L25" s="145"/>
      <c r="S25" s="39"/>
      <c r="T25" s="39"/>
      <c r="U25" s="39"/>
      <c r="V25" s="39"/>
      <c r="W25" s="39"/>
      <c r="X25" s="39"/>
      <c r="Y25" s="39"/>
      <c r="Z25" s="39"/>
      <c r="AA25" s="39"/>
      <c r="AB25" s="39"/>
      <c r="AC25" s="39"/>
      <c r="AD25" s="39"/>
      <c r="AE25" s="39"/>
    </row>
    <row r="26" spans="1:31" s="2" customFormat="1" ht="18" customHeight="1">
      <c r="A26" s="39"/>
      <c r="B26" s="45"/>
      <c r="C26" s="39"/>
      <c r="D26" s="39"/>
      <c r="E26" s="134" t="s">
        <v>36</v>
      </c>
      <c r="F26" s="39"/>
      <c r="G26" s="39"/>
      <c r="H26" s="39"/>
      <c r="I26" s="143" t="s">
        <v>28</v>
      </c>
      <c r="J26" s="134" t="s">
        <v>37</v>
      </c>
      <c r="K26" s="39"/>
      <c r="L26" s="145"/>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145"/>
      <c r="S27" s="39"/>
      <c r="T27" s="39"/>
      <c r="U27" s="39"/>
      <c r="V27" s="39"/>
      <c r="W27" s="39"/>
      <c r="X27" s="39"/>
      <c r="Y27" s="39"/>
      <c r="Z27" s="39"/>
      <c r="AA27" s="39"/>
      <c r="AB27" s="39"/>
      <c r="AC27" s="39"/>
      <c r="AD27" s="39"/>
      <c r="AE27" s="39"/>
    </row>
    <row r="28" spans="1:31" s="2" customFormat="1" ht="12" customHeight="1">
      <c r="A28" s="39"/>
      <c r="B28" s="45"/>
      <c r="C28" s="39"/>
      <c r="D28" s="143" t="s">
        <v>38</v>
      </c>
      <c r="E28" s="39"/>
      <c r="F28" s="39"/>
      <c r="G28" s="39"/>
      <c r="H28" s="39"/>
      <c r="I28" s="39"/>
      <c r="J28" s="39"/>
      <c r="K28" s="39"/>
      <c r="L28" s="145"/>
      <c r="S28" s="39"/>
      <c r="T28" s="39"/>
      <c r="U28" s="39"/>
      <c r="V28" s="39"/>
      <c r="W28" s="39"/>
      <c r="X28" s="39"/>
      <c r="Y28" s="39"/>
      <c r="Z28" s="39"/>
      <c r="AA28" s="39"/>
      <c r="AB28" s="39"/>
      <c r="AC28" s="39"/>
      <c r="AD28" s="39"/>
      <c r="AE28" s="39"/>
    </row>
    <row r="29" spans="1:31" s="8" customFormat="1" ht="16.5" customHeight="1">
      <c r="A29" s="148"/>
      <c r="B29" s="149"/>
      <c r="C29" s="148"/>
      <c r="D29" s="148"/>
      <c r="E29" s="150" t="s">
        <v>19</v>
      </c>
      <c r="F29" s="150"/>
      <c r="G29" s="150"/>
      <c r="H29" s="150"/>
      <c r="I29" s="148"/>
      <c r="J29" s="148"/>
      <c r="K29" s="148"/>
      <c r="L29" s="151"/>
      <c r="S29" s="148"/>
      <c r="T29" s="148"/>
      <c r="U29" s="148"/>
      <c r="V29" s="148"/>
      <c r="W29" s="148"/>
      <c r="X29" s="148"/>
      <c r="Y29" s="148"/>
      <c r="Z29" s="148"/>
      <c r="AA29" s="148"/>
      <c r="AB29" s="148"/>
      <c r="AC29" s="148"/>
      <c r="AD29" s="148"/>
      <c r="AE29" s="148"/>
    </row>
    <row r="30" spans="1:31" s="2" customFormat="1" ht="6.95" customHeight="1">
      <c r="A30" s="39"/>
      <c r="B30" s="45"/>
      <c r="C30" s="39"/>
      <c r="D30" s="39"/>
      <c r="E30" s="39"/>
      <c r="F30" s="39"/>
      <c r="G30" s="39"/>
      <c r="H30" s="39"/>
      <c r="I30" s="39"/>
      <c r="J30" s="39"/>
      <c r="K30" s="39"/>
      <c r="L30" s="145"/>
      <c r="S30" s="39"/>
      <c r="T30" s="39"/>
      <c r="U30" s="39"/>
      <c r="V30" s="39"/>
      <c r="W30" s="39"/>
      <c r="X30" s="39"/>
      <c r="Y30" s="39"/>
      <c r="Z30" s="39"/>
      <c r="AA30" s="39"/>
      <c r="AB30" s="39"/>
      <c r="AC30" s="39"/>
      <c r="AD30" s="39"/>
      <c r="AE30" s="39"/>
    </row>
    <row r="31" spans="1:31" s="2" customFormat="1" ht="6.95" customHeight="1">
      <c r="A31" s="39"/>
      <c r="B31" s="45"/>
      <c r="C31" s="39"/>
      <c r="D31" s="152"/>
      <c r="E31" s="152"/>
      <c r="F31" s="152"/>
      <c r="G31" s="152"/>
      <c r="H31" s="152"/>
      <c r="I31" s="152"/>
      <c r="J31" s="152"/>
      <c r="K31" s="152"/>
      <c r="L31" s="145"/>
      <c r="S31" s="39"/>
      <c r="T31" s="39"/>
      <c r="U31" s="39"/>
      <c r="V31" s="39"/>
      <c r="W31" s="39"/>
      <c r="X31" s="39"/>
      <c r="Y31" s="39"/>
      <c r="Z31" s="39"/>
      <c r="AA31" s="39"/>
      <c r="AB31" s="39"/>
      <c r="AC31" s="39"/>
      <c r="AD31" s="39"/>
      <c r="AE31" s="39"/>
    </row>
    <row r="32" spans="1:31" s="2" customFormat="1" ht="25.4" customHeight="1">
      <c r="A32" s="39"/>
      <c r="B32" s="45"/>
      <c r="C32" s="39"/>
      <c r="D32" s="153" t="s">
        <v>40</v>
      </c>
      <c r="E32" s="39"/>
      <c r="F32" s="39"/>
      <c r="G32" s="39"/>
      <c r="H32" s="39"/>
      <c r="I32" s="39"/>
      <c r="J32" s="154">
        <f>ROUND(J100,2)</f>
        <v>0</v>
      </c>
      <c r="K32" s="39"/>
      <c r="L32" s="145"/>
      <c r="S32" s="39"/>
      <c r="T32" s="39"/>
      <c r="U32" s="39"/>
      <c r="V32" s="39"/>
      <c r="W32" s="39"/>
      <c r="X32" s="39"/>
      <c r="Y32" s="39"/>
      <c r="Z32" s="39"/>
      <c r="AA32" s="39"/>
      <c r="AB32" s="39"/>
      <c r="AC32" s="39"/>
      <c r="AD32" s="39"/>
      <c r="AE32" s="39"/>
    </row>
    <row r="33" spans="1:31" s="2" customFormat="1" ht="6.95" customHeight="1">
      <c r="A33" s="39"/>
      <c r="B33" s="45"/>
      <c r="C33" s="39"/>
      <c r="D33" s="152"/>
      <c r="E33" s="152"/>
      <c r="F33" s="152"/>
      <c r="G33" s="152"/>
      <c r="H33" s="152"/>
      <c r="I33" s="152"/>
      <c r="J33" s="152"/>
      <c r="K33" s="152"/>
      <c r="L33" s="145"/>
      <c r="S33" s="39"/>
      <c r="T33" s="39"/>
      <c r="U33" s="39"/>
      <c r="V33" s="39"/>
      <c r="W33" s="39"/>
      <c r="X33" s="39"/>
      <c r="Y33" s="39"/>
      <c r="Z33" s="39"/>
      <c r="AA33" s="39"/>
      <c r="AB33" s="39"/>
      <c r="AC33" s="39"/>
      <c r="AD33" s="39"/>
      <c r="AE33" s="39"/>
    </row>
    <row r="34" spans="1:31" s="2" customFormat="1" ht="14.4" customHeight="1">
      <c r="A34" s="39"/>
      <c r="B34" s="45"/>
      <c r="C34" s="39"/>
      <c r="D34" s="39"/>
      <c r="E34" s="39"/>
      <c r="F34" s="155" t="s">
        <v>42</v>
      </c>
      <c r="G34" s="39"/>
      <c r="H34" s="39"/>
      <c r="I34" s="155" t="s">
        <v>41</v>
      </c>
      <c r="J34" s="155" t="s">
        <v>43</v>
      </c>
      <c r="K34" s="39"/>
      <c r="L34" s="145"/>
      <c r="S34" s="39"/>
      <c r="T34" s="39"/>
      <c r="U34" s="39"/>
      <c r="V34" s="39"/>
      <c r="W34" s="39"/>
      <c r="X34" s="39"/>
      <c r="Y34" s="39"/>
      <c r="Z34" s="39"/>
      <c r="AA34" s="39"/>
      <c r="AB34" s="39"/>
      <c r="AC34" s="39"/>
      <c r="AD34" s="39"/>
      <c r="AE34" s="39"/>
    </row>
    <row r="35" spans="1:31" s="2" customFormat="1" ht="14.4" customHeight="1">
      <c r="A35" s="39"/>
      <c r="B35" s="45"/>
      <c r="C35" s="39"/>
      <c r="D35" s="156" t="s">
        <v>44</v>
      </c>
      <c r="E35" s="143" t="s">
        <v>45</v>
      </c>
      <c r="F35" s="157">
        <f>ROUND((SUM(BE100:BE636)),2)</f>
        <v>0</v>
      </c>
      <c r="G35" s="39"/>
      <c r="H35" s="39"/>
      <c r="I35" s="158">
        <v>0.21</v>
      </c>
      <c r="J35" s="157">
        <f>ROUND(((SUM(BE100:BE636))*I35),2)</f>
        <v>0</v>
      </c>
      <c r="K35" s="39"/>
      <c r="L35" s="145"/>
      <c r="S35" s="39"/>
      <c r="T35" s="39"/>
      <c r="U35" s="39"/>
      <c r="V35" s="39"/>
      <c r="W35" s="39"/>
      <c r="X35" s="39"/>
      <c r="Y35" s="39"/>
      <c r="Z35" s="39"/>
      <c r="AA35" s="39"/>
      <c r="AB35" s="39"/>
      <c r="AC35" s="39"/>
      <c r="AD35" s="39"/>
      <c r="AE35" s="39"/>
    </row>
    <row r="36" spans="1:31" s="2" customFormat="1" ht="14.4" customHeight="1">
      <c r="A36" s="39"/>
      <c r="B36" s="45"/>
      <c r="C36" s="39"/>
      <c r="D36" s="39"/>
      <c r="E36" s="143" t="s">
        <v>46</v>
      </c>
      <c r="F36" s="157">
        <f>ROUND((SUM(BF100:BF636)),2)</f>
        <v>0</v>
      </c>
      <c r="G36" s="39"/>
      <c r="H36" s="39"/>
      <c r="I36" s="158">
        <v>0.15</v>
      </c>
      <c r="J36" s="157">
        <f>ROUND(((SUM(BF100:BF636))*I36),2)</f>
        <v>0</v>
      </c>
      <c r="K36" s="39"/>
      <c r="L36" s="145"/>
      <c r="S36" s="39"/>
      <c r="T36" s="39"/>
      <c r="U36" s="39"/>
      <c r="V36" s="39"/>
      <c r="W36" s="39"/>
      <c r="X36" s="39"/>
      <c r="Y36" s="39"/>
      <c r="Z36" s="39"/>
      <c r="AA36" s="39"/>
      <c r="AB36" s="39"/>
      <c r="AC36" s="39"/>
      <c r="AD36" s="39"/>
      <c r="AE36" s="39"/>
    </row>
    <row r="37" spans="1:31" s="2" customFormat="1" ht="14.4" customHeight="1" hidden="1">
      <c r="A37" s="39"/>
      <c r="B37" s="45"/>
      <c r="C37" s="39"/>
      <c r="D37" s="39"/>
      <c r="E37" s="143" t="s">
        <v>47</v>
      </c>
      <c r="F37" s="157">
        <f>ROUND((SUM(BG100:BG636)),2)</f>
        <v>0</v>
      </c>
      <c r="G37" s="39"/>
      <c r="H37" s="39"/>
      <c r="I37" s="158">
        <v>0.21</v>
      </c>
      <c r="J37" s="157">
        <f>0</f>
        <v>0</v>
      </c>
      <c r="K37" s="39"/>
      <c r="L37" s="145"/>
      <c r="S37" s="39"/>
      <c r="T37" s="39"/>
      <c r="U37" s="39"/>
      <c r="V37" s="39"/>
      <c r="W37" s="39"/>
      <c r="X37" s="39"/>
      <c r="Y37" s="39"/>
      <c r="Z37" s="39"/>
      <c r="AA37" s="39"/>
      <c r="AB37" s="39"/>
      <c r="AC37" s="39"/>
      <c r="AD37" s="39"/>
      <c r="AE37" s="39"/>
    </row>
    <row r="38" spans="1:31" s="2" customFormat="1" ht="14.4" customHeight="1" hidden="1">
      <c r="A38" s="39"/>
      <c r="B38" s="45"/>
      <c r="C38" s="39"/>
      <c r="D38" s="39"/>
      <c r="E38" s="143" t="s">
        <v>48</v>
      </c>
      <c r="F38" s="157">
        <f>ROUND((SUM(BH100:BH636)),2)</f>
        <v>0</v>
      </c>
      <c r="G38" s="39"/>
      <c r="H38" s="39"/>
      <c r="I38" s="158">
        <v>0.15</v>
      </c>
      <c r="J38" s="157">
        <f>0</f>
        <v>0</v>
      </c>
      <c r="K38" s="39"/>
      <c r="L38" s="145"/>
      <c r="S38" s="39"/>
      <c r="T38" s="39"/>
      <c r="U38" s="39"/>
      <c r="V38" s="39"/>
      <c r="W38" s="39"/>
      <c r="X38" s="39"/>
      <c r="Y38" s="39"/>
      <c r="Z38" s="39"/>
      <c r="AA38" s="39"/>
      <c r="AB38" s="39"/>
      <c r="AC38" s="39"/>
      <c r="AD38" s="39"/>
      <c r="AE38" s="39"/>
    </row>
    <row r="39" spans="1:31" s="2" customFormat="1" ht="14.4" customHeight="1" hidden="1">
      <c r="A39" s="39"/>
      <c r="B39" s="45"/>
      <c r="C39" s="39"/>
      <c r="D39" s="39"/>
      <c r="E39" s="143" t="s">
        <v>49</v>
      </c>
      <c r="F39" s="157">
        <f>ROUND((SUM(BI100:BI636)),2)</f>
        <v>0</v>
      </c>
      <c r="G39" s="39"/>
      <c r="H39" s="39"/>
      <c r="I39" s="158">
        <v>0</v>
      </c>
      <c r="J39" s="157">
        <f>0</f>
        <v>0</v>
      </c>
      <c r="K39" s="39"/>
      <c r="L39" s="145"/>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145"/>
      <c r="S40" s="39"/>
      <c r="T40" s="39"/>
      <c r="U40" s="39"/>
      <c r="V40" s="39"/>
      <c r="W40" s="39"/>
      <c r="X40" s="39"/>
      <c r="Y40" s="39"/>
      <c r="Z40" s="39"/>
      <c r="AA40" s="39"/>
      <c r="AB40" s="39"/>
      <c r="AC40" s="39"/>
      <c r="AD40" s="39"/>
      <c r="AE40" s="39"/>
    </row>
    <row r="41" spans="1:31" s="2" customFormat="1" ht="25.4" customHeight="1">
      <c r="A41" s="39"/>
      <c r="B41" s="45"/>
      <c r="C41" s="159"/>
      <c r="D41" s="160" t="s">
        <v>50</v>
      </c>
      <c r="E41" s="161"/>
      <c r="F41" s="161"/>
      <c r="G41" s="162" t="s">
        <v>51</v>
      </c>
      <c r="H41" s="163" t="s">
        <v>52</v>
      </c>
      <c r="I41" s="161"/>
      <c r="J41" s="164">
        <f>SUM(J32:J39)</f>
        <v>0</v>
      </c>
      <c r="K41" s="165"/>
      <c r="L41" s="145"/>
      <c r="S41" s="39"/>
      <c r="T41" s="39"/>
      <c r="U41" s="39"/>
      <c r="V41" s="39"/>
      <c r="W41" s="39"/>
      <c r="X41" s="39"/>
      <c r="Y41" s="39"/>
      <c r="Z41" s="39"/>
      <c r="AA41" s="39"/>
      <c r="AB41" s="39"/>
      <c r="AC41" s="39"/>
      <c r="AD41" s="39"/>
      <c r="AE41" s="39"/>
    </row>
    <row r="42" spans="1:31" s="2" customFormat="1" ht="14.4" customHeight="1">
      <c r="A42" s="39"/>
      <c r="B42" s="166"/>
      <c r="C42" s="167"/>
      <c r="D42" s="167"/>
      <c r="E42" s="167"/>
      <c r="F42" s="167"/>
      <c r="G42" s="167"/>
      <c r="H42" s="167"/>
      <c r="I42" s="167"/>
      <c r="J42" s="167"/>
      <c r="K42" s="167"/>
      <c r="L42" s="145"/>
      <c r="S42" s="39"/>
      <c r="T42" s="39"/>
      <c r="U42" s="39"/>
      <c r="V42" s="39"/>
      <c r="W42" s="39"/>
      <c r="X42" s="39"/>
      <c r="Y42" s="39"/>
      <c r="Z42" s="39"/>
      <c r="AA42" s="39"/>
      <c r="AB42" s="39"/>
      <c r="AC42" s="39"/>
      <c r="AD42" s="39"/>
      <c r="AE42" s="39"/>
    </row>
    <row r="46" spans="1:31" s="2" customFormat="1" ht="6.95" customHeight="1">
      <c r="A46" s="39"/>
      <c r="B46" s="168"/>
      <c r="C46" s="169"/>
      <c r="D46" s="169"/>
      <c r="E46" s="169"/>
      <c r="F46" s="169"/>
      <c r="G46" s="169"/>
      <c r="H46" s="169"/>
      <c r="I46" s="169"/>
      <c r="J46" s="169"/>
      <c r="K46" s="169"/>
      <c r="L46" s="145"/>
      <c r="S46" s="39"/>
      <c r="T46" s="39"/>
      <c r="U46" s="39"/>
      <c r="V46" s="39"/>
      <c r="W46" s="39"/>
      <c r="X46" s="39"/>
      <c r="Y46" s="39"/>
      <c r="Z46" s="39"/>
      <c r="AA46" s="39"/>
      <c r="AB46" s="39"/>
      <c r="AC46" s="39"/>
      <c r="AD46" s="39"/>
      <c r="AE46" s="39"/>
    </row>
    <row r="47" spans="1:31" s="2" customFormat="1" ht="24.95" customHeight="1">
      <c r="A47" s="39"/>
      <c r="B47" s="40"/>
      <c r="C47" s="24" t="s">
        <v>119</v>
      </c>
      <c r="D47" s="41"/>
      <c r="E47" s="41"/>
      <c r="F47" s="41"/>
      <c r="G47" s="41"/>
      <c r="H47" s="41"/>
      <c r="I47" s="41"/>
      <c r="J47" s="41"/>
      <c r="K47" s="41"/>
      <c r="L47" s="145"/>
      <c r="S47" s="39"/>
      <c r="T47" s="39"/>
      <c r="U47" s="39"/>
      <c r="V47" s="39"/>
      <c r="W47" s="39"/>
      <c r="X47" s="39"/>
      <c r="Y47" s="39"/>
      <c r="Z47" s="39"/>
      <c r="AA47" s="39"/>
      <c r="AB47" s="39"/>
      <c r="AC47" s="39"/>
      <c r="AD47" s="39"/>
      <c r="AE47" s="39"/>
    </row>
    <row r="48" spans="1:31" s="2" customFormat="1" ht="6.95" customHeight="1">
      <c r="A48" s="39"/>
      <c r="B48" s="40"/>
      <c r="C48" s="41"/>
      <c r="D48" s="41"/>
      <c r="E48" s="41"/>
      <c r="F48" s="41"/>
      <c r="G48" s="41"/>
      <c r="H48" s="41"/>
      <c r="I48" s="41"/>
      <c r="J48" s="41"/>
      <c r="K48" s="41"/>
      <c r="L48" s="145"/>
      <c r="S48" s="39"/>
      <c r="T48" s="39"/>
      <c r="U48" s="39"/>
      <c r="V48" s="39"/>
      <c r="W48" s="39"/>
      <c r="X48" s="39"/>
      <c r="Y48" s="39"/>
      <c r="Z48" s="39"/>
      <c r="AA48" s="39"/>
      <c r="AB48" s="39"/>
      <c r="AC48" s="39"/>
      <c r="AD48" s="39"/>
      <c r="AE48" s="39"/>
    </row>
    <row r="49" spans="1:31" s="2" customFormat="1" ht="12" customHeight="1">
      <c r="A49" s="39"/>
      <c r="B49" s="40"/>
      <c r="C49" s="33" t="s">
        <v>16</v>
      </c>
      <c r="D49" s="41"/>
      <c r="E49" s="41"/>
      <c r="F49" s="41"/>
      <c r="G49" s="41"/>
      <c r="H49" s="41"/>
      <c r="I49" s="41"/>
      <c r="J49" s="41"/>
      <c r="K49" s="41"/>
      <c r="L49" s="145"/>
      <c r="S49" s="39"/>
      <c r="T49" s="39"/>
      <c r="U49" s="39"/>
      <c r="V49" s="39"/>
      <c r="W49" s="39"/>
      <c r="X49" s="39"/>
      <c r="Y49" s="39"/>
      <c r="Z49" s="39"/>
      <c r="AA49" s="39"/>
      <c r="AB49" s="39"/>
      <c r="AC49" s="39"/>
      <c r="AD49" s="39"/>
      <c r="AE49" s="39"/>
    </row>
    <row r="50" spans="1:31" s="2" customFormat="1" ht="16.5" customHeight="1">
      <c r="A50" s="39"/>
      <c r="B50" s="40"/>
      <c r="C50" s="41"/>
      <c r="D50" s="41"/>
      <c r="E50" s="170" t="str">
        <f>E7</f>
        <v>Roubená chalupa s chlévy, původem z Třebýciny čp.7</v>
      </c>
      <c r="F50" s="33"/>
      <c r="G50" s="33"/>
      <c r="H50" s="33"/>
      <c r="I50" s="41"/>
      <c r="J50" s="41"/>
      <c r="K50" s="41"/>
      <c r="L50" s="145"/>
      <c r="S50" s="39"/>
      <c r="T50" s="39"/>
      <c r="U50" s="39"/>
      <c r="V50" s="39"/>
      <c r="W50" s="39"/>
      <c r="X50" s="39"/>
      <c r="Y50" s="39"/>
      <c r="Z50" s="39"/>
      <c r="AA50" s="39"/>
      <c r="AB50" s="39"/>
      <c r="AC50" s="39"/>
      <c r="AD50" s="39"/>
      <c r="AE50" s="39"/>
    </row>
    <row r="51" spans="2:12" s="1" customFormat="1" ht="12" customHeight="1">
      <c r="B51" s="22"/>
      <c r="C51" s="33" t="s">
        <v>115</v>
      </c>
      <c r="D51" s="23"/>
      <c r="E51" s="23"/>
      <c r="F51" s="23"/>
      <c r="G51" s="23"/>
      <c r="H51" s="23"/>
      <c r="I51" s="23"/>
      <c r="J51" s="23"/>
      <c r="K51" s="23"/>
      <c r="L51" s="21"/>
    </row>
    <row r="52" spans="1:31" s="2" customFormat="1" ht="16.5" customHeight="1">
      <c r="A52" s="39"/>
      <c r="B52" s="40"/>
      <c r="C52" s="41"/>
      <c r="D52" s="41"/>
      <c r="E52" s="170" t="s">
        <v>858</v>
      </c>
      <c r="F52" s="41"/>
      <c r="G52" s="41"/>
      <c r="H52" s="41"/>
      <c r="I52" s="41"/>
      <c r="J52" s="41"/>
      <c r="K52" s="41"/>
      <c r="L52" s="145"/>
      <c r="S52" s="39"/>
      <c r="T52" s="39"/>
      <c r="U52" s="39"/>
      <c r="V52" s="39"/>
      <c r="W52" s="39"/>
      <c r="X52" s="39"/>
      <c r="Y52" s="39"/>
      <c r="Z52" s="39"/>
      <c r="AA52" s="39"/>
      <c r="AB52" s="39"/>
      <c r="AC52" s="39"/>
      <c r="AD52" s="39"/>
      <c r="AE52" s="39"/>
    </row>
    <row r="53" spans="1:31" s="2" customFormat="1" ht="12" customHeight="1">
      <c r="A53" s="39"/>
      <c r="B53" s="40"/>
      <c r="C53" s="33" t="s">
        <v>117</v>
      </c>
      <c r="D53" s="41"/>
      <c r="E53" s="41"/>
      <c r="F53" s="41"/>
      <c r="G53" s="41"/>
      <c r="H53" s="41"/>
      <c r="I53" s="41"/>
      <c r="J53" s="41"/>
      <c r="K53" s="41"/>
      <c r="L53" s="145"/>
      <c r="S53" s="39"/>
      <c r="T53" s="39"/>
      <c r="U53" s="39"/>
      <c r="V53" s="39"/>
      <c r="W53" s="39"/>
      <c r="X53" s="39"/>
      <c r="Y53" s="39"/>
      <c r="Z53" s="39"/>
      <c r="AA53" s="39"/>
      <c r="AB53" s="39"/>
      <c r="AC53" s="39"/>
      <c r="AD53" s="39"/>
      <c r="AE53" s="39"/>
    </row>
    <row r="54" spans="1:31" s="2" customFormat="1" ht="16.5" customHeight="1">
      <c r="A54" s="39"/>
      <c r="B54" s="40"/>
      <c r="C54" s="41"/>
      <c r="D54" s="41"/>
      <c r="E54" s="70" t="str">
        <f>E11</f>
        <v>KT012121 - SO 2 - Chlév - soupis prací</v>
      </c>
      <c r="F54" s="41"/>
      <c r="G54" s="41"/>
      <c r="H54" s="41"/>
      <c r="I54" s="41"/>
      <c r="J54" s="41"/>
      <c r="K54" s="41"/>
      <c r="L54" s="145"/>
      <c r="S54" s="39"/>
      <c r="T54" s="39"/>
      <c r="U54" s="39"/>
      <c r="V54" s="39"/>
      <c r="W54" s="39"/>
      <c r="X54" s="39"/>
      <c r="Y54" s="39"/>
      <c r="Z54" s="39"/>
      <c r="AA54" s="39"/>
      <c r="AB54" s="39"/>
      <c r="AC54" s="39"/>
      <c r="AD54" s="39"/>
      <c r="AE54" s="39"/>
    </row>
    <row r="55" spans="1:31" s="2" customFormat="1" ht="6.95" customHeight="1">
      <c r="A55" s="39"/>
      <c r="B55" s="40"/>
      <c r="C55" s="41"/>
      <c r="D55" s="41"/>
      <c r="E55" s="41"/>
      <c r="F55" s="41"/>
      <c r="G55" s="41"/>
      <c r="H55" s="41"/>
      <c r="I55" s="41"/>
      <c r="J55" s="41"/>
      <c r="K55" s="41"/>
      <c r="L55" s="145"/>
      <c r="S55" s="39"/>
      <c r="T55" s="39"/>
      <c r="U55" s="39"/>
      <c r="V55" s="39"/>
      <c r="W55" s="39"/>
      <c r="X55" s="39"/>
      <c r="Y55" s="39"/>
      <c r="Z55" s="39"/>
      <c r="AA55" s="39"/>
      <c r="AB55" s="39"/>
      <c r="AC55" s="39"/>
      <c r="AD55" s="39"/>
      <c r="AE55" s="39"/>
    </row>
    <row r="56" spans="1:31" s="2" customFormat="1" ht="12" customHeight="1">
      <c r="A56" s="39"/>
      <c r="B56" s="40"/>
      <c r="C56" s="33" t="s">
        <v>21</v>
      </c>
      <c r="D56" s="41"/>
      <c r="E56" s="41"/>
      <c r="F56" s="28" t="str">
        <f>F14</f>
        <v>Chanovice p.č. 67/10</v>
      </c>
      <c r="G56" s="41"/>
      <c r="H56" s="41"/>
      <c r="I56" s="33" t="s">
        <v>23</v>
      </c>
      <c r="J56" s="73" t="str">
        <f>IF(J14="","",J14)</f>
        <v>24. 3. 2021</v>
      </c>
      <c r="K56" s="41"/>
      <c r="L56" s="145"/>
      <c r="S56" s="39"/>
      <c r="T56" s="39"/>
      <c r="U56" s="39"/>
      <c r="V56" s="39"/>
      <c r="W56" s="39"/>
      <c r="X56" s="39"/>
      <c r="Y56" s="39"/>
      <c r="Z56" s="39"/>
      <c r="AA56" s="39"/>
      <c r="AB56" s="39"/>
      <c r="AC56" s="39"/>
      <c r="AD56" s="39"/>
      <c r="AE56" s="39"/>
    </row>
    <row r="57" spans="1:31" s="2" customFormat="1" ht="6.95" customHeight="1">
      <c r="A57" s="39"/>
      <c r="B57" s="40"/>
      <c r="C57" s="41"/>
      <c r="D57" s="41"/>
      <c r="E57" s="41"/>
      <c r="F57" s="41"/>
      <c r="G57" s="41"/>
      <c r="H57" s="41"/>
      <c r="I57" s="41"/>
      <c r="J57" s="41"/>
      <c r="K57" s="41"/>
      <c r="L57" s="145"/>
      <c r="S57" s="39"/>
      <c r="T57" s="39"/>
      <c r="U57" s="39"/>
      <c r="V57" s="39"/>
      <c r="W57" s="39"/>
      <c r="X57" s="39"/>
      <c r="Y57" s="39"/>
      <c r="Z57" s="39"/>
      <c r="AA57" s="39"/>
      <c r="AB57" s="39"/>
      <c r="AC57" s="39"/>
      <c r="AD57" s="39"/>
      <c r="AE57" s="39"/>
    </row>
    <row r="58" spans="1:31" s="2" customFormat="1" ht="15.15" customHeight="1">
      <c r="A58" s="39"/>
      <c r="B58" s="40"/>
      <c r="C58" s="33" t="s">
        <v>25</v>
      </c>
      <c r="D58" s="41"/>
      <c r="E58" s="41"/>
      <c r="F58" s="28" t="str">
        <f>E17</f>
        <v>Vlastivědné muzeum Dr.Hostaše v Klatovech</v>
      </c>
      <c r="G58" s="41"/>
      <c r="H58" s="41"/>
      <c r="I58" s="33" t="s">
        <v>31</v>
      </c>
      <c r="J58" s="37" t="str">
        <f>E23</f>
        <v>ing. arch. Petr Dostál</v>
      </c>
      <c r="K58" s="41"/>
      <c r="L58" s="145"/>
      <c r="S58" s="39"/>
      <c r="T58" s="39"/>
      <c r="U58" s="39"/>
      <c r="V58" s="39"/>
      <c r="W58" s="39"/>
      <c r="X58" s="39"/>
      <c r="Y58" s="39"/>
      <c r="Z58" s="39"/>
      <c r="AA58" s="39"/>
      <c r="AB58" s="39"/>
      <c r="AC58" s="39"/>
      <c r="AD58" s="39"/>
      <c r="AE58" s="39"/>
    </row>
    <row r="59" spans="1:31" s="2" customFormat="1" ht="15.15" customHeight="1">
      <c r="A59" s="39"/>
      <c r="B59" s="40"/>
      <c r="C59" s="33" t="s">
        <v>29</v>
      </c>
      <c r="D59" s="41"/>
      <c r="E59" s="41"/>
      <c r="F59" s="28" t="str">
        <f>IF(E20="","",E20)</f>
        <v>Vyplň údaj</v>
      </c>
      <c r="G59" s="41"/>
      <c r="H59" s="41"/>
      <c r="I59" s="33" t="s">
        <v>34</v>
      </c>
      <c r="J59" s="37" t="str">
        <f>E26</f>
        <v>Zdeněk Basl</v>
      </c>
      <c r="K59" s="41"/>
      <c r="L59" s="145"/>
      <c r="S59" s="39"/>
      <c r="T59" s="39"/>
      <c r="U59" s="39"/>
      <c r="V59" s="39"/>
      <c r="W59" s="39"/>
      <c r="X59" s="39"/>
      <c r="Y59" s="39"/>
      <c r="Z59" s="39"/>
      <c r="AA59" s="39"/>
      <c r="AB59" s="39"/>
      <c r="AC59" s="39"/>
      <c r="AD59" s="39"/>
      <c r="AE59" s="39"/>
    </row>
    <row r="60" spans="1:31" s="2" customFormat="1" ht="10.3" customHeight="1">
      <c r="A60" s="39"/>
      <c r="B60" s="40"/>
      <c r="C60" s="41"/>
      <c r="D60" s="41"/>
      <c r="E60" s="41"/>
      <c r="F60" s="41"/>
      <c r="G60" s="41"/>
      <c r="H60" s="41"/>
      <c r="I60" s="41"/>
      <c r="J60" s="41"/>
      <c r="K60" s="41"/>
      <c r="L60" s="145"/>
      <c r="S60" s="39"/>
      <c r="T60" s="39"/>
      <c r="U60" s="39"/>
      <c r="V60" s="39"/>
      <c r="W60" s="39"/>
      <c r="X60" s="39"/>
      <c r="Y60" s="39"/>
      <c r="Z60" s="39"/>
      <c r="AA60" s="39"/>
      <c r="AB60" s="39"/>
      <c r="AC60" s="39"/>
      <c r="AD60" s="39"/>
      <c r="AE60" s="39"/>
    </row>
    <row r="61" spans="1:31" s="2" customFormat="1" ht="29.25" customHeight="1">
      <c r="A61" s="39"/>
      <c r="B61" s="40"/>
      <c r="C61" s="171" t="s">
        <v>120</v>
      </c>
      <c r="D61" s="172"/>
      <c r="E61" s="172"/>
      <c r="F61" s="172"/>
      <c r="G61" s="172"/>
      <c r="H61" s="172"/>
      <c r="I61" s="172"/>
      <c r="J61" s="173" t="s">
        <v>121</v>
      </c>
      <c r="K61" s="172"/>
      <c r="L61" s="145"/>
      <c r="S61" s="39"/>
      <c r="T61" s="39"/>
      <c r="U61" s="39"/>
      <c r="V61" s="39"/>
      <c r="W61" s="39"/>
      <c r="X61" s="39"/>
      <c r="Y61" s="39"/>
      <c r="Z61" s="39"/>
      <c r="AA61" s="39"/>
      <c r="AB61" s="39"/>
      <c r="AC61" s="39"/>
      <c r="AD61" s="39"/>
      <c r="AE61" s="39"/>
    </row>
    <row r="62" spans="1:31" s="2" customFormat="1" ht="10.3" customHeight="1">
      <c r="A62" s="39"/>
      <c r="B62" s="40"/>
      <c r="C62" s="41"/>
      <c r="D62" s="41"/>
      <c r="E62" s="41"/>
      <c r="F62" s="41"/>
      <c r="G62" s="41"/>
      <c r="H62" s="41"/>
      <c r="I62" s="41"/>
      <c r="J62" s="41"/>
      <c r="K62" s="41"/>
      <c r="L62" s="145"/>
      <c r="S62" s="39"/>
      <c r="T62" s="39"/>
      <c r="U62" s="39"/>
      <c r="V62" s="39"/>
      <c r="W62" s="39"/>
      <c r="X62" s="39"/>
      <c r="Y62" s="39"/>
      <c r="Z62" s="39"/>
      <c r="AA62" s="39"/>
      <c r="AB62" s="39"/>
      <c r="AC62" s="39"/>
      <c r="AD62" s="39"/>
      <c r="AE62" s="39"/>
    </row>
    <row r="63" spans="1:47" s="2" customFormat="1" ht="22.8" customHeight="1">
      <c r="A63" s="39"/>
      <c r="B63" s="40"/>
      <c r="C63" s="174" t="s">
        <v>72</v>
      </c>
      <c r="D63" s="41"/>
      <c r="E63" s="41"/>
      <c r="F63" s="41"/>
      <c r="G63" s="41"/>
      <c r="H63" s="41"/>
      <c r="I63" s="41"/>
      <c r="J63" s="103">
        <f>J100</f>
        <v>0</v>
      </c>
      <c r="K63" s="41"/>
      <c r="L63" s="145"/>
      <c r="S63" s="39"/>
      <c r="T63" s="39"/>
      <c r="U63" s="39"/>
      <c r="V63" s="39"/>
      <c r="W63" s="39"/>
      <c r="X63" s="39"/>
      <c r="Y63" s="39"/>
      <c r="Z63" s="39"/>
      <c r="AA63" s="39"/>
      <c r="AB63" s="39"/>
      <c r="AC63" s="39"/>
      <c r="AD63" s="39"/>
      <c r="AE63" s="39"/>
      <c r="AU63" s="18" t="s">
        <v>122</v>
      </c>
    </row>
    <row r="64" spans="1:31" s="9" customFormat="1" ht="24.95" customHeight="1">
      <c r="A64" s="9"/>
      <c r="B64" s="175"/>
      <c r="C64" s="176"/>
      <c r="D64" s="177" t="s">
        <v>123</v>
      </c>
      <c r="E64" s="178"/>
      <c r="F64" s="178"/>
      <c r="G64" s="178"/>
      <c r="H64" s="178"/>
      <c r="I64" s="178"/>
      <c r="J64" s="179">
        <f>J101</f>
        <v>0</v>
      </c>
      <c r="K64" s="176"/>
      <c r="L64" s="180"/>
      <c r="S64" s="9"/>
      <c r="T64" s="9"/>
      <c r="U64" s="9"/>
      <c r="V64" s="9"/>
      <c r="W64" s="9"/>
      <c r="X64" s="9"/>
      <c r="Y64" s="9"/>
      <c r="Z64" s="9"/>
      <c r="AA64" s="9"/>
      <c r="AB64" s="9"/>
      <c r="AC64" s="9"/>
      <c r="AD64" s="9"/>
      <c r="AE64" s="9"/>
    </row>
    <row r="65" spans="1:31" s="10" customFormat="1" ht="19.9" customHeight="1">
      <c r="A65" s="10"/>
      <c r="B65" s="181"/>
      <c r="C65" s="126"/>
      <c r="D65" s="182" t="s">
        <v>124</v>
      </c>
      <c r="E65" s="183"/>
      <c r="F65" s="183"/>
      <c r="G65" s="183"/>
      <c r="H65" s="183"/>
      <c r="I65" s="183"/>
      <c r="J65" s="184">
        <f>J102</f>
        <v>0</v>
      </c>
      <c r="K65" s="126"/>
      <c r="L65" s="185"/>
      <c r="S65" s="10"/>
      <c r="T65" s="10"/>
      <c r="U65" s="10"/>
      <c r="V65" s="10"/>
      <c r="W65" s="10"/>
      <c r="X65" s="10"/>
      <c r="Y65" s="10"/>
      <c r="Z65" s="10"/>
      <c r="AA65" s="10"/>
      <c r="AB65" s="10"/>
      <c r="AC65" s="10"/>
      <c r="AD65" s="10"/>
      <c r="AE65" s="10"/>
    </row>
    <row r="66" spans="1:31" s="10" customFormat="1" ht="19.9" customHeight="1">
      <c r="A66" s="10"/>
      <c r="B66" s="181"/>
      <c r="C66" s="126"/>
      <c r="D66" s="182" t="s">
        <v>125</v>
      </c>
      <c r="E66" s="183"/>
      <c r="F66" s="183"/>
      <c r="G66" s="183"/>
      <c r="H66" s="183"/>
      <c r="I66" s="183"/>
      <c r="J66" s="184">
        <f>J143</f>
        <v>0</v>
      </c>
      <c r="K66" s="126"/>
      <c r="L66" s="185"/>
      <c r="S66" s="10"/>
      <c r="T66" s="10"/>
      <c r="U66" s="10"/>
      <c r="V66" s="10"/>
      <c r="W66" s="10"/>
      <c r="X66" s="10"/>
      <c r="Y66" s="10"/>
      <c r="Z66" s="10"/>
      <c r="AA66" s="10"/>
      <c r="AB66" s="10"/>
      <c r="AC66" s="10"/>
      <c r="AD66" s="10"/>
      <c r="AE66" s="10"/>
    </row>
    <row r="67" spans="1:31" s="10" customFormat="1" ht="19.9" customHeight="1">
      <c r="A67" s="10"/>
      <c r="B67" s="181"/>
      <c r="C67" s="126"/>
      <c r="D67" s="182" t="s">
        <v>126</v>
      </c>
      <c r="E67" s="183"/>
      <c r="F67" s="183"/>
      <c r="G67" s="183"/>
      <c r="H67" s="183"/>
      <c r="I67" s="183"/>
      <c r="J67" s="184">
        <f>J183</f>
        <v>0</v>
      </c>
      <c r="K67" s="126"/>
      <c r="L67" s="185"/>
      <c r="S67" s="10"/>
      <c r="T67" s="10"/>
      <c r="U67" s="10"/>
      <c r="V67" s="10"/>
      <c r="W67" s="10"/>
      <c r="X67" s="10"/>
      <c r="Y67" s="10"/>
      <c r="Z67" s="10"/>
      <c r="AA67" s="10"/>
      <c r="AB67" s="10"/>
      <c r="AC67" s="10"/>
      <c r="AD67" s="10"/>
      <c r="AE67" s="10"/>
    </row>
    <row r="68" spans="1:31" s="10" customFormat="1" ht="19.9" customHeight="1">
      <c r="A68" s="10"/>
      <c r="B68" s="181"/>
      <c r="C68" s="126"/>
      <c r="D68" s="182" t="s">
        <v>127</v>
      </c>
      <c r="E68" s="183"/>
      <c r="F68" s="183"/>
      <c r="G68" s="183"/>
      <c r="H68" s="183"/>
      <c r="I68" s="183"/>
      <c r="J68" s="184">
        <f>J232</f>
        <v>0</v>
      </c>
      <c r="K68" s="126"/>
      <c r="L68" s="185"/>
      <c r="S68" s="10"/>
      <c r="T68" s="10"/>
      <c r="U68" s="10"/>
      <c r="V68" s="10"/>
      <c r="W68" s="10"/>
      <c r="X68" s="10"/>
      <c r="Y68" s="10"/>
      <c r="Z68" s="10"/>
      <c r="AA68" s="10"/>
      <c r="AB68" s="10"/>
      <c r="AC68" s="10"/>
      <c r="AD68" s="10"/>
      <c r="AE68" s="10"/>
    </row>
    <row r="69" spans="1:31" s="10" customFormat="1" ht="19.9" customHeight="1">
      <c r="A69" s="10"/>
      <c r="B69" s="181"/>
      <c r="C69" s="126"/>
      <c r="D69" s="182" t="s">
        <v>128</v>
      </c>
      <c r="E69" s="183"/>
      <c r="F69" s="183"/>
      <c r="G69" s="183"/>
      <c r="H69" s="183"/>
      <c r="I69" s="183"/>
      <c r="J69" s="184">
        <f>J264</f>
        <v>0</v>
      </c>
      <c r="K69" s="126"/>
      <c r="L69" s="185"/>
      <c r="S69" s="10"/>
      <c r="T69" s="10"/>
      <c r="U69" s="10"/>
      <c r="V69" s="10"/>
      <c r="W69" s="10"/>
      <c r="X69" s="10"/>
      <c r="Y69" s="10"/>
      <c r="Z69" s="10"/>
      <c r="AA69" s="10"/>
      <c r="AB69" s="10"/>
      <c r="AC69" s="10"/>
      <c r="AD69" s="10"/>
      <c r="AE69" s="10"/>
    </row>
    <row r="70" spans="1:31" s="10" customFormat="1" ht="19.9" customHeight="1">
      <c r="A70" s="10"/>
      <c r="B70" s="181"/>
      <c r="C70" s="126"/>
      <c r="D70" s="182" t="s">
        <v>129</v>
      </c>
      <c r="E70" s="183"/>
      <c r="F70" s="183"/>
      <c r="G70" s="183"/>
      <c r="H70" s="183"/>
      <c r="I70" s="183"/>
      <c r="J70" s="184">
        <f>J288</f>
        <v>0</v>
      </c>
      <c r="K70" s="126"/>
      <c r="L70" s="185"/>
      <c r="S70" s="10"/>
      <c r="T70" s="10"/>
      <c r="U70" s="10"/>
      <c r="V70" s="10"/>
      <c r="W70" s="10"/>
      <c r="X70" s="10"/>
      <c r="Y70" s="10"/>
      <c r="Z70" s="10"/>
      <c r="AA70" s="10"/>
      <c r="AB70" s="10"/>
      <c r="AC70" s="10"/>
      <c r="AD70" s="10"/>
      <c r="AE70" s="10"/>
    </row>
    <row r="71" spans="1:31" s="10" customFormat="1" ht="19.9" customHeight="1">
      <c r="A71" s="10"/>
      <c r="B71" s="181"/>
      <c r="C71" s="126"/>
      <c r="D71" s="182" t="s">
        <v>130</v>
      </c>
      <c r="E71" s="183"/>
      <c r="F71" s="183"/>
      <c r="G71" s="183"/>
      <c r="H71" s="183"/>
      <c r="I71" s="183"/>
      <c r="J71" s="184">
        <f>J329</f>
        <v>0</v>
      </c>
      <c r="K71" s="126"/>
      <c r="L71" s="185"/>
      <c r="S71" s="10"/>
      <c r="T71" s="10"/>
      <c r="U71" s="10"/>
      <c r="V71" s="10"/>
      <c r="W71" s="10"/>
      <c r="X71" s="10"/>
      <c r="Y71" s="10"/>
      <c r="Z71" s="10"/>
      <c r="AA71" s="10"/>
      <c r="AB71" s="10"/>
      <c r="AC71" s="10"/>
      <c r="AD71" s="10"/>
      <c r="AE71" s="10"/>
    </row>
    <row r="72" spans="1:31" s="10" customFormat="1" ht="19.9" customHeight="1">
      <c r="A72" s="10"/>
      <c r="B72" s="181"/>
      <c r="C72" s="126"/>
      <c r="D72" s="182" t="s">
        <v>131</v>
      </c>
      <c r="E72" s="183"/>
      <c r="F72" s="183"/>
      <c r="G72" s="183"/>
      <c r="H72" s="183"/>
      <c r="I72" s="183"/>
      <c r="J72" s="184">
        <f>J366</f>
        <v>0</v>
      </c>
      <c r="K72" s="126"/>
      <c r="L72" s="185"/>
      <c r="S72" s="10"/>
      <c r="T72" s="10"/>
      <c r="U72" s="10"/>
      <c r="V72" s="10"/>
      <c r="W72" s="10"/>
      <c r="X72" s="10"/>
      <c r="Y72" s="10"/>
      <c r="Z72" s="10"/>
      <c r="AA72" s="10"/>
      <c r="AB72" s="10"/>
      <c r="AC72" s="10"/>
      <c r="AD72" s="10"/>
      <c r="AE72" s="10"/>
    </row>
    <row r="73" spans="1:31" s="9" customFormat="1" ht="24.95" customHeight="1">
      <c r="A73" s="9"/>
      <c r="B73" s="175"/>
      <c r="C73" s="176"/>
      <c r="D73" s="177" t="s">
        <v>132</v>
      </c>
      <c r="E73" s="178"/>
      <c r="F73" s="178"/>
      <c r="G73" s="178"/>
      <c r="H73" s="178"/>
      <c r="I73" s="178"/>
      <c r="J73" s="179">
        <f>J369</f>
        <v>0</v>
      </c>
      <c r="K73" s="176"/>
      <c r="L73" s="180"/>
      <c r="S73" s="9"/>
      <c r="T73" s="9"/>
      <c r="U73" s="9"/>
      <c r="V73" s="9"/>
      <c r="W73" s="9"/>
      <c r="X73" s="9"/>
      <c r="Y73" s="9"/>
      <c r="Z73" s="9"/>
      <c r="AA73" s="9"/>
      <c r="AB73" s="9"/>
      <c r="AC73" s="9"/>
      <c r="AD73" s="9"/>
      <c r="AE73" s="9"/>
    </row>
    <row r="74" spans="1:31" s="10" customFormat="1" ht="19.9" customHeight="1">
      <c r="A74" s="10"/>
      <c r="B74" s="181"/>
      <c r="C74" s="126"/>
      <c r="D74" s="182" t="s">
        <v>133</v>
      </c>
      <c r="E74" s="183"/>
      <c r="F74" s="183"/>
      <c r="G74" s="183"/>
      <c r="H74" s="183"/>
      <c r="I74" s="183"/>
      <c r="J74" s="184">
        <f>J370</f>
        <v>0</v>
      </c>
      <c r="K74" s="126"/>
      <c r="L74" s="185"/>
      <c r="S74" s="10"/>
      <c r="T74" s="10"/>
      <c r="U74" s="10"/>
      <c r="V74" s="10"/>
      <c r="W74" s="10"/>
      <c r="X74" s="10"/>
      <c r="Y74" s="10"/>
      <c r="Z74" s="10"/>
      <c r="AA74" s="10"/>
      <c r="AB74" s="10"/>
      <c r="AC74" s="10"/>
      <c r="AD74" s="10"/>
      <c r="AE74" s="10"/>
    </row>
    <row r="75" spans="1:31" s="10" customFormat="1" ht="19.9" customHeight="1">
      <c r="A75" s="10"/>
      <c r="B75" s="181"/>
      <c r="C75" s="126"/>
      <c r="D75" s="182" t="s">
        <v>860</v>
      </c>
      <c r="E75" s="183"/>
      <c r="F75" s="183"/>
      <c r="G75" s="183"/>
      <c r="H75" s="183"/>
      <c r="I75" s="183"/>
      <c r="J75" s="184">
        <f>J539</f>
        <v>0</v>
      </c>
      <c r="K75" s="126"/>
      <c r="L75" s="185"/>
      <c r="S75" s="10"/>
      <c r="T75" s="10"/>
      <c r="U75" s="10"/>
      <c r="V75" s="10"/>
      <c r="W75" s="10"/>
      <c r="X75" s="10"/>
      <c r="Y75" s="10"/>
      <c r="Z75" s="10"/>
      <c r="AA75" s="10"/>
      <c r="AB75" s="10"/>
      <c r="AC75" s="10"/>
      <c r="AD75" s="10"/>
      <c r="AE75" s="10"/>
    </row>
    <row r="76" spans="1:31" s="10" customFormat="1" ht="19.9" customHeight="1">
      <c r="A76" s="10"/>
      <c r="B76" s="181"/>
      <c r="C76" s="126"/>
      <c r="D76" s="182" t="s">
        <v>134</v>
      </c>
      <c r="E76" s="183"/>
      <c r="F76" s="183"/>
      <c r="G76" s="183"/>
      <c r="H76" s="183"/>
      <c r="I76" s="183"/>
      <c r="J76" s="184">
        <f>J562</f>
        <v>0</v>
      </c>
      <c r="K76" s="126"/>
      <c r="L76" s="185"/>
      <c r="S76" s="10"/>
      <c r="T76" s="10"/>
      <c r="U76" s="10"/>
      <c r="V76" s="10"/>
      <c r="W76" s="10"/>
      <c r="X76" s="10"/>
      <c r="Y76" s="10"/>
      <c r="Z76" s="10"/>
      <c r="AA76" s="10"/>
      <c r="AB76" s="10"/>
      <c r="AC76" s="10"/>
      <c r="AD76" s="10"/>
      <c r="AE76" s="10"/>
    </row>
    <row r="77" spans="1:31" s="10" customFormat="1" ht="19.9" customHeight="1">
      <c r="A77" s="10"/>
      <c r="B77" s="181"/>
      <c r="C77" s="126"/>
      <c r="D77" s="182" t="s">
        <v>135</v>
      </c>
      <c r="E77" s="183"/>
      <c r="F77" s="183"/>
      <c r="G77" s="183"/>
      <c r="H77" s="183"/>
      <c r="I77" s="183"/>
      <c r="J77" s="184">
        <f>J567</f>
        <v>0</v>
      </c>
      <c r="K77" s="126"/>
      <c r="L77" s="185"/>
      <c r="S77" s="10"/>
      <c r="T77" s="10"/>
      <c r="U77" s="10"/>
      <c r="V77" s="10"/>
      <c r="W77" s="10"/>
      <c r="X77" s="10"/>
      <c r="Y77" s="10"/>
      <c r="Z77" s="10"/>
      <c r="AA77" s="10"/>
      <c r="AB77" s="10"/>
      <c r="AC77" s="10"/>
      <c r="AD77" s="10"/>
      <c r="AE77" s="10"/>
    </row>
    <row r="78" spans="1:31" s="10" customFormat="1" ht="19.9" customHeight="1">
      <c r="A78" s="10"/>
      <c r="B78" s="181"/>
      <c r="C78" s="126"/>
      <c r="D78" s="182" t="s">
        <v>136</v>
      </c>
      <c r="E78" s="183"/>
      <c r="F78" s="183"/>
      <c r="G78" s="183"/>
      <c r="H78" s="183"/>
      <c r="I78" s="183"/>
      <c r="J78" s="184">
        <f>J600</f>
        <v>0</v>
      </c>
      <c r="K78" s="126"/>
      <c r="L78" s="185"/>
      <c r="S78" s="10"/>
      <c r="T78" s="10"/>
      <c r="U78" s="10"/>
      <c r="V78" s="10"/>
      <c r="W78" s="10"/>
      <c r="X78" s="10"/>
      <c r="Y78" s="10"/>
      <c r="Z78" s="10"/>
      <c r="AA78" s="10"/>
      <c r="AB78" s="10"/>
      <c r="AC78" s="10"/>
      <c r="AD78" s="10"/>
      <c r="AE78" s="10"/>
    </row>
    <row r="79" spans="1:31" s="2" customFormat="1" ht="21.8" customHeight="1">
      <c r="A79" s="39"/>
      <c r="B79" s="40"/>
      <c r="C79" s="41"/>
      <c r="D79" s="41"/>
      <c r="E79" s="41"/>
      <c r="F79" s="41"/>
      <c r="G79" s="41"/>
      <c r="H79" s="41"/>
      <c r="I79" s="41"/>
      <c r="J79" s="41"/>
      <c r="K79" s="41"/>
      <c r="L79" s="145"/>
      <c r="S79" s="39"/>
      <c r="T79" s="39"/>
      <c r="U79" s="39"/>
      <c r="V79" s="39"/>
      <c r="W79" s="39"/>
      <c r="X79" s="39"/>
      <c r="Y79" s="39"/>
      <c r="Z79" s="39"/>
      <c r="AA79" s="39"/>
      <c r="AB79" s="39"/>
      <c r="AC79" s="39"/>
      <c r="AD79" s="39"/>
      <c r="AE79" s="39"/>
    </row>
    <row r="80" spans="1:31" s="2" customFormat="1" ht="6.95" customHeight="1">
      <c r="A80" s="39"/>
      <c r="B80" s="60"/>
      <c r="C80" s="61"/>
      <c r="D80" s="61"/>
      <c r="E80" s="61"/>
      <c r="F80" s="61"/>
      <c r="G80" s="61"/>
      <c r="H80" s="61"/>
      <c r="I80" s="61"/>
      <c r="J80" s="61"/>
      <c r="K80" s="61"/>
      <c r="L80" s="145"/>
      <c r="S80" s="39"/>
      <c r="T80" s="39"/>
      <c r="U80" s="39"/>
      <c r="V80" s="39"/>
      <c r="W80" s="39"/>
      <c r="X80" s="39"/>
      <c r="Y80" s="39"/>
      <c r="Z80" s="39"/>
      <c r="AA80" s="39"/>
      <c r="AB80" s="39"/>
      <c r="AC80" s="39"/>
      <c r="AD80" s="39"/>
      <c r="AE80" s="39"/>
    </row>
    <row r="84" spans="1:31" s="2" customFormat="1" ht="6.95" customHeight="1">
      <c r="A84" s="39"/>
      <c r="B84" s="62"/>
      <c r="C84" s="63"/>
      <c r="D84" s="63"/>
      <c r="E84" s="63"/>
      <c r="F84" s="63"/>
      <c r="G84" s="63"/>
      <c r="H84" s="63"/>
      <c r="I84" s="63"/>
      <c r="J84" s="63"/>
      <c r="K84" s="63"/>
      <c r="L84" s="145"/>
      <c r="S84" s="39"/>
      <c r="T84" s="39"/>
      <c r="U84" s="39"/>
      <c r="V84" s="39"/>
      <c r="W84" s="39"/>
      <c r="X84" s="39"/>
      <c r="Y84" s="39"/>
      <c r="Z84" s="39"/>
      <c r="AA84" s="39"/>
      <c r="AB84" s="39"/>
      <c r="AC84" s="39"/>
      <c r="AD84" s="39"/>
      <c r="AE84" s="39"/>
    </row>
    <row r="85" spans="1:31" s="2" customFormat="1" ht="24.95" customHeight="1">
      <c r="A85" s="39"/>
      <c r="B85" s="40"/>
      <c r="C85" s="24" t="s">
        <v>137</v>
      </c>
      <c r="D85" s="41"/>
      <c r="E85" s="41"/>
      <c r="F85" s="41"/>
      <c r="G85" s="41"/>
      <c r="H85" s="41"/>
      <c r="I85" s="41"/>
      <c r="J85" s="41"/>
      <c r="K85" s="41"/>
      <c r="L85" s="145"/>
      <c r="S85" s="39"/>
      <c r="T85" s="39"/>
      <c r="U85" s="39"/>
      <c r="V85" s="39"/>
      <c r="W85" s="39"/>
      <c r="X85" s="39"/>
      <c r="Y85" s="39"/>
      <c r="Z85" s="39"/>
      <c r="AA85" s="39"/>
      <c r="AB85" s="39"/>
      <c r="AC85" s="39"/>
      <c r="AD85" s="39"/>
      <c r="AE85" s="39"/>
    </row>
    <row r="86" spans="1:31" s="2" customFormat="1" ht="6.95" customHeight="1">
      <c r="A86" s="39"/>
      <c r="B86" s="40"/>
      <c r="C86" s="41"/>
      <c r="D86" s="41"/>
      <c r="E86" s="41"/>
      <c r="F86" s="41"/>
      <c r="G86" s="41"/>
      <c r="H86" s="41"/>
      <c r="I86" s="41"/>
      <c r="J86" s="41"/>
      <c r="K86" s="41"/>
      <c r="L86" s="145"/>
      <c r="S86" s="39"/>
      <c r="T86" s="39"/>
      <c r="U86" s="39"/>
      <c r="V86" s="39"/>
      <c r="W86" s="39"/>
      <c r="X86" s="39"/>
      <c r="Y86" s="39"/>
      <c r="Z86" s="39"/>
      <c r="AA86" s="39"/>
      <c r="AB86" s="39"/>
      <c r="AC86" s="39"/>
      <c r="AD86" s="39"/>
      <c r="AE86" s="39"/>
    </row>
    <row r="87" spans="1:31" s="2" customFormat="1" ht="12" customHeight="1">
      <c r="A87" s="39"/>
      <c r="B87" s="40"/>
      <c r="C87" s="33" t="s">
        <v>16</v>
      </c>
      <c r="D87" s="41"/>
      <c r="E87" s="41"/>
      <c r="F87" s="41"/>
      <c r="G87" s="41"/>
      <c r="H87" s="41"/>
      <c r="I87" s="41"/>
      <c r="J87" s="41"/>
      <c r="K87" s="41"/>
      <c r="L87" s="145"/>
      <c r="S87" s="39"/>
      <c r="T87" s="39"/>
      <c r="U87" s="39"/>
      <c r="V87" s="39"/>
      <c r="W87" s="39"/>
      <c r="X87" s="39"/>
      <c r="Y87" s="39"/>
      <c r="Z87" s="39"/>
      <c r="AA87" s="39"/>
      <c r="AB87" s="39"/>
      <c r="AC87" s="39"/>
      <c r="AD87" s="39"/>
      <c r="AE87" s="39"/>
    </row>
    <row r="88" spans="1:31" s="2" customFormat="1" ht="16.5" customHeight="1">
      <c r="A88" s="39"/>
      <c r="B88" s="40"/>
      <c r="C88" s="41"/>
      <c r="D88" s="41"/>
      <c r="E88" s="170" t="str">
        <f>E7</f>
        <v>Roubená chalupa s chlévy, původem z Třebýciny čp.7</v>
      </c>
      <c r="F88" s="33"/>
      <c r="G88" s="33"/>
      <c r="H88" s="33"/>
      <c r="I88" s="41"/>
      <c r="J88" s="41"/>
      <c r="K88" s="41"/>
      <c r="L88" s="145"/>
      <c r="S88" s="39"/>
      <c r="T88" s="39"/>
      <c r="U88" s="39"/>
      <c r="V88" s="39"/>
      <c r="W88" s="39"/>
      <c r="X88" s="39"/>
      <c r="Y88" s="39"/>
      <c r="Z88" s="39"/>
      <c r="AA88" s="39"/>
      <c r="AB88" s="39"/>
      <c r="AC88" s="39"/>
      <c r="AD88" s="39"/>
      <c r="AE88" s="39"/>
    </row>
    <row r="89" spans="2:12" s="1" customFormat="1" ht="12" customHeight="1">
      <c r="B89" s="22"/>
      <c r="C89" s="33" t="s">
        <v>115</v>
      </c>
      <c r="D89" s="23"/>
      <c r="E89" s="23"/>
      <c r="F89" s="23"/>
      <c r="G89" s="23"/>
      <c r="H89" s="23"/>
      <c r="I89" s="23"/>
      <c r="J89" s="23"/>
      <c r="K89" s="23"/>
      <c r="L89" s="21"/>
    </row>
    <row r="90" spans="1:31" s="2" customFormat="1" ht="16.5" customHeight="1">
      <c r="A90" s="39"/>
      <c r="B90" s="40"/>
      <c r="C90" s="41"/>
      <c r="D90" s="41"/>
      <c r="E90" s="170" t="s">
        <v>858</v>
      </c>
      <c r="F90" s="41"/>
      <c r="G90" s="41"/>
      <c r="H90" s="41"/>
      <c r="I90" s="41"/>
      <c r="J90" s="41"/>
      <c r="K90" s="41"/>
      <c r="L90" s="145"/>
      <c r="S90" s="39"/>
      <c r="T90" s="39"/>
      <c r="U90" s="39"/>
      <c r="V90" s="39"/>
      <c r="W90" s="39"/>
      <c r="X90" s="39"/>
      <c r="Y90" s="39"/>
      <c r="Z90" s="39"/>
      <c r="AA90" s="39"/>
      <c r="AB90" s="39"/>
      <c r="AC90" s="39"/>
      <c r="AD90" s="39"/>
      <c r="AE90" s="39"/>
    </row>
    <row r="91" spans="1:31" s="2" customFormat="1" ht="12" customHeight="1">
      <c r="A91" s="39"/>
      <c r="B91" s="40"/>
      <c r="C91" s="33" t="s">
        <v>117</v>
      </c>
      <c r="D91" s="41"/>
      <c r="E91" s="41"/>
      <c r="F91" s="41"/>
      <c r="G91" s="41"/>
      <c r="H91" s="41"/>
      <c r="I91" s="41"/>
      <c r="J91" s="41"/>
      <c r="K91" s="41"/>
      <c r="L91" s="145"/>
      <c r="S91" s="39"/>
      <c r="T91" s="39"/>
      <c r="U91" s="39"/>
      <c r="V91" s="39"/>
      <c r="W91" s="39"/>
      <c r="X91" s="39"/>
      <c r="Y91" s="39"/>
      <c r="Z91" s="39"/>
      <c r="AA91" s="39"/>
      <c r="AB91" s="39"/>
      <c r="AC91" s="39"/>
      <c r="AD91" s="39"/>
      <c r="AE91" s="39"/>
    </row>
    <row r="92" spans="1:31" s="2" customFormat="1" ht="16.5" customHeight="1">
      <c r="A92" s="39"/>
      <c r="B92" s="40"/>
      <c r="C92" s="41"/>
      <c r="D92" s="41"/>
      <c r="E92" s="70" t="str">
        <f>E11</f>
        <v>KT012121 - SO 2 - Chlév - soupis prací</v>
      </c>
      <c r="F92" s="41"/>
      <c r="G92" s="41"/>
      <c r="H92" s="41"/>
      <c r="I92" s="41"/>
      <c r="J92" s="41"/>
      <c r="K92" s="41"/>
      <c r="L92" s="145"/>
      <c r="S92" s="39"/>
      <c r="T92" s="39"/>
      <c r="U92" s="39"/>
      <c r="V92" s="39"/>
      <c r="W92" s="39"/>
      <c r="X92" s="39"/>
      <c r="Y92" s="39"/>
      <c r="Z92" s="39"/>
      <c r="AA92" s="39"/>
      <c r="AB92" s="39"/>
      <c r="AC92" s="39"/>
      <c r="AD92" s="39"/>
      <c r="AE92" s="39"/>
    </row>
    <row r="93" spans="1:31" s="2" customFormat="1" ht="6.95" customHeight="1">
      <c r="A93" s="39"/>
      <c r="B93" s="40"/>
      <c r="C93" s="41"/>
      <c r="D93" s="41"/>
      <c r="E93" s="41"/>
      <c r="F93" s="41"/>
      <c r="G93" s="41"/>
      <c r="H93" s="41"/>
      <c r="I93" s="41"/>
      <c r="J93" s="41"/>
      <c r="K93" s="41"/>
      <c r="L93" s="145"/>
      <c r="S93" s="39"/>
      <c r="T93" s="39"/>
      <c r="U93" s="39"/>
      <c r="V93" s="39"/>
      <c r="W93" s="39"/>
      <c r="X93" s="39"/>
      <c r="Y93" s="39"/>
      <c r="Z93" s="39"/>
      <c r="AA93" s="39"/>
      <c r="AB93" s="39"/>
      <c r="AC93" s="39"/>
      <c r="AD93" s="39"/>
      <c r="AE93" s="39"/>
    </row>
    <row r="94" spans="1:31" s="2" customFormat="1" ht="12" customHeight="1">
      <c r="A94" s="39"/>
      <c r="B94" s="40"/>
      <c r="C94" s="33" t="s">
        <v>21</v>
      </c>
      <c r="D94" s="41"/>
      <c r="E94" s="41"/>
      <c r="F94" s="28" t="str">
        <f>F14</f>
        <v>Chanovice p.č. 67/10</v>
      </c>
      <c r="G94" s="41"/>
      <c r="H94" s="41"/>
      <c r="I94" s="33" t="s">
        <v>23</v>
      </c>
      <c r="J94" s="73" t="str">
        <f>IF(J14="","",J14)</f>
        <v>24. 3. 2021</v>
      </c>
      <c r="K94" s="41"/>
      <c r="L94" s="145"/>
      <c r="S94" s="39"/>
      <c r="T94" s="39"/>
      <c r="U94" s="39"/>
      <c r="V94" s="39"/>
      <c r="W94" s="39"/>
      <c r="X94" s="39"/>
      <c r="Y94" s="39"/>
      <c r="Z94" s="39"/>
      <c r="AA94" s="39"/>
      <c r="AB94" s="39"/>
      <c r="AC94" s="39"/>
      <c r="AD94" s="39"/>
      <c r="AE94" s="39"/>
    </row>
    <row r="95" spans="1:31" s="2" customFormat="1" ht="6.95" customHeight="1">
      <c r="A95" s="39"/>
      <c r="B95" s="40"/>
      <c r="C95" s="41"/>
      <c r="D95" s="41"/>
      <c r="E95" s="41"/>
      <c r="F95" s="41"/>
      <c r="G95" s="41"/>
      <c r="H95" s="41"/>
      <c r="I95" s="41"/>
      <c r="J95" s="41"/>
      <c r="K95" s="41"/>
      <c r="L95" s="145"/>
      <c r="S95" s="39"/>
      <c r="T95" s="39"/>
      <c r="U95" s="39"/>
      <c r="V95" s="39"/>
      <c r="W95" s="39"/>
      <c r="X95" s="39"/>
      <c r="Y95" s="39"/>
      <c r="Z95" s="39"/>
      <c r="AA95" s="39"/>
      <c r="AB95" s="39"/>
      <c r="AC95" s="39"/>
      <c r="AD95" s="39"/>
      <c r="AE95" s="39"/>
    </row>
    <row r="96" spans="1:31" s="2" customFormat="1" ht="15.15" customHeight="1">
      <c r="A96" s="39"/>
      <c r="B96" s="40"/>
      <c r="C96" s="33" t="s">
        <v>25</v>
      </c>
      <c r="D96" s="41"/>
      <c r="E96" s="41"/>
      <c r="F96" s="28" t="str">
        <f>E17</f>
        <v>Vlastivědné muzeum Dr.Hostaše v Klatovech</v>
      </c>
      <c r="G96" s="41"/>
      <c r="H96" s="41"/>
      <c r="I96" s="33" t="s">
        <v>31</v>
      </c>
      <c r="J96" s="37" t="str">
        <f>E23</f>
        <v>ing. arch. Petr Dostál</v>
      </c>
      <c r="K96" s="41"/>
      <c r="L96" s="145"/>
      <c r="S96" s="39"/>
      <c r="T96" s="39"/>
      <c r="U96" s="39"/>
      <c r="V96" s="39"/>
      <c r="W96" s="39"/>
      <c r="X96" s="39"/>
      <c r="Y96" s="39"/>
      <c r="Z96" s="39"/>
      <c r="AA96" s="39"/>
      <c r="AB96" s="39"/>
      <c r="AC96" s="39"/>
      <c r="AD96" s="39"/>
      <c r="AE96" s="39"/>
    </row>
    <row r="97" spans="1:31" s="2" customFormat="1" ht="15.15" customHeight="1">
      <c r="A97" s="39"/>
      <c r="B97" s="40"/>
      <c r="C97" s="33" t="s">
        <v>29</v>
      </c>
      <c r="D97" s="41"/>
      <c r="E97" s="41"/>
      <c r="F97" s="28" t="str">
        <f>IF(E20="","",E20)</f>
        <v>Vyplň údaj</v>
      </c>
      <c r="G97" s="41"/>
      <c r="H97" s="41"/>
      <c r="I97" s="33" t="s">
        <v>34</v>
      </c>
      <c r="J97" s="37" t="str">
        <f>E26</f>
        <v>Zdeněk Basl</v>
      </c>
      <c r="K97" s="41"/>
      <c r="L97" s="145"/>
      <c r="S97" s="39"/>
      <c r="T97" s="39"/>
      <c r="U97" s="39"/>
      <c r="V97" s="39"/>
      <c r="W97" s="39"/>
      <c r="X97" s="39"/>
      <c r="Y97" s="39"/>
      <c r="Z97" s="39"/>
      <c r="AA97" s="39"/>
      <c r="AB97" s="39"/>
      <c r="AC97" s="39"/>
      <c r="AD97" s="39"/>
      <c r="AE97" s="39"/>
    </row>
    <row r="98" spans="1:31" s="2" customFormat="1" ht="10.3" customHeight="1">
      <c r="A98" s="39"/>
      <c r="B98" s="40"/>
      <c r="C98" s="41"/>
      <c r="D98" s="41"/>
      <c r="E98" s="41"/>
      <c r="F98" s="41"/>
      <c r="G98" s="41"/>
      <c r="H98" s="41"/>
      <c r="I98" s="41"/>
      <c r="J98" s="41"/>
      <c r="K98" s="41"/>
      <c r="L98" s="145"/>
      <c r="S98" s="39"/>
      <c r="T98" s="39"/>
      <c r="U98" s="39"/>
      <c r="V98" s="39"/>
      <c r="W98" s="39"/>
      <c r="X98" s="39"/>
      <c r="Y98" s="39"/>
      <c r="Z98" s="39"/>
      <c r="AA98" s="39"/>
      <c r="AB98" s="39"/>
      <c r="AC98" s="39"/>
      <c r="AD98" s="39"/>
      <c r="AE98" s="39"/>
    </row>
    <row r="99" spans="1:31" s="11" customFormat="1" ht="29.25" customHeight="1">
      <c r="A99" s="186"/>
      <c r="B99" s="187"/>
      <c r="C99" s="188" t="s">
        <v>138</v>
      </c>
      <c r="D99" s="189" t="s">
        <v>59</v>
      </c>
      <c r="E99" s="189" t="s">
        <v>55</v>
      </c>
      <c r="F99" s="189" t="s">
        <v>56</v>
      </c>
      <c r="G99" s="189" t="s">
        <v>139</v>
      </c>
      <c r="H99" s="189" t="s">
        <v>140</v>
      </c>
      <c r="I99" s="189" t="s">
        <v>141</v>
      </c>
      <c r="J99" s="189" t="s">
        <v>121</v>
      </c>
      <c r="K99" s="190" t="s">
        <v>142</v>
      </c>
      <c r="L99" s="191"/>
      <c r="M99" s="93" t="s">
        <v>19</v>
      </c>
      <c r="N99" s="94" t="s">
        <v>44</v>
      </c>
      <c r="O99" s="94" t="s">
        <v>143</v>
      </c>
      <c r="P99" s="94" t="s">
        <v>144</v>
      </c>
      <c r="Q99" s="94" t="s">
        <v>145</v>
      </c>
      <c r="R99" s="94" t="s">
        <v>146</v>
      </c>
      <c r="S99" s="94" t="s">
        <v>147</v>
      </c>
      <c r="T99" s="95" t="s">
        <v>148</v>
      </c>
      <c r="U99" s="186"/>
      <c r="V99" s="186"/>
      <c r="W99" s="186"/>
      <c r="X99" s="186"/>
      <c r="Y99" s="186"/>
      <c r="Z99" s="186"/>
      <c r="AA99" s="186"/>
      <c r="AB99" s="186"/>
      <c r="AC99" s="186"/>
      <c r="AD99" s="186"/>
      <c r="AE99" s="186"/>
    </row>
    <row r="100" spans="1:63" s="2" customFormat="1" ht="22.8" customHeight="1">
      <c r="A100" s="39"/>
      <c r="B100" s="40"/>
      <c r="C100" s="100" t="s">
        <v>149</v>
      </c>
      <c r="D100" s="41"/>
      <c r="E100" s="41"/>
      <c r="F100" s="41"/>
      <c r="G100" s="41"/>
      <c r="H100" s="41"/>
      <c r="I100" s="41"/>
      <c r="J100" s="192">
        <f>BK100</f>
        <v>0</v>
      </c>
      <c r="K100" s="41"/>
      <c r="L100" s="45"/>
      <c r="M100" s="96"/>
      <c r="N100" s="193"/>
      <c r="O100" s="97"/>
      <c r="P100" s="194">
        <f>P101+P369</f>
        <v>0</v>
      </c>
      <c r="Q100" s="97"/>
      <c r="R100" s="194">
        <f>R101+R369</f>
        <v>363.55731500999997</v>
      </c>
      <c r="S100" s="97"/>
      <c r="T100" s="195">
        <f>T101+T369</f>
        <v>0</v>
      </c>
      <c r="U100" s="39"/>
      <c r="V100" s="39"/>
      <c r="W100" s="39"/>
      <c r="X100" s="39"/>
      <c r="Y100" s="39"/>
      <c r="Z100" s="39"/>
      <c r="AA100" s="39"/>
      <c r="AB100" s="39"/>
      <c r="AC100" s="39"/>
      <c r="AD100" s="39"/>
      <c r="AE100" s="39"/>
      <c r="AT100" s="18" t="s">
        <v>73</v>
      </c>
      <c r="AU100" s="18" t="s">
        <v>122</v>
      </c>
      <c r="BK100" s="196">
        <f>BK101+BK369</f>
        <v>0</v>
      </c>
    </row>
    <row r="101" spans="1:63" s="12" customFormat="1" ht="25.9" customHeight="1">
      <c r="A101" s="12"/>
      <c r="B101" s="197"/>
      <c r="C101" s="198"/>
      <c r="D101" s="199" t="s">
        <v>73</v>
      </c>
      <c r="E101" s="200" t="s">
        <v>150</v>
      </c>
      <c r="F101" s="200" t="s">
        <v>151</v>
      </c>
      <c r="G101" s="198"/>
      <c r="H101" s="198"/>
      <c r="I101" s="201"/>
      <c r="J101" s="202">
        <f>BK101</f>
        <v>0</v>
      </c>
      <c r="K101" s="198"/>
      <c r="L101" s="203"/>
      <c r="M101" s="204"/>
      <c r="N101" s="205"/>
      <c r="O101" s="205"/>
      <c r="P101" s="206">
        <f>P102+P143+P183+P232+P264+P288+P329+P366</f>
        <v>0</v>
      </c>
      <c r="Q101" s="205"/>
      <c r="R101" s="206">
        <f>R102+R143+R183+R232+R264+R288+R329+R366</f>
        <v>342.00272544999996</v>
      </c>
      <c r="S101" s="205"/>
      <c r="T101" s="207">
        <f>T102+T143+T183+T232+T264+T288+T329+T366</f>
        <v>0</v>
      </c>
      <c r="U101" s="12"/>
      <c r="V101" s="12"/>
      <c r="W101" s="12"/>
      <c r="X101" s="12"/>
      <c r="Y101" s="12"/>
      <c r="Z101" s="12"/>
      <c r="AA101" s="12"/>
      <c r="AB101" s="12"/>
      <c r="AC101" s="12"/>
      <c r="AD101" s="12"/>
      <c r="AE101" s="12"/>
      <c r="AR101" s="208" t="s">
        <v>81</v>
      </c>
      <c r="AT101" s="209" t="s">
        <v>73</v>
      </c>
      <c r="AU101" s="209" t="s">
        <v>74</v>
      </c>
      <c r="AY101" s="208" t="s">
        <v>152</v>
      </c>
      <c r="BK101" s="210">
        <f>BK102+BK143+BK183+BK232+BK264+BK288+BK329+BK366</f>
        <v>0</v>
      </c>
    </row>
    <row r="102" spans="1:63" s="12" customFormat="1" ht="22.8" customHeight="1">
      <c r="A102" s="12"/>
      <c r="B102" s="197"/>
      <c r="C102" s="198"/>
      <c r="D102" s="199" t="s">
        <v>73</v>
      </c>
      <c r="E102" s="211" t="s">
        <v>81</v>
      </c>
      <c r="F102" s="211" t="s">
        <v>153</v>
      </c>
      <c r="G102" s="198"/>
      <c r="H102" s="198"/>
      <c r="I102" s="201"/>
      <c r="J102" s="212">
        <f>BK102</f>
        <v>0</v>
      </c>
      <c r="K102" s="198"/>
      <c r="L102" s="203"/>
      <c r="M102" s="204"/>
      <c r="N102" s="205"/>
      <c r="O102" s="205"/>
      <c r="P102" s="206">
        <f>SUM(P103:P142)</f>
        <v>0</v>
      </c>
      <c r="Q102" s="205"/>
      <c r="R102" s="206">
        <f>SUM(R103:R142)</f>
        <v>0</v>
      </c>
      <c r="S102" s="205"/>
      <c r="T102" s="207">
        <f>SUM(T103:T142)</f>
        <v>0</v>
      </c>
      <c r="U102" s="12"/>
      <c r="V102" s="12"/>
      <c r="W102" s="12"/>
      <c r="X102" s="12"/>
      <c r="Y102" s="12"/>
      <c r="Z102" s="12"/>
      <c r="AA102" s="12"/>
      <c r="AB102" s="12"/>
      <c r="AC102" s="12"/>
      <c r="AD102" s="12"/>
      <c r="AE102" s="12"/>
      <c r="AR102" s="208" t="s">
        <v>81</v>
      </c>
      <c r="AT102" s="209" t="s">
        <v>73</v>
      </c>
      <c r="AU102" s="209" t="s">
        <v>81</v>
      </c>
      <c r="AY102" s="208" t="s">
        <v>152</v>
      </c>
      <c r="BK102" s="210">
        <f>SUM(BK103:BK142)</f>
        <v>0</v>
      </c>
    </row>
    <row r="103" spans="1:65" s="2" customFormat="1" ht="24.15" customHeight="1">
      <c r="A103" s="39"/>
      <c r="B103" s="40"/>
      <c r="C103" s="213" t="s">
        <v>81</v>
      </c>
      <c r="D103" s="213" t="s">
        <v>154</v>
      </c>
      <c r="E103" s="214" t="s">
        <v>861</v>
      </c>
      <c r="F103" s="215" t="s">
        <v>862</v>
      </c>
      <c r="G103" s="216" t="s">
        <v>157</v>
      </c>
      <c r="H103" s="217">
        <v>21.879</v>
      </c>
      <c r="I103" s="218"/>
      <c r="J103" s="219">
        <f>ROUND(I103*H103,2)</f>
        <v>0</v>
      </c>
      <c r="K103" s="215" t="s">
        <v>158</v>
      </c>
      <c r="L103" s="45"/>
      <c r="M103" s="220" t="s">
        <v>19</v>
      </c>
      <c r="N103" s="221" t="s">
        <v>45</v>
      </c>
      <c r="O103" s="85"/>
      <c r="P103" s="222">
        <f>O103*H103</f>
        <v>0</v>
      </c>
      <c r="Q103" s="222">
        <v>0</v>
      </c>
      <c r="R103" s="222">
        <f>Q103*H103</f>
        <v>0</v>
      </c>
      <c r="S103" s="222">
        <v>0</v>
      </c>
      <c r="T103" s="223">
        <f>S103*H103</f>
        <v>0</v>
      </c>
      <c r="U103" s="39"/>
      <c r="V103" s="39"/>
      <c r="W103" s="39"/>
      <c r="X103" s="39"/>
      <c r="Y103" s="39"/>
      <c r="Z103" s="39"/>
      <c r="AA103" s="39"/>
      <c r="AB103" s="39"/>
      <c r="AC103" s="39"/>
      <c r="AD103" s="39"/>
      <c r="AE103" s="39"/>
      <c r="AR103" s="224" t="s">
        <v>159</v>
      </c>
      <c r="AT103" s="224" t="s">
        <v>154</v>
      </c>
      <c r="AU103" s="224" t="s">
        <v>83</v>
      </c>
      <c r="AY103" s="18" t="s">
        <v>152</v>
      </c>
      <c r="BE103" s="225">
        <f>IF(N103="základní",J103,0)</f>
        <v>0</v>
      </c>
      <c r="BF103" s="225">
        <f>IF(N103="snížená",J103,0)</f>
        <v>0</v>
      </c>
      <c r="BG103" s="225">
        <f>IF(N103="zákl. přenesená",J103,0)</f>
        <v>0</v>
      </c>
      <c r="BH103" s="225">
        <f>IF(N103="sníž. přenesená",J103,0)</f>
        <v>0</v>
      </c>
      <c r="BI103" s="225">
        <f>IF(N103="nulová",J103,0)</f>
        <v>0</v>
      </c>
      <c r="BJ103" s="18" t="s">
        <v>81</v>
      </c>
      <c r="BK103" s="225">
        <f>ROUND(I103*H103,2)</f>
        <v>0</v>
      </c>
      <c r="BL103" s="18" t="s">
        <v>159</v>
      </c>
      <c r="BM103" s="224" t="s">
        <v>863</v>
      </c>
    </row>
    <row r="104" spans="1:47" s="2" customFormat="1" ht="12">
      <c r="A104" s="39"/>
      <c r="B104" s="40"/>
      <c r="C104" s="41"/>
      <c r="D104" s="226" t="s">
        <v>161</v>
      </c>
      <c r="E104" s="41"/>
      <c r="F104" s="227" t="s">
        <v>162</v>
      </c>
      <c r="G104" s="41"/>
      <c r="H104" s="41"/>
      <c r="I104" s="228"/>
      <c r="J104" s="41"/>
      <c r="K104" s="41"/>
      <c r="L104" s="45"/>
      <c r="M104" s="229"/>
      <c r="N104" s="230"/>
      <c r="O104" s="85"/>
      <c r="P104" s="85"/>
      <c r="Q104" s="85"/>
      <c r="R104" s="85"/>
      <c r="S104" s="85"/>
      <c r="T104" s="86"/>
      <c r="U104" s="39"/>
      <c r="V104" s="39"/>
      <c r="W104" s="39"/>
      <c r="X104" s="39"/>
      <c r="Y104" s="39"/>
      <c r="Z104" s="39"/>
      <c r="AA104" s="39"/>
      <c r="AB104" s="39"/>
      <c r="AC104" s="39"/>
      <c r="AD104" s="39"/>
      <c r="AE104" s="39"/>
      <c r="AT104" s="18" t="s">
        <v>161</v>
      </c>
      <c r="AU104" s="18" t="s">
        <v>83</v>
      </c>
    </row>
    <row r="105" spans="1:51" s="13" customFormat="1" ht="12">
      <c r="A105" s="13"/>
      <c r="B105" s="231"/>
      <c r="C105" s="232"/>
      <c r="D105" s="226" t="s">
        <v>163</v>
      </c>
      <c r="E105" s="233" t="s">
        <v>19</v>
      </c>
      <c r="F105" s="234" t="s">
        <v>864</v>
      </c>
      <c r="G105" s="232"/>
      <c r="H105" s="233" t="s">
        <v>19</v>
      </c>
      <c r="I105" s="235"/>
      <c r="J105" s="232"/>
      <c r="K105" s="232"/>
      <c r="L105" s="236"/>
      <c r="M105" s="237"/>
      <c r="N105" s="238"/>
      <c r="O105" s="238"/>
      <c r="P105" s="238"/>
      <c r="Q105" s="238"/>
      <c r="R105" s="238"/>
      <c r="S105" s="238"/>
      <c r="T105" s="239"/>
      <c r="U105" s="13"/>
      <c r="V105" s="13"/>
      <c r="W105" s="13"/>
      <c r="X105" s="13"/>
      <c r="Y105" s="13"/>
      <c r="Z105" s="13"/>
      <c r="AA105" s="13"/>
      <c r="AB105" s="13"/>
      <c r="AC105" s="13"/>
      <c r="AD105" s="13"/>
      <c r="AE105" s="13"/>
      <c r="AT105" s="240" t="s">
        <v>163</v>
      </c>
      <c r="AU105" s="240" t="s">
        <v>83</v>
      </c>
      <c r="AV105" s="13" t="s">
        <v>81</v>
      </c>
      <c r="AW105" s="13" t="s">
        <v>33</v>
      </c>
      <c r="AX105" s="13" t="s">
        <v>74</v>
      </c>
      <c r="AY105" s="240" t="s">
        <v>152</v>
      </c>
    </row>
    <row r="106" spans="1:51" s="14" customFormat="1" ht="12">
      <c r="A106" s="14"/>
      <c r="B106" s="241"/>
      <c r="C106" s="242"/>
      <c r="D106" s="226" t="s">
        <v>163</v>
      </c>
      <c r="E106" s="243" t="s">
        <v>19</v>
      </c>
      <c r="F106" s="244" t="s">
        <v>865</v>
      </c>
      <c r="G106" s="242"/>
      <c r="H106" s="245">
        <v>2.467</v>
      </c>
      <c r="I106" s="246"/>
      <c r="J106" s="242"/>
      <c r="K106" s="242"/>
      <c r="L106" s="247"/>
      <c r="M106" s="248"/>
      <c r="N106" s="249"/>
      <c r="O106" s="249"/>
      <c r="P106" s="249"/>
      <c r="Q106" s="249"/>
      <c r="R106" s="249"/>
      <c r="S106" s="249"/>
      <c r="T106" s="250"/>
      <c r="U106" s="14"/>
      <c r="V106" s="14"/>
      <c r="W106" s="14"/>
      <c r="X106" s="14"/>
      <c r="Y106" s="14"/>
      <c r="Z106" s="14"/>
      <c r="AA106" s="14"/>
      <c r="AB106" s="14"/>
      <c r="AC106" s="14"/>
      <c r="AD106" s="14"/>
      <c r="AE106" s="14"/>
      <c r="AT106" s="251" t="s">
        <v>163</v>
      </c>
      <c r="AU106" s="251" t="s">
        <v>83</v>
      </c>
      <c r="AV106" s="14" t="s">
        <v>83</v>
      </c>
      <c r="AW106" s="14" t="s">
        <v>33</v>
      </c>
      <c r="AX106" s="14" t="s">
        <v>74</v>
      </c>
      <c r="AY106" s="251" t="s">
        <v>152</v>
      </c>
    </row>
    <row r="107" spans="1:51" s="13" customFormat="1" ht="12">
      <c r="A107" s="13"/>
      <c r="B107" s="231"/>
      <c r="C107" s="232"/>
      <c r="D107" s="226" t="s">
        <v>163</v>
      </c>
      <c r="E107" s="233" t="s">
        <v>19</v>
      </c>
      <c r="F107" s="234" t="s">
        <v>866</v>
      </c>
      <c r="G107" s="232"/>
      <c r="H107" s="233" t="s">
        <v>19</v>
      </c>
      <c r="I107" s="235"/>
      <c r="J107" s="232"/>
      <c r="K107" s="232"/>
      <c r="L107" s="236"/>
      <c r="M107" s="237"/>
      <c r="N107" s="238"/>
      <c r="O107" s="238"/>
      <c r="P107" s="238"/>
      <c r="Q107" s="238"/>
      <c r="R107" s="238"/>
      <c r="S107" s="238"/>
      <c r="T107" s="239"/>
      <c r="U107" s="13"/>
      <c r="V107" s="13"/>
      <c r="W107" s="13"/>
      <c r="X107" s="13"/>
      <c r="Y107" s="13"/>
      <c r="Z107" s="13"/>
      <c r="AA107" s="13"/>
      <c r="AB107" s="13"/>
      <c r="AC107" s="13"/>
      <c r="AD107" s="13"/>
      <c r="AE107" s="13"/>
      <c r="AT107" s="240" t="s">
        <v>163</v>
      </c>
      <c r="AU107" s="240" t="s">
        <v>83</v>
      </c>
      <c r="AV107" s="13" t="s">
        <v>81</v>
      </c>
      <c r="AW107" s="13" t="s">
        <v>33</v>
      </c>
      <c r="AX107" s="13" t="s">
        <v>74</v>
      </c>
      <c r="AY107" s="240" t="s">
        <v>152</v>
      </c>
    </row>
    <row r="108" spans="1:51" s="14" customFormat="1" ht="12">
      <c r="A108" s="14"/>
      <c r="B108" s="241"/>
      <c r="C108" s="242"/>
      <c r="D108" s="226" t="s">
        <v>163</v>
      </c>
      <c r="E108" s="243" t="s">
        <v>19</v>
      </c>
      <c r="F108" s="244" t="s">
        <v>867</v>
      </c>
      <c r="G108" s="242"/>
      <c r="H108" s="245">
        <v>19.412</v>
      </c>
      <c r="I108" s="246"/>
      <c r="J108" s="242"/>
      <c r="K108" s="242"/>
      <c r="L108" s="247"/>
      <c r="M108" s="248"/>
      <c r="N108" s="249"/>
      <c r="O108" s="249"/>
      <c r="P108" s="249"/>
      <c r="Q108" s="249"/>
      <c r="R108" s="249"/>
      <c r="S108" s="249"/>
      <c r="T108" s="250"/>
      <c r="U108" s="14"/>
      <c r="V108" s="14"/>
      <c r="W108" s="14"/>
      <c r="X108" s="14"/>
      <c r="Y108" s="14"/>
      <c r="Z108" s="14"/>
      <c r="AA108" s="14"/>
      <c r="AB108" s="14"/>
      <c r="AC108" s="14"/>
      <c r="AD108" s="14"/>
      <c r="AE108" s="14"/>
      <c r="AT108" s="251" t="s">
        <v>163</v>
      </c>
      <c r="AU108" s="251" t="s">
        <v>83</v>
      </c>
      <c r="AV108" s="14" t="s">
        <v>83</v>
      </c>
      <c r="AW108" s="14" t="s">
        <v>33</v>
      </c>
      <c r="AX108" s="14" t="s">
        <v>74</v>
      </c>
      <c r="AY108" s="251" t="s">
        <v>152</v>
      </c>
    </row>
    <row r="109" spans="1:51" s="15" customFormat="1" ht="12">
      <c r="A109" s="15"/>
      <c r="B109" s="252"/>
      <c r="C109" s="253"/>
      <c r="D109" s="226" t="s">
        <v>163</v>
      </c>
      <c r="E109" s="254" t="s">
        <v>19</v>
      </c>
      <c r="F109" s="255" t="s">
        <v>170</v>
      </c>
      <c r="G109" s="253"/>
      <c r="H109" s="256">
        <v>21.879</v>
      </c>
      <c r="I109" s="257"/>
      <c r="J109" s="253"/>
      <c r="K109" s="253"/>
      <c r="L109" s="258"/>
      <c r="M109" s="259"/>
      <c r="N109" s="260"/>
      <c r="O109" s="260"/>
      <c r="P109" s="260"/>
      <c r="Q109" s="260"/>
      <c r="R109" s="260"/>
      <c r="S109" s="260"/>
      <c r="T109" s="261"/>
      <c r="U109" s="15"/>
      <c r="V109" s="15"/>
      <c r="W109" s="15"/>
      <c r="X109" s="15"/>
      <c r="Y109" s="15"/>
      <c r="Z109" s="15"/>
      <c r="AA109" s="15"/>
      <c r="AB109" s="15"/>
      <c r="AC109" s="15"/>
      <c r="AD109" s="15"/>
      <c r="AE109" s="15"/>
      <c r="AT109" s="262" t="s">
        <v>163</v>
      </c>
      <c r="AU109" s="262" t="s">
        <v>83</v>
      </c>
      <c r="AV109" s="15" t="s">
        <v>159</v>
      </c>
      <c r="AW109" s="15" t="s">
        <v>33</v>
      </c>
      <c r="AX109" s="15" t="s">
        <v>81</v>
      </c>
      <c r="AY109" s="262" t="s">
        <v>152</v>
      </c>
    </row>
    <row r="110" spans="1:65" s="2" customFormat="1" ht="37.8" customHeight="1">
      <c r="A110" s="39"/>
      <c r="B110" s="40"/>
      <c r="C110" s="213" t="s">
        <v>83</v>
      </c>
      <c r="D110" s="213" t="s">
        <v>154</v>
      </c>
      <c r="E110" s="214" t="s">
        <v>178</v>
      </c>
      <c r="F110" s="215" t="s">
        <v>179</v>
      </c>
      <c r="G110" s="216" t="s">
        <v>157</v>
      </c>
      <c r="H110" s="217">
        <v>20.898</v>
      </c>
      <c r="I110" s="218"/>
      <c r="J110" s="219">
        <f>ROUND(I110*H110,2)</f>
        <v>0</v>
      </c>
      <c r="K110" s="215" t="s">
        <v>158</v>
      </c>
      <c r="L110" s="45"/>
      <c r="M110" s="220" t="s">
        <v>19</v>
      </c>
      <c r="N110" s="221" t="s">
        <v>45</v>
      </c>
      <c r="O110" s="85"/>
      <c r="P110" s="222">
        <f>O110*H110</f>
        <v>0</v>
      </c>
      <c r="Q110" s="222">
        <v>0</v>
      </c>
      <c r="R110" s="222">
        <f>Q110*H110</f>
        <v>0</v>
      </c>
      <c r="S110" s="222">
        <v>0</v>
      </c>
      <c r="T110" s="223">
        <f>S110*H110</f>
        <v>0</v>
      </c>
      <c r="U110" s="39"/>
      <c r="V110" s="39"/>
      <c r="W110" s="39"/>
      <c r="X110" s="39"/>
      <c r="Y110" s="39"/>
      <c r="Z110" s="39"/>
      <c r="AA110" s="39"/>
      <c r="AB110" s="39"/>
      <c r="AC110" s="39"/>
      <c r="AD110" s="39"/>
      <c r="AE110" s="39"/>
      <c r="AR110" s="224" t="s">
        <v>159</v>
      </c>
      <c r="AT110" s="224" t="s">
        <v>154</v>
      </c>
      <c r="AU110" s="224" t="s">
        <v>83</v>
      </c>
      <c r="AY110" s="18" t="s">
        <v>152</v>
      </c>
      <c r="BE110" s="225">
        <f>IF(N110="základní",J110,0)</f>
        <v>0</v>
      </c>
      <c r="BF110" s="225">
        <f>IF(N110="snížená",J110,0)</f>
        <v>0</v>
      </c>
      <c r="BG110" s="225">
        <f>IF(N110="zákl. přenesená",J110,0)</f>
        <v>0</v>
      </c>
      <c r="BH110" s="225">
        <f>IF(N110="sníž. přenesená",J110,0)</f>
        <v>0</v>
      </c>
      <c r="BI110" s="225">
        <f>IF(N110="nulová",J110,0)</f>
        <v>0</v>
      </c>
      <c r="BJ110" s="18" t="s">
        <v>81</v>
      </c>
      <c r="BK110" s="225">
        <f>ROUND(I110*H110,2)</f>
        <v>0</v>
      </c>
      <c r="BL110" s="18" t="s">
        <v>159</v>
      </c>
      <c r="BM110" s="224" t="s">
        <v>868</v>
      </c>
    </row>
    <row r="111" spans="1:47" s="2" customFormat="1" ht="12">
      <c r="A111" s="39"/>
      <c r="B111" s="40"/>
      <c r="C111" s="41"/>
      <c r="D111" s="226" t="s">
        <v>161</v>
      </c>
      <c r="E111" s="41"/>
      <c r="F111" s="227" t="s">
        <v>181</v>
      </c>
      <c r="G111" s="41"/>
      <c r="H111" s="41"/>
      <c r="I111" s="228"/>
      <c r="J111" s="41"/>
      <c r="K111" s="41"/>
      <c r="L111" s="45"/>
      <c r="M111" s="229"/>
      <c r="N111" s="230"/>
      <c r="O111" s="85"/>
      <c r="P111" s="85"/>
      <c r="Q111" s="85"/>
      <c r="R111" s="85"/>
      <c r="S111" s="85"/>
      <c r="T111" s="86"/>
      <c r="U111" s="39"/>
      <c r="V111" s="39"/>
      <c r="W111" s="39"/>
      <c r="X111" s="39"/>
      <c r="Y111" s="39"/>
      <c r="Z111" s="39"/>
      <c r="AA111" s="39"/>
      <c r="AB111" s="39"/>
      <c r="AC111" s="39"/>
      <c r="AD111" s="39"/>
      <c r="AE111" s="39"/>
      <c r="AT111" s="18" t="s">
        <v>161</v>
      </c>
      <c r="AU111" s="18" t="s">
        <v>83</v>
      </c>
    </row>
    <row r="112" spans="1:51" s="13" customFormat="1" ht="12">
      <c r="A112" s="13"/>
      <c r="B112" s="231"/>
      <c r="C112" s="232"/>
      <c r="D112" s="226" t="s">
        <v>163</v>
      </c>
      <c r="E112" s="233" t="s">
        <v>19</v>
      </c>
      <c r="F112" s="234" t="s">
        <v>182</v>
      </c>
      <c r="G112" s="232"/>
      <c r="H112" s="233" t="s">
        <v>19</v>
      </c>
      <c r="I112" s="235"/>
      <c r="J112" s="232"/>
      <c r="K112" s="232"/>
      <c r="L112" s="236"/>
      <c r="M112" s="237"/>
      <c r="N112" s="238"/>
      <c r="O112" s="238"/>
      <c r="P112" s="238"/>
      <c r="Q112" s="238"/>
      <c r="R112" s="238"/>
      <c r="S112" s="238"/>
      <c r="T112" s="239"/>
      <c r="U112" s="13"/>
      <c r="V112" s="13"/>
      <c r="W112" s="13"/>
      <c r="X112" s="13"/>
      <c r="Y112" s="13"/>
      <c r="Z112" s="13"/>
      <c r="AA112" s="13"/>
      <c r="AB112" s="13"/>
      <c r="AC112" s="13"/>
      <c r="AD112" s="13"/>
      <c r="AE112" s="13"/>
      <c r="AT112" s="240" t="s">
        <v>163</v>
      </c>
      <c r="AU112" s="240" t="s">
        <v>83</v>
      </c>
      <c r="AV112" s="13" t="s">
        <v>81</v>
      </c>
      <c r="AW112" s="13" t="s">
        <v>33</v>
      </c>
      <c r="AX112" s="13" t="s">
        <v>74</v>
      </c>
      <c r="AY112" s="240" t="s">
        <v>152</v>
      </c>
    </row>
    <row r="113" spans="1:51" s="14" customFormat="1" ht="12">
      <c r="A113" s="14"/>
      <c r="B113" s="241"/>
      <c r="C113" s="242"/>
      <c r="D113" s="226" t="s">
        <v>163</v>
      </c>
      <c r="E113" s="243" t="s">
        <v>19</v>
      </c>
      <c r="F113" s="244" t="s">
        <v>869</v>
      </c>
      <c r="G113" s="242"/>
      <c r="H113" s="245">
        <v>20.898</v>
      </c>
      <c r="I113" s="246"/>
      <c r="J113" s="242"/>
      <c r="K113" s="242"/>
      <c r="L113" s="247"/>
      <c r="M113" s="248"/>
      <c r="N113" s="249"/>
      <c r="O113" s="249"/>
      <c r="P113" s="249"/>
      <c r="Q113" s="249"/>
      <c r="R113" s="249"/>
      <c r="S113" s="249"/>
      <c r="T113" s="250"/>
      <c r="U113" s="14"/>
      <c r="V113" s="14"/>
      <c r="W113" s="14"/>
      <c r="X113" s="14"/>
      <c r="Y113" s="14"/>
      <c r="Z113" s="14"/>
      <c r="AA113" s="14"/>
      <c r="AB113" s="14"/>
      <c r="AC113" s="14"/>
      <c r="AD113" s="14"/>
      <c r="AE113" s="14"/>
      <c r="AT113" s="251" t="s">
        <v>163</v>
      </c>
      <c r="AU113" s="251" t="s">
        <v>83</v>
      </c>
      <c r="AV113" s="14" t="s">
        <v>83</v>
      </c>
      <c r="AW113" s="14" t="s">
        <v>33</v>
      </c>
      <c r="AX113" s="14" t="s">
        <v>74</v>
      </c>
      <c r="AY113" s="251" t="s">
        <v>152</v>
      </c>
    </row>
    <row r="114" spans="1:51" s="15" customFormat="1" ht="12">
      <c r="A114" s="15"/>
      <c r="B114" s="252"/>
      <c r="C114" s="253"/>
      <c r="D114" s="226" t="s">
        <v>163</v>
      </c>
      <c r="E114" s="254" t="s">
        <v>19</v>
      </c>
      <c r="F114" s="255" t="s">
        <v>170</v>
      </c>
      <c r="G114" s="253"/>
      <c r="H114" s="256">
        <v>20.898</v>
      </c>
      <c r="I114" s="257"/>
      <c r="J114" s="253"/>
      <c r="K114" s="253"/>
      <c r="L114" s="258"/>
      <c r="M114" s="259"/>
      <c r="N114" s="260"/>
      <c r="O114" s="260"/>
      <c r="P114" s="260"/>
      <c r="Q114" s="260"/>
      <c r="R114" s="260"/>
      <c r="S114" s="260"/>
      <c r="T114" s="261"/>
      <c r="U114" s="15"/>
      <c r="V114" s="15"/>
      <c r="W114" s="15"/>
      <c r="X114" s="15"/>
      <c r="Y114" s="15"/>
      <c r="Z114" s="15"/>
      <c r="AA114" s="15"/>
      <c r="AB114" s="15"/>
      <c r="AC114" s="15"/>
      <c r="AD114" s="15"/>
      <c r="AE114" s="15"/>
      <c r="AT114" s="262" t="s">
        <v>163</v>
      </c>
      <c r="AU114" s="262" t="s">
        <v>83</v>
      </c>
      <c r="AV114" s="15" t="s">
        <v>159</v>
      </c>
      <c r="AW114" s="15" t="s">
        <v>33</v>
      </c>
      <c r="AX114" s="15" t="s">
        <v>81</v>
      </c>
      <c r="AY114" s="262" t="s">
        <v>152</v>
      </c>
    </row>
    <row r="115" spans="1:65" s="2" customFormat="1" ht="37.8" customHeight="1">
      <c r="A115" s="39"/>
      <c r="B115" s="40"/>
      <c r="C115" s="213" t="s">
        <v>177</v>
      </c>
      <c r="D115" s="213" t="s">
        <v>154</v>
      </c>
      <c r="E115" s="214" t="s">
        <v>184</v>
      </c>
      <c r="F115" s="215" t="s">
        <v>185</v>
      </c>
      <c r="G115" s="216" t="s">
        <v>157</v>
      </c>
      <c r="H115" s="217">
        <v>11.43</v>
      </c>
      <c r="I115" s="218"/>
      <c r="J115" s="219">
        <f>ROUND(I115*H115,2)</f>
        <v>0</v>
      </c>
      <c r="K115" s="215" t="s">
        <v>158</v>
      </c>
      <c r="L115" s="45"/>
      <c r="M115" s="220" t="s">
        <v>19</v>
      </c>
      <c r="N115" s="221" t="s">
        <v>45</v>
      </c>
      <c r="O115" s="85"/>
      <c r="P115" s="222">
        <f>O115*H115</f>
        <v>0</v>
      </c>
      <c r="Q115" s="222">
        <v>0</v>
      </c>
      <c r="R115" s="222">
        <f>Q115*H115</f>
        <v>0</v>
      </c>
      <c r="S115" s="222">
        <v>0</v>
      </c>
      <c r="T115" s="223">
        <f>S115*H115</f>
        <v>0</v>
      </c>
      <c r="U115" s="39"/>
      <c r="V115" s="39"/>
      <c r="W115" s="39"/>
      <c r="X115" s="39"/>
      <c r="Y115" s="39"/>
      <c r="Z115" s="39"/>
      <c r="AA115" s="39"/>
      <c r="AB115" s="39"/>
      <c r="AC115" s="39"/>
      <c r="AD115" s="39"/>
      <c r="AE115" s="39"/>
      <c r="AR115" s="224" t="s">
        <v>159</v>
      </c>
      <c r="AT115" s="224" t="s">
        <v>154</v>
      </c>
      <c r="AU115" s="224" t="s">
        <v>83</v>
      </c>
      <c r="AY115" s="18" t="s">
        <v>152</v>
      </c>
      <c r="BE115" s="225">
        <f>IF(N115="základní",J115,0)</f>
        <v>0</v>
      </c>
      <c r="BF115" s="225">
        <f>IF(N115="snížená",J115,0)</f>
        <v>0</v>
      </c>
      <c r="BG115" s="225">
        <f>IF(N115="zákl. přenesená",J115,0)</f>
        <v>0</v>
      </c>
      <c r="BH115" s="225">
        <f>IF(N115="sníž. přenesená",J115,0)</f>
        <v>0</v>
      </c>
      <c r="BI115" s="225">
        <f>IF(N115="nulová",J115,0)</f>
        <v>0</v>
      </c>
      <c r="BJ115" s="18" t="s">
        <v>81</v>
      </c>
      <c r="BK115" s="225">
        <f>ROUND(I115*H115,2)</f>
        <v>0</v>
      </c>
      <c r="BL115" s="18" t="s">
        <v>159</v>
      </c>
      <c r="BM115" s="224" t="s">
        <v>870</v>
      </c>
    </row>
    <row r="116" spans="1:47" s="2" customFormat="1" ht="12">
      <c r="A116" s="39"/>
      <c r="B116" s="40"/>
      <c r="C116" s="41"/>
      <c r="D116" s="226" t="s">
        <v>161</v>
      </c>
      <c r="E116" s="41"/>
      <c r="F116" s="227" t="s">
        <v>181</v>
      </c>
      <c r="G116" s="41"/>
      <c r="H116" s="41"/>
      <c r="I116" s="228"/>
      <c r="J116" s="41"/>
      <c r="K116" s="41"/>
      <c r="L116" s="45"/>
      <c r="M116" s="229"/>
      <c r="N116" s="230"/>
      <c r="O116" s="85"/>
      <c r="P116" s="85"/>
      <c r="Q116" s="85"/>
      <c r="R116" s="85"/>
      <c r="S116" s="85"/>
      <c r="T116" s="86"/>
      <c r="U116" s="39"/>
      <c r="V116" s="39"/>
      <c r="W116" s="39"/>
      <c r="X116" s="39"/>
      <c r="Y116" s="39"/>
      <c r="Z116" s="39"/>
      <c r="AA116" s="39"/>
      <c r="AB116" s="39"/>
      <c r="AC116" s="39"/>
      <c r="AD116" s="39"/>
      <c r="AE116" s="39"/>
      <c r="AT116" s="18" t="s">
        <v>161</v>
      </c>
      <c r="AU116" s="18" t="s">
        <v>83</v>
      </c>
    </row>
    <row r="117" spans="1:51" s="13" customFormat="1" ht="12">
      <c r="A117" s="13"/>
      <c r="B117" s="231"/>
      <c r="C117" s="232"/>
      <c r="D117" s="226" t="s">
        <v>163</v>
      </c>
      <c r="E117" s="233" t="s">
        <v>19</v>
      </c>
      <c r="F117" s="234" t="s">
        <v>864</v>
      </c>
      <c r="G117" s="232"/>
      <c r="H117" s="233" t="s">
        <v>19</v>
      </c>
      <c r="I117" s="235"/>
      <c r="J117" s="232"/>
      <c r="K117" s="232"/>
      <c r="L117" s="236"/>
      <c r="M117" s="237"/>
      <c r="N117" s="238"/>
      <c r="O117" s="238"/>
      <c r="P117" s="238"/>
      <c r="Q117" s="238"/>
      <c r="R117" s="238"/>
      <c r="S117" s="238"/>
      <c r="T117" s="239"/>
      <c r="U117" s="13"/>
      <c r="V117" s="13"/>
      <c r="W117" s="13"/>
      <c r="X117" s="13"/>
      <c r="Y117" s="13"/>
      <c r="Z117" s="13"/>
      <c r="AA117" s="13"/>
      <c r="AB117" s="13"/>
      <c r="AC117" s="13"/>
      <c r="AD117" s="13"/>
      <c r="AE117" s="13"/>
      <c r="AT117" s="240" t="s">
        <v>163</v>
      </c>
      <c r="AU117" s="240" t="s">
        <v>83</v>
      </c>
      <c r="AV117" s="13" t="s">
        <v>81</v>
      </c>
      <c r="AW117" s="13" t="s">
        <v>33</v>
      </c>
      <c r="AX117" s="13" t="s">
        <v>74</v>
      </c>
      <c r="AY117" s="240" t="s">
        <v>152</v>
      </c>
    </row>
    <row r="118" spans="1:51" s="14" customFormat="1" ht="12">
      <c r="A118" s="14"/>
      <c r="B118" s="241"/>
      <c r="C118" s="242"/>
      <c r="D118" s="226" t="s">
        <v>163</v>
      </c>
      <c r="E118" s="243" t="s">
        <v>19</v>
      </c>
      <c r="F118" s="244" t="s">
        <v>865</v>
      </c>
      <c r="G118" s="242"/>
      <c r="H118" s="245">
        <v>2.467</v>
      </c>
      <c r="I118" s="246"/>
      <c r="J118" s="242"/>
      <c r="K118" s="242"/>
      <c r="L118" s="247"/>
      <c r="M118" s="248"/>
      <c r="N118" s="249"/>
      <c r="O118" s="249"/>
      <c r="P118" s="249"/>
      <c r="Q118" s="249"/>
      <c r="R118" s="249"/>
      <c r="S118" s="249"/>
      <c r="T118" s="250"/>
      <c r="U118" s="14"/>
      <c r="V118" s="14"/>
      <c r="W118" s="14"/>
      <c r="X118" s="14"/>
      <c r="Y118" s="14"/>
      <c r="Z118" s="14"/>
      <c r="AA118" s="14"/>
      <c r="AB118" s="14"/>
      <c r="AC118" s="14"/>
      <c r="AD118" s="14"/>
      <c r="AE118" s="14"/>
      <c r="AT118" s="251" t="s">
        <v>163</v>
      </c>
      <c r="AU118" s="251" t="s">
        <v>83</v>
      </c>
      <c r="AV118" s="14" t="s">
        <v>83</v>
      </c>
      <c r="AW118" s="14" t="s">
        <v>33</v>
      </c>
      <c r="AX118" s="14" t="s">
        <v>74</v>
      </c>
      <c r="AY118" s="251" t="s">
        <v>152</v>
      </c>
    </row>
    <row r="119" spans="1:51" s="13" customFormat="1" ht="12">
      <c r="A119" s="13"/>
      <c r="B119" s="231"/>
      <c r="C119" s="232"/>
      <c r="D119" s="226" t="s">
        <v>163</v>
      </c>
      <c r="E119" s="233" t="s">
        <v>19</v>
      </c>
      <c r="F119" s="234" t="s">
        <v>866</v>
      </c>
      <c r="G119" s="232"/>
      <c r="H119" s="233" t="s">
        <v>19</v>
      </c>
      <c r="I119" s="235"/>
      <c r="J119" s="232"/>
      <c r="K119" s="232"/>
      <c r="L119" s="236"/>
      <c r="M119" s="237"/>
      <c r="N119" s="238"/>
      <c r="O119" s="238"/>
      <c r="P119" s="238"/>
      <c r="Q119" s="238"/>
      <c r="R119" s="238"/>
      <c r="S119" s="238"/>
      <c r="T119" s="239"/>
      <c r="U119" s="13"/>
      <c r="V119" s="13"/>
      <c r="W119" s="13"/>
      <c r="X119" s="13"/>
      <c r="Y119" s="13"/>
      <c r="Z119" s="13"/>
      <c r="AA119" s="13"/>
      <c r="AB119" s="13"/>
      <c r="AC119" s="13"/>
      <c r="AD119" s="13"/>
      <c r="AE119" s="13"/>
      <c r="AT119" s="240" t="s">
        <v>163</v>
      </c>
      <c r="AU119" s="240" t="s">
        <v>83</v>
      </c>
      <c r="AV119" s="13" t="s">
        <v>81</v>
      </c>
      <c r="AW119" s="13" t="s">
        <v>33</v>
      </c>
      <c r="AX119" s="13" t="s">
        <v>74</v>
      </c>
      <c r="AY119" s="240" t="s">
        <v>152</v>
      </c>
    </row>
    <row r="120" spans="1:51" s="14" customFormat="1" ht="12">
      <c r="A120" s="14"/>
      <c r="B120" s="241"/>
      <c r="C120" s="242"/>
      <c r="D120" s="226" t="s">
        <v>163</v>
      </c>
      <c r="E120" s="243" t="s">
        <v>19</v>
      </c>
      <c r="F120" s="244" t="s">
        <v>867</v>
      </c>
      <c r="G120" s="242"/>
      <c r="H120" s="245">
        <v>19.412</v>
      </c>
      <c r="I120" s="246"/>
      <c r="J120" s="242"/>
      <c r="K120" s="242"/>
      <c r="L120" s="247"/>
      <c r="M120" s="248"/>
      <c r="N120" s="249"/>
      <c r="O120" s="249"/>
      <c r="P120" s="249"/>
      <c r="Q120" s="249"/>
      <c r="R120" s="249"/>
      <c r="S120" s="249"/>
      <c r="T120" s="250"/>
      <c r="U120" s="14"/>
      <c r="V120" s="14"/>
      <c r="W120" s="14"/>
      <c r="X120" s="14"/>
      <c r="Y120" s="14"/>
      <c r="Z120" s="14"/>
      <c r="AA120" s="14"/>
      <c r="AB120" s="14"/>
      <c r="AC120" s="14"/>
      <c r="AD120" s="14"/>
      <c r="AE120" s="14"/>
      <c r="AT120" s="251" t="s">
        <v>163</v>
      </c>
      <c r="AU120" s="251" t="s">
        <v>83</v>
      </c>
      <c r="AV120" s="14" t="s">
        <v>83</v>
      </c>
      <c r="AW120" s="14" t="s">
        <v>33</v>
      </c>
      <c r="AX120" s="14" t="s">
        <v>74</v>
      </c>
      <c r="AY120" s="251" t="s">
        <v>152</v>
      </c>
    </row>
    <row r="121" spans="1:51" s="13" customFormat="1" ht="12">
      <c r="A121" s="13"/>
      <c r="B121" s="231"/>
      <c r="C121" s="232"/>
      <c r="D121" s="226" t="s">
        <v>163</v>
      </c>
      <c r="E121" s="233" t="s">
        <v>19</v>
      </c>
      <c r="F121" s="234" t="s">
        <v>187</v>
      </c>
      <c r="G121" s="232"/>
      <c r="H121" s="233" t="s">
        <v>19</v>
      </c>
      <c r="I121" s="235"/>
      <c r="J121" s="232"/>
      <c r="K121" s="232"/>
      <c r="L121" s="236"/>
      <c r="M121" s="237"/>
      <c r="N121" s="238"/>
      <c r="O121" s="238"/>
      <c r="P121" s="238"/>
      <c r="Q121" s="238"/>
      <c r="R121" s="238"/>
      <c r="S121" s="238"/>
      <c r="T121" s="239"/>
      <c r="U121" s="13"/>
      <c r="V121" s="13"/>
      <c r="W121" s="13"/>
      <c r="X121" s="13"/>
      <c r="Y121" s="13"/>
      <c r="Z121" s="13"/>
      <c r="AA121" s="13"/>
      <c r="AB121" s="13"/>
      <c r="AC121" s="13"/>
      <c r="AD121" s="13"/>
      <c r="AE121" s="13"/>
      <c r="AT121" s="240" t="s">
        <v>163</v>
      </c>
      <c r="AU121" s="240" t="s">
        <v>83</v>
      </c>
      <c r="AV121" s="13" t="s">
        <v>81</v>
      </c>
      <c r="AW121" s="13" t="s">
        <v>33</v>
      </c>
      <c r="AX121" s="13" t="s">
        <v>74</v>
      </c>
      <c r="AY121" s="240" t="s">
        <v>152</v>
      </c>
    </row>
    <row r="122" spans="1:51" s="14" customFormat="1" ht="12">
      <c r="A122" s="14"/>
      <c r="B122" s="241"/>
      <c r="C122" s="242"/>
      <c r="D122" s="226" t="s">
        <v>163</v>
      </c>
      <c r="E122" s="243" t="s">
        <v>19</v>
      </c>
      <c r="F122" s="244" t="s">
        <v>871</v>
      </c>
      <c r="G122" s="242"/>
      <c r="H122" s="245">
        <v>-10.449</v>
      </c>
      <c r="I122" s="246"/>
      <c r="J122" s="242"/>
      <c r="K122" s="242"/>
      <c r="L122" s="247"/>
      <c r="M122" s="248"/>
      <c r="N122" s="249"/>
      <c r="O122" s="249"/>
      <c r="P122" s="249"/>
      <c r="Q122" s="249"/>
      <c r="R122" s="249"/>
      <c r="S122" s="249"/>
      <c r="T122" s="250"/>
      <c r="U122" s="14"/>
      <c r="V122" s="14"/>
      <c r="W122" s="14"/>
      <c r="X122" s="14"/>
      <c r="Y122" s="14"/>
      <c r="Z122" s="14"/>
      <c r="AA122" s="14"/>
      <c r="AB122" s="14"/>
      <c r="AC122" s="14"/>
      <c r="AD122" s="14"/>
      <c r="AE122" s="14"/>
      <c r="AT122" s="251" t="s">
        <v>163</v>
      </c>
      <c r="AU122" s="251" t="s">
        <v>83</v>
      </c>
      <c r="AV122" s="14" t="s">
        <v>83</v>
      </c>
      <c r="AW122" s="14" t="s">
        <v>33</v>
      </c>
      <c r="AX122" s="14" t="s">
        <v>74</v>
      </c>
      <c r="AY122" s="251" t="s">
        <v>152</v>
      </c>
    </row>
    <row r="123" spans="1:51" s="15" customFormat="1" ht="12">
      <c r="A123" s="15"/>
      <c r="B123" s="252"/>
      <c r="C123" s="253"/>
      <c r="D123" s="226" t="s">
        <v>163</v>
      </c>
      <c r="E123" s="254" t="s">
        <v>19</v>
      </c>
      <c r="F123" s="255" t="s">
        <v>170</v>
      </c>
      <c r="G123" s="253"/>
      <c r="H123" s="256">
        <v>11.43</v>
      </c>
      <c r="I123" s="257"/>
      <c r="J123" s="253"/>
      <c r="K123" s="253"/>
      <c r="L123" s="258"/>
      <c r="M123" s="259"/>
      <c r="N123" s="260"/>
      <c r="O123" s="260"/>
      <c r="P123" s="260"/>
      <c r="Q123" s="260"/>
      <c r="R123" s="260"/>
      <c r="S123" s="260"/>
      <c r="T123" s="261"/>
      <c r="U123" s="15"/>
      <c r="V123" s="15"/>
      <c r="W123" s="15"/>
      <c r="X123" s="15"/>
      <c r="Y123" s="15"/>
      <c r="Z123" s="15"/>
      <c r="AA123" s="15"/>
      <c r="AB123" s="15"/>
      <c r="AC123" s="15"/>
      <c r="AD123" s="15"/>
      <c r="AE123" s="15"/>
      <c r="AT123" s="262" t="s">
        <v>163</v>
      </c>
      <c r="AU123" s="262" t="s">
        <v>83</v>
      </c>
      <c r="AV123" s="15" t="s">
        <v>159</v>
      </c>
      <c r="AW123" s="15" t="s">
        <v>33</v>
      </c>
      <c r="AX123" s="15" t="s">
        <v>81</v>
      </c>
      <c r="AY123" s="262" t="s">
        <v>152</v>
      </c>
    </row>
    <row r="124" spans="1:65" s="2" customFormat="1" ht="24.15" customHeight="1">
      <c r="A124" s="39"/>
      <c r="B124" s="40"/>
      <c r="C124" s="213" t="s">
        <v>159</v>
      </c>
      <c r="D124" s="213" t="s">
        <v>154</v>
      </c>
      <c r="E124" s="214" t="s">
        <v>190</v>
      </c>
      <c r="F124" s="215" t="s">
        <v>191</v>
      </c>
      <c r="G124" s="216" t="s">
        <v>157</v>
      </c>
      <c r="H124" s="217">
        <v>10.449</v>
      </c>
      <c r="I124" s="218"/>
      <c r="J124" s="219">
        <f>ROUND(I124*H124,2)</f>
        <v>0</v>
      </c>
      <c r="K124" s="215" t="s">
        <v>158</v>
      </c>
      <c r="L124" s="45"/>
      <c r="M124" s="220" t="s">
        <v>19</v>
      </c>
      <c r="N124" s="221" t="s">
        <v>45</v>
      </c>
      <c r="O124" s="85"/>
      <c r="P124" s="222">
        <f>O124*H124</f>
        <v>0</v>
      </c>
      <c r="Q124" s="222">
        <v>0</v>
      </c>
      <c r="R124" s="222">
        <f>Q124*H124</f>
        <v>0</v>
      </c>
      <c r="S124" s="222">
        <v>0</v>
      </c>
      <c r="T124" s="223">
        <f>S124*H124</f>
        <v>0</v>
      </c>
      <c r="U124" s="39"/>
      <c r="V124" s="39"/>
      <c r="W124" s="39"/>
      <c r="X124" s="39"/>
      <c r="Y124" s="39"/>
      <c r="Z124" s="39"/>
      <c r="AA124" s="39"/>
      <c r="AB124" s="39"/>
      <c r="AC124" s="39"/>
      <c r="AD124" s="39"/>
      <c r="AE124" s="39"/>
      <c r="AR124" s="224" t="s">
        <v>159</v>
      </c>
      <c r="AT124" s="224" t="s">
        <v>154</v>
      </c>
      <c r="AU124" s="224" t="s">
        <v>83</v>
      </c>
      <c r="AY124" s="18" t="s">
        <v>152</v>
      </c>
      <c r="BE124" s="225">
        <f>IF(N124="základní",J124,0)</f>
        <v>0</v>
      </c>
      <c r="BF124" s="225">
        <f>IF(N124="snížená",J124,0)</f>
        <v>0</v>
      </c>
      <c r="BG124" s="225">
        <f>IF(N124="zákl. přenesená",J124,0)</f>
        <v>0</v>
      </c>
      <c r="BH124" s="225">
        <f>IF(N124="sníž. přenesená",J124,0)</f>
        <v>0</v>
      </c>
      <c r="BI124" s="225">
        <f>IF(N124="nulová",J124,0)</f>
        <v>0</v>
      </c>
      <c r="BJ124" s="18" t="s">
        <v>81</v>
      </c>
      <c r="BK124" s="225">
        <f>ROUND(I124*H124,2)</f>
        <v>0</v>
      </c>
      <c r="BL124" s="18" t="s">
        <v>159</v>
      </c>
      <c r="BM124" s="224" t="s">
        <v>872</v>
      </c>
    </row>
    <row r="125" spans="1:47" s="2" customFormat="1" ht="12">
      <c r="A125" s="39"/>
      <c r="B125" s="40"/>
      <c r="C125" s="41"/>
      <c r="D125" s="226" t="s">
        <v>161</v>
      </c>
      <c r="E125" s="41"/>
      <c r="F125" s="227" t="s">
        <v>193</v>
      </c>
      <c r="G125" s="41"/>
      <c r="H125" s="41"/>
      <c r="I125" s="228"/>
      <c r="J125" s="41"/>
      <c r="K125" s="41"/>
      <c r="L125" s="45"/>
      <c r="M125" s="229"/>
      <c r="N125" s="230"/>
      <c r="O125" s="85"/>
      <c r="P125" s="85"/>
      <c r="Q125" s="85"/>
      <c r="R125" s="85"/>
      <c r="S125" s="85"/>
      <c r="T125" s="86"/>
      <c r="U125" s="39"/>
      <c r="V125" s="39"/>
      <c r="W125" s="39"/>
      <c r="X125" s="39"/>
      <c r="Y125" s="39"/>
      <c r="Z125" s="39"/>
      <c r="AA125" s="39"/>
      <c r="AB125" s="39"/>
      <c r="AC125" s="39"/>
      <c r="AD125" s="39"/>
      <c r="AE125" s="39"/>
      <c r="AT125" s="18" t="s">
        <v>161</v>
      </c>
      <c r="AU125" s="18" t="s">
        <v>83</v>
      </c>
    </row>
    <row r="126" spans="1:51" s="13" customFormat="1" ht="12">
      <c r="A126" s="13"/>
      <c r="B126" s="231"/>
      <c r="C126" s="232"/>
      <c r="D126" s="226" t="s">
        <v>163</v>
      </c>
      <c r="E126" s="233" t="s">
        <v>19</v>
      </c>
      <c r="F126" s="234" t="s">
        <v>194</v>
      </c>
      <c r="G126" s="232"/>
      <c r="H126" s="233" t="s">
        <v>19</v>
      </c>
      <c r="I126" s="235"/>
      <c r="J126" s="232"/>
      <c r="K126" s="232"/>
      <c r="L126" s="236"/>
      <c r="M126" s="237"/>
      <c r="N126" s="238"/>
      <c r="O126" s="238"/>
      <c r="P126" s="238"/>
      <c r="Q126" s="238"/>
      <c r="R126" s="238"/>
      <c r="S126" s="238"/>
      <c r="T126" s="239"/>
      <c r="U126" s="13"/>
      <c r="V126" s="13"/>
      <c r="W126" s="13"/>
      <c r="X126" s="13"/>
      <c r="Y126" s="13"/>
      <c r="Z126" s="13"/>
      <c r="AA126" s="13"/>
      <c r="AB126" s="13"/>
      <c r="AC126" s="13"/>
      <c r="AD126" s="13"/>
      <c r="AE126" s="13"/>
      <c r="AT126" s="240" t="s">
        <v>163</v>
      </c>
      <c r="AU126" s="240" t="s">
        <v>83</v>
      </c>
      <c r="AV126" s="13" t="s">
        <v>81</v>
      </c>
      <c r="AW126" s="13" t="s">
        <v>33</v>
      </c>
      <c r="AX126" s="13" t="s">
        <v>74</v>
      </c>
      <c r="AY126" s="240" t="s">
        <v>152</v>
      </c>
    </row>
    <row r="127" spans="1:51" s="14" customFormat="1" ht="12">
      <c r="A127" s="14"/>
      <c r="B127" s="241"/>
      <c r="C127" s="242"/>
      <c r="D127" s="226" t="s">
        <v>163</v>
      </c>
      <c r="E127" s="243" t="s">
        <v>19</v>
      </c>
      <c r="F127" s="244" t="s">
        <v>873</v>
      </c>
      <c r="G127" s="242"/>
      <c r="H127" s="245">
        <v>10.449</v>
      </c>
      <c r="I127" s="246"/>
      <c r="J127" s="242"/>
      <c r="K127" s="242"/>
      <c r="L127" s="247"/>
      <c r="M127" s="248"/>
      <c r="N127" s="249"/>
      <c r="O127" s="249"/>
      <c r="P127" s="249"/>
      <c r="Q127" s="249"/>
      <c r="R127" s="249"/>
      <c r="S127" s="249"/>
      <c r="T127" s="250"/>
      <c r="U127" s="14"/>
      <c r="V127" s="14"/>
      <c r="W127" s="14"/>
      <c r="X127" s="14"/>
      <c r="Y127" s="14"/>
      <c r="Z127" s="14"/>
      <c r="AA127" s="14"/>
      <c r="AB127" s="14"/>
      <c r="AC127" s="14"/>
      <c r="AD127" s="14"/>
      <c r="AE127" s="14"/>
      <c r="AT127" s="251" t="s">
        <v>163</v>
      </c>
      <c r="AU127" s="251" t="s">
        <v>83</v>
      </c>
      <c r="AV127" s="14" t="s">
        <v>83</v>
      </c>
      <c r="AW127" s="14" t="s">
        <v>33</v>
      </c>
      <c r="AX127" s="14" t="s">
        <v>74</v>
      </c>
      <c r="AY127" s="251" t="s">
        <v>152</v>
      </c>
    </row>
    <row r="128" spans="1:51" s="15" customFormat="1" ht="12">
      <c r="A128" s="15"/>
      <c r="B128" s="252"/>
      <c r="C128" s="253"/>
      <c r="D128" s="226" t="s">
        <v>163</v>
      </c>
      <c r="E128" s="254" t="s">
        <v>19</v>
      </c>
      <c r="F128" s="255" t="s">
        <v>170</v>
      </c>
      <c r="G128" s="253"/>
      <c r="H128" s="256">
        <v>10.449</v>
      </c>
      <c r="I128" s="257"/>
      <c r="J128" s="253"/>
      <c r="K128" s="253"/>
      <c r="L128" s="258"/>
      <c r="M128" s="259"/>
      <c r="N128" s="260"/>
      <c r="O128" s="260"/>
      <c r="P128" s="260"/>
      <c r="Q128" s="260"/>
      <c r="R128" s="260"/>
      <c r="S128" s="260"/>
      <c r="T128" s="261"/>
      <c r="U128" s="15"/>
      <c r="V128" s="15"/>
      <c r="W128" s="15"/>
      <c r="X128" s="15"/>
      <c r="Y128" s="15"/>
      <c r="Z128" s="15"/>
      <c r="AA128" s="15"/>
      <c r="AB128" s="15"/>
      <c r="AC128" s="15"/>
      <c r="AD128" s="15"/>
      <c r="AE128" s="15"/>
      <c r="AT128" s="262" t="s">
        <v>163</v>
      </c>
      <c r="AU128" s="262" t="s">
        <v>83</v>
      </c>
      <c r="AV128" s="15" t="s">
        <v>159</v>
      </c>
      <c r="AW128" s="15" t="s">
        <v>33</v>
      </c>
      <c r="AX128" s="15" t="s">
        <v>81</v>
      </c>
      <c r="AY128" s="262" t="s">
        <v>152</v>
      </c>
    </row>
    <row r="129" spans="1:65" s="2" customFormat="1" ht="24.15" customHeight="1">
      <c r="A129" s="39"/>
      <c r="B129" s="40"/>
      <c r="C129" s="213" t="s">
        <v>189</v>
      </c>
      <c r="D129" s="213" t="s">
        <v>154</v>
      </c>
      <c r="E129" s="214" t="s">
        <v>197</v>
      </c>
      <c r="F129" s="215" t="s">
        <v>198</v>
      </c>
      <c r="G129" s="216" t="s">
        <v>157</v>
      </c>
      <c r="H129" s="217">
        <v>10.449</v>
      </c>
      <c r="I129" s="218"/>
      <c r="J129" s="219">
        <f>ROUND(I129*H129,2)</f>
        <v>0</v>
      </c>
      <c r="K129" s="215" t="s">
        <v>158</v>
      </c>
      <c r="L129" s="45"/>
      <c r="M129" s="220" t="s">
        <v>19</v>
      </c>
      <c r="N129" s="221" t="s">
        <v>45</v>
      </c>
      <c r="O129" s="85"/>
      <c r="P129" s="222">
        <f>O129*H129</f>
        <v>0</v>
      </c>
      <c r="Q129" s="222">
        <v>0</v>
      </c>
      <c r="R129" s="222">
        <f>Q129*H129</f>
        <v>0</v>
      </c>
      <c r="S129" s="222">
        <v>0</v>
      </c>
      <c r="T129" s="223">
        <f>S129*H129</f>
        <v>0</v>
      </c>
      <c r="U129" s="39"/>
      <c r="V129" s="39"/>
      <c r="W129" s="39"/>
      <c r="X129" s="39"/>
      <c r="Y129" s="39"/>
      <c r="Z129" s="39"/>
      <c r="AA129" s="39"/>
      <c r="AB129" s="39"/>
      <c r="AC129" s="39"/>
      <c r="AD129" s="39"/>
      <c r="AE129" s="39"/>
      <c r="AR129" s="224" t="s">
        <v>159</v>
      </c>
      <c r="AT129" s="224" t="s">
        <v>154</v>
      </c>
      <c r="AU129" s="224" t="s">
        <v>83</v>
      </c>
      <c r="AY129" s="18" t="s">
        <v>152</v>
      </c>
      <c r="BE129" s="225">
        <f>IF(N129="základní",J129,0)</f>
        <v>0</v>
      </c>
      <c r="BF129" s="225">
        <f>IF(N129="snížená",J129,0)</f>
        <v>0</v>
      </c>
      <c r="BG129" s="225">
        <f>IF(N129="zákl. přenesená",J129,0)</f>
        <v>0</v>
      </c>
      <c r="BH129" s="225">
        <f>IF(N129="sníž. přenesená",J129,0)</f>
        <v>0</v>
      </c>
      <c r="BI129" s="225">
        <f>IF(N129="nulová",J129,0)</f>
        <v>0</v>
      </c>
      <c r="BJ129" s="18" t="s">
        <v>81</v>
      </c>
      <c r="BK129" s="225">
        <f>ROUND(I129*H129,2)</f>
        <v>0</v>
      </c>
      <c r="BL129" s="18" t="s">
        <v>159</v>
      </c>
      <c r="BM129" s="224" t="s">
        <v>874</v>
      </c>
    </row>
    <row r="130" spans="1:47" s="2" customFormat="1" ht="12">
      <c r="A130" s="39"/>
      <c r="B130" s="40"/>
      <c r="C130" s="41"/>
      <c r="D130" s="226" t="s">
        <v>161</v>
      </c>
      <c r="E130" s="41"/>
      <c r="F130" s="227" t="s">
        <v>200</v>
      </c>
      <c r="G130" s="41"/>
      <c r="H130" s="41"/>
      <c r="I130" s="228"/>
      <c r="J130" s="41"/>
      <c r="K130" s="41"/>
      <c r="L130" s="45"/>
      <c r="M130" s="229"/>
      <c r="N130" s="230"/>
      <c r="O130" s="85"/>
      <c r="P130" s="85"/>
      <c r="Q130" s="85"/>
      <c r="R130" s="85"/>
      <c r="S130" s="85"/>
      <c r="T130" s="86"/>
      <c r="U130" s="39"/>
      <c r="V130" s="39"/>
      <c r="W130" s="39"/>
      <c r="X130" s="39"/>
      <c r="Y130" s="39"/>
      <c r="Z130" s="39"/>
      <c r="AA130" s="39"/>
      <c r="AB130" s="39"/>
      <c r="AC130" s="39"/>
      <c r="AD130" s="39"/>
      <c r="AE130" s="39"/>
      <c r="AT130" s="18" t="s">
        <v>161</v>
      </c>
      <c r="AU130" s="18" t="s">
        <v>83</v>
      </c>
    </row>
    <row r="131" spans="1:51" s="13" customFormat="1" ht="12">
      <c r="A131" s="13"/>
      <c r="B131" s="231"/>
      <c r="C131" s="232"/>
      <c r="D131" s="226" t="s">
        <v>163</v>
      </c>
      <c r="E131" s="233" t="s">
        <v>19</v>
      </c>
      <c r="F131" s="234" t="s">
        <v>201</v>
      </c>
      <c r="G131" s="232"/>
      <c r="H131" s="233" t="s">
        <v>19</v>
      </c>
      <c r="I131" s="235"/>
      <c r="J131" s="232"/>
      <c r="K131" s="232"/>
      <c r="L131" s="236"/>
      <c r="M131" s="237"/>
      <c r="N131" s="238"/>
      <c r="O131" s="238"/>
      <c r="P131" s="238"/>
      <c r="Q131" s="238"/>
      <c r="R131" s="238"/>
      <c r="S131" s="238"/>
      <c r="T131" s="239"/>
      <c r="U131" s="13"/>
      <c r="V131" s="13"/>
      <c r="W131" s="13"/>
      <c r="X131" s="13"/>
      <c r="Y131" s="13"/>
      <c r="Z131" s="13"/>
      <c r="AA131" s="13"/>
      <c r="AB131" s="13"/>
      <c r="AC131" s="13"/>
      <c r="AD131" s="13"/>
      <c r="AE131" s="13"/>
      <c r="AT131" s="240" t="s">
        <v>163</v>
      </c>
      <c r="AU131" s="240" t="s">
        <v>83</v>
      </c>
      <c r="AV131" s="13" t="s">
        <v>81</v>
      </c>
      <c r="AW131" s="13" t="s">
        <v>33</v>
      </c>
      <c r="AX131" s="13" t="s">
        <v>74</v>
      </c>
      <c r="AY131" s="240" t="s">
        <v>152</v>
      </c>
    </row>
    <row r="132" spans="1:51" s="14" customFormat="1" ht="12">
      <c r="A132" s="14"/>
      <c r="B132" s="241"/>
      <c r="C132" s="242"/>
      <c r="D132" s="226" t="s">
        <v>163</v>
      </c>
      <c r="E132" s="243" t="s">
        <v>19</v>
      </c>
      <c r="F132" s="244" t="s">
        <v>873</v>
      </c>
      <c r="G132" s="242"/>
      <c r="H132" s="245">
        <v>10.449</v>
      </c>
      <c r="I132" s="246"/>
      <c r="J132" s="242"/>
      <c r="K132" s="242"/>
      <c r="L132" s="247"/>
      <c r="M132" s="248"/>
      <c r="N132" s="249"/>
      <c r="O132" s="249"/>
      <c r="P132" s="249"/>
      <c r="Q132" s="249"/>
      <c r="R132" s="249"/>
      <c r="S132" s="249"/>
      <c r="T132" s="250"/>
      <c r="U132" s="14"/>
      <c r="V132" s="14"/>
      <c r="W132" s="14"/>
      <c r="X132" s="14"/>
      <c r="Y132" s="14"/>
      <c r="Z132" s="14"/>
      <c r="AA132" s="14"/>
      <c r="AB132" s="14"/>
      <c r="AC132" s="14"/>
      <c r="AD132" s="14"/>
      <c r="AE132" s="14"/>
      <c r="AT132" s="251" t="s">
        <v>163</v>
      </c>
      <c r="AU132" s="251" t="s">
        <v>83</v>
      </c>
      <c r="AV132" s="14" t="s">
        <v>83</v>
      </c>
      <c r="AW132" s="14" t="s">
        <v>33</v>
      </c>
      <c r="AX132" s="14" t="s">
        <v>74</v>
      </c>
      <c r="AY132" s="251" t="s">
        <v>152</v>
      </c>
    </row>
    <row r="133" spans="1:51" s="15" customFormat="1" ht="12">
      <c r="A133" s="15"/>
      <c r="B133" s="252"/>
      <c r="C133" s="253"/>
      <c r="D133" s="226" t="s">
        <v>163</v>
      </c>
      <c r="E133" s="254" t="s">
        <v>19</v>
      </c>
      <c r="F133" s="255" t="s">
        <v>170</v>
      </c>
      <c r="G133" s="253"/>
      <c r="H133" s="256">
        <v>10.449</v>
      </c>
      <c r="I133" s="257"/>
      <c r="J133" s="253"/>
      <c r="K133" s="253"/>
      <c r="L133" s="258"/>
      <c r="M133" s="259"/>
      <c r="N133" s="260"/>
      <c r="O133" s="260"/>
      <c r="P133" s="260"/>
      <c r="Q133" s="260"/>
      <c r="R133" s="260"/>
      <c r="S133" s="260"/>
      <c r="T133" s="261"/>
      <c r="U133" s="15"/>
      <c r="V133" s="15"/>
      <c r="W133" s="15"/>
      <c r="X133" s="15"/>
      <c r="Y133" s="15"/>
      <c r="Z133" s="15"/>
      <c r="AA133" s="15"/>
      <c r="AB133" s="15"/>
      <c r="AC133" s="15"/>
      <c r="AD133" s="15"/>
      <c r="AE133" s="15"/>
      <c r="AT133" s="262" t="s">
        <v>163</v>
      </c>
      <c r="AU133" s="262" t="s">
        <v>83</v>
      </c>
      <c r="AV133" s="15" t="s">
        <v>159</v>
      </c>
      <c r="AW133" s="15" t="s">
        <v>33</v>
      </c>
      <c r="AX133" s="15" t="s">
        <v>81</v>
      </c>
      <c r="AY133" s="262" t="s">
        <v>152</v>
      </c>
    </row>
    <row r="134" spans="1:65" s="2" customFormat="1" ht="24.15" customHeight="1">
      <c r="A134" s="39"/>
      <c r="B134" s="40"/>
      <c r="C134" s="213" t="s">
        <v>196</v>
      </c>
      <c r="D134" s="213" t="s">
        <v>154</v>
      </c>
      <c r="E134" s="214" t="s">
        <v>203</v>
      </c>
      <c r="F134" s="215" t="s">
        <v>204</v>
      </c>
      <c r="G134" s="216" t="s">
        <v>157</v>
      </c>
      <c r="H134" s="217">
        <v>11.43</v>
      </c>
      <c r="I134" s="218"/>
      <c r="J134" s="219">
        <f>ROUND(I134*H134,2)</f>
        <v>0</v>
      </c>
      <c r="K134" s="215" t="s">
        <v>158</v>
      </c>
      <c r="L134" s="45"/>
      <c r="M134" s="220" t="s">
        <v>19</v>
      </c>
      <c r="N134" s="221" t="s">
        <v>45</v>
      </c>
      <c r="O134" s="85"/>
      <c r="P134" s="222">
        <f>O134*H134</f>
        <v>0</v>
      </c>
      <c r="Q134" s="222">
        <v>0</v>
      </c>
      <c r="R134" s="222">
        <f>Q134*H134</f>
        <v>0</v>
      </c>
      <c r="S134" s="222">
        <v>0</v>
      </c>
      <c r="T134" s="223">
        <f>S134*H134</f>
        <v>0</v>
      </c>
      <c r="U134" s="39"/>
      <c r="V134" s="39"/>
      <c r="W134" s="39"/>
      <c r="X134" s="39"/>
      <c r="Y134" s="39"/>
      <c r="Z134" s="39"/>
      <c r="AA134" s="39"/>
      <c r="AB134" s="39"/>
      <c r="AC134" s="39"/>
      <c r="AD134" s="39"/>
      <c r="AE134" s="39"/>
      <c r="AR134" s="224" t="s">
        <v>159</v>
      </c>
      <c r="AT134" s="224" t="s">
        <v>154</v>
      </c>
      <c r="AU134" s="224" t="s">
        <v>83</v>
      </c>
      <c r="AY134" s="18" t="s">
        <v>152</v>
      </c>
      <c r="BE134" s="225">
        <f>IF(N134="základní",J134,0)</f>
        <v>0</v>
      </c>
      <c r="BF134" s="225">
        <f>IF(N134="snížená",J134,0)</f>
        <v>0</v>
      </c>
      <c r="BG134" s="225">
        <f>IF(N134="zákl. přenesená",J134,0)</f>
        <v>0</v>
      </c>
      <c r="BH134" s="225">
        <f>IF(N134="sníž. přenesená",J134,0)</f>
        <v>0</v>
      </c>
      <c r="BI134" s="225">
        <f>IF(N134="nulová",J134,0)</f>
        <v>0</v>
      </c>
      <c r="BJ134" s="18" t="s">
        <v>81</v>
      </c>
      <c r="BK134" s="225">
        <f>ROUND(I134*H134,2)</f>
        <v>0</v>
      </c>
      <c r="BL134" s="18" t="s">
        <v>159</v>
      </c>
      <c r="BM134" s="224" t="s">
        <v>875</v>
      </c>
    </row>
    <row r="135" spans="1:47" s="2" customFormat="1" ht="12">
      <c r="A135" s="39"/>
      <c r="B135" s="40"/>
      <c r="C135" s="41"/>
      <c r="D135" s="226" t="s">
        <v>161</v>
      </c>
      <c r="E135" s="41"/>
      <c r="F135" s="227" t="s">
        <v>200</v>
      </c>
      <c r="G135" s="41"/>
      <c r="H135" s="41"/>
      <c r="I135" s="228"/>
      <c r="J135" s="41"/>
      <c r="K135" s="41"/>
      <c r="L135" s="45"/>
      <c r="M135" s="229"/>
      <c r="N135" s="230"/>
      <c r="O135" s="85"/>
      <c r="P135" s="85"/>
      <c r="Q135" s="85"/>
      <c r="R135" s="85"/>
      <c r="S135" s="85"/>
      <c r="T135" s="86"/>
      <c r="U135" s="39"/>
      <c r="V135" s="39"/>
      <c r="W135" s="39"/>
      <c r="X135" s="39"/>
      <c r="Y135" s="39"/>
      <c r="Z135" s="39"/>
      <c r="AA135" s="39"/>
      <c r="AB135" s="39"/>
      <c r="AC135" s="39"/>
      <c r="AD135" s="39"/>
      <c r="AE135" s="39"/>
      <c r="AT135" s="18" t="s">
        <v>161</v>
      </c>
      <c r="AU135" s="18" t="s">
        <v>83</v>
      </c>
    </row>
    <row r="136" spans="1:51" s="13" customFormat="1" ht="12">
      <c r="A136" s="13"/>
      <c r="B136" s="231"/>
      <c r="C136" s="232"/>
      <c r="D136" s="226" t="s">
        <v>163</v>
      </c>
      <c r="E136" s="233" t="s">
        <v>19</v>
      </c>
      <c r="F136" s="234" t="s">
        <v>864</v>
      </c>
      <c r="G136" s="232"/>
      <c r="H136" s="233" t="s">
        <v>19</v>
      </c>
      <c r="I136" s="235"/>
      <c r="J136" s="232"/>
      <c r="K136" s="232"/>
      <c r="L136" s="236"/>
      <c r="M136" s="237"/>
      <c r="N136" s="238"/>
      <c r="O136" s="238"/>
      <c r="P136" s="238"/>
      <c r="Q136" s="238"/>
      <c r="R136" s="238"/>
      <c r="S136" s="238"/>
      <c r="T136" s="239"/>
      <c r="U136" s="13"/>
      <c r="V136" s="13"/>
      <c r="W136" s="13"/>
      <c r="X136" s="13"/>
      <c r="Y136" s="13"/>
      <c r="Z136" s="13"/>
      <c r="AA136" s="13"/>
      <c r="AB136" s="13"/>
      <c r="AC136" s="13"/>
      <c r="AD136" s="13"/>
      <c r="AE136" s="13"/>
      <c r="AT136" s="240" t="s">
        <v>163</v>
      </c>
      <c r="AU136" s="240" t="s">
        <v>83</v>
      </c>
      <c r="AV136" s="13" t="s">
        <v>81</v>
      </c>
      <c r="AW136" s="13" t="s">
        <v>33</v>
      </c>
      <c r="AX136" s="13" t="s">
        <v>74</v>
      </c>
      <c r="AY136" s="240" t="s">
        <v>152</v>
      </c>
    </row>
    <row r="137" spans="1:51" s="14" customFormat="1" ht="12">
      <c r="A137" s="14"/>
      <c r="B137" s="241"/>
      <c r="C137" s="242"/>
      <c r="D137" s="226" t="s">
        <v>163</v>
      </c>
      <c r="E137" s="243" t="s">
        <v>19</v>
      </c>
      <c r="F137" s="244" t="s">
        <v>865</v>
      </c>
      <c r="G137" s="242"/>
      <c r="H137" s="245">
        <v>2.467</v>
      </c>
      <c r="I137" s="246"/>
      <c r="J137" s="242"/>
      <c r="K137" s="242"/>
      <c r="L137" s="247"/>
      <c r="M137" s="248"/>
      <c r="N137" s="249"/>
      <c r="O137" s="249"/>
      <c r="P137" s="249"/>
      <c r="Q137" s="249"/>
      <c r="R137" s="249"/>
      <c r="S137" s="249"/>
      <c r="T137" s="250"/>
      <c r="U137" s="14"/>
      <c r="V137" s="14"/>
      <c r="W137" s="14"/>
      <c r="X137" s="14"/>
      <c r="Y137" s="14"/>
      <c r="Z137" s="14"/>
      <c r="AA137" s="14"/>
      <c r="AB137" s="14"/>
      <c r="AC137" s="14"/>
      <c r="AD137" s="14"/>
      <c r="AE137" s="14"/>
      <c r="AT137" s="251" t="s">
        <v>163</v>
      </c>
      <c r="AU137" s="251" t="s">
        <v>83</v>
      </c>
      <c r="AV137" s="14" t="s">
        <v>83</v>
      </c>
      <c r="AW137" s="14" t="s">
        <v>33</v>
      </c>
      <c r="AX137" s="14" t="s">
        <v>74</v>
      </c>
      <c r="AY137" s="251" t="s">
        <v>152</v>
      </c>
    </row>
    <row r="138" spans="1:51" s="13" customFormat="1" ht="12">
      <c r="A138" s="13"/>
      <c r="B138" s="231"/>
      <c r="C138" s="232"/>
      <c r="D138" s="226" t="s">
        <v>163</v>
      </c>
      <c r="E138" s="233" t="s">
        <v>19</v>
      </c>
      <c r="F138" s="234" t="s">
        <v>866</v>
      </c>
      <c r="G138" s="232"/>
      <c r="H138" s="233" t="s">
        <v>19</v>
      </c>
      <c r="I138" s="235"/>
      <c r="J138" s="232"/>
      <c r="K138" s="232"/>
      <c r="L138" s="236"/>
      <c r="M138" s="237"/>
      <c r="N138" s="238"/>
      <c r="O138" s="238"/>
      <c r="P138" s="238"/>
      <c r="Q138" s="238"/>
      <c r="R138" s="238"/>
      <c r="S138" s="238"/>
      <c r="T138" s="239"/>
      <c r="U138" s="13"/>
      <c r="V138" s="13"/>
      <c r="W138" s="13"/>
      <c r="X138" s="13"/>
      <c r="Y138" s="13"/>
      <c r="Z138" s="13"/>
      <c r="AA138" s="13"/>
      <c r="AB138" s="13"/>
      <c r="AC138" s="13"/>
      <c r="AD138" s="13"/>
      <c r="AE138" s="13"/>
      <c r="AT138" s="240" t="s">
        <v>163</v>
      </c>
      <c r="AU138" s="240" t="s">
        <v>83</v>
      </c>
      <c r="AV138" s="13" t="s">
        <v>81</v>
      </c>
      <c r="AW138" s="13" t="s">
        <v>33</v>
      </c>
      <c r="AX138" s="13" t="s">
        <v>74</v>
      </c>
      <c r="AY138" s="240" t="s">
        <v>152</v>
      </c>
    </row>
    <row r="139" spans="1:51" s="14" customFormat="1" ht="12">
      <c r="A139" s="14"/>
      <c r="B139" s="241"/>
      <c r="C139" s="242"/>
      <c r="D139" s="226" t="s">
        <v>163</v>
      </c>
      <c r="E139" s="243" t="s">
        <v>19</v>
      </c>
      <c r="F139" s="244" t="s">
        <v>867</v>
      </c>
      <c r="G139" s="242"/>
      <c r="H139" s="245">
        <v>19.412</v>
      </c>
      <c r="I139" s="246"/>
      <c r="J139" s="242"/>
      <c r="K139" s="242"/>
      <c r="L139" s="247"/>
      <c r="M139" s="248"/>
      <c r="N139" s="249"/>
      <c r="O139" s="249"/>
      <c r="P139" s="249"/>
      <c r="Q139" s="249"/>
      <c r="R139" s="249"/>
      <c r="S139" s="249"/>
      <c r="T139" s="250"/>
      <c r="U139" s="14"/>
      <c r="V139" s="14"/>
      <c r="W139" s="14"/>
      <c r="X139" s="14"/>
      <c r="Y139" s="14"/>
      <c r="Z139" s="14"/>
      <c r="AA139" s="14"/>
      <c r="AB139" s="14"/>
      <c r="AC139" s="14"/>
      <c r="AD139" s="14"/>
      <c r="AE139" s="14"/>
      <c r="AT139" s="251" t="s">
        <v>163</v>
      </c>
      <c r="AU139" s="251" t="s">
        <v>83</v>
      </c>
      <c r="AV139" s="14" t="s">
        <v>83</v>
      </c>
      <c r="AW139" s="14" t="s">
        <v>33</v>
      </c>
      <c r="AX139" s="14" t="s">
        <v>74</v>
      </c>
      <c r="AY139" s="251" t="s">
        <v>152</v>
      </c>
    </row>
    <row r="140" spans="1:51" s="13" customFormat="1" ht="12">
      <c r="A140" s="13"/>
      <c r="B140" s="231"/>
      <c r="C140" s="232"/>
      <c r="D140" s="226" t="s">
        <v>163</v>
      </c>
      <c r="E140" s="233" t="s">
        <v>19</v>
      </c>
      <c r="F140" s="234" t="s">
        <v>187</v>
      </c>
      <c r="G140" s="232"/>
      <c r="H140" s="233" t="s">
        <v>19</v>
      </c>
      <c r="I140" s="235"/>
      <c r="J140" s="232"/>
      <c r="K140" s="232"/>
      <c r="L140" s="236"/>
      <c r="M140" s="237"/>
      <c r="N140" s="238"/>
      <c r="O140" s="238"/>
      <c r="P140" s="238"/>
      <c r="Q140" s="238"/>
      <c r="R140" s="238"/>
      <c r="S140" s="238"/>
      <c r="T140" s="239"/>
      <c r="U140" s="13"/>
      <c r="V140" s="13"/>
      <c r="W140" s="13"/>
      <c r="X140" s="13"/>
      <c r="Y140" s="13"/>
      <c r="Z140" s="13"/>
      <c r="AA140" s="13"/>
      <c r="AB140" s="13"/>
      <c r="AC140" s="13"/>
      <c r="AD140" s="13"/>
      <c r="AE140" s="13"/>
      <c r="AT140" s="240" t="s">
        <v>163</v>
      </c>
      <c r="AU140" s="240" t="s">
        <v>83</v>
      </c>
      <c r="AV140" s="13" t="s">
        <v>81</v>
      </c>
      <c r="AW140" s="13" t="s">
        <v>33</v>
      </c>
      <c r="AX140" s="13" t="s">
        <v>74</v>
      </c>
      <c r="AY140" s="240" t="s">
        <v>152</v>
      </c>
    </row>
    <row r="141" spans="1:51" s="14" customFormat="1" ht="12">
      <c r="A141" s="14"/>
      <c r="B141" s="241"/>
      <c r="C141" s="242"/>
      <c r="D141" s="226" t="s">
        <v>163</v>
      </c>
      <c r="E141" s="243" t="s">
        <v>19</v>
      </c>
      <c r="F141" s="244" t="s">
        <v>871</v>
      </c>
      <c r="G141" s="242"/>
      <c r="H141" s="245">
        <v>-10.449</v>
      </c>
      <c r="I141" s="246"/>
      <c r="J141" s="242"/>
      <c r="K141" s="242"/>
      <c r="L141" s="247"/>
      <c r="M141" s="248"/>
      <c r="N141" s="249"/>
      <c r="O141" s="249"/>
      <c r="P141" s="249"/>
      <c r="Q141" s="249"/>
      <c r="R141" s="249"/>
      <c r="S141" s="249"/>
      <c r="T141" s="250"/>
      <c r="U141" s="14"/>
      <c r="V141" s="14"/>
      <c r="W141" s="14"/>
      <c r="X141" s="14"/>
      <c r="Y141" s="14"/>
      <c r="Z141" s="14"/>
      <c r="AA141" s="14"/>
      <c r="AB141" s="14"/>
      <c r="AC141" s="14"/>
      <c r="AD141" s="14"/>
      <c r="AE141" s="14"/>
      <c r="AT141" s="251" t="s">
        <v>163</v>
      </c>
      <c r="AU141" s="251" t="s">
        <v>83</v>
      </c>
      <c r="AV141" s="14" t="s">
        <v>83</v>
      </c>
      <c r="AW141" s="14" t="s">
        <v>33</v>
      </c>
      <c r="AX141" s="14" t="s">
        <v>74</v>
      </c>
      <c r="AY141" s="251" t="s">
        <v>152</v>
      </c>
    </row>
    <row r="142" spans="1:51" s="15" customFormat="1" ht="12">
      <c r="A142" s="15"/>
      <c r="B142" s="252"/>
      <c r="C142" s="253"/>
      <c r="D142" s="226" t="s">
        <v>163</v>
      </c>
      <c r="E142" s="254" t="s">
        <v>19</v>
      </c>
      <c r="F142" s="255" t="s">
        <v>170</v>
      </c>
      <c r="G142" s="253"/>
      <c r="H142" s="256">
        <v>11.43</v>
      </c>
      <c r="I142" s="257"/>
      <c r="J142" s="253"/>
      <c r="K142" s="253"/>
      <c r="L142" s="258"/>
      <c r="M142" s="259"/>
      <c r="N142" s="260"/>
      <c r="O142" s="260"/>
      <c r="P142" s="260"/>
      <c r="Q142" s="260"/>
      <c r="R142" s="260"/>
      <c r="S142" s="260"/>
      <c r="T142" s="261"/>
      <c r="U142" s="15"/>
      <c r="V142" s="15"/>
      <c r="W142" s="15"/>
      <c r="X142" s="15"/>
      <c r="Y142" s="15"/>
      <c r="Z142" s="15"/>
      <c r="AA142" s="15"/>
      <c r="AB142" s="15"/>
      <c r="AC142" s="15"/>
      <c r="AD142" s="15"/>
      <c r="AE142" s="15"/>
      <c r="AT142" s="262" t="s">
        <v>163</v>
      </c>
      <c r="AU142" s="262" t="s">
        <v>83</v>
      </c>
      <c r="AV142" s="15" t="s">
        <v>159</v>
      </c>
      <c r="AW142" s="15" t="s">
        <v>33</v>
      </c>
      <c r="AX142" s="15" t="s">
        <v>81</v>
      </c>
      <c r="AY142" s="262" t="s">
        <v>152</v>
      </c>
    </row>
    <row r="143" spans="1:63" s="12" customFormat="1" ht="22.8" customHeight="1">
      <c r="A143" s="12"/>
      <c r="B143" s="197"/>
      <c r="C143" s="198"/>
      <c r="D143" s="199" t="s">
        <v>73</v>
      </c>
      <c r="E143" s="211" t="s">
        <v>83</v>
      </c>
      <c r="F143" s="211" t="s">
        <v>206</v>
      </c>
      <c r="G143" s="198"/>
      <c r="H143" s="198"/>
      <c r="I143" s="201"/>
      <c r="J143" s="212">
        <f>BK143</f>
        <v>0</v>
      </c>
      <c r="K143" s="198"/>
      <c r="L143" s="203"/>
      <c r="M143" s="204"/>
      <c r="N143" s="205"/>
      <c r="O143" s="205"/>
      <c r="P143" s="206">
        <f>SUM(P144:P182)</f>
        <v>0</v>
      </c>
      <c r="Q143" s="205"/>
      <c r="R143" s="206">
        <f>SUM(R144:R182)</f>
        <v>104.07696800999999</v>
      </c>
      <c r="S143" s="205"/>
      <c r="T143" s="207">
        <f>SUM(T144:T182)</f>
        <v>0</v>
      </c>
      <c r="U143" s="12"/>
      <c r="V143" s="12"/>
      <c r="W143" s="12"/>
      <c r="X143" s="12"/>
      <c r="Y143" s="12"/>
      <c r="Z143" s="12"/>
      <c r="AA143" s="12"/>
      <c r="AB143" s="12"/>
      <c r="AC143" s="12"/>
      <c r="AD143" s="12"/>
      <c r="AE143" s="12"/>
      <c r="AR143" s="208" t="s">
        <v>81</v>
      </c>
      <c r="AT143" s="209" t="s">
        <v>73</v>
      </c>
      <c r="AU143" s="209" t="s">
        <v>81</v>
      </c>
      <c r="AY143" s="208" t="s">
        <v>152</v>
      </c>
      <c r="BK143" s="210">
        <f>SUM(BK144:BK182)</f>
        <v>0</v>
      </c>
    </row>
    <row r="144" spans="1:65" s="2" customFormat="1" ht="14.4" customHeight="1">
      <c r="A144" s="39"/>
      <c r="B144" s="40"/>
      <c r="C144" s="213" t="s">
        <v>202</v>
      </c>
      <c r="D144" s="213" t="s">
        <v>154</v>
      </c>
      <c r="E144" s="214" t="s">
        <v>208</v>
      </c>
      <c r="F144" s="215" t="s">
        <v>209</v>
      </c>
      <c r="G144" s="216" t="s">
        <v>157</v>
      </c>
      <c r="H144" s="217">
        <v>13.932</v>
      </c>
      <c r="I144" s="218"/>
      <c r="J144" s="219">
        <f>ROUND(I144*H144,2)</f>
        <v>0</v>
      </c>
      <c r="K144" s="215" t="s">
        <v>158</v>
      </c>
      <c r="L144" s="45"/>
      <c r="M144" s="220" t="s">
        <v>19</v>
      </c>
      <c r="N144" s="221" t="s">
        <v>45</v>
      </c>
      <c r="O144" s="85"/>
      <c r="P144" s="222">
        <f>O144*H144</f>
        <v>0</v>
      </c>
      <c r="Q144" s="222">
        <v>1.98</v>
      </c>
      <c r="R144" s="222">
        <f>Q144*H144</f>
        <v>27.58536</v>
      </c>
      <c r="S144" s="222">
        <v>0</v>
      </c>
      <c r="T144" s="223">
        <f>S144*H144</f>
        <v>0</v>
      </c>
      <c r="U144" s="39"/>
      <c r="V144" s="39"/>
      <c r="W144" s="39"/>
      <c r="X144" s="39"/>
      <c r="Y144" s="39"/>
      <c r="Z144" s="39"/>
      <c r="AA144" s="39"/>
      <c r="AB144" s="39"/>
      <c r="AC144" s="39"/>
      <c r="AD144" s="39"/>
      <c r="AE144" s="39"/>
      <c r="AR144" s="224" t="s">
        <v>159</v>
      </c>
      <c r="AT144" s="224" t="s">
        <v>154</v>
      </c>
      <c r="AU144" s="224" t="s">
        <v>83</v>
      </c>
      <c r="AY144" s="18" t="s">
        <v>152</v>
      </c>
      <c r="BE144" s="225">
        <f>IF(N144="základní",J144,0)</f>
        <v>0</v>
      </c>
      <c r="BF144" s="225">
        <f>IF(N144="snížená",J144,0)</f>
        <v>0</v>
      </c>
      <c r="BG144" s="225">
        <f>IF(N144="zákl. přenesená",J144,0)</f>
        <v>0</v>
      </c>
      <c r="BH144" s="225">
        <f>IF(N144="sníž. přenesená",J144,0)</f>
        <v>0</v>
      </c>
      <c r="BI144" s="225">
        <f>IF(N144="nulová",J144,0)</f>
        <v>0</v>
      </c>
      <c r="BJ144" s="18" t="s">
        <v>81</v>
      </c>
      <c r="BK144" s="225">
        <f>ROUND(I144*H144,2)</f>
        <v>0</v>
      </c>
      <c r="BL144" s="18" t="s">
        <v>159</v>
      </c>
      <c r="BM144" s="224" t="s">
        <v>876</v>
      </c>
    </row>
    <row r="145" spans="1:47" s="2" customFormat="1" ht="12">
      <c r="A145" s="39"/>
      <c r="B145" s="40"/>
      <c r="C145" s="41"/>
      <c r="D145" s="226" t="s">
        <v>161</v>
      </c>
      <c r="E145" s="41"/>
      <c r="F145" s="227" t="s">
        <v>211</v>
      </c>
      <c r="G145" s="41"/>
      <c r="H145" s="41"/>
      <c r="I145" s="228"/>
      <c r="J145" s="41"/>
      <c r="K145" s="41"/>
      <c r="L145" s="45"/>
      <c r="M145" s="229"/>
      <c r="N145" s="230"/>
      <c r="O145" s="85"/>
      <c r="P145" s="85"/>
      <c r="Q145" s="85"/>
      <c r="R145" s="85"/>
      <c r="S145" s="85"/>
      <c r="T145" s="86"/>
      <c r="U145" s="39"/>
      <c r="V145" s="39"/>
      <c r="W145" s="39"/>
      <c r="X145" s="39"/>
      <c r="Y145" s="39"/>
      <c r="Z145" s="39"/>
      <c r="AA145" s="39"/>
      <c r="AB145" s="39"/>
      <c r="AC145" s="39"/>
      <c r="AD145" s="39"/>
      <c r="AE145" s="39"/>
      <c r="AT145" s="18" t="s">
        <v>161</v>
      </c>
      <c r="AU145" s="18" t="s">
        <v>83</v>
      </c>
    </row>
    <row r="146" spans="1:51" s="13" customFormat="1" ht="12">
      <c r="A146" s="13"/>
      <c r="B146" s="231"/>
      <c r="C146" s="232"/>
      <c r="D146" s="226" t="s">
        <v>163</v>
      </c>
      <c r="E146" s="233" t="s">
        <v>19</v>
      </c>
      <c r="F146" s="234" t="s">
        <v>877</v>
      </c>
      <c r="G146" s="232"/>
      <c r="H146" s="233" t="s">
        <v>19</v>
      </c>
      <c r="I146" s="235"/>
      <c r="J146" s="232"/>
      <c r="K146" s="232"/>
      <c r="L146" s="236"/>
      <c r="M146" s="237"/>
      <c r="N146" s="238"/>
      <c r="O146" s="238"/>
      <c r="P146" s="238"/>
      <c r="Q146" s="238"/>
      <c r="R146" s="238"/>
      <c r="S146" s="238"/>
      <c r="T146" s="239"/>
      <c r="U146" s="13"/>
      <c r="V146" s="13"/>
      <c r="W146" s="13"/>
      <c r="X146" s="13"/>
      <c r="Y146" s="13"/>
      <c r="Z146" s="13"/>
      <c r="AA146" s="13"/>
      <c r="AB146" s="13"/>
      <c r="AC146" s="13"/>
      <c r="AD146" s="13"/>
      <c r="AE146" s="13"/>
      <c r="AT146" s="240" t="s">
        <v>163</v>
      </c>
      <c r="AU146" s="240" t="s">
        <v>83</v>
      </c>
      <c r="AV146" s="13" t="s">
        <v>81</v>
      </c>
      <c r="AW146" s="13" t="s">
        <v>33</v>
      </c>
      <c r="AX146" s="13" t="s">
        <v>74</v>
      </c>
      <c r="AY146" s="240" t="s">
        <v>152</v>
      </c>
    </row>
    <row r="147" spans="1:51" s="14" customFormat="1" ht="12">
      <c r="A147" s="14"/>
      <c r="B147" s="241"/>
      <c r="C147" s="242"/>
      <c r="D147" s="226" t="s">
        <v>163</v>
      </c>
      <c r="E147" s="243" t="s">
        <v>19</v>
      </c>
      <c r="F147" s="244" t="s">
        <v>878</v>
      </c>
      <c r="G147" s="242"/>
      <c r="H147" s="245">
        <v>13.932</v>
      </c>
      <c r="I147" s="246"/>
      <c r="J147" s="242"/>
      <c r="K147" s="242"/>
      <c r="L147" s="247"/>
      <c r="M147" s="248"/>
      <c r="N147" s="249"/>
      <c r="O147" s="249"/>
      <c r="P147" s="249"/>
      <c r="Q147" s="249"/>
      <c r="R147" s="249"/>
      <c r="S147" s="249"/>
      <c r="T147" s="250"/>
      <c r="U147" s="14"/>
      <c r="V147" s="14"/>
      <c r="W147" s="14"/>
      <c r="X147" s="14"/>
      <c r="Y147" s="14"/>
      <c r="Z147" s="14"/>
      <c r="AA147" s="14"/>
      <c r="AB147" s="14"/>
      <c r="AC147" s="14"/>
      <c r="AD147" s="14"/>
      <c r="AE147" s="14"/>
      <c r="AT147" s="251" t="s">
        <v>163</v>
      </c>
      <c r="AU147" s="251" t="s">
        <v>83</v>
      </c>
      <c r="AV147" s="14" t="s">
        <v>83</v>
      </c>
      <c r="AW147" s="14" t="s">
        <v>33</v>
      </c>
      <c r="AX147" s="14" t="s">
        <v>74</v>
      </c>
      <c r="AY147" s="251" t="s">
        <v>152</v>
      </c>
    </row>
    <row r="148" spans="1:51" s="15" customFormat="1" ht="12">
      <c r="A148" s="15"/>
      <c r="B148" s="252"/>
      <c r="C148" s="253"/>
      <c r="D148" s="226" t="s">
        <v>163</v>
      </c>
      <c r="E148" s="254" t="s">
        <v>19</v>
      </c>
      <c r="F148" s="255" t="s">
        <v>170</v>
      </c>
      <c r="G148" s="253"/>
      <c r="H148" s="256">
        <v>13.932</v>
      </c>
      <c r="I148" s="257"/>
      <c r="J148" s="253"/>
      <c r="K148" s="253"/>
      <c r="L148" s="258"/>
      <c r="M148" s="259"/>
      <c r="N148" s="260"/>
      <c r="O148" s="260"/>
      <c r="P148" s="260"/>
      <c r="Q148" s="260"/>
      <c r="R148" s="260"/>
      <c r="S148" s="260"/>
      <c r="T148" s="261"/>
      <c r="U148" s="15"/>
      <c r="V148" s="15"/>
      <c r="W148" s="15"/>
      <c r="X148" s="15"/>
      <c r="Y148" s="15"/>
      <c r="Z148" s="15"/>
      <c r="AA148" s="15"/>
      <c r="AB148" s="15"/>
      <c r="AC148" s="15"/>
      <c r="AD148" s="15"/>
      <c r="AE148" s="15"/>
      <c r="AT148" s="262" t="s">
        <v>163</v>
      </c>
      <c r="AU148" s="262" t="s">
        <v>83</v>
      </c>
      <c r="AV148" s="15" t="s">
        <v>159</v>
      </c>
      <c r="AW148" s="15" t="s">
        <v>33</v>
      </c>
      <c r="AX148" s="15" t="s">
        <v>81</v>
      </c>
      <c r="AY148" s="262" t="s">
        <v>152</v>
      </c>
    </row>
    <row r="149" spans="1:65" s="2" customFormat="1" ht="14.4" customHeight="1">
      <c r="A149" s="39"/>
      <c r="B149" s="40"/>
      <c r="C149" s="213" t="s">
        <v>207</v>
      </c>
      <c r="D149" s="213" t="s">
        <v>154</v>
      </c>
      <c r="E149" s="214" t="s">
        <v>215</v>
      </c>
      <c r="F149" s="215" t="s">
        <v>216</v>
      </c>
      <c r="G149" s="216" t="s">
        <v>157</v>
      </c>
      <c r="H149" s="217">
        <v>2.444</v>
      </c>
      <c r="I149" s="218"/>
      <c r="J149" s="219">
        <f>ROUND(I149*H149,2)</f>
        <v>0</v>
      </c>
      <c r="K149" s="215" t="s">
        <v>158</v>
      </c>
      <c r="L149" s="45"/>
      <c r="M149" s="220" t="s">
        <v>19</v>
      </c>
      <c r="N149" s="221" t="s">
        <v>45</v>
      </c>
      <c r="O149" s="85"/>
      <c r="P149" s="222">
        <f>O149*H149</f>
        <v>0</v>
      </c>
      <c r="Q149" s="222">
        <v>2.662</v>
      </c>
      <c r="R149" s="222">
        <f>Q149*H149</f>
        <v>6.505928</v>
      </c>
      <c r="S149" s="222">
        <v>0</v>
      </c>
      <c r="T149" s="223">
        <f>S149*H149</f>
        <v>0</v>
      </c>
      <c r="U149" s="39"/>
      <c r="V149" s="39"/>
      <c r="W149" s="39"/>
      <c r="X149" s="39"/>
      <c r="Y149" s="39"/>
      <c r="Z149" s="39"/>
      <c r="AA149" s="39"/>
      <c r="AB149" s="39"/>
      <c r="AC149" s="39"/>
      <c r="AD149" s="39"/>
      <c r="AE149" s="39"/>
      <c r="AR149" s="224" t="s">
        <v>159</v>
      </c>
      <c r="AT149" s="224" t="s">
        <v>154</v>
      </c>
      <c r="AU149" s="224" t="s">
        <v>83</v>
      </c>
      <c r="AY149" s="18" t="s">
        <v>152</v>
      </c>
      <c r="BE149" s="225">
        <f>IF(N149="základní",J149,0)</f>
        <v>0</v>
      </c>
      <c r="BF149" s="225">
        <f>IF(N149="snížená",J149,0)</f>
        <v>0</v>
      </c>
      <c r="BG149" s="225">
        <f>IF(N149="zákl. přenesená",J149,0)</f>
        <v>0</v>
      </c>
      <c r="BH149" s="225">
        <f>IF(N149="sníž. přenesená",J149,0)</f>
        <v>0</v>
      </c>
      <c r="BI149" s="225">
        <f>IF(N149="nulová",J149,0)</f>
        <v>0</v>
      </c>
      <c r="BJ149" s="18" t="s">
        <v>81</v>
      </c>
      <c r="BK149" s="225">
        <f>ROUND(I149*H149,2)</f>
        <v>0</v>
      </c>
      <c r="BL149" s="18" t="s">
        <v>159</v>
      </c>
      <c r="BM149" s="224" t="s">
        <v>879</v>
      </c>
    </row>
    <row r="150" spans="1:51" s="13" customFormat="1" ht="12">
      <c r="A150" s="13"/>
      <c r="B150" s="231"/>
      <c r="C150" s="232"/>
      <c r="D150" s="226" t="s">
        <v>163</v>
      </c>
      <c r="E150" s="233" t="s">
        <v>19</v>
      </c>
      <c r="F150" s="234" t="s">
        <v>880</v>
      </c>
      <c r="G150" s="232"/>
      <c r="H150" s="233" t="s">
        <v>19</v>
      </c>
      <c r="I150" s="235"/>
      <c r="J150" s="232"/>
      <c r="K150" s="232"/>
      <c r="L150" s="236"/>
      <c r="M150" s="237"/>
      <c r="N150" s="238"/>
      <c r="O150" s="238"/>
      <c r="P150" s="238"/>
      <c r="Q150" s="238"/>
      <c r="R150" s="238"/>
      <c r="S150" s="238"/>
      <c r="T150" s="239"/>
      <c r="U150" s="13"/>
      <c r="V150" s="13"/>
      <c r="W150" s="13"/>
      <c r="X150" s="13"/>
      <c r="Y150" s="13"/>
      <c r="Z150" s="13"/>
      <c r="AA150" s="13"/>
      <c r="AB150" s="13"/>
      <c r="AC150" s="13"/>
      <c r="AD150" s="13"/>
      <c r="AE150" s="13"/>
      <c r="AT150" s="240" t="s">
        <v>163</v>
      </c>
      <c r="AU150" s="240" t="s">
        <v>83</v>
      </c>
      <c r="AV150" s="13" t="s">
        <v>81</v>
      </c>
      <c r="AW150" s="13" t="s">
        <v>33</v>
      </c>
      <c r="AX150" s="13" t="s">
        <v>74</v>
      </c>
      <c r="AY150" s="240" t="s">
        <v>152</v>
      </c>
    </row>
    <row r="151" spans="1:51" s="14" customFormat="1" ht="12">
      <c r="A151" s="14"/>
      <c r="B151" s="241"/>
      <c r="C151" s="242"/>
      <c r="D151" s="226" t="s">
        <v>163</v>
      </c>
      <c r="E151" s="243" t="s">
        <v>19</v>
      </c>
      <c r="F151" s="244" t="s">
        <v>881</v>
      </c>
      <c r="G151" s="242"/>
      <c r="H151" s="245">
        <v>2.444</v>
      </c>
      <c r="I151" s="246"/>
      <c r="J151" s="242"/>
      <c r="K151" s="242"/>
      <c r="L151" s="247"/>
      <c r="M151" s="248"/>
      <c r="N151" s="249"/>
      <c r="O151" s="249"/>
      <c r="P151" s="249"/>
      <c r="Q151" s="249"/>
      <c r="R151" s="249"/>
      <c r="S151" s="249"/>
      <c r="T151" s="250"/>
      <c r="U151" s="14"/>
      <c r="V151" s="14"/>
      <c r="W151" s="14"/>
      <c r="X151" s="14"/>
      <c r="Y151" s="14"/>
      <c r="Z151" s="14"/>
      <c r="AA151" s="14"/>
      <c r="AB151" s="14"/>
      <c r="AC151" s="14"/>
      <c r="AD151" s="14"/>
      <c r="AE151" s="14"/>
      <c r="AT151" s="251" t="s">
        <v>163</v>
      </c>
      <c r="AU151" s="251" t="s">
        <v>83</v>
      </c>
      <c r="AV151" s="14" t="s">
        <v>83</v>
      </c>
      <c r="AW151" s="14" t="s">
        <v>33</v>
      </c>
      <c r="AX151" s="14" t="s">
        <v>74</v>
      </c>
      <c r="AY151" s="251" t="s">
        <v>152</v>
      </c>
    </row>
    <row r="152" spans="1:51" s="15" customFormat="1" ht="12">
      <c r="A152" s="15"/>
      <c r="B152" s="252"/>
      <c r="C152" s="253"/>
      <c r="D152" s="226" t="s">
        <v>163</v>
      </c>
      <c r="E152" s="254" t="s">
        <v>19</v>
      </c>
      <c r="F152" s="255" t="s">
        <v>170</v>
      </c>
      <c r="G152" s="253"/>
      <c r="H152" s="256">
        <v>2.444</v>
      </c>
      <c r="I152" s="257"/>
      <c r="J152" s="253"/>
      <c r="K152" s="253"/>
      <c r="L152" s="258"/>
      <c r="M152" s="259"/>
      <c r="N152" s="260"/>
      <c r="O152" s="260"/>
      <c r="P152" s="260"/>
      <c r="Q152" s="260"/>
      <c r="R152" s="260"/>
      <c r="S152" s="260"/>
      <c r="T152" s="261"/>
      <c r="U152" s="15"/>
      <c r="V152" s="15"/>
      <c r="W152" s="15"/>
      <c r="X152" s="15"/>
      <c r="Y152" s="15"/>
      <c r="Z152" s="15"/>
      <c r="AA152" s="15"/>
      <c r="AB152" s="15"/>
      <c r="AC152" s="15"/>
      <c r="AD152" s="15"/>
      <c r="AE152" s="15"/>
      <c r="AT152" s="262" t="s">
        <v>163</v>
      </c>
      <c r="AU152" s="262" t="s">
        <v>83</v>
      </c>
      <c r="AV152" s="15" t="s">
        <v>159</v>
      </c>
      <c r="AW152" s="15" t="s">
        <v>33</v>
      </c>
      <c r="AX152" s="15" t="s">
        <v>81</v>
      </c>
      <c r="AY152" s="262" t="s">
        <v>152</v>
      </c>
    </row>
    <row r="153" spans="1:65" s="2" customFormat="1" ht="14.4" customHeight="1">
      <c r="A153" s="39"/>
      <c r="B153" s="40"/>
      <c r="C153" s="213" t="s">
        <v>214</v>
      </c>
      <c r="D153" s="213" t="s">
        <v>154</v>
      </c>
      <c r="E153" s="214" t="s">
        <v>224</v>
      </c>
      <c r="F153" s="215" t="s">
        <v>225</v>
      </c>
      <c r="G153" s="216" t="s">
        <v>157</v>
      </c>
      <c r="H153" s="217">
        <v>2.444</v>
      </c>
      <c r="I153" s="218"/>
      <c r="J153" s="219">
        <f>ROUND(I153*H153,2)</f>
        <v>0</v>
      </c>
      <c r="K153" s="215" t="s">
        <v>158</v>
      </c>
      <c r="L153" s="45"/>
      <c r="M153" s="220" t="s">
        <v>19</v>
      </c>
      <c r="N153" s="221" t="s">
        <v>45</v>
      </c>
      <c r="O153" s="85"/>
      <c r="P153" s="222">
        <f>O153*H153</f>
        <v>0</v>
      </c>
      <c r="Q153" s="222">
        <v>0</v>
      </c>
      <c r="R153" s="222">
        <f>Q153*H153</f>
        <v>0</v>
      </c>
      <c r="S153" s="222">
        <v>0</v>
      </c>
      <c r="T153" s="223">
        <f>S153*H153</f>
        <v>0</v>
      </c>
      <c r="U153" s="39"/>
      <c r="V153" s="39"/>
      <c r="W153" s="39"/>
      <c r="X153" s="39"/>
      <c r="Y153" s="39"/>
      <c r="Z153" s="39"/>
      <c r="AA153" s="39"/>
      <c r="AB153" s="39"/>
      <c r="AC153" s="39"/>
      <c r="AD153" s="39"/>
      <c r="AE153" s="39"/>
      <c r="AR153" s="224" t="s">
        <v>159</v>
      </c>
      <c r="AT153" s="224" t="s">
        <v>154</v>
      </c>
      <c r="AU153" s="224" t="s">
        <v>83</v>
      </c>
      <c r="AY153" s="18" t="s">
        <v>152</v>
      </c>
      <c r="BE153" s="225">
        <f>IF(N153="základní",J153,0)</f>
        <v>0</v>
      </c>
      <c r="BF153" s="225">
        <f>IF(N153="snížená",J153,0)</f>
        <v>0</v>
      </c>
      <c r="BG153" s="225">
        <f>IF(N153="zákl. přenesená",J153,0)</f>
        <v>0</v>
      </c>
      <c r="BH153" s="225">
        <f>IF(N153="sníž. přenesená",J153,0)</f>
        <v>0</v>
      </c>
      <c r="BI153" s="225">
        <f>IF(N153="nulová",J153,0)</f>
        <v>0</v>
      </c>
      <c r="BJ153" s="18" t="s">
        <v>81</v>
      </c>
      <c r="BK153" s="225">
        <f>ROUND(I153*H153,2)</f>
        <v>0</v>
      </c>
      <c r="BL153" s="18" t="s">
        <v>159</v>
      </c>
      <c r="BM153" s="224" t="s">
        <v>882</v>
      </c>
    </row>
    <row r="154" spans="1:51" s="13" customFormat="1" ht="12">
      <c r="A154" s="13"/>
      <c r="B154" s="231"/>
      <c r="C154" s="232"/>
      <c r="D154" s="226" t="s">
        <v>163</v>
      </c>
      <c r="E154" s="233" t="s">
        <v>19</v>
      </c>
      <c r="F154" s="234" t="s">
        <v>880</v>
      </c>
      <c r="G154" s="232"/>
      <c r="H154" s="233" t="s">
        <v>19</v>
      </c>
      <c r="I154" s="235"/>
      <c r="J154" s="232"/>
      <c r="K154" s="232"/>
      <c r="L154" s="236"/>
      <c r="M154" s="237"/>
      <c r="N154" s="238"/>
      <c r="O154" s="238"/>
      <c r="P154" s="238"/>
      <c r="Q154" s="238"/>
      <c r="R154" s="238"/>
      <c r="S154" s="238"/>
      <c r="T154" s="239"/>
      <c r="U154" s="13"/>
      <c r="V154" s="13"/>
      <c r="W154" s="13"/>
      <c r="X154" s="13"/>
      <c r="Y154" s="13"/>
      <c r="Z154" s="13"/>
      <c r="AA154" s="13"/>
      <c r="AB154" s="13"/>
      <c r="AC154" s="13"/>
      <c r="AD154" s="13"/>
      <c r="AE154" s="13"/>
      <c r="AT154" s="240" t="s">
        <v>163</v>
      </c>
      <c r="AU154" s="240" t="s">
        <v>83</v>
      </c>
      <c r="AV154" s="13" t="s">
        <v>81</v>
      </c>
      <c r="AW154" s="13" t="s">
        <v>33</v>
      </c>
      <c r="AX154" s="13" t="s">
        <v>74</v>
      </c>
      <c r="AY154" s="240" t="s">
        <v>152</v>
      </c>
    </row>
    <row r="155" spans="1:51" s="14" customFormat="1" ht="12">
      <c r="A155" s="14"/>
      <c r="B155" s="241"/>
      <c r="C155" s="242"/>
      <c r="D155" s="226" t="s">
        <v>163</v>
      </c>
      <c r="E155" s="243" t="s">
        <v>19</v>
      </c>
      <c r="F155" s="244" t="s">
        <v>881</v>
      </c>
      <c r="G155" s="242"/>
      <c r="H155" s="245">
        <v>2.444</v>
      </c>
      <c r="I155" s="246"/>
      <c r="J155" s="242"/>
      <c r="K155" s="242"/>
      <c r="L155" s="247"/>
      <c r="M155" s="248"/>
      <c r="N155" s="249"/>
      <c r="O155" s="249"/>
      <c r="P155" s="249"/>
      <c r="Q155" s="249"/>
      <c r="R155" s="249"/>
      <c r="S155" s="249"/>
      <c r="T155" s="250"/>
      <c r="U155" s="14"/>
      <c r="V155" s="14"/>
      <c r="W155" s="14"/>
      <c r="X155" s="14"/>
      <c r="Y155" s="14"/>
      <c r="Z155" s="14"/>
      <c r="AA155" s="14"/>
      <c r="AB155" s="14"/>
      <c r="AC155" s="14"/>
      <c r="AD155" s="14"/>
      <c r="AE155" s="14"/>
      <c r="AT155" s="251" t="s">
        <v>163</v>
      </c>
      <c r="AU155" s="251" t="s">
        <v>83</v>
      </c>
      <c r="AV155" s="14" t="s">
        <v>83</v>
      </c>
      <c r="AW155" s="14" t="s">
        <v>33</v>
      </c>
      <c r="AX155" s="14" t="s">
        <v>74</v>
      </c>
      <c r="AY155" s="251" t="s">
        <v>152</v>
      </c>
    </row>
    <row r="156" spans="1:51" s="15" customFormat="1" ht="12">
      <c r="A156" s="15"/>
      <c r="B156" s="252"/>
      <c r="C156" s="253"/>
      <c r="D156" s="226" t="s">
        <v>163</v>
      </c>
      <c r="E156" s="254" t="s">
        <v>19</v>
      </c>
      <c r="F156" s="255" t="s">
        <v>170</v>
      </c>
      <c r="G156" s="253"/>
      <c r="H156" s="256">
        <v>2.444</v>
      </c>
      <c r="I156" s="257"/>
      <c r="J156" s="253"/>
      <c r="K156" s="253"/>
      <c r="L156" s="258"/>
      <c r="M156" s="259"/>
      <c r="N156" s="260"/>
      <c r="O156" s="260"/>
      <c r="P156" s="260"/>
      <c r="Q156" s="260"/>
      <c r="R156" s="260"/>
      <c r="S156" s="260"/>
      <c r="T156" s="261"/>
      <c r="U156" s="15"/>
      <c r="V156" s="15"/>
      <c r="W156" s="15"/>
      <c r="X156" s="15"/>
      <c r="Y156" s="15"/>
      <c r="Z156" s="15"/>
      <c r="AA156" s="15"/>
      <c r="AB156" s="15"/>
      <c r="AC156" s="15"/>
      <c r="AD156" s="15"/>
      <c r="AE156" s="15"/>
      <c r="AT156" s="262" t="s">
        <v>163</v>
      </c>
      <c r="AU156" s="262" t="s">
        <v>83</v>
      </c>
      <c r="AV156" s="15" t="s">
        <v>159</v>
      </c>
      <c r="AW156" s="15" t="s">
        <v>33</v>
      </c>
      <c r="AX156" s="15" t="s">
        <v>81</v>
      </c>
      <c r="AY156" s="262" t="s">
        <v>152</v>
      </c>
    </row>
    <row r="157" spans="1:65" s="2" customFormat="1" ht="14.4" customHeight="1">
      <c r="A157" s="39"/>
      <c r="B157" s="40"/>
      <c r="C157" s="213" t="s">
        <v>223</v>
      </c>
      <c r="D157" s="213" t="s">
        <v>154</v>
      </c>
      <c r="E157" s="214" t="s">
        <v>228</v>
      </c>
      <c r="F157" s="215" t="s">
        <v>229</v>
      </c>
      <c r="G157" s="216" t="s">
        <v>157</v>
      </c>
      <c r="H157" s="217">
        <v>30.888</v>
      </c>
      <c r="I157" s="218"/>
      <c r="J157" s="219">
        <f>ROUND(I157*H157,2)</f>
        <v>0</v>
      </c>
      <c r="K157" s="215" t="s">
        <v>158</v>
      </c>
      <c r="L157" s="45"/>
      <c r="M157" s="220" t="s">
        <v>19</v>
      </c>
      <c r="N157" s="221" t="s">
        <v>45</v>
      </c>
      <c r="O157" s="85"/>
      <c r="P157" s="222">
        <f>O157*H157</f>
        <v>0</v>
      </c>
      <c r="Q157" s="222">
        <v>2.25634</v>
      </c>
      <c r="R157" s="222">
        <f>Q157*H157</f>
        <v>69.69382992</v>
      </c>
      <c r="S157" s="222">
        <v>0</v>
      </c>
      <c r="T157" s="223">
        <f>S157*H157</f>
        <v>0</v>
      </c>
      <c r="U157" s="39"/>
      <c r="V157" s="39"/>
      <c r="W157" s="39"/>
      <c r="X157" s="39"/>
      <c r="Y157" s="39"/>
      <c r="Z157" s="39"/>
      <c r="AA157" s="39"/>
      <c r="AB157" s="39"/>
      <c r="AC157" s="39"/>
      <c r="AD157" s="39"/>
      <c r="AE157" s="39"/>
      <c r="AR157" s="224" t="s">
        <v>159</v>
      </c>
      <c r="AT157" s="224" t="s">
        <v>154</v>
      </c>
      <c r="AU157" s="224" t="s">
        <v>83</v>
      </c>
      <c r="AY157" s="18" t="s">
        <v>152</v>
      </c>
      <c r="BE157" s="225">
        <f>IF(N157="základní",J157,0)</f>
        <v>0</v>
      </c>
      <c r="BF157" s="225">
        <f>IF(N157="snížená",J157,0)</f>
        <v>0</v>
      </c>
      <c r="BG157" s="225">
        <f>IF(N157="zákl. přenesená",J157,0)</f>
        <v>0</v>
      </c>
      <c r="BH157" s="225">
        <f>IF(N157="sníž. přenesená",J157,0)</f>
        <v>0</v>
      </c>
      <c r="BI157" s="225">
        <f>IF(N157="nulová",J157,0)</f>
        <v>0</v>
      </c>
      <c r="BJ157" s="18" t="s">
        <v>81</v>
      </c>
      <c r="BK157" s="225">
        <f>ROUND(I157*H157,2)</f>
        <v>0</v>
      </c>
      <c r="BL157" s="18" t="s">
        <v>159</v>
      </c>
      <c r="BM157" s="224" t="s">
        <v>883</v>
      </c>
    </row>
    <row r="158" spans="1:47" s="2" customFormat="1" ht="12">
      <c r="A158" s="39"/>
      <c r="B158" s="40"/>
      <c r="C158" s="41"/>
      <c r="D158" s="226" t="s">
        <v>161</v>
      </c>
      <c r="E158" s="41"/>
      <c r="F158" s="227" t="s">
        <v>231</v>
      </c>
      <c r="G158" s="41"/>
      <c r="H158" s="41"/>
      <c r="I158" s="228"/>
      <c r="J158" s="41"/>
      <c r="K158" s="41"/>
      <c r="L158" s="45"/>
      <c r="M158" s="229"/>
      <c r="N158" s="230"/>
      <c r="O158" s="85"/>
      <c r="P158" s="85"/>
      <c r="Q158" s="85"/>
      <c r="R158" s="85"/>
      <c r="S158" s="85"/>
      <c r="T158" s="86"/>
      <c r="U158" s="39"/>
      <c r="V158" s="39"/>
      <c r="W158" s="39"/>
      <c r="X158" s="39"/>
      <c r="Y158" s="39"/>
      <c r="Z158" s="39"/>
      <c r="AA158" s="39"/>
      <c r="AB158" s="39"/>
      <c r="AC158" s="39"/>
      <c r="AD158" s="39"/>
      <c r="AE158" s="39"/>
      <c r="AT158" s="18" t="s">
        <v>161</v>
      </c>
      <c r="AU158" s="18" t="s">
        <v>83</v>
      </c>
    </row>
    <row r="159" spans="1:51" s="13" customFormat="1" ht="12">
      <c r="A159" s="13"/>
      <c r="B159" s="231"/>
      <c r="C159" s="232"/>
      <c r="D159" s="226" t="s">
        <v>163</v>
      </c>
      <c r="E159" s="233" t="s">
        <v>19</v>
      </c>
      <c r="F159" s="234" t="s">
        <v>884</v>
      </c>
      <c r="G159" s="232"/>
      <c r="H159" s="233" t="s">
        <v>19</v>
      </c>
      <c r="I159" s="235"/>
      <c r="J159" s="232"/>
      <c r="K159" s="232"/>
      <c r="L159" s="236"/>
      <c r="M159" s="237"/>
      <c r="N159" s="238"/>
      <c r="O159" s="238"/>
      <c r="P159" s="238"/>
      <c r="Q159" s="238"/>
      <c r="R159" s="238"/>
      <c r="S159" s="238"/>
      <c r="T159" s="239"/>
      <c r="U159" s="13"/>
      <c r="V159" s="13"/>
      <c r="W159" s="13"/>
      <c r="X159" s="13"/>
      <c r="Y159" s="13"/>
      <c r="Z159" s="13"/>
      <c r="AA159" s="13"/>
      <c r="AB159" s="13"/>
      <c r="AC159" s="13"/>
      <c r="AD159" s="13"/>
      <c r="AE159" s="13"/>
      <c r="AT159" s="240" t="s">
        <v>163</v>
      </c>
      <c r="AU159" s="240" t="s">
        <v>83</v>
      </c>
      <c r="AV159" s="13" t="s">
        <v>81</v>
      </c>
      <c r="AW159" s="13" t="s">
        <v>33</v>
      </c>
      <c r="AX159" s="13" t="s">
        <v>74</v>
      </c>
      <c r="AY159" s="240" t="s">
        <v>152</v>
      </c>
    </row>
    <row r="160" spans="1:51" s="14" customFormat="1" ht="12">
      <c r="A160" s="14"/>
      <c r="B160" s="241"/>
      <c r="C160" s="242"/>
      <c r="D160" s="226" t="s">
        <v>163</v>
      </c>
      <c r="E160" s="243" t="s">
        <v>19</v>
      </c>
      <c r="F160" s="244" t="s">
        <v>885</v>
      </c>
      <c r="G160" s="242"/>
      <c r="H160" s="245">
        <v>3.483</v>
      </c>
      <c r="I160" s="246"/>
      <c r="J160" s="242"/>
      <c r="K160" s="242"/>
      <c r="L160" s="247"/>
      <c r="M160" s="248"/>
      <c r="N160" s="249"/>
      <c r="O160" s="249"/>
      <c r="P160" s="249"/>
      <c r="Q160" s="249"/>
      <c r="R160" s="249"/>
      <c r="S160" s="249"/>
      <c r="T160" s="250"/>
      <c r="U160" s="14"/>
      <c r="V160" s="14"/>
      <c r="W160" s="14"/>
      <c r="X160" s="14"/>
      <c r="Y160" s="14"/>
      <c r="Z160" s="14"/>
      <c r="AA160" s="14"/>
      <c r="AB160" s="14"/>
      <c r="AC160" s="14"/>
      <c r="AD160" s="14"/>
      <c r="AE160" s="14"/>
      <c r="AT160" s="251" t="s">
        <v>163</v>
      </c>
      <c r="AU160" s="251" t="s">
        <v>83</v>
      </c>
      <c r="AV160" s="14" t="s">
        <v>83</v>
      </c>
      <c r="AW160" s="14" t="s">
        <v>33</v>
      </c>
      <c r="AX160" s="14" t="s">
        <v>74</v>
      </c>
      <c r="AY160" s="251" t="s">
        <v>152</v>
      </c>
    </row>
    <row r="161" spans="1:51" s="13" customFormat="1" ht="12">
      <c r="A161" s="13"/>
      <c r="B161" s="231"/>
      <c r="C161" s="232"/>
      <c r="D161" s="226" t="s">
        <v>163</v>
      </c>
      <c r="E161" s="233" t="s">
        <v>19</v>
      </c>
      <c r="F161" s="234" t="s">
        <v>886</v>
      </c>
      <c r="G161" s="232"/>
      <c r="H161" s="233" t="s">
        <v>19</v>
      </c>
      <c r="I161" s="235"/>
      <c r="J161" s="232"/>
      <c r="K161" s="232"/>
      <c r="L161" s="236"/>
      <c r="M161" s="237"/>
      <c r="N161" s="238"/>
      <c r="O161" s="238"/>
      <c r="P161" s="238"/>
      <c r="Q161" s="238"/>
      <c r="R161" s="238"/>
      <c r="S161" s="238"/>
      <c r="T161" s="239"/>
      <c r="U161" s="13"/>
      <c r="V161" s="13"/>
      <c r="W161" s="13"/>
      <c r="X161" s="13"/>
      <c r="Y161" s="13"/>
      <c r="Z161" s="13"/>
      <c r="AA161" s="13"/>
      <c r="AB161" s="13"/>
      <c r="AC161" s="13"/>
      <c r="AD161" s="13"/>
      <c r="AE161" s="13"/>
      <c r="AT161" s="240" t="s">
        <v>163</v>
      </c>
      <c r="AU161" s="240" t="s">
        <v>83</v>
      </c>
      <c r="AV161" s="13" t="s">
        <v>81</v>
      </c>
      <c r="AW161" s="13" t="s">
        <v>33</v>
      </c>
      <c r="AX161" s="13" t="s">
        <v>74</v>
      </c>
      <c r="AY161" s="240" t="s">
        <v>152</v>
      </c>
    </row>
    <row r="162" spans="1:51" s="14" customFormat="1" ht="12">
      <c r="A162" s="14"/>
      <c r="B162" s="241"/>
      <c r="C162" s="242"/>
      <c r="D162" s="226" t="s">
        <v>163</v>
      </c>
      <c r="E162" s="243" t="s">
        <v>19</v>
      </c>
      <c r="F162" s="244" t="s">
        <v>887</v>
      </c>
      <c r="G162" s="242"/>
      <c r="H162" s="245">
        <v>27.405</v>
      </c>
      <c r="I162" s="246"/>
      <c r="J162" s="242"/>
      <c r="K162" s="242"/>
      <c r="L162" s="247"/>
      <c r="M162" s="248"/>
      <c r="N162" s="249"/>
      <c r="O162" s="249"/>
      <c r="P162" s="249"/>
      <c r="Q162" s="249"/>
      <c r="R162" s="249"/>
      <c r="S162" s="249"/>
      <c r="T162" s="250"/>
      <c r="U162" s="14"/>
      <c r="V162" s="14"/>
      <c r="W162" s="14"/>
      <c r="X162" s="14"/>
      <c r="Y162" s="14"/>
      <c r="Z162" s="14"/>
      <c r="AA162" s="14"/>
      <c r="AB162" s="14"/>
      <c r="AC162" s="14"/>
      <c r="AD162" s="14"/>
      <c r="AE162" s="14"/>
      <c r="AT162" s="251" t="s">
        <v>163</v>
      </c>
      <c r="AU162" s="251" t="s">
        <v>83</v>
      </c>
      <c r="AV162" s="14" t="s">
        <v>83</v>
      </c>
      <c r="AW162" s="14" t="s">
        <v>33</v>
      </c>
      <c r="AX162" s="14" t="s">
        <v>74</v>
      </c>
      <c r="AY162" s="251" t="s">
        <v>152</v>
      </c>
    </row>
    <row r="163" spans="1:51" s="15" customFormat="1" ht="12">
      <c r="A163" s="15"/>
      <c r="B163" s="252"/>
      <c r="C163" s="253"/>
      <c r="D163" s="226" t="s">
        <v>163</v>
      </c>
      <c r="E163" s="254" t="s">
        <v>19</v>
      </c>
      <c r="F163" s="255" t="s">
        <v>170</v>
      </c>
      <c r="G163" s="253"/>
      <c r="H163" s="256">
        <v>30.888</v>
      </c>
      <c r="I163" s="257"/>
      <c r="J163" s="253"/>
      <c r="K163" s="253"/>
      <c r="L163" s="258"/>
      <c r="M163" s="259"/>
      <c r="N163" s="260"/>
      <c r="O163" s="260"/>
      <c r="P163" s="260"/>
      <c r="Q163" s="260"/>
      <c r="R163" s="260"/>
      <c r="S163" s="260"/>
      <c r="T163" s="261"/>
      <c r="U163" s="15"/>
      <c r="V163" s="15"/>
      <c r="W163" s="15"/>
      <c r="X163" s="15"/>
      <c r="Y163" s="15"/>
      <c r="Z163" s="15"/>
      <c r="AA163" s="15"/>
      <c r="AB163" s="15"/>
      <c r="AC163" s="15"/>
      <c r="AD163" s="15"/>
      <c r="AE163" s="15"/>
      <c r="AT163" s="262" t="s">
        <v>163</v>
      </c>
      <c r="AU163" s="262" t="s">
        <v>83</v>
      </c>
      <c r="AV163" s="15" t="s">
        <v>159</v>
      </c>
      <c r="AW163" s="15" t="s">
        <v>33</v>
      </c>
      <c r="AX163" s="15" t="s">
        <v>81</v>
      </c>
      <c r="AY163" s="262" t="s">
        <v>152</v>
      </c>
    </row>
    <row r="164" spans="1:65" s="2" customFormat="1" ht="14.4" customHeight="1">
      <c r="A164" s="39"/>
      <c r="B164" s="40"/>
      <c r="C164" s="213" t="s">
        <v>227</v>
      </c>
      <c r="D164" s="213" t="s">
        <v>154</v>
      </c>
      <c r="E164" s="214" t="s">
        <v>238</v>
      </c>
      <c r="F164" s="215" t="s">
        <v>239</v>
      </c>
      <c r="G164" s="216" t="s">
        <v>240</v>
      </c>
      <c r="H164" s="217">
        <v>23.573</v>
      </c>
      <c r="I164" s="218"/>
      <c r="J164" s="219">
        <f>ROUND(I164*H164,2)</f>
        <v>0</v>
      </c>
      <c r="K164" s="215" t="s">
        <v>158</v>
      </c>
      <c r="L164" s="45"/>
      <c r="M164" s="220" t="s">
        <v>19</v>
      </c>
      <c r="N164" s="221" t="s">
        <v>45</v>
      </c>
      <c r="O164" s="85"/>
      <c r="P164" s="222">
        <f>O164*H164</f>
        <v>0</v>
      </c>
      <c r="Q164" s="222">
        <v>0.00269</v>
      </c>
      <c r="R164" s="222">
        <f>Q164*H164</f>
        <v>0.06341137000000001</v>
      </c>
      <c r="S164" s="222">
        <v>0</v>
      </c>
      <c r="T164" s="223">
        <f>S164*H164</f>
        <v>0</v>
      </c>
      <c r="U164" s="39"/>
      <c r="V164" s="39"/>
      <c r="W164" s="39"/>
      <c r="X164" s="39"/>
      <c r="Y164" s="39"/>
      <c r="Z164" s="39"/>
      <c r="AA164" s="39"/>
      <c r="AB164" s="39"/>
      <c r="AC164" s="39"/>
      <c r="AD164" s="39"/>
      <c r="AE164" s="39"/>
      <c r="AR164" s="224" t="s">
        <v>159</v>
      </c>
      <c r="AT164" s="224" t="s">
        <v>154</v>
      </c>
      <c r="AU164" s="224" t="s">
        <v>83</v>
      </c>
      <c r="AY164" s="18" t="s">
        <v>152</v>
      </c>
      <c r="BE164" s="225">
        <f>IF(N164="základní",J164,0)</f>
        <v>0</v>
      </c>
      <c r="BF164" s="225">
        <f>IF(N164="snížená",J164,0)</f>
        <v>0</v>
      </c>
      <c r="BG164" s="225">
        <f>IF(N164="zákl. přenesená",J164,0)</f>
        <v>0</v>
      </c>
      <c r="BH164" s="225">
        <f>IF(N164="sníž. přenesená",J164,0)</f>
        <v>0</v>
      </c>
      <c r="BI164" s="225">
        <f>IF(N164="nulová",J164,0)</f>
        <v>0</v>
      </c>
      <c r="BJ164" s="18" t="s">
        <v>81</v>
      </c>
      <c r="BK164" s="225">
        <f>ROUND(I164*H164,2)</f>
        <v>0</v>
      </c>
      <c r="BL164" s="18" t="s">
        <v>159</v>
      </c>
      <c r="BM164" s="224" t="s">
        <v>888</v>
      </c>
    </row>
    <row r="165" spans="1:47" s="2" customFormat="1" ht="12">
      <c r="A165" s="39"/>
      <c r="B165" s="40"/>
      <c r="C165" s="41"/>
      <c r="D165" s="226" t="s">
        <v>161</v>
      </c>
      <c r="E165" s="41"/>
      <c r="F165" s="227" t="s">
        <v>242</v>
      </c>
      <c r="G165" s="41"/>
      <c r="H165" s="41"/>
      <c r="I165" s="228"/>
      <c r="J165" s="41"/>
      <c r="K165" s="41"/>
      <c r="L165" s="45"/>
      <c r="M165" s="229"/>
      <c r="N165" s="230"/>
      <c r="O165" s="85"/>
      <c r="P165" s="85"/>
      <c r="Q165" s="85"/>
      <c r="R165" s="85"/>
      <c r="S165" s="85"/>
      <c r="T165" s="86"/>
      <c r="U165" s="39"/>
      <c r="V165" s="39"/>
      <c r="W165" s="39"/>
      <c r="X165" s="39"/>
      <c r="Y165" s="39"/>
      <c r="Z165" s="39"/>
      <c r="AA165" s="39"/>
      <c r="AB165" s="39"/>
      <c r="AC165" s="39"/>
      <c r="AD165" s="39"/>
      <c r="AE165" s="39"/>
      <c r="AT165" s="18" t="s">
        <v>161</v>
      </c>
      <c r="AU165" s="18" t="s">
        <v>83</v>
      </c>
    </row>
    <row r="166" spans="1:51" s="13" customFormat="1" ht="12">
      <c r="A166" s="13"/>
      <c r="B166" s="231"/>
      <c r="C166" s="232"/>
      <c r="D166" s="226" t="s">
        <v>163</v>
      </c>
      <c r="E166" s="233" t="s">
        <v>19</v>
      </c>
      <c r="F166" s="234" t="s">
        <v>889</v>
      </c>
      <c r="G166" s="232"/>
      <c r="H166" s="233" t="s">
        <v>19</v>
      </c>
      <c r="I166" s="235"/>
      <c r="J166" s="232"/>
      <c r="K166" s="232"/>
      <c r="L166" s="236"/>
      <c r="M166" s="237"/>
      <c r="N166" s="238"/>
      <c r="O166" s="238"/>
      <c r="P166" s="238"/>
      <c r="Q166" s="238"/>
      <c r="R166" s="238"/>
      <c r="S166" s="238"/>
      <c r="T166" s="239"/>
      <c r="U166" s="13"/>
      <c r="V166" s="13"/>
      <c r="W166" s="13"/>
      <c r="X166" s="13"/>
      <c r="Y166" s="13"/>
      <c r="Z166" s="13"/>
      <c r="AA166" s="13"/>
      <c r="AB166" s="13"/>
      <c r="AC166" s="13"/>
      <c r="AD166" s="13"/>
      <c r="AE166" s="13"/>
      <c r="AT166" s="240" t="s">
        <v>163</v>
      </c>
      <c r="AU166" s="240" t="s">
        <v>83</v>
      </c>
      <c r="AV166" s="13" t="s">
        <v>81</v>
      </c>
      <c r="AW166" s="13" t="s">
        <v>33</v>
      </c>
      <c r="AX166" s="13" t="s">
        <v>74</v>
      </c>
      <c r="AY166" s="240" t="s">
        <v>152</v>
      </c>
    </row>
    <row r="167" spans="1:51" s="14" customFormat="1" ht="12">
      <c r="A167" s="14"/>
      <c r="B167" s="241"/>
      <c r="C167" s="242"/>
      <c r="D167" s="226" t="s">
        <v>163</v>
      </c>
      <c r="E167" s="243" t="s">
        <v>19</v>
      </c>
      <c r="F167" s="244" t="s">
        <v>890</v>
      </c>
      <c r="G167" s="242"/>
      <c r="H167" s="245">
        <v>2.258</v>
      </c>
      <c r="I167" s="246"/>
      <c r="J167" s="242"/>
      <c r="K167" s="242"/>
      <c r="L167" s="247"/>
      <c r="M167" s="248"/>
      <c r="N167" s="249"/>
      <c r="O167" s="249"/>
      <c r="P167" s="249"/>
      <c r="Q167" s="249"/>
      <c r="R167" s="249"/>
      <c r="S167" s="249"/>
      <c r="T167" s="250"/>
      <c r="U167" s="14"/>
      <c r="V167" s="14"/>
      <c r="W167" s="14"/>
      <c r="X167" s="14"/>
      <c r="Y167" s="14"/>
      <c r="Z167" s="14"/>
      <c r="AA167" s="14"/>
      <c r="AB167" s="14"/>
      <c r="AC167" s="14"/>
      <c r="AD167" s="14"/>
      <c r="AE167" s="14"/>
      <c r="AT167" s="251" t="s">
        <v>163</v>
      </c>
      <c r="AU167" s="251" t="s">
        <v>83</v>
      </c>
      <c r="AV167" s="14" t="s">
        <v>83</v>
      </c>
      <c r="AW167" s="14" t="s">
        <v>33</v>
      </c>
      <c r="AX167" s="14" t="s">
        <v>74</v>
      </c>
      <c r="AY167" s="251" t="s">
        <v>152</v>
      </c>
    </row>
    <row r="168" spans="1:51" s="13" customFormat="1" ht="12">
      <c r="A168" s="13"/>
      <c r="B168" s="231"/>
      <c r="C168" s="232"/>
      <c r="D168" s="226" t="s">
        <v>163</v>
      </c>
      <c r="E168" s="233" t="s">
        <v>19</v>
      </c>
      <c r="F168" s="234" t="s">
        <v>891</v>
      </c>
      <c r="G168" s="232"/>
      <c r="H168" s="233" t="s">
        <v>19</v>
      </c>
      <c r="I168" s="235"/>
      <c r="J168" s="232"/>
      <c r="K168" s="232"/>
      <c r="L168" s="236"/>
      <c r="M168" s="237"/>
      <c r="N168" s="238"/>
      <c r="O168" s="238"/>
      <c r="P168" s="238"/>
      <c r="Q168" s="238"/>
      <c r="R168" s="238"/>
      <c r="S168" s="238"/>
      <c r="T168" s="239"/>
      <c r="U168" s="13"/>
      <c r="V168" s="13"/>
      <c r="W168" s="13"/>
      <c r="X168" s="13"/>
      <c r="Y168" s="13"/>
      <c r="Z168" s="13"/>
      <c r="AA168" s="13"/>
      <c r="AB168" s="13"/>
      <c r="AC168" s="13"/>
      <c r="AD168" s="13"/>
      <c r="AE168" s="13"/>
      <c r="AT168" s="240" t="s">
        <v>163</v>
      </c>
      <c r="AU168" s="240" t="s">
        <v>83</v>
      </c>
      <c r="AV168" s="13" t="s">
        <v>81</v>
      </c>
      <c r="AW168" s="13" t="s">
        <v>33</v>
      </c>
      <c r="AX168" s="13" t="s">
        <v>74</v>
      </c>
      <c r="AY168" s="240" t="s">
        <v>152</v>
      </c>
    </row>
    <row r="169" spans="1:51" s="14" customFormat="1" ht="12">
      <c r="A169" s="14"/>
      <c r="B169" s="241"/>
      <c r="C169" s="242"/>
      <c r="D169" s="226" t="s">
        <v>163</v>
      </c>
      <c r="E169" s="243" t="s">
        <v>19</v>
      </c>
      <c r="F169" s="244" t="s">
        <v>892</v>
      </c>
      <c r="G169" s="242"/>
      <c r="H169" s="245">
        <v>21.315</v>
      </c>
      <c r="I169" s="246"/>
      <c r="J169" s="242"/>
      <c r="K169" s="242"/>
      <c r="L169" s="247"/>
      <c r="M169" s="248"/>
      <c r="N169" s="249"/>
      <c r="O169" s="249"/>
      <c r="P169" s="249"/>
      <c r="Q169" s="249"/>
      <c r="R169" s="249"/>
      <c r="S169" s="249"/>
      <c r="T169" s="250"/>
      <c r="U169" s="14"/>
      <c r="V169" s="14"/>
      <c r="W169" s="14"/>
      <c r="X169" s="14"/>
      <c r="Y169" s="14"/>
      <c r="Z169" s="14"/>
      <c r="AA169" s="14"/>
      <c r="AB169" s="14"/>
      <c r="AC169" s="14"/>
      <c r="AD169" s="14"/>
      <c r="AE169" s="14"/>
      <c r="AT169" s="251" t="s">
        <v>163</v>
      </c>
      <c r="AU169" s="251" t="s">
        <v>83</v>
      </c>
      <c r="AV169" s="14" t="s">
        <v>83</v>
      </c>
      <c r="AW169" s="14" t="s">
        <v>33</v>
      </c>
      <c r="AX169" s="14" t="s">
        <v>74</v>
      </c>
      <c r="AY169" s="251" t="s">
        <v>152</v>
      </c>
    </row>
    <row r="170" spans="1:51" s="15" customFormat="1" ht="12">
      <c r="A170" s="15"/>
      <c r="B170" s="252"/>
      <c r="C170" s="253"/>
      <c r="D170" s="226" t="s">
        <v>163</v>
      </c>
      <c r="E170" s="254" t="s">
        <v>19</v>
      </c>
      <c r="F170" s="255" t="s">
        <v>170</v>
      </c>
      <c r="G170" s="253"/>
      <c r="H170" s="256">
        <v>23.573</v>
      </c>
      <c r="I170" s="257"/>
      <c r="J170" s="253"/>
      <c r="K170" s="253"/>
      <c r="L170" s="258"/>
      <c r="M170" s="259"/>
      <c r="N170" s="260"/>
      <c r="O170" s="260"/>
      <c r="P170" s="260"/>
      <c r="Q170" s="260"/>
      <c r="R170" s="260"/>
      <c r="S170" s="260"/>
      <c r="T170" s="261"/>
      <c r="U170" s="15"/>
      <c r="V170" s="15"/>
      <c r="W170" s="15"/>
      <c r="X170" s="15"/>
      <c r="Y170" s="15"/>
      <c r="Z170" s="15"/>
      <c r="AA170" s="15"/>
      <c r="AB170" s="15"/>
      <c r="AC170" s="15"/>
      <c r="AD170" s="15"/>
      <c r="AE170" s="15"/>
      <c r="AT170" s="262" t="s">
        <v>163</v>
      </c>
      <c r="AU170" s="262" t="s">
        <v>83</v>
      </c>
      <c r="AV170" s="15" t="s">
        <v>159</v>
      </c>
      <c r="AW170" s="15" t="s">
        <v>33</v>
      </c>
      <c r="AX170" s="15" t="s">
        <v>81</v>
      </c>
      <c r="AY170" s="262" t="s">
        <v>152</v>
      </c>
    </row>
    <row r="171" spans="1:65" s="2" customFormat="1" ht="14.4" customHeight="1">
      <c r="A171" s="39"/>
      <c r="B171" s="40"/>
      <c r="C171" s="213" t="s">
        <v>237</v>
      </c>
      <c r="D171" s="213" t="s">
        <v>154</v>
      </c>
      <c r="E171" s="214" t="s">
        <v>250</v>
      </c>
      <c r="F171" s="215" t="s">
        <v>251</v>
      </c>
      <c r="G171" s="216" t="s">
        <v>240</v>
      </c>
      <c r="H171" s="217">
        <v>23.573</v>
      </c>
      <c r="I171" s="218"/>
      <c r="J171" s="219">
        <f>ROUND(I171*H171,2)</f>
        <v>0</v>
      </c>
      <c r="K171" s="215" t="s">
        <v>158</v>
      </c>
      <c r="L171" s="45"/>
      <c r="M171" s="220" t="s">
        <v>19</v>
      </c>
      <c r="N171" s="221" t="s">
        <v>45</v>
      </c>
      <c r="O171" s="85"/>
      <c r="P171" s="222">
        <f>O171*H171</f>
        <v>0</v>
      </c>
      <c r="Q171" s="222">
        <v>0</v>
      </c>
      <c r="R171" s="222">
        <f>Q171*H171</f>
        <v>0</v>
      </c>
      <c r="S171" s="222">
        <v>0</v>
      </c>
      <c r="T171" s="223">
        <f>S171*H171</f>
        <v>0</v>
      </c>
      <c r="U171" s="39"/>
      <c r="V171" s="39"/>
      <c r="W171" s="39"/>
      <c r="X171" s="39"/>
      <c r="Y171" s="39"/>
      <c r="Z171" s="39"/>
      <c r="AA171" s="39"/>
      <c r="AB171" s="39"/>
      <c r="AC171" s="39"/>
      <c r="AD171" s="39"/>
      <c r="AE171" s="39"/>
      <c r="AR171" s="224" t="s">
        <v>159</v>
      </c>
      <c r="AT171" s="224" t="s">
        <v>154</v>
      </c>
      <c r="AU171" s="224" t="s">
        <v>83</v>
      </c>
      <c r="AY171" s="18" t="s">
        <v>152</v>
      </c>
      <c r="BE171" s="225">
        <f>IF(N171="základní",J171,0)</f>
        <v>0</v>
      </c>
      <c r="BF171" s="225">
        <f>IF(N171="snížená",J171,0)</f>
        <v>0</v>
      </c>
      <c r="BG171" s="225">
        <f>IF(N171="zákl. přenesená",J171,0)</f>
        <v>0</v>
      </c>
      <c r="BH171" s="225">
        <f>IF(N171="sníž. přenesená",J171,0)</f>
        <v>0</v>
      </c>
      <c r="BI171" s="225">
        <f>IF(N171="nulová",J171,0)</f>
        <v>0</v>
      </c>
      <c r="BJ171" s="18" t="s">
        <v>81</v>
      </c>
      <c r="BK171" s="225">
        <f>ROUND(I171*H171,2)</f>
        <v>0</v>
      </c>
      <c r="BL171" s="18" t="s">
        <v>159</v>
      </c>
      <c r="BM171" s="224" t="s">
        <v>893</v>
      </c>
    </row>
    <row r="172" spans="1:47" s="2" customFormat="1" ht="12">
      <c r="A172" s="39"/>
      <c r="B172" s="40"/>
      <c r="C172" s="41"/>
      <c r="D172" s="226" t="s">
        <v>161</v>
      </c>
      <c r="E172" s="41"/>
      <c r="F172" s="227" t="s">
        <v>242</v>
      </c>
      <c r="G172" s="41"/>
      <c r="H172" s="41"/>
      <c r="I172" s="228"/>
      <c r="J172" s="41"/>
      <c r="K172" s="41"/>
      <c r="L172" s="45"/>
      <c r="M172" s="229"/>
      <c r="N172" s="230"/>
      <c r="O172" s="85"/>
      <c r="P172" s="85"/>
      <c r="Q172" s="85"/>
      <c r="R172" s="85"/>
      <c r="S172" s="85"/>
      <c r="T172" s="86"/>
      <c r="U172" s="39"/>
      <c r="V172" s="39"/>
      <c r="W172" s="39"/>
      <c r="X172" s="39"/>
      <c r="Y172" s="39"/>
      <c r="Z172" s="39"/>
      <c r="AA172" s="39"/>
      <c r="AB172" s="39"/>
      <c r="AC172" s="39"/>
      <c r="AD172" s="39"/>
      <c r="AE172" s="39"/>
      <c r="AT172" s="18" t="s">
        <v>161</v>
      </c>
      <c r="AU172" s="18" t="s">
        <v>83</v>
      </c>
    </row>
    <row r="173" spans="1:51" s="13" customFormat="1" ht="12">
      <c r="A173" s="13"/>
      <c r="B173" s="231"/>
      <c r="C173" s="232"/>
      <c r="D173" s="226" t="s">
        <v>163</v>
      </c>
      <c r="E173" s="233" t="s">
        <v>19</v>
      </c>
      <c r="F173" s="234" t="s">
        <v>889</v>
      </c>
      <c r="G173" s="232"/>
      <c r="H173" s="233" t="s">
        <v>19</v>
      </c>
      <c r="I173" s="235"/>
      <c r="J173" s="232"/>
      <c r="K173" s="232"/>
      <c r="L173" s="236"/>
      <c r="M173" s="237"/>
      <c r="N173" s="238"/>
      <c r="O173" s="238"/>
      <c r="P173" s="238"/>
      <c r="Q173" s="238"/>
      <c r="R173" s="238"/>
      <c r="S173" s="238"/>
      <c r="T173" s="239"/>
      <c r="U173" s="13"/>
      <c r="V173" s="13"/>
      <c r="W173" s="13"/>
      <c r="X173" s="13"/>
      <c r="Y173" s="13"/>
      <c r="Z173" s="13"/>
      <c r="AA173" s="13"/>
      <c r="AB173" s="13"/>
      <c r="AC173" s="13"/>
      <c r="AD173" s="13"/>
      <c r="AE173" s="13"/>
      <c r="AT173" s="240" t="s">
        <v>163</v>
      </c>
      <c r="AU173" s="240" t="s">
        <v>83</v>
      </c>
      <c r="AV173" s="13" t="s">
        <v>81</v>
      </c>
      <c r="AW173" s="13" t="s">
        <v>33</v>
      </c>
      <c r="AX173" s="13" t="s">
        <v>74</v>
      </c>
      <c r="AY173" s="240" t="s">
        <v>152</v>
      </c>
    </row>
    <row r="174" spans="1:51" s="14" customFormat="1" ht="12">
      <c r="A174" s="14"/>
      <c r="B174" s="241"/>
      <c r="C174" s="242"/>
      <c r="D174" s="226" t="s">
        <v>163</v>
      </c>
      <c r="E174" s="243" t="s">
        <v>19</v>
      </c>
      <c r="F174" s="244" t="s">
        <v>890</v>
      </c>
      <c r="G174" s="242"/>
      <c r="H174" s="245">
        <v>2.258</v>
      </c>
      <c r="I174" s="246"/>
      <c r="J174" s="242"/>
      <c r="K174" s="242"/>
      <c r="L174" s="247"/>
      <c r="M174" s="248"/>
      <c r="N174" s="249"/>
      <c r="O174" s="249"/>
      <c r="P174" s="249"/>
      <c r="Q174" s="249"/>
      <c r="R174" s="249"/>
      <c r="S174" s="249"/>
      <c r="T174" s="250"/>
      <c r="U174" s="14"/>
      <c r="V174" s="14"/>
      <c r="W174" s="14"/>
      <c r="X174" s="14"/>
      <c r="Y174" s="14"/>
      <c r="Z174" s="14"/>
      <c r="AA174" s="14"/>
      <c r="AB174" s="14"/>
      <c r="AC174" s="14"/>
      <c r="AD174" s="14"/>
      <c r="AE174" s="14"/>
      <c r="AT174" s="251" t="s">
        <v>163</v>
      </c>
      <c r="AU174" s="251" t="s">
        <v>83</v>
      </c>
      <c r="AV174" s="14" t="s">
        <v>83</v>
      </c>
      <c r="AW174" s="14" t="s">
        <v>33</v>
      </c>
      <c r="AX174" s="14" t="s">
        <v>74</v>
      </c>
      <c r="AY174" s="251" t="s">
        <v>152</v>
      </c>
    </row>
    <row r="175" spans="1:51" s="13" customFormat="1" ht="12">
      <c r="A175" s="13"/>
      <c r="B175" s="231"/>
      <c r="C175" s="232"/>
      <c r="D175" s="226" t="s">
        <v>163</v>
      </c>
      <c r="E175" s="233" t="s">
        <v>19</v>
      </c>
      <c r="F175" s="234" t="s">
        <v>891</v>
      </c>
      <c r="G175" s="232"/>
      <c r="H175" s="233" t="s">
        <v>19</v>
      </c>
      <c r="I175" s="235"/>
      <c r="J175" s="232"/>
      <c r="K175" s="232"/>
      <c r="L175" s="236"/>
      <c r="M175" s="237"/>
      <c r="N175" s="238"/>
      <c r="O175" s="238"/>
      <c r="P175" s="238"/>
      <c r="Q175" s="238"/>
      <c r="R175" s="238"/>
      <c r="S175" s="238"/>
      <c r="T175" s="239"/>
      <c r="U175" s="13"/>
      <c r="V175" s="13"/>
      <c r="W175" s="13"/>
      <c r="X175" s="13"/>
      <c r="Y175" s="13"/>
      <c r="Z175" s="13"/>
      <c r="AA175" s="13"/>
      <c r="AB175" s="13"/>
      <c r="AC175" s="13"/>
      <c r="AD175" s="13"/>
      <c r="AE175" s="13"/>
      <c r="AT175" s="240" t="s">
        <v>163</v>
      </c>
      <c r="AU175" s="240" t="s">
        <v>83</v>
      </c>
      <c r="AV175" s="13" t="s">
        <v>81</v>
      </c>
      <c r="AW175" s="13" t="s">
        <v>33</v>
      </c>
      <c r="AX175" s="13" t="s">
        <v>74</v>
      </c>
      <c r="AY175" s="240" t="s">
        <v>152</v>
      </c>
    </row>
    <row r="176" spans="1:51" s="14" customFormat="1" ht="12">
      <c r="A176" s="14"/>
      <c r="B176" s="241"/>
      <c r="C176" s="242"/>
      <c r="D176" s="226" t="s">
        <v>163</v>
      </c>
      <c r="E176" s="243" t="s">
        <v>19</v>
      </c>
      <c r="F176" s="244" t="s">
        <v>892</v>
      </c>
      <c r="G176" s="242"/>
      <c r="H176" s="245">
        <v>21.315</v>
      </c>
      <c r="I176" s="246"/>
      <c r="J176" s="242"/>
      <c r="K176" s="242"/>
      <c r="L176" s="247"/>
      <c r="M176" s="248"/>
      <c r="N176" s="249"/>
      <c r="O176" s="249"/>
      <c r="P176" s="249"/>
      <c r="Q176" s="249"/>
      <c r="R176" s="249"/>
      <c r="S176" s="249"/>
      <c r="T176" s="250"/>
      <c r="U176" s="14"/>
      <c r="V176" s="14"/>
      <c r="W176" s="14"/>
      <c r="X176" s="14"/>
      <c r="Y176" s="14"/>
      <c r="Z176" s="14"/>
      <c r="AA176" s="14"/>
      <c r="AB176" s="14"/>
      <c r="AC176" s="14"/>
      <c r="AD176" s="14"/>
      <c r="AE176" s="14"/>
      <c r="AT176" s="251" t="s">
        <v>163</v>
      </c>
      <c r="AU176" s="251" t="s">
        <v>83</v>
      </c>
      <c r="AV176" s="14" t="s">
        <v>83</v>
      </c>
      <c r="AW176" s="14" t="s">
        <v>33</v>
      </c>
      <c r="AX176" s="14" t="s">
        <v>74</v>
      </c>
      <c r="AY176" s="251" t="s">
        <v>152</v>
      </c>
    </row>
    <row r="177" spans="1:51" s="15" customFormat="1" ht="12">
      <c r="A177" s="15"/>
      <c r="B177" s="252"/>
      <c r="C177" s="253"/>
      <c r="D177" s="226" t="s">
        <v>163</v>
      </c>
      <c r="E177" s="254" t="s">
        <v>19</v>
      </c>
      <c r="F177" s="255" t="s">
        <v>170</v>
      </c>
      <c r="G177" s="253"/>
      <c r="H177" s="256">
        <v>23.573</v>
      </c>
      <c r="I177" s="257"/>
      <c r="J177" s="253"/>
      <c r="K177" s="253"/>
      <c r="L177" s="258"/>
      <c r="M177" s="259"/>
      <c r="N177" s="260"/>
      <c r="O177" s="260"/>
      <c r="P177" s="260"/>
      <c r="Q177" s="260"/>
      <c r="R177" s="260"/>
      <c r="S177" s="260"/>
      <c r="T177" s="261"/>
      <c r="U177" s="15"/>
      <c r="V177" s="15"/>
      <c r="W177" s="15"/>
      <c r="X177" s="15"/>
      <c r="Y177" s="15"/>
      <c r="Z177" s="15"/>
      <c r="AA177" s="15"/>
      <c r="AB177" s="15"/>
      <c r="AC177" s="15"/>
      <c r="AD177" s="15"/>
      <c r="AE177" s="15"/>
      <c r="AT177" s="262" t="s">
        <v>163</v>
      </c>
      <c r="AU177" s="262" t="s">
        <v>83</v>
      </c>
      <c r="AV177" s="15" t="s">
        <v>159</v>
      </c>
      <c r="AW177" s="15" t="s">
        <v>33</v>
      </c>
      <c r="AX177" s="15" t="s">
        <v>81</v>
      </c>
      <c r="AY177" s="262" t="s">
        <v>152</v>
      </c>
    </row>
    <row r="178" spans="1:65" s="2" customFormat="1" ht="37.8" customHeight="1">
      <c r="A178" s="39"/>
      <c r="B178" s="40"/>
      <c r="C178" s="213" t="s">
        <v>249</v>
      </c>
      <c r="D178" s="213" t="s">
        <v>154</v>
      </c>
      <c r="E178" s="214" t="s">
        <v>894</v>
      </c>
      <c r="F178" s="215" t="s">
        <v>895</v>
      </c>
      <c r="G178" s="216" t="s">
        <v>157</v>
      </c>
      <c r="H178" s="217">
        <v>0.072</v>
      </c>
      <c r="I178" s="218"/>
      <c r="J178" s="219">
        <f>ROUND(I178*H178,2)</f>
        <v>0</v>
      </c>
      <c r="K178" s="215" t="s">
        <v>158</v>
      </c>
      <c r="L178" s="45"/>
      <c r="M178" s="220" t="s">
        <v>19</v>
      </c>
      <c r="N178" s="221" t="s">
        <v>45</v>
      </c>
      <c r="O178" s="85"/>
      <c r="P178" s="222">
        <f>O178*H178</f>
        <v>0</v>
      </c>
      <c r="Q178" s="222">
        <v>3.17276</v>
      </c>
      <c r="R178" s="222">
        <f>Q178*H178</f>
        <v>0.22843871999999996</v>
      </c>
      <c r="S178" s="222">
        <v>0</v>
      </c>
      <c r="T178" s="223">
        <f>S178*H178</f>
        <v>0</v>
      </c>
      <c r="U178" s="39"/>
      <c r="V178" s="39"/>
      <c r="W178" s="39"/>
      <c r="X178" s="39"/>
      <c r="Y178" s="39"/>
      <c r="Z178" s="39"/>
      <c r="AA178" s="39"/>
      <c r="AB178" s="39"/>
      <c r="AC178" s="39"/>
      <c r="AD178" s="39"/>
      <c r="AE178" s="39"/>
      <c r="AR178" s="224" t="s">
        <v>159</v>
      </c>
      <c r="AT178" s="224" t="s">
        <v>154</v>
      </c>
      <c r="AU178" s="224" t="s">
        <v>83</v>
      </c>
      <c r="AY178" s="18" t="s">
        <v>152</v>
      </c>
      <c r="BE178" s="225">
        <f>IF(N178="základní",J178,0)</f>
        <v>0</v>
      </c>
      <c r="BF178" s="225">
        <f>IF(N178="snížená",J178,0)</f>
        <v>0</v>
      </c>
      <c r="BG178" s="225">
        <f>IF(N178="zákl. přenesená",J178,0)</f>
        <v>0</v>
      </c>
      <c r="BH178" s="225">
        <f>IF(N178="sníž. přenesená",J178,0)</f>
        <v>0</v>
      </c>
      <c r="BI178" s="225">
        <f>IF(N178="nulová",J178,0)</f>
        <v>0</v>
      </c>
      <c r="BJ178" s="18" t="s">
        <v>81</v>
      </c>
      <c r="BK178" s="225">
        <f>ROUND(I178*H178,2)</f>
        <v>0</v>
      </c>
      <c r="BL178" s="18" t="s">
        <v>159</v>
      </c>
      <c r="BM178" s="224" t="s">
        <v>896</v>
      </c>
    </row>
    <row r="179" spans="1:47" s="2" customFormat="1" ht="12">
      <c r="A179" s="39"/>
      <c r="B179" s="40"/>
      <c r="C179" s="41"/>
      <c r="D179" s="226" t="s">
        <v>161</v>
      </c>
      <c r="E179" s="41"/>
      <c r="F179" s="227" t="s">
        <v>897</v>
      </c>
      <c r="G179" s="41"/>
      <c r="H179" s="41"/>
      <c r="I179" s="228"/>
      <c r="J179" s="41"/>
      <c r="K179" s="41"/>
      <c r="L179" s="45"/>
      <c r="M179" s="229"/>
      <c r="N179" s="230"/>
      <c r="O179" s="85"/>
      <c r="P179" s="85"/>
      <c r="Q179" s="85"/>
      <c r="R179" s="85"/>
      <c r="S179" s="85"/>
      <c r="T179" s="86"/>
      <c r="U179" s="39"/>
      <c r="V179" s="39"/>
      <c r="W179" s="39"/>
      <c r="X179" s="39"/>
      <c r="Y179" s="39"/>
      <c r="Z179" s="39"/>
      <c r="AA179" s="39"/>
      <c r="AB179" s="39"/>
      <c r="AC179" s="39"/>
      <c r="AD179" s="39"/>
      <c r="AE179" s="39"/>
      <c r="AT179" s="18" t="s">
        <v>161</v>
      </c>
      <c r="AU179" s="18" t="s">
        <v>83</v>
      </c>
    </row>
    <row r="180" spans="1:51" s="13" customFormat="1" ht="12">
      <c r="A180" s="13"/>
      <c r="B180" s="231"/>
      <c r="C180" s="232"/>
      <c r="D180" s="226" t="s">
        <v>163</v>
      </c>
      <c r="E180" s="233" t="s">
        <v>19</v>
      </c>
      <c r="F180" s="234" t="s">
        <v>898</v>
      </c>
      <c r="G180" s="232"/>
      <c r="H180" s="233" t="s">
        <v>19</v>
      </c>
      <c r="I180" s="235"/>
      <c r="J180" s="232"/>
      <c r="K180" s="232"/>
      <c r="L180" s="236"/>
      <c r="M180" s="237"/>
      <c r="N180" s="238"/>
      <c r="O180" s="238"/>
      <c r="P180" s="238"/>
      <c r="Q180" s="238"/>
      <c r="R180" s="238"/>
      <c r="S180" s="238"/>
      <c r="T180" s="239"/>
      <c r="U180" s="13"/>
      <c r="V180" s="13"/>
      <c r="W180" s="13"/>
      <c r="X180" s="13"/>
      <c r="Y180" s="13"/>
      <c r="Z180" s="13"/>
      <c r="AA180" s="13"/>
      <c r="AB180" s="13"/>
      <c r="AC180" s="13"/>
      <c r="AD180" s="13"/>
      <c r="AE180" s="13"/>
      <c r="AT180" s="240" t="s">
        <v>163</v>
      </c>
      <c r="AU180" s="240" t="s">
        <v>83</v>
      </c>
      <c r="AV180" s="13" t="s">
        <v>81</v>
      </c>
      <c r="AW180" s="13" t="s">
        <v>33</v>
      </c>
      <c r="AX180" s="13" t="s">
        <v>74</v>
      </c>
      <c r="AY180" s="240" t="s">
        <v>152</v>
      </c>
    </row>
    <row r="181" spans="1:51" s="14" customFormat="1" ht="12">
      <c r="A181" s="14"/>
      <c r="B181" s="241"/>
      <c r="C181" s="242"/>
      <c r="D181" s="226" t="s">
        <v>163</v>
      </c>
      <c r="E181" s="243" t="s">
        <v>19</v>
      </c>
      <c r="F181" s="244" t="s">
        <v>899</v>
      </c>
      <c r="G181" s="242"/>
      <c r="H181" s="245">
        <v>0.072</v>
      </c>
      <c r="I181" s="246"/>
      <c r="J181" s="242"/>
      <c r="K181" s="242"/>
      <c r="L181" s="247"/>
      <c r="M181" s="248"/>
      <c r="N181" s="249"/>
      <c r="O181" s="249"/>
      <c r="P181" s="249"/>
      <c r="Q181" s="249"/>
      <c r="R181" s="249"/>
      <c r="S181" s="249"/>
      <c r="T181" s="250"/>
      <c r="U181" s="14"/>
      <c r="V181" s="14"/>
      <c r="W181" s="14"/>
      <c r="X181" s="14"/>
      <c r="Y181" s="14"/>
      <c r="Z181" s="14"/>
      <c r="AA181" s="14"/>
      <c r="AB181" s="14"/>
      <c r="AC181" s="14"/>
      <c r="AD181" s="14"/>
      <c r="AE181" s="14"/>
      <c r="AT181" s="251" t="s">
        <v>163</v>
      </c>
      <c r="AU181" s="251" t="s">
        <v>83</v>
      </c>
      <c r="AV181" s="14" t="s">
        <v>83</v>
      </c>
      <c r="AW181" s="14" t="s">
        <v>33</v>
      </c>
      <c r="AX181" s="14" t="s">
        <v>74</v>
      </c>
      <c r="AY181" s="251" t="s">
        <v>152</v>
      </c>
    </row>
    <row r="182" spans="1:51" s="15" customFormat="1" ht="12">
      <c r="A182" s="15"/>
      <c r="B182" s="252"/>
      <c r="C182" s="253"/>
      <c r="D182" s="226" t="s">
        <v>163</v>
      </c>
      <c r="E182" s="254" t="s">
        <v>19</v>
      </c>
      <c r="F182" s="255" t="s">
        <v>170</v>
      </c>
      <c r="G182" s="253"/>
      <c r="H182" s="256">
        <v>0.072</v>
      </c>
      <c r="I182" s="257"/>
      <c r="J182" s="253"/>
      <c r="K182" s="253"/>
      <c r="L182" s="258"/>
      <c r="M182" s="259"/>
      <c r="N182" s="260"/>
      <c r="O182" s="260"/>
      <c r="P182" s="260"/>
      <c r="Q182" s="260"/>
      <c r="R182" s="260"/>
      <c r="S182" s="260"/>
      <c r="T182" s="261"/>
      <c r="U182" s="15"/>
      <c r="V182" s="15"/>
      <c r="W182" s="15"/>
      <c r="X182" s="15"/>
      <c r="Y182" s="15"/>
      <c r="Z182" s="15"/>
      <c r="AA182" s="15"/>
      <c r="AB182" s="15"/>
      <c r="AC182" s="15"/>
      <c r="AD182" s="15"/>
      <c r="AE182" s="15"/>
      <c r="AT182" s="262" t="s">
        <v>163</v>
      </c>
      <c r="AU182" s="262" t="s">
        <v>83</v>
      </c>
      <c r="AV182" s="15" t="s">
        <v>159</v>
      </c>
      <c r="AW182" s="15" t="s">
        <v>33</v>
      </c>
      <c r="AX182" s="15" t="s">
        <v>81</v>
      </c>
      <c r="AY182" s="262" t="s">
        <v>152</v>
      </c>
    </row>
    <row r="183" spans="1:63" s="12" customFormat="1" ht="22.8" customHeight="1">
      <c r="A183" s="12"/>
      <c r="B183" s="197"/>
      <c r="C183" s="198"/>
      <c r="D183" s="199" t="s">
        <v>73</v>
      </c>
      <c r="E183" s="211" t="s">
        <v>177</v>
      </c>
      <c r="F183" s="211" t="s">
        <v>253</v>
      </c>
      <c r="G183" s="198"/>
      <c r="H183" s="198"/>
      <c r="I183" s="201"/>
      <c r="J183" s="212">
        <f>BK183</f>
        <v>0</v>
      </c>
      <c r="K183" s="198"/>
      <c r="L183" s="203"/>
      <c r="M183" s="204"/>
      <c r="N183" s="205"/>
      <c r="O183" s="205"/>
      <c r="P183" s="206">
        <f>SUM(P184:P231)</f>
        <v>0</v>
      </c>
      <c r="Q183" s="205"/>
      <c r="R183" s="206">
        <f>SUM(R184:R231)</f>
        <v>169.50467444</v>
      </c>
      <c r="S183" s="205"/>
      <c r="T183" s="207">
        <f>SUM(T184:T231)</f>
        <v>0</v>
      </c>
      <c r="U183" s="12"/>
      <c r="V183" s="12"/>
      <c r="W183" s="12"/>
      <c r="X183" s="12"/>
      <c r="Y183" s="12"/>
      <c r="Z183" s="12"/>
      <c r="AA183" s="12"/>
      <c r="AB183" s="12"/>
      <c r="AC183" s="12"/>
      <c r="AD183" s="12"/>
      <c r="AE183" s="12"/>
      <c r="AR183" s="208" t="s">
        <v>81</v>
      </c>
      <c r="AT183" s="209" t="s">
        <v>73</v>
      </c>
      <c r="AU183" s="209" t="s">
        <v>81</v>
      </c>
      <c r="AY183" s="208" t="s">
        <v>152</v>
      </c>
      <c r="BK183" s="210">
        <f>SUM(BK184:BK231)</f>
        <v>0</v>
      </c>
    </row>
    <row r="184" spans="1:65" s="2" customFormat="1" ht="24.15" customHeight="1">
      <c r="A184" s="39"/>
      <c r="B184" s="40"/>
      <c r="C184" s="213" t="s">
        <v>254</v>
      </c>
      <c r="D184" s="213" t="s">
        <v>154</v>
      </c>
      <c r="E184" s="214" t="s">
        <v>900</v>
      </c>
      <c r="F184" s="215" t="s">
        <v>901</v>
      </c>
      <c r="G184" s="216" t="s">
        <v>157</v>
      </c>
      <c r="H184" s="217">
        <v>1.838</v>
      </c>
      <c r="I184" s="218"/>
      <c r="J184" s="219">
        <f>ROUND(I184*H184,2)</f>
        <v>0</v>
      </c>
      <c r="K184" s="215" t="s">
        <v>158</v>
      </c>
      <c r="L184" s="45"/>
      <c r="M184" s="220" t="s">
        <v>19</v>
      </c>
      <c r="N184" s="221" t="s">
        <v>45</v>
      </c>
      <c r="O184" s="85"/>
      <c r="P184" s="222">
        <f>O184*H184</f>
        <v>0</v>
      </c>
      <c r="Q184" s="222">
        <v>2.6814</v>
      </c>
      <c r="R184" s="222">
        <f>Q184*H184</f>
        <v>4.9284132000000005</v>
      </c>
      <c r="S184" s="222">
        <v>0</v>
      </c>
      <c r="T184" s="223">
        <f>S184*H184</f>
        <v>0</v>
      </c>
      <c r="U184" s="39"/>
      <c r="V184" s="39"/>
      <c r="W184" s="39"/>
      <c r="X184" s="39"/>
      <c r="Y184" s="39"/>
      <c r="Z184" s="39"/>
      <c r="AA184" s="39"/>
      <c r="AB184" s="39"/>
      <c r="AC184" s="39"/>
      <c r="AD184" s="39"/>
      <c r="AE184" s="39"/>
      <c r="AR184" s="224" t="s">
        <v>159</v>
      </c>
      <c r="AT184" s="224" t="s">
        <v>154</v>
      </c>
      <c r="AU184" s="224" t="s">
        <v>83</v>
      </c>
      <c r="AY184" s="18" t="s">
        <v>152</v>
      </c>
      <c r="BE184" s="225">
        <f>IF(N184="základní",J184,0)</f>
        <v>0</v>
      </c>
      <c r="BF184" s="225">
        <f>IF(N184="snížená",J184,0)</f>
        <v>0</v>
      </c>
      <c r="BG184" s="225">
        <f>IF(N184="zákl. přenesená",J184,0)</f>
        <v>0</v>
      </c>
      <c r="BH184" s="225">
        <f>IF(N184="sníž. přenesená",J184,0)</f>
        <v>0</v>
      </c>
      <c r="BI184" s="225">
        <f>IF(N184="nulová",J184,0)</f>
        <v>0</v>
      </c>
      <c r="BJ184" s="18" t="s">
        <v>81</v>
      </c>
      <c r="BK184" s="225">
        <f>ROUND(I184*H184,2)</f>
        <v>0</v>
      </c>
      <c r="BL184" s="18" t="s">
        <v>159</v>
      </c>
      <c r="BM184" s="224" t="s">
        <v>902</v>
      </c>
    </row>
    <row r="185" spans="1:47" s="2" customFormat="1" ht="12">
      <c r="A185" s="39"/>
      <c r="B185" s="40"/>
      <c r="C185" s="41"/>
      <c r="D185" s="226" t="s">
        <v>161</v>
      </c>
      <c r="E185" s="41"/>
      <c r="F185" s="227" t="s">
        <v>258</v>
      </c>
      <c r="G185" s="41"/>
      <c r="H185" s="41"/>
      <c r="I185" s="228"/>
      <c r="J185" s="41"/>
      <c r="K185" s="41"/>
      <c r="L185" s="45"/>
      <c r="M185" s="229"/>
      <c r="N185" s="230"/>
      <c r="O185" s="85"/>
      <c r="P185" s="85"/>
      <c r="Q185" s="85"/>
      <c r="R185" s="85"/>
      <c r="S185" s="85"/>
      <c r="T185" s="86"/>
      <c r="U185" s="39"/>
      <c r="V185" s="39"/>
      <c r="W185" s="39"/>
      <c r="X185" s="39"/>
      <c r="Y185" s="39"/>
      <c r="Z185" s="39"/>
      <c r="AA185" s="39"/>
      <c r="AB185" s="39"/>
      <c r="AC185" s="39"/>
      <c r="AD185" s="39"/>
      <c r="AE185" s="39"/>
      <c r="AT185" s="18" t="s">
        <v>161</v>
      </c>
      <c r="AU185" s="18" t="s">
        <v>83</v>
      </c>
    </row>
    <row r="186" spans="1:51" s="13" customFormat="1" ht="12">
      <c r="A186" s="13"/>
      <c r="B186" s="231"/>
      <c r="C186" s="232"/>
      <c r="D186" s="226" t="s">
        <v>163</v>
      </c>
      <c r="E186" s="233" t="s">
        <v>19</v>
      </c>
      <c r="F186" s="234" t="s">
        <v>903</v>
      </c>
      <c r="G186" s="232"/>
      <c r="H186" s="233" t="s">
        <v>19</v>
      </c>
      <c r="I186" s="235"/>
      <c r="J186" s="232"/>
      <c r="K186" s="232"/>
      <c r="L186" s="236"/>
      <c r="M186" s="237"/>
      <c r="N186" s="238"/>
      <c r="O186" s="238"/>
      <c r="P186" s="238"/>
      <c r="Q186" s="238"/>
      <c r="R186" s="238"/>
      <c r="S186" s="238"/>
      <c r="T186" s="239"/>
      <c r="U186" s="13"/>
      <c r="V186" s="13"/>
      <c r="W186" s="13"/>
      <c r="X186" s="13"/>
      <c r="Y186" s="13"/>
      <c r="Z186" s="13"/>
      <c r="AA186" s="13"/>
      <c r="AB186" s="13"/>
      <c r="AC186" s="13"/>
      <c r="AD186" s="13"/>
      <c r="AE186" s="13"/>
      <c r="AT186" s="240" t="s">
        <v>163</v>
      </c>
      <c r="AU186" s="240" t="s">
        <v>83</v>
      </c>
      <c r="AV186" s="13" t="s">
        <v>81</v>
      </c>
      <c r="AW186" s="13" t="s">
        <v>33</v>
      </c>
      <c r="AX186" s="13" t="s">
        <v>74</v>
      </c>
      <c r="AY186" s="240" t="s">
        <v>152</v>
      </c>
    </row>
    <row r="187" spans="1:51" s="14" customFormat="1" ht="12">
      <c r="A187" s="14"/>
      <c r="B187" s="241"/>
      <c r="C187" s="242"/>
      <c r="D187" s="226" t="s">
        <v>163</v>
      </c>
      <c r="E187" s="243" t="s">
        <v>19</v>
      </c>
      <c r="F187" s="244" t="s">
        <v>904</v>
      </c>
      <c r="G187" s="242"/>
      <c r="H187" s="245">
        <v>1.838</v>
      </c>
      <c r="I187" s="246"/>
      <c r="J187" s="242"/>
      <c r="K187" s="242"/>
      <c r="L187" s="247"/>
      <c r="M187" s="248"/>
      <c r="N187" s="249"/>
      <c r="O187" s="249"/>
      <c r="P187" s="249"/>
      <c r="Q187" s="249"/>
      <c r="R187" s="249"/>
      <c r="S187" s="249"/>
      <c r="T187" s="250"/>
      <c r="U187" s="14"/>
      <c r="V187" s="14"/>
      <c r="W187" s="14"/>
      <c r="X187" s="14"/>
      <c r="Y187" s="14"/>
      <c r="Z187" s="14"/>
      <c r="AA187" s="14"/>
      <c r="AB187" s="14"/>
      <c r="AC187" s="14"/>
      <c r="AD187" s="14"/>
      <c r="AE187" s="14"/>
      <c r="AT187" s="251" t="s">
        <v>163</v>
      </c>
      <c r="AU187" s="251" t="s">
        <v>83</v>
      </c>
      <c r="AV187" s="14" t="s">
        <v>83</v>
      </c>
      <c r="AW187" s="14" t="s">
        <v>33</v>
      </c>
      <c r="AX187" s="14" t="s">
        <v>74</v>
      </c>
      <c r="AY187" s="251" t="s">
        <v>152</v>
      </c>
    </row>
    <row r="188" spans="1:51" s="15" customFormat="1" ht="12">
      <c r="A188" s="15"/>
      <c r="B188" s="252"/>
      <c r="C188" s="253"/>
      <c r="D188" s="226" t="s">
        <v>163</v>
      </c>
      <c r="E188" s="254" t="s">
        <v>19</v>
      </c>
      <c r="F188" s="255" t="s">
        <v>170</v>
      </c>
      <c r="G188" s="253"/>
      <c r="H188" s="256">
        <v>1.838</v>
      </c>
      <c r="I188" s="257"/>
      <c r="J188" s="253"/>
      <c r="K188" s="253"/>
      <c r="L188" s="258"/>
      <c r="M188" s="259"/>
      <c r="N188" s="260"/>
      <c r="O188" s="260"/>
      <c r="P188" s="260"/>
      <c r="Q188" s="260"/>
      <c r="R188" s="260"/>
      <c r="S188" s="260"/>
      <c r="T188" s="261"/>
      <c r="U188" s="15"/>
      <c r="V188" s="15"/>
      <c r="W188" s="15"/>
      <c r="X188" s="15"/>
      <c r="Y188" s="15"/>
      <c r="Z188" s="15"/>
      <c r="AA188" s="15"/>
      <c r="AB188" s="15"/>
      <c r="AC188" s="15"/>
      <c r="AD188" s="15"/>
      <c r="AE188" s="15"/>
      <c r="AT188" s="262" t="s">
        <v>163</v>
      </c>
      <c r="AU188" s="262" t="s">
        <v>83</v>
      </c>
      <c r="AV188" s="15" t="s">
        <v>159</v>
      </c>
      <c r="AW188" s="15" t="s">
        <v>33</v>
      </c>
      <c r="AX188" s="15" t="s">
        <v>81</v>
      </c>
      <c r="AY188" s="262" t="s">
        <v>152</v>
      </c>
    </row>
    <row r="189" spans="1:65" s="2" customFormat="1" ht="24.15" customHeight="1">
      <c r="A189" s="39"/>
      <c r="B189" s="40"/>
      <c r="C189" s="213" t="s">
        <v>8</v>
      </c>
      <c r="D189" s="213" t="s">
        <v>154</v>
      </c>
      <c r="E189" s="214" t="s">
        <v>905</v>
      </c>
      <c r="F189" s="215" t="s">
        <v>906</v>
      </c>
      <c r="G189" s="216" t="s">
        <v>157</v>
      </c>
      <c r="H189" s="217">
        <v>1.838</v>
      </c>
      <c r="I189" s="218"/>
      <c r="J189" s="219">
        <f>ROUND(I189*H189,2)</f>
        <v>0</v>
      </c>
      <c r="K189" s="215" t="s">
        <v>158</v>
      </c>
      <c r="L189" s="45"/>
      <c r="M189" s="220" t="s">
        <v>19</v>
      </c>
      <c r="N189" s="221" t="s">
        <v>45</v>
      </c>
      <c r="O189" s="85"/>
      <c r="P189" s="222">
        <f>O189*H189</f>
        <v>0</v>
      </c>
      <c r="Q189" s="222">
        <v>0</v>
      </c>
      <c r="R189" s="222">
        <f>Q189*H189</f>
        <v>0</v>
      </c>
      <c r="S189" s="222">
        <v>0</v>
      </c>
      <c r="T189" s="223">
        <f>S189*H189</f>
        <v>0</v>
      </c>
      <c r="U189" s="39"/>
      <c r="V189" s="39"/>
      <c r="W189" s="39"/>
      <c r="X189" s="39"/>
      <c r="Y189" s="39"/>
      <c r="Z189" s="39"/>
      <c r="AA189" s="39"/>
      <c r="AB189" s="39"/>
      <c r="AC189" s="39"/>
      <c r="AD189" s="39"/>
      <c r="AE189" s="39"/>
      <c r="AR189" s="224" t="s">
        <v>159</v>
      </c>
      <c r="AT189" s="224" t="s">
        <v>154</v>
      </c>
      <c r="AU189" s="224" t="s">
        <v>83</v>
      </c>
      <c r="AY189" s="18" t="s">
        <v>152</v>
      </c>
      <c r="BE189" s="225">
        <f>IF(N189="základní",J189,0)</f>
        <v>0</v>
      </c>
      <c r="BF189" s="225">
        <f>IF(N189="snížená",J189,0)</f>
        <v>0</v>
      </c>
      <c r="BG189" s="225">
        <f>IF(N189="zákl. přenesená",J189,0)</f>
        <v>0</v>
      </c>
      <c r="BH189" s="225">
        <f>IF(N189="sníž. přenesená",J189,0)</f>
        <v>0</v>
      </c>
      <c r="BI189" s="225">
        <f>IF(N189="nulová",J189,0)</f>
        <v>0</v>
      </c>
      <c r="BJ189" s="18" t="s">
        <v>81</v>
      </c>
      <c r="BK189" s="225">
        <f>ROUND(I189*H189,2)</f>
        <v>0</v>
      </c>
      <c r="BL189" s="18" t="s">
        <v>159</v>
      </c>
      <c r="BM189" s="224" t="s">
        <v>907</v>
      </c>
    </row>
    <row r="190" spans="1:47" s="2" customFormat="1" ht="12">
      <c r="A190" s="39"/>
      <c r="B190" s="40"/>
      <c r="C190" s="41"/>
      <c r="D190" s="226" t="s">
        <v>161</v>
      </c>
      <c r="E190" s="41"/>
      <c r="F190" s="227" t="s">
        <v>258</v>
      </c>
      <c r="G190" s="41"/>
      <c r="H190" s="41"/>
      <c r="I190" s="228"/>
      <c r="J190" s="41"/>
      <c r="K190" s="41"/>
      <c r="L190" s="45"/>
      <c r="M190" s="229"/>
      <c r="N190" s="230"/>
      <c r="O190" s="85"/>
      <c r="P190" s="85"/>
      <c r="Q190" s="85"/>
      <c r="R190" s="85"/>
      <c r="S190" s="85"/>
      <c r="T190" s="86"/>
      <c r="U190" s="39"/>
      <c r="V190" s="39"/>
      <c r="W190" s="39"/>
      <c r="X190" s="39"/>
      <c r="Y190" s="39"/>
      <c r="Z190" s="39"/>
      <c r="AA190" s="39"/>
      <c r="AB190" s="39"/>
      <c r="AC190" s="39"/>
      <c r="AD190" s="39"/>
      <c r="AE190" s="39"/>
      <c r="AT190" s="18" t="s">
        <v>161</v>
      </c>
      <c r="AU190" s="18" t="s">
        <v>83</v>
      </c>
    </row>
    <row r="191" spans="1:51" s="13" customFormat="1" ht="12">
      <c r="A191" s="13"/>
      <c r="B191" s="231"/>
      <c r="C191" s="232"/>
      <c r="D191" s="226" t="s">
        <v>163</v>
      </c>
      <c r="E191" s="233" t="s">
        <v>19</v>
      </c>
      <c r="F191" s="234" t="s">
        <v>903</v>
      </c>
      <c r="G191" s="232"/>
      <c r="H191" s="233" t="s">
        <v>19</v>
      </c>
      <c r="I191" s="235"/>
      <c r="J191" s="232"/>
      <c r="K191" s="232"/>
      <c r="L191" s="236"/>
      <c r="M191" s="237"/>
      <c r="N191" s="238"/>
      <c r="O191" s="238"/>
      <c r="P191" s="238"/>
      <c r="Q191" s="238"/>
      <c r="R191" s="238"/>
      <c r="S191" s="238"/>
      <c r="T191" s="239"/>
      <c r="U191" s="13"/>
      <c r="V191" s="13"/>
      <c r="W191" s="13"/>
      <c r="X191" s="13"/>
      <c r="Y191" s="13"/>
      <c r="Z191" s="13"/>
      <c r="AA191" s="13"/>
      <c r="AB191" s="13"/>
      <c r="AC191" s="13"/>
      <c r="AD191" s="13"/>
      <c r="AE191" s="13"/>
      <c r="AT191" s="240" t="s">
        <v>163</v>
      </c>
      <c r="AU191" s="240" t="s">
        <v>83</v>
      </c>
      <c r="AV191" s="13" t="s">
        <v>81</v>
      </c>
      <c r="AW191" s="13" t="s">
        <v>33</v>
      </c>
      <c r="AX191" s="13" t="s">
        <v>74</v>
      </c>
      <c r="AY191" s="240" t="s">
        <v>152</v>
      </c>
    </row>
    <row r="192" spans="1:51" s="14" customFormat="1" ht="12">
      <c r="A192" s="14"/>
      <c r="B192" s="241"/>
      <c r="C192" s="242"/>
      <c r="D192" s="226" t="s">
        <v>163</v>
      </c>
      <c r="E192" s="243" t="s">
        <v>19</v>
      </c>
      <c r="F192" s="244" t="s">
        <v>904</v>
      </c>
      <c r="G192" s="242"/>
      <c r="H192" s="245">
        <v>1.838</v>
      </c>
      <c r="I192" s="246"/>
      <c r="J192" s="242"/>
      <c r="K192" s="242"/>
      <c r="L192" s="247"/>
      <c r="M192" s="248"/>
      <c r="N192" s="249"/>
      <c r="O192" s="249"/>
      <c r="P192" s="249"/>
      <c r="Q192" s="249"/>
      <c r="R192" s="249"/>
      <c r="S192" s="249"/>
      <c r="T192" s="250"/>
      <c r="U192" s="14"/>
      <c r="V192" s="14"/>
      <c r="W192" s="14"/>
      <c r="X192" s="14"/>
      <c r="Y192" s="14"/>
      <c r="Z192" s="14"/>
      <c r="AA192" s="14"/>
      <c r="AB192" s="14"/>
      <c r="AC192" s="14"/>
      <c r="AD192" s="14"/>
      <c r="AE192" s="14"/>
      <c r="AT192" s="251" t="s">
        <v>163</v>
      </c>
      <c r="AU192" s="251" t="s">
        <v>83</v>
      </c>
      <c r="AV192" s="14" t="s">
        <v>83</v>
      </c>
      <c r="AW192" s="14" t="s">
        <v>33</v>
      </c>
      <c r="AX192" s="14" t="s">
        <v>74</v>
      </c>
      <c r="AY192" s="251" t="s">
        <v>152</v>
      </c>
    </row>
    <row r="193" spans="1:51" s="15" customFormat="1" ht="12">
      <c r="A193" s="15"/>
      <c r="B193" s="252"/>
      <c r="C193" s="253"/>
      <c r="D193" s="226" t="s">
        <v>163</v>
      </c>
      <c r="E193" s="254" t="s">
        <v>19</v>
      </c>
      <c r="F193" s="255" t="s">
        <v>170</v>
      </c>
      <c r="G193" s="253"/>
      <c r="H193" s="256">
        <v>1.838</v>
      </c>
      <c r="I193" s="257"/>
      <c r="J193" s="253"/>
      <c r="K193" s="253"/>
      <c r="L193" s="258"/>
      <c r="M193" s="259"/>
      <c r="N193" s="260"/>
      <c r="O193" s="260"/>
      <c r="P193" s="260"/>
      <c r="Q193" s="260"/>
      <c r="R193" s="260"/>
      <c r="S193" s="260"/>
      <c r="T193" s="261"/>
      <c r="U193" s="15"/>
      <c r="V193" s="15"/>
      <c r="W193" s="15"/>
      <c r="X193" s="15"/>
      <c r="Y193" s="15"/>
      <c r="Z193" s="15"/>
      <c r="AA193" s="15"/>
      <c r="AB193" s="15"/>
      <c r="AC193" s="15"/>
      <c r="AD193" s="15"/>
      <c r="AE193" s="15"/>
      <c r="AT193" s="262" t="s">
        <v>163</v>
      </c>
      <c r="AU193" s="262" t="s">
        <v>83</v>
      </c>
      <c r="AV193" s="15" t="s">
        <v>159</v>
      </c>
      <c r="AW193" s="15" t="s">
        <v>33</v>
      </c>
      <c r="AX193" s="15" t="s">
        <v>81</v>
      </c>
      <c r="AY193" s="262" t="s">
        <v>152</v>
      </c>
    </row>
    <row r="194" spans="1:65" s="2" customFormat="1" ht="24.15" customHeight="1">
      <c r="A194" s="39"/>
      <c r="B194" s="40"/>
      <c r="C194" s="213" t="s">
        <v>268</v>
      </c>
      <c r="D194" s="213" t="s">
        <v>154</v>
      </c>
      <c r="E194" s="214" t="s">
        <v>255</v>
      </c>
      <c r="F194" s="215" t="s">
        <v>256</v>
      </c>
      <c r="G194" s="216" t="s">
        <v>157</v>
      </c>
      <c r="H194" s="217">
        <v>8.64</v>
      </c>
      <c r="I194" s="218"/>
      <c r="J194" s="219">
        <f>ROUND(I194*H194,2)</f>
        <v>0</v>
      </c>
      <c r="K194" s="215" t="s">
        <v>158</v>
      </c>
      <c r="L194" s="45"/>
      <c r="M194" s="220" t="s">
        <v>19</v>
      </c>
      <c r="N194" s="221" t="s">
        <v>45</v>
      </c>
      <c r="O194" s="85"/>
      <c r="P194" s="222">
        <f>O194*H194</f>
        <v>0</v>
      </c>
      <c r="Q194" s="222">
        <v>2.16</v>
      </c>
      <c r="R194" s="222">
        <f>Q194*H194</f>
        <v>18.6624</v>
      </c>
      <c r="S194" s="222">
        <v>0</v>
      </c>
      <c r="T194" s="223">
        <f>S194*H194</f>
        <v>0</v>
      </c>
      <c r="U194" s="39"/>
      <c r="V194" s="39"/>
      <c r="W194" s="39"/>
      <c r="X194" s="39"/>
      <c r="Y194" s="39"/>
      <c r="Z194" s="39"/>
      <c r="AA194" s="39"/>
      <c r="AB194" s="39"/>
      <c r="AC194" s="39"/>
      <c r="AD194" s="39"/>
      <c r="AE194" s="39"/>
      <c r="AR194" s="224" t="s">
        <v>159</v>
      </c>
      <c r="AT194" s="224" t="s">
        <v>154</v>
      </c>
      <c r="AU194" s="224" t="s">
        <v>83</v>
      </c>
      <c r="AY194" s="18" t="s">
        <v>152</v>
      </c>
      <c r="BE194" s="225">
        <f>IF(N194="základní",J194,0)</f>
        <v>0</v>
      </c>
      <c r="BF194" s="225">
        <f>IF(N194="snížená",J194,0)</f>
        <v>0</v>
      </c>
      <c r="BG194" s="225">
        <f>IF(N194="zákl. přenesená",J194,0)</f>
        <v>0</v>
      </c>
      <c r="BH194" s="225">
        <f>IF(N194="sníž. přenesená",J194,0)</f>
        <v>0</v>
      </c>
      <c r="BI194" s="225">
        <f>IF(N194="nulová",J194,0)</f>
        <v>0</v>
      </c>
      <c r="BJ194" s="18" t="s">
        <v>81</v>
      </c>
      <c r="BK194" s="225">
        <f>ROUND(I194*H194,2)</f>
        <v>0</v>
      </c>
      <c r="BL194" s="18" t="s">
        <v>159</v>
      </c>
      <c r="BM194" s="224" t="s">
        <v>908</v>
      </c>
    </row>
    <row r="195" spans="1:47" s="2" customFormat="1" ht="12">
      <c r="A195" s="39"/>
      <c r="B195" s="40"/>
      <c r="C195" s="41"/>
      <c r="D195" s="226" t="s">
        <v>161</v>
      </c>
      <c r="E195" s="41"/>
      <c r="F195" s="227" t="s">
        <v>258</v>
      </c>
      <c r="G195" s="41"/>
      <c r="H195" s="41"/>
      <c r="I195" s="228"/>
      <c r="J195" s="41"/>
      <c r="K195" s="41"/>
      <c r="L195" s="45"/>
      <c r="M195" s="229"/>
      <c r="N195" s="230"/>
      <c r="O195" s="85"/>
      <c r="P195" s="85"/>
      <c r="Q195" s="85"/>
      <c r="R195" s="85"/>
      <c r="S195" s="85"/>
      <c r="T195" s="86"/>
      <c r="U195" s="39"/>
      <c r="V195" s="39"/>
      <c r="W195" s="39"/>
      <c r="X195" s="39"/>
      <c r="Y195" s="39"/>
      <c r="Z195" s="39"/>
      <c r="AA195" s="39"/>
      <c r="AB195" s="39"/>
      <c r="AC195" s="39"/>
      <c r="AD195" s="39"/>
      <c r="AE195" s="39"/>
      <c r="AT195" s="18" t="s">
        <v>161</v>
      </c>
      <c r="AU195" s="18" t="s">
        <v>83</v>
      </c>
    </row>
    <row r="196" spans="1:51" s="13" customFormat="1" ht="12">
      <c r="A196" s="13"/>
      <c r="B196" s="231"/>
      <c r="C196" s="232"/>
      <c r="D196" s="226" t="s">
        <v>163</v>
      </c>
      <c r="E196" s="233" t="s">
        <v>19</v>
      </c>
      <c r="F196" s="234" t="s">
        <v>909</v>
      </c>
      <c r="G196" s="232"/>
      <c r="H196" s="233" t="s">
        <v>19</v>
      </c>
      <c r="I196" s="235"/>
      <c r="J196" s="232"/>
      <c r="K196" s="232"/>
      <c r="L196" s="236"/>
      <c r="M196" s="237"/>
      <c r="N196" s="238"/>
      <c r="O196" s="238"/>
      <c r="P196" s="238"/>
      <c r="Q196" s="238"/>
      <c r="R196" s="238"/>
      <c r="S196" s="238"/>
      <c r="T196" s="239"/>
      <c r="U196" s="13"/>
      <c r="V196" s="13"/>
      <c r="W196" s="13"/>
      <c r="X196" s="13"/>
      <c r="Y196" s="13"/>
      <c r="Z196" s="13"/>
      <c r="AA196" s="13"/>
      <c r="AB196" s="13"/>
      <c r="AC196" s="13"/>
      <c r="AD196" s="13"/>
      <c r="AE196" s="13"/>
      <c r="AT196" s="240" t="s">
        <v>163</v>
      </c>
      <c r="AU196" s="240" t="s">
        <v>83</v>
      </c>
      <c r="AV196" s="13" t="s">
        <v>81</v>
      </c>
      <c r="AW196" s="13" t="s">
        <v>33</v>
      </c>
      <c r="AX196" s="13" t="s">
        <v>74</v>
      </c>
      <c r="AY196" s="240" t="s">
        <v>152</v>
      </c>
    </row>
    <row r="197" spans="1:51" s="14" customFormat="1" ht="12">
      <c r="A197" s="14"/>
      <c r="B197" s="241"/>
      <c r="C197" s="242"/>
      <c r="D197" s="226" t="s">
        <v>163</v>
      </c>
      <c r="E197" s="243" t="s">
        <v>19</v>
      </c>
      <c r="F197" s="244" t="s">
        <v>910</v>
      </c>
      <c r="G197" s="242"/>
      <c r="H197" s="245">
        <v>8.64</v>
      </c>
      <c r="I197" s="246"/>
      <c r="J197" s="242"/>
      <c r="K197" s="242"/>
      <c r="L197" s="247"/>
      <c r="M197" s="248"/>
      <c r="N197" s="249"/>
      <c r="O197" s="249"/>
      <c r="P197" s="249"/>
      <c r="Q197" s="249"/>
      <c r="R197" s="249"/>
      <c r="S197" s="249"/>
      <c r="T197" s="250"/>
      <c r="U197" s="14"/>
      <c r="V197" s="14"/>
      <c r="W197" s="14"/>
      <c r="X197" s="14"/>
      <c r="Y197" s="14"/>
      <c r="Z197" s="14"/>
      <c r="AA197" s="14"/>
      <c r="AB197" s="14"/>
      <c r="AC197" s="14"/>
      <c r="AD197" s="14"/>
      <c r="AE197" s="14"/>
      <c r="AT197" s="251" t="s">
        <v>163</v>
      </c>
      <c r="AU197" s="251" t="s">
        <v>83</v>
      </c>
      <c r="AV197" s="14" t="s">
        <v>83</v>
      </c>
      <c r="AW197" s="14" t="s">
        <v>33</v>
      </c>
      <c r="AX197" s="14" t="s">
        <v>74</v>
      </c>
      <c r="AY197" s="251" t="s">
        <v>152</v>
      </c>
    </row>
    <row r="198" spans="1:51" s="15" customFormat="1" ht="12">
      <c r="A198" s="15"/>
      <c r="B198" s="252"/>
      <c r="C198" s="253"/>
      <c r="D198" s="226" t="s">
        <v>163</v>
      </c>
      <c r="E198" s="254" t="s">
        <v>19</v>
      </c>
      <c r="F198" s="255" t="s">
        <v>170</v>
      </c>
      <c r="G198" s="253"/>
      <c r="H198" s="256">
        <v>8.64</v>
      </c>
      <c r="I198" s="257"/>
      <c r="J198" s="253"/>
      <c r="K198" s="253"/>
      <c r="L198" s="258"/>
      <c r="M198" s="259"/>
      <c r="N198" s="260"/>
      <c r="O198" s="260"/>
      <c r="P198" s="260"/>
      <c r="Q198" s="260"/>
      <c r="R198" s="260"/>
      <c r="S198" s="260"/>
      <c r="T198" s="261"/>
      <c r="U198" s="15"/>
      <c r="V198" s="15"/>
      <c r="W198" s="15"/>
      <c r="X198" s="15"/>
      <c r="Y198" s="15"/>
      <c r="Z198" s="15"/>
      <c r="AA198" s="15"/>
      <c r="AB198" s="15"/>
      <c r="AC198" s="15"/>
      <c r="AD198" s="15"/>
      <c r="AE198" s="15"/>
      <c r="AT198" s="262" t="s">
        <v>163</v>
      </c>
      <c r="AU198" s="262" t="s">
        <v>83</v>
      </c>
      <c r="AV198" s="15" t="s">
        <v>159</v>
      </c>
      <c r="AW198" s="15" t="s">
        <v>33</v>
      </c>
      <c r="AX198" s="15" t="s">
        <v>81</v>
      </c>
      <c r="AY198" s="262" t="s">
        <v>152</v>
      </c>
    </row>
    <row r="199" spans="1:65" s="2" customFormat="1" ht="24.15" customHeight="1">
      <c r="A199" s="39"/>
      <c r="B199" s="40"/>
      <c r="C199" s="213" t="s">
        <v>277</v>
      </c>
      <c r="D199" s="213" t="s">
        <v>154</v>
      </c>
      <c r="E199" s="214" t="s">
        <v>263</v>
      </c>
      <c r="F199" s="215" t="s">
        <v>264</v>
      </c>
      <c r="G199" s="216" t="s">
        <v>157</v>
      </c>
      <c r="H199" s="217">
        <v>2.88</v>
      </c>
      <c r="I199" s="218"/>
      <c r="J199" s="219">
        <f>ROUND(I199*H199,2)</f>
        <v>0</v>
      </c>
      <c r="K199" s="215" t="s">
        <v>158</v>
      </c>
      <c r="L199" s="45"/>
      <c r="M199" s="220" t="s">
        <v>19</v>
      </c>
      <c r="N199" s="221" t="s">
        <v>45</v>
      </c>
      <c r="O199" s="85"/>
      <c r="P199" s="222">
        <f>O199*H199</f>
        <v>0</v>
      </c>
      <c r="Q199" s="222">
        <v>0</v>
      </c>
      <c r="R199" s="222">
        <f>Q199*H199</f>
        <v>0</v>
      </c>
      <c r="S199" s="222">
        <v>0</v>
      </c>
      <c r="T199" s="223">
        <f>S199*H199</f>
        <v>0</v>
      </c>
      <c r="U199" s="39"/>
      <c r="V199" s="39"/>
      <c r="W199" s="39"/>
      <c r="X199" s="39"/>
      <c r="Y199" s="39"/>
      <c r="Z199" s="39"/>
      <c r="AA199" s="39"/>
      <c r="AB199" s="39"/>
      <c r="AC199" s="39"/>
      <c r="AD199" s="39"/>
      <c r="AE199" s="39"/>
      <c r="AR199" s="224" t="s">
        <v>159</v>
      </c>
      <c r="AT199" s="224" t="s">
        <v>154</v>
      </c>
      <c r="AU199" s="224" t="s">
        <v>83</v>
      </c>
      <c r="AY199" s="18" t="s">
        <v>152</v>
      </c>
      <c r="BE199" s="225">
        <f>IF(N199="základní",J199,0)</f>
        <v>0</v>
      </c>
      <c r="BF199" s="225">
        <f>IF(N199="snížená",J199,0)</f>
        <v>0</v>
      </c>
      <c r="BG199" s="225">
        <f>IF(N199="zákl. přenesená",J199,0)</f>
        <v>0</v>
      </c>
      <c r="BH199" s="225">
        <f>IF(N199="sníž. přenesená",J199,0)</f>
        <v>0</v>
      </c>
      <c r="BI199" s="225">
        <f>IF(N199="nulová",J199,0)</f>
        <v>0</v>
      </c>
      <c r="BJ199" s="18" t="s">
        <v>81</v>
      </c>
      <c r="BK199" s="225">
        <f>ROUND(I199*H199,2)</f>
        <v>0</v>
      </c>
      <c r="BL199" s="18" t="s">
        <v>159</v>
      </c>
      <c r="BM199" s="224" t="s">
        <v>911</v>
      </c>
    </row>
    <row r="200" spans="1:47" s="2" customFormat="1" ht="12">
      <c r="A200" s="39"/>
      <c r="B200" s="40"/>
      <c r="C200" s="41"/>
      <c r="D200" s="226" t="s">
        <v>161</v>
      </c>
      <c r="E200" s="41"/>
      <c r="F200" s="227" t="s">
        <v>258</v>
      </c>
      <c r="G200" s="41"/>
      <c r="H200" s="41"/>
      <c r="I200" s="228"/>
      <c r="J200" s="41"/>
      <c r="K200" s="41"/>
      <c r="L200" s="45"/>
      <c r="M200" s="229"/>
      <c r="N200" s="230"/>
      <c r="O200" s="85"/>
      <c r="P200" s="85"/>
      <c r="Q200" s="85"/>
      <c r="R200" s="85"/>
      <c r="S200" s="85"/>
      <c r="T200" s="86"/>
      <c r="U200" s="39"/>
      <c r="V200" s="39"/>
      <c r="W200" s="39"/>
      <c r="X200" s="39"/>
      <c r="Y200" s="39"/>
      <c r="Z200" s="39"/>
      <c r="AA200" s="39"/>
      <c r="AB200" s="39"/>
      <c r="AC200" s="39"/>
      <c r="AD200" s="39"/>
      <c r="AE200" s="39"/>
      <c r="AT200" s="18" t="s">
        <v>161</v>
      </c>
      <c r="AU200" s="18" t="s">
        <v>83</v>
      </c>
    </row>
    <row r="201" spans="1:51" s="13" customFormat="1" ht="12">
      <c r="A201" s="13"/>
      <c r="B201" s="231"/>
      <c r="C201" s="232"/>
      <c r="D201" s="226" t="s">
        <v>163</v>
      </c>
      <c r="E201" s="233" t="s">
        <v>19</v>
      </c>
      <c r="F201" s="234" t="s">
        <v>912</v>
      </c>
      <c r="G201" s="232"/>
      <c r="H201" s="233" t="s">
        <v>19</v>
      </c>
      <c r="I201" s="235"/>
      <c r="J201" s="232"/>
      <c r="K201" s="232"/>
      <c r="L201" s="236"/>
      <c r="M201" s="237"/>
      <c r="N201" s="238"/>
      <c r="O201" s="238"/>
      <c r="P201" s="238"/>
      <c r="Q201" s="238"/>
      <c r="R201" s="238"/>
      <c r="S201" s="238"/>
      <c r="T201" s="239"/>
      <c r="U201" s="13"/>
      <c r="V201" s="13"/>
      <c r="W201" s="13"/>
      <c r="X201" s="13"/>
      <c r="Y201" s="13"/>
      <c r="Z201" s="13"/>
      <c r="AA201" s="13"/>
      <c r="AB201" s="13"/>
      <c r="AC201" s="13"/>
      <c r="AD201" s="13"/>
      <c r="AE201" s="13"/>
      <c r="AT201" s="240" t="s">
        <v>163</v>
      </c>
      <c r="AU201" s="240" t="s">
        <v>83</v>
      </c>
      <c r="AV201" s="13" t="s">
        <v>81</v>
      </c>
      <c r="AW201" s="13" t="s">
        <v>33</v>
      </c>
      <c r="AX201" s="13" t="s">
        <v>74</v>
      </c>
      <c r="AY201" s="240" t="s">
        <v>152</v>
      </c>
    </row>
    <row r="202" spans="1:51" s="14" customFormat="1" ht="12">
      <c r="A202" s="14"/>
      <c r="B202" s="241"/>
      <c r="C202" s="242"/>
      <c r="D202" s="226" t="s">
        <v>163</v>
      </c>
      <c r="E202" s="243" t="s">
        <v>19</v>
      </c>
      <c r="F202" s="244" t="s">
        <v>913</v>
      </c>
      <c r="G202" s="242"/>
      <c r="H202" s="245">
        <v>2.88</v>
      </c>
      <c r="I202" s="246"/>
      <c r="J202" s="242"/>
      <c r="K202" s="242"/>
      <c r="L202" s="247"/>
      <c r="M202" s="248"/>
      <c r="N202" s="249"/>
      <c r="O202" s="249"/>
      <c r="P202" s="249"/>
      <c r="Q202" s="249"/>
      <c r="R202" s="249"/>
      <c r="S202" s="249"/>
      <c r="T202" s="250"/>
      <c r="U202" s="14"/>
      <c r="V202" s="14"/>
      <c r="W202" s="14"/>
      <c r="X202" s="14"/>
      <c r="Y202" s="14"/>
      <c r="Z202" s="14"/>
      <c r="AA202" s="14"/>
      <c r="AB202" s="14"/>
      <c r="AC202" s="14"/>
      <c r="AD202" s="14"/>
      <c r="AE202" s="14"/>
      <c r="AT202" s="251" t="s">
        <v>163</v>
      </c>
      <c r="AU202" s="251" t="s">
        <v>83</v>
      </c>
      <c r="AV202" s="14" t="s">
        <v>83</v>
      </c>
      <c r="AW202" s="14" t="s">
        <v>33</v>
      </c>
      <c r="AX202" s="14" t="s">
        <v>74</v>
      </c>
      <c r="AY202" s="251" t="s">
        <v>152</v>
      </c>
    </row>
    <row r="203" spans="1:51" s="15" customFormat="1" ht="12">
      <c r="A203" s="15"/>
      <c r="B203" s="252"/>
      <c r="C203" s="253"/>
      <c r="D203" s="226" t="s">
        <v>163</v>
      </c>
      <c r="E203" s="254" t="s">
        <v>19</v>
      </c>
      <c r="F203" s="255" t="s">
        <v>170</v>
      </c>
      <c r="G203" s="253"/>
      <c r="H203" s="256">
        <v>2.88</v>
      </c>
      <c r="I203" s="257"/>
      <c r="J203" s="253"/>
      <c r="K203" s="253"/>
      <c r="L203" s="258"/>
      <c r="M203" s="259"/>
      <c r="N203" s="260"/>
      <c r="O203" s="260"/>
      <c r="P203" s="260"/>
      <c r="Q203" s="260"/>
      <c r="R203" s="260"/>
      <c r="S203" s="260"/>
      <c r="T203" s="261"/>
      <c r="U203" s="15"/>
      <c r="V203" s="15"/>
      <c r="W203" s="15"/>
      <c r="X203" s="15"/>
      <c r="Y203" s="15"/>
      <c r="Z203" s="15"/>
      <c r="AA203" s="15"/>
      <c r="AB203" s="15"/>
      <c r="AC203" s="15"/>
      <c r="AD203" s="15"/>
      <c r="AE203" s="15"/>
      <c r="AT203" s="262" t="s">
        <v>163</v>
      </c>
      <c r="AU203" s="262" t="s">
        <v>83</v>
      </c>
      <c r="AV203" s="15" t="s">
        <v>159</v>
      </c>
      <c r="AW203" s="15" t="s">
        <v>33</v>
      </c>
      <c r="AX203" s="15" t="s">
        <v>81</v>
      </c>
      <c r="AY203" s="262" t="s">
        <v>152</v>
      </c>
    </row>
    <row r="204" spans="1:65" s="2" customFormat="1" ht="14.4" customHeight="1">
      <c r="A204" s="39"/>
      <c r="B204" s="40"/>
      <c r="C204" s="213" t="s">
        <v>289</v>
      </c>
      <c r="D204" s="213" t="s">
        <v>154</v>
      </c>
      <c r="E204" s="214" t="s">
        <v>914</v>
      </c>
      <c r="F204" s="215" t="s">
        <v>915</v>
      </c>
      <c r="G204" s="216" t="s">
        <v>749</v>
      </c>
      <c r="H204" s="217">
        <v>1</v>
      </c>
      <c r="I204" s="218"/>
      <c r="J204" s="219">
        <f>ROUND(I204*H204,2)</f>
        <v>0</v>
      </c>
      <c r="K204" s="215" t="s">
        <v>19</v>
      </c>
      <c r="L204" s="45"/>
      <c r="M204" s="220" t="s">
        <v>19</v>
      </c>
      <c r="N204" s="221" t="s">
        <v>45</v>
      </c>
      <c r="O204" s="85"/>
      <c r="P204" s="222">
        <f>O204*H204</f>
        <v>0</v>
      </c>
      <c r="Q204" s="222">
        <v>1.3</v>
      </c>
      <c r="R204" s="222">
        <f>Q204*H204</f>
        <v>1.3</v>
      </c>
      <c r="S204" s="222">
        <v>0</v>
      </c>
      <c r="T204" s="223">
        <f>S204*H204</f>
        <v>0</v>
      </c>
      <c r="U204" s="39"/>
      <c r="V204" s="39"/>
      <c r="W204" s="39"/>
      <c r="X204" s="39"/>
      <c r="Y204" s="39"/>
      <c r="Z204" s="39"/>
      <c r="AA204" s="39"/>
      <c r="AB204" s="39"/>
      <c r="AC204" s="39"/>
      <c r="AD204" s="39"/>
      <c r="AE204" s="39"/>
      <c r="AR204" s="224" t="s">
        <v>159</v>
      </c>
      <c r="AT204" s="224" t="s">
        <v>154</v>
      </c>
      <c r="AU204" s="224" t="s">
        <v>83</v>
      </c>
      <c r="AY204" s="18" t="s">
        <v>152</v>
      </c>
      <c r="BE204" s="225">
        <f>IF(N204="základní",J204,0)</f>
        <v>0</v>
      </c>
      <c r="BF204" s="225">
        <f>IF(N204="snížená",J204,0)</f>
        <v>0</v>
      </c>
      <c r="BG204" s="225">
        <f>IF(N204="zákl. přenesená",J204,0)</f>
        <v>0</v>
      </c>
      <c r="BH204" s="225">
        <f>IF(N204="sníž. přenesená",J204,0)</f>
        <v>0</v>
      </c>
      <c r="BI204" s="225">
        <f>IF(N204="nulová",J204,0)</f>
        <v>0</v>
      </c>
      <c r="BJ204" s="18" t="s">
        <v>81</v>
      </c>
      <c r="BK204" s="225">
        <f>ROUND(I204*H204,2)</f>
        <v>0</v>
      </c>
      <c r="BL204" s="18" t="s">
        <v>159</v>
      </c>
      <c r="BM204" s="224" t="s">
        <v>916</v>
      </c>
    </row>
    <row r="205" spans="1:65" s="2" customFormat="1" ht="14.4" customHeight="1">
      <c r="A205" s="39"/>
      <c r="B205" s="40"/>
      <c r="C205" s="213" t="s">
        <v>294</v>
      </c>
      <c r="D205" s="213" t="s">
        <v>154</v>
      </c>
      <c r="E205" s="214" t="s">
        <v>917</v>
      </c>
      <c r="F205" s="215" t="s">
        <v>918</v>
      </c>
      <c r="G205" s="216" t="s">
        <v>157</v>
      </c>
      <c r="H205" s="217">
        <v>73.924</v>
      </c>
      <c r="I205" s="218"/>
      <c r="J205" s="219">
        <f>ROUND(I205*H205,2)</f>
        <v>0</v>
      </c>
      <c r="K205" s="215" t="s">
        <v>158</v>
      </c>
      <c r="L205" s="45"/>
      <c r="M205" s="220" t="s">
        <v>19</v>
      </c>
      <c r="N205" s="221" t="s">
        <v>45</v>
      </c>
      <c r="O205" s="85"/>
      <c r="P205" s="222">
        <f>O205*H205</f>
        <v>0</v>
      </c>
      <c r="Q205" s="222">
        <v>1.78636</v>
      </c>
      <c r="R205" s="222">
        <f>Q205*H205</f>
        <v>132.05487664</v>
      </c>
      <c r="S205" s="222">
        <v>0</v>
      </c>
      <c r="T205" s="223">
        <f>S205*H205</f>
        <v>0</v>
      </c>
      <c r="U205" s="39"/>
      <c r="V205" s="39"/>
      <c r="W205" s="39"/>
      <c r="X205" s="39"/>
      <c r="Y205" s="39"/>
      <c r="Z205" s="39"/>
      <c r="AA205" s="39"/>
      <c r="AB205" s="39"/>
      <c r="AC205" s="39"/>
      <c r="AD205" s="39"/>
      <c r="AE205" s="39"/>
      <c r="AR205" s="224" t="s">
        <v>159</v>
      </c>
      <c r="AT205" s="224" t="s">
        <v>154</v>
      </c>
      <c r="AU205" s="224" t="s">
        <v>83</v>
      </c>
      <c r="AY205" s="18" t="s">
        <v>152</v>
      </c>
      <c r="BE205" s="225">
        <f>IF(N205="základní",J205,0)</f>
        <v>0</v>
      </c>
      <c r="BF205" s="225">
        <f>IF(N205="snížená",J205,0)</f>
        <v>0</v>
      </c>
      <c r="BG205" s="225">
        <f>IF(N205="zákl. přenesená",J205,0)</f>
        <v>0</v>
      </c>
      <c r="BH205" s="225">
        <f>IF(N205="sníž. přenesená",J205,0)</f>
        <v>0</v>
      </c>
      <c r="BI205" s="225">
        <f>IF(N205="nulová",J205,0)</f>
        <v>0</v>
      </c>
      <c r="BJ205" s="18" t="s">
        <v>81</v>
      </c>
      <c r="BK205" s="225">
        <f>ROUND(I205*H205,2)</f>
        <v>0</v>
      </c>
      <c r="BL205" s="18" t="s">
        <v>159</v>
      </c>
      <c r="BM205" s="224" t="s">
        <v>919</v>
      </c>
    </row>
    <row r="206" spans="1:47" s="2" customFormat="1" ht="12">
      <c r="A206" s="39"/>
      <c r="B206" s="40"/>
      <c r="C206" s="41"/>
      <c r="D206" s="226" t="s">
        <v>161</v>
      </c>
      <c r="E206" s="41"/>
      <c r="F206" s="227" t="s">
        <v>272</v>
      </c>
      <c r="G206" s="41"/>
      <c r="H206" s="41"/>
      <c r="I206" s="228"/>
      <c r="J206" s="41"/>
      <c r="K206" s="41"/>
      <c r="L206" s="45"/>
      <c r="M206" s="229"/>
      <c r="N206" s="230"/>
      <c r="O206" s="85"/>
      <c r="P206" s="85"/>
      <c r="Q206" s="85"/>
      <c r="R206" s="85"/>
      <c r="S206" s="85"/>
      <c r="T206" s="86"/>
      <c r="U206" s="39"/>
      <c r="V206" s="39"/>
      <c r="W206" s="39"/>
      <c r="X206" s="39"/>
      <c r="Y206" s="39"/>
      <c r="Z206" s="39"/>
      <c r="AA206" s="39"/>
      <c r="AB206" s="39"/>
      <c r="AC206" s="39"/>
      <c r="AD206" s="39"/>
      <c r="AE206" s="39"/>
      <c r="AT206" s="18" t="s">
        <v>161</v>
      </c>
      <c r="AU206" s="18" t="s">
        <v>83</v>
      </c>
    </row>
    <row r="207" spans="1:51" s="13" customFormat="1" ht="12">
      <c r="A207" s="13"/>
      <c r="B207" s="231"/>
      <c r="C207" s="232"/>
      <c r="D207" s="226" t="s">
        <v>163</v>
      </c>
      <c r="E207" s="233" t="s">
        <v>19</v>
      </c>
      <c r="F207" s="234" t="s">
        <v>920</v>
      </c>
      <c r="G207" s="232"/>
      <c r="H207" s="233" t="s">
        <v>19</v>
      </c>
      <c r="I207" s="235"/>
      <c r="J207" s="232"/>
      <c r="K207" s="232"/>
      <c r="L207" s="236"/>
      <c r="M207" s="237"/>
      <c r="N207" s="238"/>
      <c r="O207" s="238"/>
      <c r="P207" s="238"/>
      <c r="Q207" s="238"/>
      <c r="R207" s="238"/>
      <c r="S207" s="238"/>
      <c r="T207" s="239"/>
      <c r="U207" s="13"/>
      <c r="V207" s="13"/>
      <c r="W207" s="13"/>
      <c r="X207" s="13"/>
      <c r="Y207" s="13"/>
      <c r="Z207" s="13"/>
      <c r="AA207" s="13"/>
      <c r="AB207" s="13"/>
      <c r="AC207" s="13"/>
      <c r="AD207" s="13"/>
      <c r="AE207" s="13"/>
      <c r="AT207" s="240" t="s">
        <v>163</v>
      </c>
      <c r="AU207" s="240" t="s">
        <v>83</v>
      </c>
      <c r="AV207" s="13" t="s">
        <v>81</v>
      </c>
      <c r="AW207" s="13" t="s">
        <v>33</v>
      </c>
      <c r="AX207" s="13" t="s">
        <v>74</v>
      </c>
      <c r="AY207" s="240" t="s">
        <v>152</v>
      </c>
    </row>
    <row r="208" spans="1:51" s="14" customFormat="1" ht="12">
      <c r="A208" s="14"/>
      <c r="B208" s="241"/>
      <c r="C208" s="242"/>
      <c r="D208" s="226" t="s">
        <v>163</v>
      </c>
      <c r="E208" s="243" t="s">
        <v>19</v>
      </c>
      <c r="F208" s="244" t="s">
        <v>921</v>
      </c>
      <c r="G208" s="242"/>
      <c r="H208" s="245">
        <v>78.507</v>
      </c>
      <c r="I208" s="246"/>
      <c r="J208" s="242"/>
      <c r="K208" s="242"/>
      <c r="L208" s="247"/>
      <c r="M208" s="248"/>
      <c r="N208" s="249"/>
      <c r="O208" s="249"/>
      <c r="P208" s="249"/>
      <c r="Q208" s="249"/>
      <c r="R208" s="249"/>
      <c r="S208" s="249"/>
      <c r="T208" s="250"/>
      <c r="U208" s="14"/>
      <c r="V208" s="14"/>
      <c r="W208" s="14"/>
      <c r="X208" s="14"/>
      <c r="Y208" s="14"/>
      <c r="Z208" s="14"/>
      <c r="AA208" s="14"/>
      <c r="AB208" s="14"/>
      <c r="AC208" s="14"/>
      <c r="AD208" s="14"/>
      <c r="AE208" s="14"/>
      <c r="AT208" s="251" t="s">
        <v>163</v>
      </c>
      <c r="AU208" s="251" t="s">
        <v>83</v>
      </c>
      <c r="AV208" s="14" t="s">
        <v>83</v>
      </c>
      <c r="AW208" s="14" t="s">
        <v>33</v>
      </c>
      <c r="AX208" s="14" t="s">
        <v>74</v>
      </c>
      <c r="AY208" s="251" t="s">
        <v>152</v>
      </c>
    </row>
    <row r="209" spans="1:51" s="13" customFormat="1" ht="12">
      <c r="A209" s="13"/>
      <c r="B209" s="231"/>
      <c r="C209" s="232"/>
      <c r="D209" s="226" t="s">
        <v>163</v>
      </c>
      <c r="E209" s="233" t="s">
        <v>19</v>
      </c>
      <c r="F209" s="234" t="s">
        <v>275</v>
      </c>
      <c r="G209" s="232"/>
      <c r="H209" s="233" t="s">
        <v>19</v>
      </c>
      <c r="I209" s="235"/>
      <c r="J209" s="232"/>
      <c r="K209" s="232"/>
      <c r="L209" s="236"/>
      <c r="M209" s="237"/>
      <c r="N209" s="238"/>
      <c r="O209" s="238"/>
      <c r="P209" s="238"/>
      <c r="Q209" s="238"/>
      <c r="R209" s="238"/>
      <c r="S209" s="238"/>
      <c r="T209" s="239"/>
      <c r="U209" s="13"/>
      <c r="V209" s="13"/>
      <c r="W209" s="13"/>
      <c r="X209" s="13"/>
      <c r="Y209" s="13"/>
      <c r="Z209" s="13"/>
      <c r="AA209" s="13"/>
      <c r="AB209" s="13"/>
      <c r="AC209" s="13"/>
      <c r="AD209" s="13"/>
      <c r="AE209" s="13"/>
      <c r="AT209" s="240" t="s">
        <v>163</v>
      </c>
      <c r="AU209" s="240" t="s">
        <v>83</v>
      </c>
      <c r="AV209" s="13" t="s">
        <v>81</v>
      </c>
      <c r="AW209" s="13" t="s">
        <v>33</v>
      </c>
      <c r="AX209" s="13" t="s">
        <v>74</v>
      </c>
      <c r="AY209" s="240" t="s">
        <v>152</v>
      </c>
    </row>
    <row r="210" spans="1:51" s="14" customFormat="1" ht="12">
      <c r="A210" s="14"/>
      <c r="B210" s="241"/>
      <c r="C210" s="242"/>
      <c r="D210" s="226" t="s">
        <v>163</v>
      </c>
      <c r="E210" s="243" t="s">
        <v>19</v>
      </c>
      <c r="F210" s="244" t="s">
        <v>922</v>
      </c>
      <c r="G210" s="242"/>
      <c r="H210" s="245">
        <v>-4.583</v>
      </c>
      <c r="I210" s="246"/>
      <c r="J210" s="242"/>
      <c r="K210" s="242"/>
      <c r="L210" s="247"/>
      <c r="M210" s="248"/>
      <c r="N210" s="249"/>
      <c r="O210" s="249"/>
      <c r="P210" s="249"/>
      <c r="Q210" s="249"/>
      <c r="R210" s="249"/>
      <c r="S210" s="249"/>
      <c r="T210" s="250"/>
      <c r="U210" s="14"/>
      <c r="V210" s="14"/>
      <c r="W210" s="14"/>
      <c r="X210" s="14"/>
      <c r="Y210" s="14"/>
      <c r="Z210" s="14"/>
      <c r="AA210" s="14"/>
      <c r="AB210" s="14"/>
      <c r="AC210" s="14"/>
      <c r="AD210" s="14"/>
      <c r="AE210" s="14"/>
      <c r="AT210" s="251" t="s">
        <v>163</v>
      </c>
      <c r="AU210" s="251" t="s">
        <v>83</v>
      </c>
      <c r="AV210" s="14" t="s">
        <v>83</v>
      </c>
      <c r="AW210" s="14" t="s">
        <v>33</v>
      </c>
      <c r="AX210" s="14" t="s">
        <v>74</v>
      </c>
      <c r="AY210" s="251" t="s">
        <v>152</v>
      </c>
    </row>
    <row r="211" spans="1:51" s="15" customFormat="1" ht="12">
      <c r="A211" s="15"/>
      <c r="B211" s="252"/>
      <c r="C211" s="253"/>
      <c r="D211" s="226" t="s">
        <v>163</v>
      </c>
      <c r="E211" s="254" t="s">
        <v>19</v>
      </c>
      <c r="F211" s="255" t="s">
        <v>170</v>
      </c>
      <c r="G211" s="253"/>
      <c r="H211" s="256">
        <v>73.924</v>
      </c>
      <c r="I211" s="257"/>
      <c r="J211" s="253"/>
      <c r="K211" s="253"/>
      <c r="L211" s="258"/>
      <c r="M211" s="259"/>
      <c r="N211" s="260"/>
      <c r="O211" s="260"/>
      <c r="P211" s="260"/>
      <c r="Q211" s="260"/>
      <c r="R211" s="260"/>
      <c r="S211" s="260"/>
      <c r="T211" s="261"/>
      <c r="U211" s="15"/>
      <c r="V211" s="15"/>
      <c r="W211" s="15"/>
      <c r="X211" s="15"/>
      <c r="Y211" s="15"/>
      <c r="Z211" s="15"/>
      <c r="AA211" s="15"/>
      <c r="AB211" s="15"/>
      <c r="AC211" s="15"/>
      <c r="AD211" s="15"/>
      <c r="AE211" s="15"/>
      <c r="AT211" s="262" t="s">
        <v>163</v>
      </c>
      <c r="AU211" s="262" t="s">
        <v>83</v>
      </c>
      <c r="AV211" s="15" t="s">
        <v>159</v>
      </c>
      <c r="AW211" s="15" t="s">
        <v>33</v>
      </c>
      <c r="AX211" s="15" t="s">
        <v>81</v>
      </c>
      <c r="AY211" s="262" t="s">
        <v>152</v>
      </c>
    </row>
    <row r="212" spans="1:65" s="2" customFormat="1" ht="24.15" customHeight="1">
      <c r="A212" s="39"/>
      <c r="B212" s="40"/>
      <c r="C212" s="213" t="s">
        <v>303</v>
      </c>
      <c r="D212" s="213" t="s">
        <v>154</v>
      </c>
      <c r="E212" s="214" t="s">
        <v>923</v>
      </c>
      <c r="F212" s="215" t="s">
        <v>924</v>
      </c>
      <c r="G212" s="216" t="s">
        <v>240</v>
      </c>
      <c r="H212" s="217">
        <v>6</v>
      </c>
      <c r="I212" s="218"/>
      <c r="J212" s="219">
        <f>ROUND(I212*H212,2)</f>
        <v>0</v>
      </c>
      <c r="K212" s="215" t="s">
        <v>158</v>
      </c>
      <c r="L212" s="45"/>
      <c r="M212" s="220" t="s">
        <v>19</v>
      </c>
      <c r="N212" s="221" t="s">
        <v>45</v>
      </c>
      <c r="O212" s="85"/>
      <c r="P212" s="222">
        <f>O212*H212</f>
        <v>0</v>
      </c>
      <c r="Q212" s="222">
        <v>0.04884</v>
      </c>
      <c r="R212" s="222">
        <f>Q212*H212</f>
        <v>0.29304</v>
      </c>
      <c r="S212" s="222">
        <v>0</v>
      </c>
      <c r="T212" s="223">
        <f>S212*H212</f>
        <v>0</v>
      </c>
      <c r="U212" s="39"/>
      <c r="V212" s="39"/>
      <c r="W212" s="39"/>
      <c r="X212" s="39"/>
      <c r="Y212" s="39"/>
      <c r="Z212" s="39"/>
      <c r="AA212" s="39"/>
      <c r="AB212" s="39"/>
      <c r="AC212" s="39"/>
      <c r="AD212" s="39"/>
      <c r="AE212" s="39"/>
      <c r="AR212" s="224" t="s">
        <v>159</v>
      </c>
      <c r="AT212" s="224" t="s">
        <v>154</v>
      </c>
      <c r="AU212" s="224" t="s">
        <v>83</v>
      </c>
      <c r="AY212" s="18" t="s">
        <v>152</v>
      </c>
      <c r="BE212" s="225">
        <f>IF(N212="základní",J212,0)</f>
        <v>0</v>
      </c>
      <c r="BF212" s="225">
        <f>IF(N212="snížená",J212,0)</f>
        <v>0</v>
      </c>
      <c r="BG212" s="225">
        <f>IF(N212="zákl. přenesená",J212,0)</f>
        <v>0</v>
      </c>
      <c r="BH212" s="225">
        <f>IF(N212="sníž. přenesená",J212,0)</f>
        <v>0</v>
      </c>
      <c r="BI212" s="225">
        <f>IF(N212="nulová",J212,0)</f>
        <v>0</v>
      </c>
      <c r="BJ212" s="18" t="s">
        <v>81</v>
      </c>
      <c r="BK212" s="225">
        <f>ROUND(I212*H212,2)</f>
        <v>0</v>
      </c>
      <c r="BL212" s="18" t="s">
        <v>159</v>
      </c>
      <c r="BM212" s="224" t="s">
        <v>925</v>
      </c>
    </row>
    <row r="213" spans="1:47" s="2" customFormat="1" ht="12">
      <c r="A213" s="39"/>
      <c r="B213" s="40"/>
      <c r="C213" s="41"/>
      <c r="D213" s="226" t="s">
        <v>161</v>
      </c>
      <c r="E213" s="41"/>
      <c r="F213" s="227" t="s">
        <v>926</v>
      </c>
      <c r="G213" s="41"/>
      <c r="H213" s="41"/>
      <c r="I213" s="228"/>
      <c r="J213" s="41"/>
      <c r="K213" s="41"/>
      <c r="L213" s="45"/>
      <c r="M213" s="229"/>
      <c r="N213" s="230"/>
      <c r="O213" s="85"/>
      <c r="P213" s="85"/>
      <c r="Q213" s="85"/>
      <c r="R213" s="85"/>
      <c r="S213" s="85"/>
      <c r="T213" s="86"/>
      <c r="U213" s="39"/>
      <c r="V213" s="39"/>
      <c r="W213" s="39"/>
      <c r="X213" s="39"/>
      <c r="Y213" s="39"/>
      <c r="Z213" s="39"/>
      <c r="AA213" s="39"/>
      <c r="AB213" s="39"/>
      <c r="AC213" s="39"/>
      <c r="AD213" s="39"/>
      <c r="AE213" s="39"/>
      <c r="AT213" s="18" t="s">
        <v>161</v>
      </c>
      <c r="AU213" s="18" t="s">
        <v>83</v>
      </c>
    </row>
    <row r="214" spans="1:51" s="13" customFormat="1" ht="12">
      <c r="A214" s="13"/>
      <c r="B214" s="231"/>
      <c r="C214" s="232"/>
      <c r="D214" s="226" t="s">
        <v>163</v>
      </c>
      <c r="E214" s="233" t="s">
        <v>19</v>
      </c>
      <c r="F214" s="234" t="s">
        <v>903</v>
      </c>
      <c r="G214" s="232"/>
      <c r="H214" s="233" t="s">
        <v>19</v>
      </c>
      <c r="I214" s="235"/>
      <c r="J214" s="232"/>
      <c r="K214" s="232"/>
      <c r="L214" s="236"/>
      <c r="M214" s="237"/>
      <c r="N214" s="238"/>
      <c r="O214" s="238"/>
      <c r="P214" s="238"/>
      <c r="Q214" s="238"/>
      <c r="R214" s="238"/>
      <c r="S214" s="238"/>
      <c r="T214" s="239"/>
      <c r="U214" s="13"/>
      <c r="V214" s="13"/>
      <c r="W214" s="13"/>
      <c r="X214" s="13"/>
      <c r="Y214" s="13"/>
      <c r="Z214" s="13"/>
      <c r="AA214" s="13"/>
      <c r="AB214" s="13"/>
      <c r="AC214" s="13"/>
      <c r="AD214" s="13"/>
      <c r="AE214" s="13"/>
      <c r="AT214" s="240" t="s">
        <v>163</v>
      </c>
      <c r="AU214" s="240" t="s">
        <v>83</v>
      </c>
      <c r="AV214" s="13" t="s">
        <v>81</v>
      </c>
      <c r="AW214" s="13" t="s">
        <v>33</v>
      </c>
      <c r="AX214" s="13" t="s">
        <v>74</v>
      </c>
      <c r="AY214" s="240" t="s">
        <v>152</v>
      </c>
    </row>
    <row r="215" spans="1:51" s="14" customFormat="1" ht="12">
      <c r="A215" s="14"/>
      <c r="B215" s="241"/>
      <c r="C215" s="242"/>
      <c r="D215" s="226" t="s">
        <v>163</v>
      </c>
      <c r="E215" s="243" t="s">
        <v>19</v>
      </c>
      <c r="F215" s="244" t="s">
        <v>927</v>
      </c>
      <c r="G215" s="242"/>
      <c r="H215" s="245">
        <v>6</v>
      </c>
      <c r="I215" s="246"/>
      <c r="J215" s="242"/>
      <c r="K215" s="242"/>
      <c r="L215" s="247"/>
      <c r="M215" s="248"/>
      <c r="N215" s="249"/>
      <c r="O215" s="249"/>
      <c r="P215" s="249"/>
      <c r="Q215" s="249"/>
      <c r="R215" s="249"/>
      <c r="S215" s="249"/>
      <c r="T215" s="250"/>
      <c r="U215" s="14"/>
      <c r="V215" s="14"/>
      <c r="W215" s="14"/>
      <c r="X215" s="14"/>
      <c r="Y215" s="14"/>
      <c r="Z215" s="14"/>
      <c r="AA215" s="14"/>
      <c r="AB215" s="14"/>
      <c r="AC215" s="14"/>
      <c r="AD215" s="14"/>
      <c r="AE215" s="14"/>
      <c r="AT215" s="251" t="s">
        <v>163</v>
      </c>
      <c r="AU215" s="251" t="s">
        <v>83</v>
      </c>
      <c r="AV215" s="14" t="s">
        <v>83</v>
      </c>
      <c r="AW215" s="14" t="s">
        <v>33</v>
      </c>
      <c r="AX215" s="14" t="s">
        <v>74</v>
      </c>
      <c r="AY215" s="251" t="s">
        <v>152</v>
      </c>
    </row>
    <row r="216" spans="1:51" s="15" customFormat="1" ht="12">
      <c r="A216" s="15"/>
      <c r="B216" s="252"/>
      <c r="C216" s="253"/>
      <c r="D216" s="226" t="s">
        <v>163</v>
      </c>
      <c r="E216" s="254" t="s">
        <v>19</v>
      </c>
      <c r="F216" s="255" t="s">
        <v>170</v>
      </c>
      <c r="G216" s="253"/>
      <c r="H216" s="256">
        <v>6</v>
      </c>
      <c r="I216" s="257"/>
      <c r="J216" s="253"/>
      <c r="K216" s="253"/>
      <c r="L216" s="258"/>
      <c r="M216" s="259"/>
      <c r="N216" s="260"/>
      <c r="O216" s="260"/>
      <c r="P216" s="260"/>
      <c r="Q216" s="260"/>
      <c r="R216" s="260"/>
      <c r="S216" s="260"/>
      <c r="T216" s="261"/>
      <c r="U216" s="15"/>
      <c r="V216" s="15"/>
      <c r="W216" s="15"/>
      <c r="X216" s="15"/>
      <c r="Y216" s="15"/>
      <c r="Z216" s="15"/>
      <c r="AA216" s="15"/>
      <c r="AB216" s="15"/>
      <c r="AC216" s="15"/>
      <c r="AD216" s="15"/>
      <c r="AE216" s="15"/>
      <c r="AT216" s="262" t="s">
        <v>163</v>
      </c>
      <c r="AU216" s="262" t="s">
        <v>83</v>
      </c>
      <c r="AV216" s="15" t="s">
        <v>159</v>
      </c>
      <c r="AW216" s="15" t="s">
        <v>33</v>
      </c>
      <c r="AX216" s="15" t="s">
        <v>81</v>
      </c>
      <c r="AY216" s="262" t="s">
        <v>152</v>
      </c>
    </row>
    <row r="217" spans="1:65" s="2" customFormat="1" ht="14.4" customHeight="1">
      <c r="A217" s="39"/>
      <c r="B217" s="40"/>
      <c r="C217" s="263" t="s">
        <v>7</v>
      </c>
      <c r="D217" s="263" t="s">
        <v>531</v>
      </c>
      <c r="E217" s="264" t="s">
        <v>928</v>
      </c>
      <c r="F217" s="265" t="s">
        <v>929</v>
      </c>
      <c r="G217" s="266" t="s">
        <v>485</v>
      </c>
      <c r="H217" s="267">
        <v>1.98</v>
      </c>
      <c r="I217" s="268"/>
      <c r="J217" s="269">
        <f>ROUND(I217*H217,2)</f>
        <v>0</v>
      </c>
      <c r="K217" s="265" t="s">
        <v>158</v>
      </c>
      <c r="L217" s="270"/>
      <c r="M217" s="271" t="s">
        <v>19</v>
      </c>
      <c r="N217" s="272" t="s">
        <v>45</v>
      </c>
      <c r="O217" s="85"/>
      <c r="P217" s="222">
        <f>O217*H217</f>
        <v>0</v>
      </c>
      <c r="Q217" s="222">
        <v>1</v>
      </c>
      <c r="R217" s="222">
        <f>Q217*H217</f>
        <v>1.98</v>
      </c>
      <c r="S217" s="222">
        <v>0</v>
      </c>
      <c r="T217" s="223">
        <f>S217*H217</f>
        <v>0</v>
      </c>
      <c r="U217" s="39"/>
      <c r="V217" s="39"/>
      <c r="W217" s="39"/>
      <c r="X217" s="39"/>
      <c r="Y217" s="39"/>
      <c r="Z217" s="39"/>
      <c r="AA217" s="39"/>
      <c r="AB217" s="39"/>
      <c r="AC217" s="39"/>
      <c r="AD217" s="39"/>
      <c r="AE217" s="39"/>
      <c r="AR217" s="224" t="s">
        <v>207</v>
      </c>
      <c r="AT217" s="224" t="s">
        <v>531</v>
      </c>
      <c r="AU217" s="224" t="s">
        <v>83</v>
      </c>
      <c r="AY217" s="18" t="s">
        <v>152</v>
      </c>
      <c r="BE217" s="225">
        <f>IF(N217="základní",J217,0)</f>
        <v>0</v>
      </c>
      <c r="BF217" s="225">
        <f>IF(N217="snížená",J217,0)</f>
        <v>0</v>
      </c>
      <c r="BG217" s="225">
        <f>IF(N217="zákl. přenesená",J217,0)</f>
        <v>0</v>
      </c>
      <c r="BH217" s="225">
        <f>IF(N217="sníž. přenesená",J217,0)</f>
        <v>0</v>
      </c>
      <c r="BI217" s="225">
        <f>IF(N217="nulová",J217,0)</f>
        <v>0</v>
      </c>
      <c r="BJ217" s="18" t="s">
        <v>81</v>
      </c>
      <c r="BK217" s="225">
        <f>ROUND(I217*H217,2)</f>
        <v>0</v>
      </c>
      <c r="BL217" s="18" t="s">
        <v>159</v>
      </c>
      <c r="BM217" s="224" t="s">
        <v>930</v>
      </c>
    </row>
    <row r="218" spans="1:51" s="13" customFormat="1" ht="12">
      <c r="A218" s="13"/>
      <c r="B218" s="231"/>
      <c r="C218" s="232"/>
      <c r="D218" s="226" t="s">
        <v>163</v>
      </c>
      <c r="E218" s="233" t="s">
        <v>19</v>
      </c>
      <c r="F218" s="234" t="s">
        <v>931</v>
      </c>
      <c r="G218" s="232"/>
      <c r="H218" s="233" t="s">
        <v>19</v>
      </c>
      <c r="I218" s="235"/>
      <c r="J218" s="232"/>
      <c r="K218" s="232"/>
      <c r="L218" s="236"/>
      <c r="M218" s="237"/>
      <c r="N218" s="238"/>
      <c r="O218" s="238"/>
      <c r="P218" s="238"/>
      <c r="Q218" s="238"/>
      <c r="R218" s="238"/>
      <c r="S218" s="238"/>
      <c r="T218" s="239"/>
      <c r="U218" s="13"/>
      <c r="V218" s="13"/>
      <c r="W218" s="13"/>
      <c r="X218" s="13"/>
      <c r="Y218" s="13"/>
      <c r="Z218" s="13"/>
      <c r="AA218" s="13"/>
      <c r="AB218" s="13"/>
      <c r="AC218" s="13"/>
      <c r="AD218" s="13"/>
      <c r="AE218" s="13"/>
      <c r="AT218" s="240" t="s">
        <v>163</v>
      </c>
      <c r="AU218" s="240" t="s">
        <v>83</v>
      </c>
      <c r="AV218" s="13" t="s">
        <v>81</v>
      </c>
      <c r="AW218" s="13" t="s">
        <v>33</v>
      </c>
      <c r="AX218" s="13" t="s">
        <v>74</v>
      </c>
      <c r="AY218" s="240" t="s">
        <v>152</v>
      </c>
    </row>
    <row r="219" spans="1:51" s="14" customFormat="1" ht="12">
      <c r="A219" s="14"/>
      <c r="B219" s="241"/>
      <c r="C219" s="242"/>
      <c r="D219" s="226" t="s">
        <v>163</v>
      </c>
      <c r="E219" s="243" t="s">
        <v>19</v>
      </c>
      <c r="F219" s="244" t="s">
        <v>932</v>
      </c>
      <c r="G219" s="242"/>
      <c r="H219" s="245">
        <v>0.9</v>
      </c>
      <c r="I219" s="246"/>
      <c r="J219" s="242"/>
      <c r="K219" s="242"/>
      <c r="L219" s="247"/>
      <c r="M219" s="248"/>
      <c r="N219" s="249"/>
      <c r="O219" s="249"/>
      <c r="P219" s="249"/>
      <c r="Q219" s="249"/>
      <c r="R219" s="249"/>
      <c r="S219" s="249"/>
      <c r="T219" s="250"/>
      <c r="U219" s="14"/>
      <c r="V219" s="14"/>
      <c r="W219" s="14"/>
      <c r="X219" s="14"/>
      <c r="Y219" s="14"/>
      <c r="Z219" s="14"/>
      <c r="AA219" s="14"/>
      <c r="AB219" s="14"/>
      <c r="AC219" s="14"/>
      <c r="AD219" s="14"/>
      <c r="AE219" s="14"/>
      <c r="AT219" s="251" t="s">
        <v>163</v>
      </c>
      <c r="AU219" s="251" t="s">
        <v>83</v>
      </c>
      <c r="AV219" s="14" t="s">
        <v>83</v>
      </c>
      <c r="AW219" s="14" t="s">
        <v>33</v>
      </c>
      <c r="AX219" s="14" t="s">
        <v>74</v>
      </c>
      <c r="AY219" s="251" t="s">
        <v>152</v>
      </c>
    </row>
    <row r="220" spans="1:51" s="15" customFormat="1" ht="12">
      <c r="A220" s="15"/>
      <c r="B220" s="252"/>
      <c r="C220" s="253"/>
      <c r="D220" s="226" t="s">
        <v>163</v>
      </c>
      <c r="E220" s="254" t="s">
        <v>19</v>
      </c>
      <c r="F220" s="255" t="s">
        <v>170</v>
      </c>
      <c r="G220" s="253"/>
      <c r="H220" s="256">
        <v>0.9</v>
      </c>
      <c r="I220" s="257"/>
      <c r="J220" s="253"/>
      <c r="K220" s="253"/>
      <c r="L220" s="258"/>
      <c r="M220" s="259"/>
      <c r="N220" s="260"/>
      <c r="O220" s="260"/>
      <c r="P220" s="260"/>
      <c r="Q220" s="260"/>
      <c r="R220" s="260"/>
      <c r="S220" s="260"/>
      <c r="T220" s="261"/>
      <c r="U220" s="15"/>
      <c r="V220" s="15"/>
      <c r="W220" s="15"/>
      <c r="X220" s="15"/>
      <c r="Y220" s="15"/>
      <c r="Z220" s="15"/>
      <c r="AA220" s="15"/>
      <c r="AB220" s="15"/>
      <c r="AC220" s="15"/>
      <c r="AD220" s="15"/>
      <c r="AE220" s="15"/>
      <c r="AT220" s="262" t="s">
        <v>163</v>
      </c>
      <c r="AU220" s="262" t="s">
        <v>83</v>
      </c>
      <c r="AV220" s="15" t="s">
        <v>159</v>
      </c>
      <c r="AW220" s="15" t="s">
        <v>33</v>
      </c>
      <c r="AX220" s="15" t="s">
        <v>81</v>
      </c>
      <c r="AY220" s="262" t="s">
        <v>152</v>
      </c>
    </row>
    <row r="221" spans="1:51" s="14" customFormat="1" ht="12">
      <c r="A221" s="14"/>
      <c r="B221" s="241"/>
      <c r="C221" s="242"/>
      <c r="D221" s="226" t="s">
        <v>163</v>
      </c>
      <c r="E221" s="242"/>
      <c r="F221" s="244" t="s">
        <v>933</v>
      </c>
      <c r="G221" s="242"/>
      <c r="H221" s="245">
        <v>1.98</v>
      </c>
      <c r="I221" s="246"/>
      <c r="J221" s="242"/>
      <c r="K221" s="242"/>
      <c r="L221" s="247"/>
      <c r="M221" s="248"/>
      <c r="N221" s="249"/>
      <c r="O221" s="249"/>
      <c r="P221" s="249"/>
      <c r="Q221" s="249"/>
      <c r="R221" s="249"/>
      <c r="S221" s="249"/>
      <c r="T221" s="250"/>
      <c r="U221" s="14"/>
      <c r="V221" s="14"/>
      <c r="W221" s="14"/>
      <c r="X221" s="14"/>
      <c r="Y221" s="14"/>
      <c r="Z221" s="14"/>
      <c r="AA221" s="14"/>
      <c r="AB221" s="14"/>
      <c r="AC221" s="14"/>
      <c r="AD221" s="14"/>
      <c r="AE221" s="14"/>
      <c r="AT221" s="251" t="s">
        <v>163</v>
      </c>
      <c r="AU221" s="251" t="s">
        <v>83</v>
      </c>
      <c r="AV221" s="14" t="s">
        <v>83</v>
      </c>
      <c r="AW221" s="14" t="s">
        <v>4</v>
      </c>
      <c r="AX221" s="14" t="s">
        <v>81</v>
      </c>
      <c r="AY221" s="251" t="s">
        <v>152</v>
      </c>
    </row>
    <row r="222" spans="1:65" s="2" customFormat="1" ht="24.15" customHeight="1">
      <c r="A222" s="39"/>
      <c r="B222" s="40"/>
      <c r="C222" s="213" t="s">
        <v>314</v>
      </c>
      <c r="D222" s="213" t="s">
        <v>154</v>
      </c>
      <c r="E222" s="214" t="s">
        <v>934</v>
      </c>
      <c r="F222" s="215" t="s">
        <v>935</v>
      </c>
      <c r="G222" s="216" t="s">
        <v>157</v>
      </c>
      <c r="H222" s="217">
        <v>0.9</v>
      </c>
      <c r="I222" s="218"/>
      <c r="J222" s="219">
        <f>ROUND(I222*H222,2)</f>
        <v>0</v>
      </c>
      <c r="K222" s="215" t="s">
        <v>158</v>
      </c>
      <c r="L222" s="45"/>
      <c r="M222" s="220" t="s">
        <v>19</v>
      </c>
      <c r="N222" s="221" t="s">
        <v>45</v>
      </c>
      <c r="O222" s="85"/>
      <c r="P222" s="222">
        <f>O222*H222</f>
        <v>0</v>
      </c>
      <c r="Q222" s="222">
        <v>1.89706</v>
      </c>
      <c r="R222" s="222">
        <f>Q222*H222</f>
        <v>1.707354</v>
      </c>
      <c r="S222" s="222">
        <v>0</v>
      </c>
      <c r="T222" s="223">
        <f>S222*H222</f>
        <v>0</v>
      </c>
      <c r="U222" s="39"/>
      <c r="V222" s="39"/>
      <c r="W222" s="39"/>
      <c r="X222" s="39"/>
      <c r="Y222" s="39"/>
      <c r="Z222" s="39"/>
      <c r="AA222" s="39"/>
      <c r="AB222" s="39"/>
      <c r="AC222" s="39"/>
      <c r="AD222" s="39"/>
      <c r="AE222" s="39"/>
      <c r="AR222" s="224" t="s">
        <v>159</v>
      </c>
      <c r="AT222" s="224" t="s">
        <v>154</v>
      </c>
      <c r="AU222" s="224" t="s">
        <v>83</v>
      </c>
      <c r="AY222" s="18" t="s">
        <v>152</v>
      </c>
      <c r="BE222" s="225">
        <f>IF(N222="základní",J222,0)</f>
        <v>0</v>
      </c>
      <c r="BF222" s="225">
        <f>IF(N222="snížená",J222,0)</f>
        <v>0</v>
      </c>
      <c r="BG222" s="225">
        <f>IF(N222="zákl. přenesená",J222,0)</f>
        <v>0</v>
      </c>
      <c r="BH222" s="225">
        <f>IF(N222="sníž. přenesená",J222,0)</f>
        <v>0</v>
      </c>
      <c r="BI222" s="225">
        <f>IF(N222="nulová",J222,0)</f>
        <v>0</v>
      </c>
      <c r="BJ222" s="18" t="s">
        <v>81</v>
      </c>
      <c r="BK222" s="225">
        <f>ROUND(I222*H222,2)</f>
        <v>0</v>
      </c>
      <c r="BL222" s="18" t="s">
        <v>159</v>
      </c>
      <c r="BM222" s="224" t="s">
        <v>936</v>
      </c>
    </row>
    <row r="223" spans="1:47" s="2" customFormat="1" ht="12">
      <c r="A223" s="39"/>
      <c r="B223" s="40"/>
      <c r="C223" s="41"/>
      <c r="D223" s="226" t="s">
        <v>161</v>
      </c>
      <c r="E223" s="41"/>
      <c r="F223" s="227" t="s">
        <v>937</v>
      </c>
      <c r="G223" s="41"/>
      <c r="H223" s="41"/>
      <c r="I223" s="228"/>
      <c r="J223" s="41"/>
      <c r="K223" s="41"/>
      <c r="L223" s="45"/>
      <c r="M223" s="229"/>
      <c r="N223" s="230"/>
      <c r="O223" s="85"/>
      <c r="P223" s="85"/>
      <c r="Q223" s="85"/>
      <c r="R223" s="85"/>
      <c r="S223" s="85"/>
      <c r="T223" s="86"/>
      <c r="U223" s="39"/>
      <c r="V223" s="39"/>
      <c r="W223" s="39"/>
      <c r="X223" s="39"/>
      <c r="Y223" s="39"/>
      <c r="Z223" s="39"/>
      <c r="AA223" s="39"/>
      <c r="AB223" s="39"/>
      <c r="AC223" s="39"/>
      <c r="AD223" s="39"/>
      <c r="AE223" s="39"/>
      <c r="AT223" s="18" t="s">
        <v>161</v>
      </c>
      <c r="AU223" s="18" t="s">
        <v>83</v>
      </c>
    </row>
    <row r="224" spans="1:51" s="13" customFormat="1" ht="12">
      <c r="A224" s="13"/>
      <c r="B224" s="231"/>
      <c r="C224" s="232"/>
      <c r="D224" s="226" t="s">
        <v>163</v>
      </c>
      <c r="E224" s="233" t="s">
        <v>19</v>
      </c>
      <c r="F224" s="234" t="s">
        <v>938</v>
      </c>
      <c r="G224" s="232"/>
      <c r="H224" s="233" t="s">
        <v>19</v>
      </c>
      <c r="I224" s="235"/>
      <c r="J224" s="232"/>
      <c r="K224" s="232"/>
      <c r="L224" s="236"/>
      <c r="M224" s="237"/>
      <c r="N224" s="238"/>
      <c r="O224" s="238"/>
      <c r="P224" s="238"/>
      <c r="Q224" s="238"/>
      <c r="R224" s="238"/>
      <c r="S224" s="238"/>
      <c r="T224" s="239"/>
      <c r="U224" s="13"/>
      <c r="V224" s="13"/>
      <c r="W224" s="13"/>
      <c r="X224" s="13"/>
      <c r="Y224" s="13"/>
      <c r="Z224" s="13"/>
      <c r="AA224" s="13"/>
      <c r="AB224" s="13"/>
      <c r="AC224" s="13"/>
      <c r="AD224" s="13"/>
      <c r="AE224" s="13"/>
      <c r="AT224" s="240" t="s">
        <v>163</v>
      </c>
      <c r="AU224" s="240" t="s">
        <v>83</v>
      </c>
      <c r="AV224" s="13" t="s">
        <v>81</v>
      </c>
      <c r="AW224" s="13" t="s">
        <v>33</v>
      </c>
      <c r="AX224" s="13" t="s">
        <v>74</v>
      </c>
      <c r="AY224" s="240" t="s">
        <v>152</v>
      </c>
    </row>
    <row r="225" spans="1:51" s="14" customFormat="1" ht="12">
      <c r="A225" s="14"/>
      <c r="B225" s="241"/>
      <c r="C225" s="242"/>
      <c r="D225" s="226" t="s">
        <v>163</v>
      </c>
      <c r="E225" s="243" t="s">
        <v>19</v>
      </c>
      <c r="F225" s="244" t="s">
        <v>939</v>
      </c>
      <c r="G225" s="242"/>
      <c r="H225" s="245">
        <v>0.9</v>
      </c>
      <c r="I225" s="246"/>
      <c r="J225" s="242"/>
      <c r="K225" s="242"/>
      <c r="L225" s="247"/>
      <c r="M225" s="248"/>
      <c r="N225" s="249"/>
      <c r="O225" s="249"/>
      <c r="P225" s="249"/>
      <c r="Q225" s="249"/>
      <c r="R225" s="249"/>
      <c r="S225" s="249"/>
      <c r="T225" s="250"/>
      <c r="U225" s="14"/>
      <c r="V225" s="14"/>
      <c r="W225" s="14"/>
      <c r="X225" s="14"/>
      <c r="Y225" s="14"/>
      <c r="Z225" s="14"/>
      <c r="AA225" s="14"/>
      <c r="AB225" s="14"/>
      <c r="AC225" s="14"/>
      <c r="AD225" s="14"/>
      <c r="AE225" s="14"/>
      <c r="AT225" s="251" t="s">
        <v>163</v>
      </c>
      <c r="AU225" s="251" t="s">
        <v>83</v>
      </c>
      <c r="AV225" s="14" t="s">
        <v>83</v>
      </c>
      <c r="AW225" s="14" t="s">
        <v>33</v>
      </c>
      <c r="AX225" s="14" t="s">
        <v>74</v>
      </c>
      <c r="AY225" s="251" t="s">
        <v>152</v>
      </c>
    </row>
    <row r="226" spans="1:51" s="15" customFormat="1" ht="12">
      <c r="A226" s="15"/>
      <c r="B226" s="252"/>
      <c r="C226" s="253"/>
      <c r="D226" s="226" t="s">
        <v>163</v>
      </c>
      <c r="E226" s="254" t="s">
        <v>19</v>
      </c>
      <c r="F226" s="255" t="s">
        <v>170</v>
      </c>
      <c r="G226" s="253"/>
      <c r="H226" s="256">
        <v>0.9</v>
      </c>
      <c r="I226" s="257"/>
      <c r="J226" s="253"/>
      <c r="K226" s="253"/>
      <c r="L226" s="258"/>
      <c r="M226" s="259"/>
      <c r="N226" s="260"/>
      <c r="O226" s="260"/>
      <c r="P226" s="260"/>
      <c r="Q226" s="260"/>
      <c r="R226" s="260"/>
      <c r="S226" s="260"/>
      <c r="T226" s="261"/>
      <c r="U226" s="15"/>
      <c r="V226" s="15"/>
      <c r="W226" s="15"/>
      <c r="X226" s="15"/>
      <c r="Y226" s="15"/>
      <c r="Z226" s="15"/>
      <c r="AA226" s="15"/>
      <c r="AB226" s="15"/>
      <c r="AC226" s="15"/>
      <c r="AD226" s="15"/>
      <c r="AE226" s="15"/>
      <c r="AT226" s="262" t="s">
        <v>163</v>
      </c>
      <c r="AU226" s="262" t="s">
        <v>83</v>
      </c>
      <c r="AV226" s="15" t="s">
        <v>159</v>
      </c>
      <c r="AW226" s="15" t="s">
        <v>33</v>
      </c>
      <c r="AX226" s="15" t="s">
        <v>81</v>
      </c>
      <c r="AY226" s="262" t="s">
        <v>152</v>
      </c>
    </row>
    <row r="227" spans="1:65" s="2" customFormat="1" ht="24.15" customHeight="1">
      <c r="A227" s="39"/>
      <c r="B227" s="40"/>
      <c r="C227" s="213" t="s">
        <v>318</v>
      </c>
      <c r="D227" s="213" t="s">
        <v>154</v>
      </c>
      <c r="E227" s="214" t="s">
        <v>940</v>
      </c>
      <c r="F227" s="215" t="s">
        <v>941</v>
      </c>
      <c r="G227" s="216" t="s">
        <v>240</v>
      </c>
      <c r="H227" s="217">
        <v>36.57</v>
      </c>
      <c r="I227" s="218"/>
      <c r="J227" s="219">
        <f>ROUND(I227*H227,2)</f>
        <v>0</v>
      </c>
      <c r="K227" s="215" t="s">
        <v>158</v>
      </c>
      <c r="L227" s="45"/>
      <c r="M227" s="220" t="s">
        <v>19</v>
      </c>
      <c r="N227" s="221" t="s">
        <v>45</v>
      </c>
      <c r="O227" s="85"/>
      <c r="P227" s="222">
        <f>O227*H227</f>
        <v>0</v>
      </c>
      <c r="Q227" s="222">
        <v>0.23458</v>
      </c>
      <c r="R227" s="222">
        <f>Q227*H227</f>
        <v>8.5785906</v>
      </c>
      <c r="S227" s="222">
        <v>0</v>
      </c>
      <c r="T227" s="223">
        <f>S227*H227</f>
        <v>0</v>
      </c>
      <c r="U227" s="39"/>
      <c r="V227" s="39"/>
      <c r="W227" s="39"/>
      <c r="X227" s="39"/>
      <c r="Y227" s="39"/>
      <c r="Z227" s="39"/>
      <c r="AA227" s="39"/>
      <c r="AB227" s="39"/>
      <c r="AC227" s="39"/>
      <c r="AD227" s="39"/>
      <c r="AE227" s="39"/>
      <c r="AR227" s="224" t="s">
        <v>159</v>
      </c>
      <c r="AT227" s="224" t="s">
        <v>154</v>
      </c>
      <c r="AU227" s="224" t="s">
        <v>83</v>
      </c>
      <c r="AY227" s="18" t="s">
        <v>152</v>
      </c>
      <c r="BE227" s="225">
        <f>IF(N227="základní",J227,0)</f>
        <v>0</v>
      </c>
      <c r="BF227" s="225">
        <f>IF(N227="snížená",J227,0)</f>
        <v>0</v>
      </c>
      <c r="BG227" s="225">
        <f>IF(N227="zákl. přenesená",J227,0)</f>
        <v>0</v>
      </c>
      <c r="BH227" s="225">
        <f>IF(N227="sníž. přenesená",J227,0)</f>
        <v>0</v>
      </c>
      <c r="BI227" s="225">
        <f>IF(N227="nulová",J227,0)</f>
        <v>0</v>
      </c>
      <c r="BJ227" s="18" t="s">
        <v>81</v>
      </c>
      <c r="BK227" s="225">
        <f>ROUND(I227*H227,2)</f>
        <v>0</v>
      </c>
      <c r="BL227" s="18" t="s">
        <v>159</v>
      </c>
      <c r="BM227" s="224" t="s">
        <v>942</v>
      </c>
    </row>
    <row r="228" spans="1:47" s="2" customFormat="1" ht="12">
      <c r="A228" s="39"/>
      <c r="B228" s="40"/>
      <c r="C228" s="41"/>
      <c r="D228" s="226" t="s">
        <v>161</v>
      </c>
      <c r="E228" s="41"/>
      <c r="F228" s="227" t="s">
        <v>943</v>
      </c>
      <c r="G228" s="41"/>
      <c r="H228" s="41"/>
      <c r="I228" s="228"/>
      <c r="J228" s="41"/>
      <c r="K228" s="41"/>
      <c r="L228" s="45"/>
      <c r="M228" s="229"/>
      <c r="N228" s="230"/>
      <c r="O228" s="85"/>
      <c r="P228" s="85"/>
      <c r="Q228" s="85"/>
      <c r="R228" s="85"/>
      <c r="S228" s="85"/>
      <c r="T228" s="86"/>
      <c r="U228" s="39"/>
      <c r="V228" s="39"/>
      <c r="W228" s="39"/>
      <c r="X228" s="39"/>
      <c r="Y228" s="39"/>
      <c r="Z228" s="39"/>
      <c r="AA228" s="39"/>
      <c r="AB228" s="39"/>
      <c r="AC228" s="39"/>
      <c r="AD228" s="39"/>
      <c r="AE228" s="39"/>
      <c r="AT228" s="18" t="s">
        <v>161</v>
      </c>
      <c r="AU228" s="18" t="s">
        <v>83</v>
      </c>
    </row>
    <row r="229" spans="1:51" s="13" customFormat="1" ht="12">
      <c r="A229" s="13"/>
      <c r="B229" s="231"/>
      <c r="C229" s="232"/>
      <c r="D229" s="226" t="s">
        <v>163</v>
      </c>
      <c r="E229" s="233" t="s">
        <v>19</v>
      </c>
      <c r="F229" s="234" t="s">
        <v>445</v>
      </c>
      <c r="G229" s="232"/>
      <c r="H229" s="233" t="s">
        <v>19</v>
      </c>
      <c r="I229" s="235"/>
      <c r="J229" s="232"/>
      <c r="K229" s="232"/>
      <c r="L229" s="236"/>
      <c r="M229" s="237"/>
      <c r="N229" s="238"/>
      <c r="O229" s="238"/>
      <c r="P229" s="238"/>
      <c r="Q229" s="238"/>
      <c r="R229" s="238"/>
      <c r="S229" s="238"/>
      <c r="T229" s="239"/>
      <c r="U229" s="13"/>
      <c r="V229" s="13"/>
      <c r="W229" s="13"/>
      <c r="X229" s="13"/>
      <c r="Y229" s="13"/>
      <c r="Z229" s="13"/>
      <c r="AA229" s="13"/>
      <c r="AB229" s="13"/>
      <c r="AC229" s="13"/>
      <c r="AD229" s="13"/>
      <c r="AE229" s="13"/>
      <c r="AT229" s="240" t="s">
        <v>163</v>
      </c>
      <c r="AU229" s="240" t="s">
        <v>83</v>
      </c>
      <c r="AV229" s="13" t="s">
        <v>81</v>
      </c>
      <c r="AW229" s="13" t="s">
        <v>33</v>
      </c>
      <c r="AX229" s="13" t="s">
        <v>74</v>
      </c>
      <c r="AY229" s="240" t="s">
        <v>152</v>
      </c>
    </row>
    <row r="230" spans="1:51" s="14" customFormat="1" ht="12">
      <c r="A230" s="14"/>
      <c r="B230" s="241"/>
      <c r="C230" s="242"/>
      <c r="D230" s="226" t="s">
        <v>163</v>
      </c>
      <c r="E230" s="243" t="s">
        <v>19</v>
      </c>
      <c r="F230" s="244" t="s">
        <v>944</v>
      </c>
      <c r="G230" s="242"/>
      <c r="H230" s="245">
        <v>36.57</v>
      </c>
      <c r="I230" s="246"/>
      <c r="J230" s="242"/>
      <c r="K230" s="242"/>
      <c r="L230" s="247"/>
      <c r="M230" s="248"/>
      <c r="N230" s="249"/>
      <c r="O230" s="249"/>
      <c r="P230" s="249"/>
      <c r="Q230" s="249"/>
      <c r="R230" s="249"/>
      <c r="S230" s="249"/>
      <c r="T230" s="250"/>
      <c r="U230" s="14"/>
      <c r="V230" s="14"/>
      <c r="W230" s="14"/>
      <c r="X230" s="14"/>
      <c r="Y230" s="14"/>
      <c r="Z230" s="14"/>
      <c r="AA230" s="14"/>
      <c r="AB230" s="14"/>
      <c r="AC230" s="14"/>
      <c r="AD230" s="14"/>
      <c r="AE230" s="14"/>
      <c r="AT230" s="251" t="s">
        <v>163</v>
      </c>
      <c r="AU230" s="251" t="s">
        <v>83</v>
      </c>
      <c r="AV230" s="14" t="s">
        <v>83</v>
      </c>
      <c r="AW230" s="14" t="s">
        <v>33</v>
      </c>
      <c r="AX230" s="14" t="s">
        <v>74</v>
      </c>
      <c r="AY230" s="251" t="s">
        <v>152</v>
      </c>
    </row>
    <row r="231" spans="1:51" s="15" customFormat="1" ht="12">
      <c r="A231" s="15"/>
      <c r="B231" s="252"/>
      <c r="C231" s="253"/>
      <c r="D231" s="226" t="s">
        <v>163</v>
      </c>
      <c r="E231" s="254" t="s">
        <v>19</v>
      </c>
      <c r="F231" s="255" t="s">
        <v>170</v>
      </c>
      <c r="G231" s="253"/>
      <c r="H231" s="256">
        <v>36.57</v>
      </c>
      <c r="I231" s="257"/>
      <c r="J231" s="253"/>
      <c r="K231" s="253"/>
      <c r="L231" s="258"/>
      <c r="M231" s="259"/>
      <c r="N231" s="260"/>
      <c r="O231" s="260"/>
      <c r="P231" s="260"/>
      <c r="Q231" s="260"/>
      <c r="R231" s="260"/>
      <c r="S231" s="260"/>
      <c r="T231" s="261"/>
      <c r="U231" s="15"/>
      <c r="V231" s="15"/>
      <c r="W231" s="15"/>
      <c r="X231" s="15"/>
      <c r="Y231" s="15"/>
      <c r="Z231" s="15"/>
      <c r="AA231" s="15"/>
      <c r="AB231" s="15"/>
      <c r="AC231" s="15"/>
      <c r="AD231" s="15"/>
      <c r="AE231" s="15"/>
      <c r="AT231" s="262" t="s">
        <v>163</v>
      </c>
      <c r="AU231" s="262" t="s">
        <v>83</v>
      </c>
      <c r="AV231" s="15" t="s">
        <v>159</v>
      </c>
      <c r="AW231" s="15" t="s">
        <v>33</v>
      </c>
      <c r="AX231" s="15" t="s">
        <v>81</v>
      </c>
      <c r="AY231" s="262" t="s">
        <v>152</v>
      </c>
    </row>
    <row r="232" spans="1:63" s="12" customFormat="1" ht="22.8" customHeight="1">
      <c r="A232" s="12"/>
      <c r="B232" s="197"/>
      <c r="C232" s="198"/>
      <c r="D232" s="199" t="s">
        <v>73</v>
      </c>
      <c r="E232" s="211" t="s">
        <v>159</v>
      </c>
      <c r="F232" s="211" t="s">
        <v>302</v>
      </c>
      <c r="G232" s="198"/>
      <c r="H232" s="198"/>
      <c r="I232" s="201"/>
      <c r="J232" s="212">
        <f>BK232</f>
        <v>0</v>
      </c>
      <c r="K232" s="198"/>
      <c r="L232" s="203"/>
      <c r="M232" s="204"/>
      <c r="N232" s="205"/>
      <c r="O232" s="205"/>
      <c r="P232" s="206">
        <f>SUM(P233:P263)</f>
        <v>0</v>
      </c>
      <c r="Q232" s="205"/>
      <c r="R232" s="206">
        <f>SUM(R233:R263)</f>
        <v>24.2454529</v>
      </c>
      <c r="S232" s="205"/>
      <c r="T232" s="207">
        <f>SUM(T233:T263)</f>
        <v>0</v>
      </c>
      <c r="U232" s="12"/>
      <c r="V232" s="12"/>
      <c r="W232" s="12"/>
      <c r="X232" s="12"/>
      <c r="Y232" s="12"/>
      <c r="Z232" s="12"/>
      <c r="AA232" s="12"/>
      <c r="AB232" s="12"/>
      <c r="AC232" s="12"/>
      <c r="AD232" s="12"/>
      <c r="AE232" s="12"/>
      <c r="AR232" s="208" t="s">
        <v>81</v>
      </c>
      <c r="AT232" s="209" t="s">
        <v>73</v>
      </c>
      <c r="AU232" s="209" t="s">
        <v>81</v>
      </c>
      <c r="AY232" s="208" t="s">
        <v>152</v>
      </c>
      <c r="BK232" s="210">
        <f>SUM(BK233:BK263)</f>
        <v>0</v>
      </c>
    </row>
    <row r="233" spans="1:65" s="2" customFormat="1" ht="24.15" customHeight="1">
      <c r="A233" s="39"/>
      <c r="B233" s="40"/>
      <c r="C233" s="213" t="s">
        <v>323</v>
      </c>
      <c r="D233" s="213" t="s">
        <v>154</v>
      </c>
      <c r="E233" s="214" t="s">
        <v>304</v>
      </c>
      <c r="F233" s="215" t="s">
        <v>305</v>
      </c>
      <c r="G233" s="216" t="s">
        <v>240</v>
      </c>
      <c r="H233" s="217">
        <v>70.92</v>
      </c>
      <c r="I233" s="218"/>
      <c r="J233" s="219">
        <f>ROUND(I233*H233,2)</f>
        <v>0</v>
      </c>
      <c r="K233" s="215" t="s">
        <v>158</v>
      </c>
      <c r="L233" s="45"/>
      <c r="M233" s="220" t="s">
        <v>19</v>
      </c>
      <c r="N233" s="221" t="s">
        <v>45</v>
      </c>
      <c r="O233" s="85"/>
      <c r="P233" s="222">
        <f>O233*H233</f>
        <v>0</v>
      </c>
      <c r="Q233" s="222">
        <v>0.28705</v>
      </c>
      <c r="R233" s="222">
        <f>Q233*H233</f>
        <v>20.357586</v>
      </c>
      <c r="S233" s="222">
        <v>0</v>
      </c>
      <c r="T233" s="223">
        <f>S233*H233</f>
        <v>0</v>
      </c>
      <c r="U233" s="39"/>
      <c r="V233" s="39"/>
      <c r="W233" s="39"/>
      <c r="X233" s="39"/>
      <c r="Y233" s="39"/>
      <c r="Z233" s="39"/>
      <c r="AA233" s="39"/>
      <c r="AB233" s="39"/>
      <c r="AC233" s="39"/>
      <c r="AD233" s="39"/>
      <c r="AE233" s="39"/>
      <c r="AR233" s="224" t="s">
        <v>159</v>
      </c>
      <c r="AT233" s="224" t="s">
        <v>154</v>
      </c>
      <c r="AU233" s="224" t="s">
        <v>83</v>
      </c>
      <c r="AY233" s="18" t="s">
        <v>152</v>
      </c>
      <c r="BE233" s="225">
        <f>IF(N233="základní",J233,0)</f>
        <v>0</v>
      </c>
      <c r="BF233" s="225">
        <f>IF(N233="snížená",J233,0)</f>
        <v>0</v>
      </c>
      <c r="BG233" s="225">
        <f>IF(N233="zákl. přenesená",J233,0)</f>
        <v>0</v>
      </c>
      <c r="BH233" s="225">
        <f>IF(N233="sníž. přenesená",J233,0)</f>
        <v>0</v>
      </c>
      <c r="BI233" s="225">
        <f>IF(N233="nulová",J233,0)</f>
        <v>0</v>
      </c>
      <c r="BJ233" s="18" t="s">
        <v>81</v>
      </c>
      <c r="BK233" s="225">
        <f>ROUND(I233*H233,2)</f>
        <v>0</v>
      </c>
      <c r="BL233" s="18" t="s">
        <v>159</v>
      </c>
      <c r="BM233" s="224" t="s">
        <v>945</v>
      </c>
    </row>
    <row r="234" spans="1:47" s="2" customFormat="1" ht="12">
      <c r="A234" s="39"/>
      <c r="B234" s="40"/>
      <c r="C234" s="41"/>
      <c r="D234" s="226" t="s">
        <v>161</v>
      </c>
      <c r="E234" s="41"/>
      <c r="F234" s="227" t="s">
        <v>307</v>
      </c>
      <c r="G234" s="41"/>
      <c r="H234" s="41"/>
      <c r="I234" s="228"/>
      <c r="J234" s="41"/>
      <c r="K234" s="41"/>
      <c r="L234" s="45"/>
      <c r="M234" s="229"/>
      <c r="N234" s="230"/>
      <c r="O234" s="85"/>
      <c r="P234" s="85"/>
      <c r="Q234" s="85"/>
      <c r="R234" s="85"/>
      <c r="S234" s="85"/>
      <c r="T234" s="86"/>
      <c r="U234" s="39"/>
      <c r="V234" s="39"/>
      <c r="W234" s="39"/>
      <c r="X234" s="39"/>
      <c r="Y234" s="39"/>
      <c r="Z234" s="39"/>
      <c r="AA234" s="39"/>
      <c r="AB234" s="39"/>
      <c r="AC234" s="39"/>
      <c r="AD234" s="39"/>
      <c r="AE234" s="39"/>
      <c r="AT234" s="18" t="s">
        <v>161</v>
      </c>
      <c r="AU234" s="18" t="s">
        <v>83</v>
      </c>
    </row>
    <row r="235" spans="1:51" s="14" customFormat="1" ht="12">
      <c r="A235" s="14"/>
      <c r="B235" s="241"/>
      <c r="C235" s="242"/>
      <c r="D235" s="226" t="s">
        <v>163</v>
      </c>
      <c r="E235" s="243" t="s">
        <v>19</v>
      </c>
      <c r="F235" s="244" t="s">
        <v>946</v>
      </c>
      <c r="G235" s="242"/>
      <c r="H235" s="245">
        <v>70.92</v>
      </c>
      <c r="I235" s="246"/>
      <c r="J235" s="242"/>
      <c r="K235" s="242"/>
      <c r="L235" s="247"/>
      <c r="M235" s="248"/>
      <c r="N235" s="249"/>
      <c r="O235" s="249"/>
      <c r="P235" s="249"/>
      <c r="Q235" s="249"/>
      <c r="R235" s="249"/>
      <c r="S235" s="249"/>
      <c r="T235" s="250"/>
      <c r="U235" s="14"/>
      <c r="V235" s="14"/>
      <c r="W235" s="14"/>
      <c r="X235" s="14"/>
      <c r="Y235" s="14"/>
      <c r="Z235" s="14"/>
      <c r="AA235" s="14"/>
      <c r="AB235" s="14"/>
      <c r="AC235" s="14"/>
      <c r="AD235" s="14"/>
      <c r="AE235" s="14"/>
      <c r="AT235" s="251" t="s">
        <v>163</v>
      </c>
      <c r="AU235" s="251" t="s">
        <v>83</v>
      </c>
      <c r="AV235" s="14" t="s">
        <v>83</v>
      </c>
      <c r="AW235" s="14" t="s">
        <v>33</v>
      </c>
      <c r="AX235" s="14" t="s">
        <v>74</v>
      </c>
      <c r="AY235" s="251" t="s">
        <v>152</v>
      </c>
    </row>
    <row r="236" spans="1:51" s="15" customFormat="1" ht="12">
      <c r="A236" s="15"/>
      <c r="B236" s="252"/>
      <c r="C236" s="253"/>
      <c r="D236" s="226" t="s">
        <v>163</v>
      </c>
      <c r="E236" s="254" t="s">
        <v>19</v>
      </c>
      <c r="F236" s="255" t="s">
        <v>170</v>
      </c>
      <c r="G236" s="253"/>
      <c r="H236" s="256">
        <v>70.92</v>
      </c>
      <c r="I236" s="257"/>
      <c r="J236" s="253"/>
      <c r="K236" s="253"/>
      <c r="L236" s="258"/>
      <c r="M236" s="259"/>
      <c r="N236" s="260"/>
      <c r="O236" s="260"/>
      <c r="P236" s="260"/>
      <c r="Q236" s="260"/>
      <c r="R236" s="260"/>
      <c r="S236" s="260"/>
      <c r="T236" s="261"/>
      <c r="U236" s="15"/>
      <c r="V236" s="15"/>
      <c r="W236" s="15"/>
      <c r="X236" s="15"/>
      <c r="Y236" s="15"/>
      <c r="Z236" s="15"/>
      <c r="AA236" s="15"/>
      <c r="AB236" s="15"/>
      <c r="AC236" s="15"/>
      <c r="AD236" s="15"/>
      <c r="AE236" s="15"/>
      <c r="AT236" s="262" t="s">
        <v>163</v>
      </c>
      <c r="AU236" s="262" t="s">
        <v>83</v>
      </c>
      <c r="AV236" s="15" t="s">
        <v>159</v>
      </c>
      <c r="AW236" s="15" t="s">
        <v>33</v>
      </c>
      <c r="AX236" s="15" t="s">
        <v>81</v>
      </c>
      <c r="AY236" s="262" t="s">
        <v>152</v>
      </c>
    </row>
    <row r="237" spans="1:65" s="2" customFormat="1" ht="24.15" customHeight="1">
      <c r="A237" s="39"/>
      <c r="B237" s="40"/>
      <c r="C237" s="213" t="s">
        <v>328</v>
      </c>
      <c r="D237" s="213" t="s">
        <v>154</v>
      </c>
      <c r="E237" s="214" t="s">
        <v>310</v>
      </c>
      <c r="F237" s="215" t="s">
        <v>311</v>
      </c>
      <c r="G237" s="216" t="s">
        <v>240</v>
      </c>
      <c r="H237" s="217">
        <v>70.92</v>
      </c>
      <c r="I237" s="218"/>
      <c r="J237" s="219">
        <f>ROUND(I237*H237,2)</f>
        <v>0</v>
      </c>
      <c r="K237" s="215" t="s">
        <v>158</v>
      </c>
      <c r="L237" s="45"/>
      <c r="M237" s="220" t="s">
        <v>19</v>
      </c>
      <c r="N237" s="221" t="s">
        <v>45</v>
      </c>
      <c r="O237" s="85"/>
      <c r="P237" s="222">
        <f>O237*H237</f>
        <v>0</v>
      </c>
      <c r="Q237" s="222">
        <v>0.01747</v>
      </c>
      <c r="R237" s="222">
        <f>Q237*H237</f>
        <v>1.2389724</v>
      </c>
      <c r="S237" s="222">
        <v>0</v>
      </c>
      <c r="T237" s="223">
        <f>S237*H237</f>
        <v>0</v>
      </c>
      <c r="U237" s="39"/>
      <c r="V237" s="39"/>
      <c r="W237" s="39"/>
      <c r="X237" s="39"/>
      <c r="Y237" s="39"/>
      <c r="Z237" s="39"/>
      <c r="AA237" s="39"/>
      <c r="AB237" s="39"/>
      <c r="AC237" s="39"/>
      <c r="AD237" s="39"/>
      <c r="AE237" s="39"/>
      <c r="AR237" s="224" t="s">
        <v>159</v>
      </c>
      <c r="AT237" s="224" t="s">
        <v>154</v>
      </c>
      <c r="AU237" s="224" t="s">
        <v>83</v>
      </c>
      <c r="AY237" s="18" t="s">
        <v>152</v>
      </c>
      <c r="BE237" s="225">
        <f>IF(N237="základní",J237,0)</f>
        <v>0</v>
      </c>
      <c r="BF237" s="225">
        <f>IF(N237="snížená",J237,0)</f>
        <v>0</v>
      </c>
      <c r="BG237" s="225">
        <f>IF(N237="zákl. přenesená",J237,0)</f>
        <v>0</v>
      </c>
      <c r="BH237" s="225">
        <f>IF(N237="sníž. přenesená",J237,0)</f>
        <v>0</v>
      </c>
      <c r="BI237" s="225">
        <f>IF(N237="nulová",J237,0)</f>
        <v>0</v>
      </c>
      <c r="BJ237" s="18" t="s">
        <v>81</v>
      </c>
      <c r="BK237" s="225">
        <f>ROUND(I237*H237,2)</f>
        <v>0</v>
      </c>
      <c r="BL237" s="18" t="s">
        <v>159</v>
      </c>
      <c r="BM237" s="224" t="s">
        <v>947</v>
      </c>
    </row>
    <row r="238" spans="1:47" s="2" customFormat="1" ht="12">
      <c r="A238" s="39"/>
      <c r="B238" s="40"/>
      <c r="C238" s="41"/>
      <c r="D238" s="226" t="s">
        <v>161</v>
      </c>
      <c r="E238" s="41"/>
      <c r="F238" s="227" t="s">
        <v>313</v>
      </c>
      <c r="G238" s="41"/>
      <c r="H238" s="41"/>
      <c r="I238" s="228"/>
      <c r="J238" s="41"/>
      <c r="K238" s="41"/>
      <c r="L238" s="45"/>
      <c r="M238" s="229"/>
      <c r="N238" s="230"/>
      <c r="O238" s="85"/>
      <c r="P238" s="85"/>
      <c r="Q238" s="85"/>
      <c r="R238" s="85"/>
      <c r="S238" s="85"/>
      <c r="T238" s="86"/>
      <c r="U238" s="39"/>
      <c r="V238" s="39"/>
      <c r="W238" s="39"/>
      <c r="X238" s="39"/>
      <c r="Y238" s="39"/>
      <c r="Z238" s="39"/>
      <c r="AA238" s="39"/>
      <c r="AB238" s="39"/>
      <c r="AC238" s="39"/>
      <c r="AD238" s="39"/>
      <c r="AE238" s="39"/>
      <c r="AT238" s="18" t="s">
        <v>161</v>
      </c>
      <c r="AU238" s="18" t="s">
        <v>83</v>
      </c>
    </row>
    <row r="239" spans="1:51" s="14" customFormat="1" ht="12">
      <c r="A239" s="14"/>
      <c r="B239" s="241"/>
      <c r="C239" s="242"/>
      <c r="D239" s="226" t="s">
        <v>163</v>
      </c>
      <c r="E239" s="243" t="s">
        <v>19</v>
      </c>
      <c r="F239" s="244" t="s">
        <v>946</v>
      </c>
      <c r="G239" s="242"/>
      <c r="H239" s="245">
        <v>70.92</v>
      </c>
      <c r="I239" s="246"/>
      <c r="J239" s="242"/>
      <c r="K239" s="242"/>
      <c r="L239" s="247"/>
      <c r="M239" s="248"/>
      <c r="N239" s="249"/>
      <c r="O239" s="249"/>
      <c r="P239" s="249"/>
      <c r="Q239" s="249"/>
      <c r="R239" s="249"/>
      <c r="S239" s="249"/>
      <c r="T239" s="250"/>
      <c r="U239" s="14"/>
      <c r="V239" s="14"/>
      <c r="W239" s="14"/>
      <c r="X239" s="14"/>
      <c r="Y239" s="14"/>
      <c r="Z239" s="14"/>
      <c r="AA239" s="14"/>
      <c r="AB239" s="14"/>
      <c r="AC239" s="14"/>
      <c r="AD239" s="14"/>
      <c r="AE239" s="14"/>
      <c r="AT239" s="251" t="s">
        <v>163</v>
      </c>
      <c r="AU239" s="251" t="s">
        <v>83</v>
      </c>
      <c r="AV239" s="14" t="s">
        <v>83</v>
      </c>
      <c r="AW239" s="14" t="s">
        <v>33</v>
      </c>
      <c r="AX239" s="14" t="s">
        <v>74</v>
      </c>
      <c r="AY239" s="251" t="s">
        <v>152</v>
      </c>
    </row>
    <row r="240" spans="1:51" s="15" customFormat="1" ht="12">
      <c r="A240" s="15"/>
      <c r="B240" s="252"/>
      <c r="C240" s="253"/>
      <c r="D240" s="226" t="s">
        <v>163</v>
      </c>
      <c r="E240" s="254" t="s">
        <v>19</v>
      </c>
      <c r="F240" s="255" t="s">
        <v>170</v>
      </c>
      <c r="G240" s="253"/>
      <c r="H240" s="256">
        <v>70.92</v>
      </c>
      <c r="I240" s="257"/>
      <c r="J240" s="253"/>
      <c r="K240" s="253"/>
      <c r="L240" s="258"/>
      <c r="M240" s="259"/>
      <c r="N240" s="260"/>
      <c r="O240" s="260"/>
      <c r="P240" s="260"/>
      <c r="Q240" s="260"/>
      <c r="R240" s="260"/>
      <c r="S240" s="260"/>
      <c r="T240" s="261"/>
      <c r="U240" s="15"/>
      <c r="V240" s="15"/>
      <c r="W240" s="15"/>
      <c r="X240" s="15"/>
      <c r="Y240" s="15"/>
      <c r="Z240" s="15"/>
      <c r="AA240" s="15"/>
      <c r="AB240" s="15"/>
      <c r="AC240" s="15"/>
      <c r="AD240" s="15"/>
      <c r="AE240" s="15"/>
      <c r="AT240" s="262" t="s">
        <v>163</v>
      </c>
      <c r="AU240" s="262" t="s">
        <v>83</v>
      </c>
      <c r="AV240" s="15" t="s">
        <v>159</v>
      </c>
      <c r="AW240" s="15" t="s">
        <v>33</v>
      </c>
      <c r="AX240" s="15" t="s">
        <v>81</v>
      </c>
      <c r="AY240" s="262" t="s">
        <v>152</v>
      </c>
    </row>
    <row r="241" spans="1:65" s="2" customFormat="1" ht="24.15" customHeight="1">
      <c r="A241" s="39"/>
      <c r="B241" s="40"/>
      <c r="C241" s="213" t="s">
        <v>336</v>
      </c>
      <c r="D241" s="213" t="s">
        <v>154</v>
      </c>
      <c r="E241" s="214" t="s">
        <v>315</v>
      </c>
      <c r="F241" s="215" t="s">
        <v>316</v>
      </c>
      <c r="G241" s="216" t="s">
        <v>240</v>
      </c>
      <c r="H241" s="217">
        <v>70.92</v>
      </c>
      <c r="I241" s="218"/>
      <c r="J241" s="219">
        <f>ROUND(I241*H241,2)</f>
        <v>0</v>
      </c>
      <c r="K241" s="215" t="s">
        <v>158</v>
      </c>
      <c r="L241" s="45"/>
      <c r="M241" s="220" t="s">
        <v>19</v>
      </c>
      <c r="N241" s="221" t="s">
        <v>45</v>
      </c>
      <c r="O241" s="85"/>
      <c r="P241" s="222">
        <f>O241*H241</f>
        <v>0</v>
      </c>
      <c r="Q241" s="222">
        <v>0</v>
      </c>
      <c r="R241" s="222">
        <f>Q241*H241</f>
        <v>0</v>
      </c>
      <c r="S241" s="222">
        <v>0</v>
      </c>
      <c r="T241" s="223">
        <f>S241*H241</f>
        <v>0</v>
      </c>
      <c r="U241" s="39"/>
      <c r="V241" s="39"/>
      <c r="W241" s="39"/>
      <c r="X241" s="39"/>
      <c r="Y241" s="39"/>
      <c r="Z241" s="39"/>
      <c r="AA241" s="39"/>
      <c r="AB241" s="39"/>
      <c r="AC241" s="39"/>
      <c r="AD241" s="39"/>
      <c r="AE241" s="39"/>
      <c r="AR241" s="224" t="s">
        <v>159</v>
      </c>
      <c r="AT241" s="224" t="s">
        <v>154</v>
      </c>
      <c r="AU241" s="224" t="s">
        <v>83</v>
      </c>
      <c r="AY241" s="18" t="s">
        <v>152</v>
      </c>
      <c r="BE241" s="225">
        <f>IF(N241="základní",J241,0)</f>
        <v>0</v>
      </c>
      <c r="BF241" s="225">
        <f>IF(N241="snížená",J241,0)</f>
        <v>0</v>
      </c>
      <c r="BG241" s="225">
        <f>IF(N241="zákl. přenesená",J241,0)</f>
        <v>0</v>
      </c>
      <c r="BH241" s="225">
        <f>IF(N241="sníž. přenesená",J241,0)</f>
        <v>0</v>
      </c>
      <c r="BI241" s="225">
        <f>IF(N241="nulová",J241,0)</f>
        <v>0</v>
      </c>
      <c r="BJ241" s="18" t="s">
        <v>81</v>
      </c>
      <c r="BK241" s="225">
        <f>ROUND(I241*H241,2)</f>
        <v>0</v>
      </c>
      <c r="BL241" s="18" t="s">
        <v>159</v>
      </c>
      <c r="BM241" s="224" t="s">
        <v>948</v>
      </c>
    </row>
    <row r="242" spans="1:47" s="2" customFormat="1" ht="12">
      <c r="A242" s="39"/>
      <c r="B242" s="40"/>
      <c r="C242" s="41"/>
      <c r="D242" s="226" t="s">
        <v>161</v>
      </c>
      <c r="E242" s="41"/>
      <c r="F242" s="227" t="s">
        <v>313</v>
      </c>
      <c r="G242" s="41"/>
      <c r="H242" s="41"/>
      <c r="I242" s="228"/>
      <c r="J242" s="41"/>
      <c r="K242" s="41"/>
      <c r="L242" s="45"/>
      <c r="M242" s="229"/>
      <c r="N242" s="230"/>
      <c r="O242" s="85"/>
      <c r="P242" s="85"/>
      <c r="Q242" s="85"/>
      <c r="R242" s="85"/>
      <c r="S242" s="85"/>
      <c r="T242" s="86"/>
      <c r="U242" s="39"/>
      <c r="V242" s="39"/>
      <c r="W242" s="39"/>
      <c r="X242" s="39"/>
      <c r="Y242" s="39"/>
      <c r="Z242" s="39"/>
      <c r="AA242" s="39"/>
      <c r="AB242" s="39"/>
      <c r="AC242" s="39"/>
      <c r="AD242" s="39"/>
      <c r="AE242" s="39"/>
      <c r="AT242" s="18" t="s">
        <v>161</v>
      </c>
      <c r="AU242" s="18" t="s">
        <v>83</v>
      </c>
    </row>
    <row r="243" spans="1:51" s="14" customFormat="1" ht="12">
      <c r="A243" s="14"/>
      <c r="B243" s="241"/>
      <c r="C243" s="242"/>
      <c r="D243" s="226" t="s">
        <v>163</v>
      </c>
      <c r="E243" s="243" t="s">
        <v>19</v>
      </c>
      <c r="F243" s="244" t="s">
        <v>946</v>
      </c>
      <c r="G243" s="242"/>
      <c r="H243" s="245">
        <v>70.92</v>
      </c>
      <c r="I243" s="246"/>
      <c r="J243" s="242"/>
      <c r="K243" s="242"/>
      <c r="L243" s="247"/>
      <c r="M243" s="248"/>
      <c r="N243" s="249"/>
      <c r="O243" s="249"/>
      <c r="P243" s="249"/>
      <c r="Q243" s="249"/>
      <c r="R243" s="249"/>
      <c r="S243" s="249"/>
      <c r="T243" s="250"/>
      <c r="U243" s="14"/>
      <c r="V243" s="14"/>
      <c r="W243" s="14"/>
      <c r="X243" s="14"/>
      <c r="Y243" s="14"/>
      <c r="Z243" s="14"/>
      <c r="AA243" s="14"/>
      <c r="AB243" s="14"/>
      <c r="AC243" s="14"/>
      <c r="AD243" s="14"/>
      <c r="AE243" s="14"/>
      <c r="AT243" s="251" t="s">
        <v>163</v>
      </c>
      <c r="AU243" s="251" t="s">
        <v>83</v>
      </c>
      <c r="AV243" s="14" t="s">
        <v>83</v>
      </c>
      <c r="AW243" s="14" t="s">
        <v>33</v>
      </c>
      <c r="AX243" s="14" t="s">
        <v>74</v>
      </c>
      <c r="AY243" s="251" t="s">
        <v>152</v>
      </c>
    </row>
    <row r="244" spans="1:51" s="15" customFormat="1" ht="12">
      <c r="A244" s="15"/>
      <c r="B244" s="252"/>
      <c r="C244" s="253"/>
      <c r="D244" s="226" t="s">
        <v>163</v>
      </c>
      <c r="E244" s="254" t="s">
        <v>19</v>
      </c>
      <c r="F244" s="255" t="s">
        <v>170</v>
      </c>
      <c r="G244" s="253"/>
      <c r="H244" s="256">
        <v>70.92</v>
      </c>
      <c r="I244" s="257"/>
      <c r="J244" s="253"/>
      <c r="K244" s="253"/>
      <c r="L244" s="258"/>
      <c r="M244" s="259"/>
      <c r="N244" s="260"/>
      <c r="O244" s="260"/>
      <c r="P244" s="260"/>
      <c r="Q244" s="260"/>
      <c r="R244" s="260"/>
      <c r="S244" s="260"/>
      <c r="T244" s="261"/>
      <c r="U244" s="15"/>
      <c r="V244" s="15"/>
      <c r="W244" s="15"/>
      <c r="X244" s="15"/>
      <c r="Y244" s="15"/>
      <c r="Z244" s="15"/>
      <c r="AA244" s="15"/>
      <c r="AB244" s="15"/>
      <c r="AC244" s="15"/>
      <c r="AD244" s="15"/>
      <c r="AE244" s="15"/>
      <c r="AT244" s="262" t="s">
        <v>163</v>
      </c>
      <c r="AU244" s="262" t="s">
        <v>83</v>
      </c>
      <c r="AV244" s="15" t="s">
        <v>159</v>
      </c>
      <c r="AW244" s="15" t="s">
        <v>33</v>
      </c>
      <c r="AX244" s="15" t="s">
        <v>81</v>
      </c>
      <c r="AY244" s="262" t="s">
        <v>152</v>
      </c>
    </row>
    <row r="245" spans="1:65" s="2" customFormat="1" ht="24.15" customHeight="1">
      <c r="A245" s="39"/>
      <c r="B245" s="40"/>
      <c r="C245" s="213" t="s">
        <v>342</v>
      </c>
      <c r="D245" s="213" t="s">
        <v>154</v>
      </c>
      <c r="E245" s="214" t="s">
        <v>319</v>
      </c>
      <c r="F245" s="215" t="s">
        <v>320</v>
      </c>
      <c r="G245" s="216" t="s">
        <v>240</v>
      </c>
      <c r="H245" s="217">
        <v>70.92</v>
      </c>
      <c r="I245" s="218"/>
      <c r="J245" s="219">
        <f>ROUND(I245*H245,2)</f>
        <v>0</v>
      </c>
      <c r="K245" s="215" t="s">
        <v>158</v>
      </c>
      <c r="L245" s="45"/>
      <c r="M245" s="220" t="s">
        <v>19</v>
      </c>
      <c r="N245" s="221" t="s">
        <v>45</v>
      </c>
      <c r="O245" s="85"/>
      <c r="P245" s="222">
        <f>O245*H245</f>
        <v>0</v>
      </c>
      <c r="Q245" s="222">
        <v>0.00081</v>
      </c>
      <c r="R245" s="222">
        <f>Q245*H245</f>
        <v>0.057445199999999995</v>
      </c>
      <c r="S245" s="222">
        <v>0</v>
      </c>
      <c r="T245" s="223">
        <f>S245*H245</f>
        <v>0</v>
      </c>
      <c r="U245" s="39"/>
      <c r="V245" s="39"/>
      <c r="W245" s="39"/>
      <c r="X245" s="39"/>
      <c r="Y245" s="39"/>
      <c r="Z245" s="39"/>
      <c r="AA245" s="39"/>
      <c r="AB245" s="39"/>
      <c r="AC245" s="39"/>
      <c r="AD245" s="39"/>
      <c r="AE245" s="39"/>
      <c r="AR245" s="224" t="s">
        <v>159</v>
      </c>
      <c r="AT245" s="224" t="s">
        <v>154</v>
      </c>
      <c r="AU245" s="224" t="s">
        <v>83</v>
      </c>
      <c r="AY245" s="18" t="s">
        <v>152</v>
      </c>
      <c r="BE245" s="225">
        <f>IF(N245="základní",J245,0)</f>
        <v>0</v>
      </c>
      <c r="BF245" s="225">
        <f>IF(N245="snížená",J245,0)</f>
        <v>0</v>
      </c>
      <c r="BG245" s="225">
        <f>IF(N245="zákl. přenesená",J245,0)</f>
        <v>0</v>
      </c>
      <c r="BH245" s="225">
        <f>IF(N245="sníž. přenesená",J245,0)</f>
        <v>0</v>
      </c>
      <c r="BI245" s="225">
        <f>IF(N245="nulová",J245,0)</f>
        <v>0</v>
      </c>
      <c r="BJ245" s="18" t="s">
        <v>81</v>
      </c>
      <c r="BK245" s="225">
        <f>ROUND(I245*H245,2)</f>
        <v>0</v>
      </c>
      <c r="BL245" s="18" t="s">
        <v>159</v>
      </c>
      <c r="BM245" s="224" t="s">
        <v>949</v>
      </c>
    </row>
    <row r="246" spans="1:47" s="2" customFormat="1" ht="12">
      <c r="A246" s="39"/>
      <c r="B246" s="40"/>
      <c r="C246" s="41"/>
      <c r="D246" s="226" t="s">
        <v>161</v>
      </c>
      <c r="E246" s="41"/>
      <c r="F246" s="227" t="s">
        <v>322</v>
      </c>
      <c r="G246" s="41"/>
      <c r="H246" s="41"/>
      <c r="I246" s="228"/>
      <c r="J246" s="41"/>
      <c r="K246" s="41"/>
      <c r="L246" s="45"/>
      <c r="M246" s="229"/>
      <c r="N246" s="230"/>
      <c r="O246" s="85"/>
      <c r="P246" s="85"/>
      <c r="Q246" s="85"/>
      <c r="R246" s="85"/>
      <c r="S246" s="85"/>
      <c r="T246" s="86"/>
      <c r="U246" s="39"/>
      <c r="V246" s="39"/>
      <c r="W246" s="39"/>
      <c r="X246" s="39"/>
      <c r="Y246" s="39"/>
      <c r="Z246" s="39"/>
      <c r="AA246" s="39"/>
      <c r="AB246" s="39"/>
      <c r="AC246" s="39"/>
      <c r="AD246" s="39"/>
      <c r="AE246" s="39"/>
      <c r="AT246" s="18" t="s">
        <v>161</v>
      </c>
      <c r="AU246" s="18" t="s">
        <v>83</v>
      </c>
    </row>
    <row r="247" spans="1:51" s="14" customFormat="1" ht="12">
      <c r="A247" s="14"/>
      <c r="B247" s="241"/>
      <c r="C247" s="242"/>
      <c r="D247" s="226" t="s">
        <v>163</v>
      </c>
      <c r="E247" s="243" t="s">
        <v>19</v>
      </c>
      <c r="F247" s="244" t="s">
        <v>946</v>
      </c>
      <c r="G247" s="242"/>
      <c r="H247" s="245">
        <v>70.92</v>
      </c>
      <c r="I247" s="246"/>
      <c r="J247" s="242"/>
      <c r="K247" s="242"/>
      <c r="L247" s="247"/>
      <c r="M247" s="248"/>
      <c r="N247" s="249"/>
      <c r="O247" s="249"/>
      <c r="P247" s="249"/>
      <c r="Q247" s="249"/>
      <c r="R247" s="249"/>
      <c r="S247" s="249"/>
      <c r="T247" s="250"/>
      <c r="U247" s="14"/>
      <c r="V247" s="14"/>
      <c r="W247" s="14"/>
      <c r="X247" s="14"/>
      <c r="Y247" s="14"/>
      <c r="Z247" s="14"/>
      <c r="AA247" s="14"/>
      <c r="AB247" s="14"/>
      <c r="AC247" s="14"/>
      <c r="AD247" s="14"/>
      <c r="AE247" s="14"/>
      <c r="AT247" s="251" t="s">
        <v>163</v>
      </c>
      <c r="AU247" s="251" t="s">
        <v>83</v>
      </c>
      <c r="AV247" s="14" t="s">
        <v>83</v>
      </c>
      <c r="AW247" s="14" t="s">
        <v>33</v>
      </c>
      <c r="AX247" s="14" t="s">
        <v>74</v>
      </c>
      <c r="AY247" s="251" t="s">
        <v>152</v>
      </c>
    </row>
    <row r="248" spans="1:51" s="15" customFormat="1" ht="12">
      <c r="A248" s="15"/>
      <c r="B248" s="252"/>
      <c r="C248" s="253"/>
      <c r="D248" s="226" t="s">
        <v>163</v>
      </c>
      <c r="E248" s="254" t="s">
        <v>19</v>
      </c>
      <c r="F248" s="255" t="s">
        <v>170</v>
      </c>
      <c r="G248" s="253"/>
      <c r="H248" s="256">
        <v>70.92</v>
      </c>
      <c r="I248" s="257"/>
      <c r="J248" s="253"/>
      <c r="K248" s="253"/>
      <c r="L248" s="258"/>
      <c r="M248" s="259"/>
      <c r="N248" s="260"/>
      <c r="O248" s="260"/>
      <c r="P248" s="260"/>
      <c r="Q248" s="260"/>
      <c r="R248" s="260"/>
      <c r="S248" s="260"/>
      <c r="T248" s="261"/>
      <c r="U248" s="15"/>
      <c r="V248" s="15"/>
      <c r="W248" s="15"/>
      <c r="X248" s="15"/>
      <c r="Y248" s="15"/>
      <c r="Z248" s="15"/>
      <c r="AA248" s="15"/>
      <c r="AB248" s="15"/>
      <c r="AC248" s="15"/>
      <c r="AD248" s="15"/>
      <c r="AE248" s="15"/>
      <c r="AT248" s="262" t="s">
        <v>163</v>
      </c>
      <c r="AU248" s="262" t="s">
        <v>83</v>
      </c>
      <c r="AV248" s="15" t="s">
        <v>159</v>
      </c>
      <c r="AW248" s="15" t="s">
        <v>33</v>
      </c>
      <c r="AX248" s="15" t="s">
        <v>81</v>
      </c>
      <c r="AY248" s="262" t="s">
        <v>152</v>
      </c>
    </row>
    <row r="249" spans="1:65" s="2" customFormat="1" ht="24.15" customHeight="1">
      <c r="A249" s="39"/>
      <c r="B249" s="40"/>
      <c r="C249" s="213" t="s">
        <v>346</v>
      </c>
      <c r="D249" s="213" t="s">
        <v>154</v>
      </c>
      <c r="E249" s="214" t="s">
        <v>324</v>
      </c>
      <c r="F249" s="215" t="s">
        <v>325</v>
      </c>
      <c r="G249" s="216" t="s">
        <v>240</v>
      </c>
      <c r="H249" s="217">
        <v>70.92</v>
      </c>
      <c r="I249" s="218"/>
      <c r="J249" s="219">
        <f>ROUND(I249*H249,2)</f>
        <v>0</v>
      </c>
      <c r="K249" s="215" t="s">
        <v>158</v>
      </c>
      <c r="L249" s="45"/>
      <c r="M249" s="220" t="s">
        <v>19</v>
      </c>
      <c r="N249" s="221" t="s">
        <v>45</v>
      </c>
      <c r="O249" s="85"/>
      <c r="P249" s="222">
        <f>O249*H249</f>
        <v>0</v>
      </c>
      <c r="Q249" s="222">
        <v>0</v>
      </c>
      <c r="R249" s="222">
        <f>Q249*H249</f>
        <v>0</v>
      </c>
      <c r="S249" s="222">
        <v>0</v>
      </c>
      <c r="T249" s="223">
        <f>S249*H249</f>
        <v>0</v>
      </c>
      <c r="U249" s="39"/>
      <c r="V249" s="39"/>
      <c r="W249" s="39"/>
      <c r="X249" s="39"/>
      <c r="Y249" s="39"/>
      <c r="Z249" s="39"/>
      <c r="AA249" s="39"/>
      <c r="AB249" s="39"/>
      <c r="AC249" s="39"/>
      <c r="AD249" s="39"/>
      <c r="AE249" s="39"/>
      <c r="AR249" s="224" t="s">
        <v>159</v>
      </c>
      <c r="AT249" s="224" t="s">
        <v>154</v>
      </c>
      <c r="AU249" s="224" t="s">
        <v>83</v>
      </c>
      <c r="AY249" s="18" t="s">
        <v>152</v>
      </c>
      <c r="BE249" s="225">
        <f>IF(N249="základní",J249,0)</f>
        <v>0</v>
      </c>
      <c r="BF249" s="225">
        <f>IF(N249="snížená",J249,0)</f>
        <v>0</v>
      </c>
      <c r="BG249" s="225">
        <f>IF(N249="zákl. přenesená",J249,0)</f>
        <v>0</v>
      </c>
      <c r="BH249" s="225">
        <f>IF(N249="sníž. přenesená",J249,0)</f>
        <v>0</v>
      </c>
      <c r="BI249" s="225">
        <f>IF(N249="nulová",J249,0)</f>
        <v>0</v>
      </c>
      <c r="BJ249" s="18" t="s">
        <v>81</v>
      </c>
      <c r="BK249" s="225">
        <f>ROUND(I249*H249,2)</f>
        <v>0</v>
      </c>
      <c r="BL249" s="18" t="s">
        <v>159</v>
      </c>
      <c r="BM249" s="224" t="s">
        <v>950</v>
      </c>
    </row>
    <row r="250" spans="1:47" s="2" customFormat="1" ht="12">
      <c r="A250" s="39"/>
      <c r="B250" s="40"/>
      <c r="C250" s="41"/>
      <c r="D250" s="226" t="s">
        <v>161</v>
      </c>
      <c r="E250" s="41"/>
      <c r="F250" s="227" t="s">
        <v>322</v>
      </c>
      <c r="G250" s="41"/>
      <c r="H250" s="41"/>
      <c r="I250" s="228"/>
      <c r="J250" s="41"/>
      <c r="K250" s="41"/>
      <c r="L250" s="45"/>
      <c r="M250" s="229"/>
      <c r="N250" s="230"/>
      <c r="O250" s="85"/>
      <c r="P250" s="85"/>
      <c r="Q250" s="85"/>
      <c r="R250" s="85"/>
      <c r="S250" s="85"/>
      <c r="T250" s="86"/>
      <c r="U250" s="39"/>
      <c r="V250" s="39"/>
      <c r="W250" s="39"/>
      <c r="X250" s="39"/>
      <c r="Y250" s="39"/>
      <c r="Z250" s="39"/>
      <c r="AA250" s="39"/>
      <c r="AB250" s="39"/>
      <c r="AC250" s="39"/>
      <c r="AD250" s="39"/>
      <c r="AE250" s="39"/>
      <c r="AT250" s="18" t="s">
        <v>161</v>
      </c>
      <c r="AU250" s="18" t="s">
        <v>83</v>
      </c>
    </row>
    <row r="251" spans="1:51" s="14" customFormat="1" ht="12">
      <c r="A251" s="14"/>
      <c r="B251" s="241"/>
      <c r="C251" s="242"/>
      <c r="D251" s="226" t="s">
        <v>163</v>
      </c>
      <c r="E251" s="243" t="s">
        <v>19</v>
      </c>
      <c r="F251" s="244" t="s">
        <v>946</v>
      </c>
      <c r="G251" s="242"/>
      <c r="H251" s="245">
        <v>70.92</v>
      </c>
      <c r="I251" s="246"/>
      <c r="J251" s="242"/>
      <c r="K251" s="242"/>
      <c r="L251" s="247"/>
      <c r="M251" s="248"/>
      <c r="N251" s="249"/>
      <c r="O251" s="249"/>
      <c r="P251" s="249"/>
      <c r="Q251" s="249"/>
      <c r="R251" s="249"/>
      <c r="S251" s="249"/>
      <c r="T251" s="250"/>
      <c r="U251" s="14"/>
      <c r="V251" s="14"/>
      <c r="W251" s="14"/>
      <c r="X251" s="14"/>
      <c r="Y251" s="14"/>
      <c r="Z251" s="14"/>
      <c r="AA251" s="14"/>
      <c r="AB251" s="14"/>
      <c r="AC251" s="14"/>
      <c r="AD251" s="14"/>
      <c r="AE251" s="14"/>
      <c r="AT251" s="251" t="s">
        <v>163</v>
      </c>
      <c r="AU251" s="251" t="s">
        <v>83</v>
      </c>
      <c r="AV251" s="14" t="s">
        <v>83</v>
      </c>
      <c r="AW251" s="14" t="s">
        <v>33</v>
      </c>
      <c r="AX251" s="14" t="s">
        <v>74</v>
      </c>
      <c r="AY251" s="251" t="s">
        <v>152</v>
      </c>
    </row>
    <row r="252" spans="1:51" s="15" customFormat="1" ht="12">
      <c r="A252" s="15"/>
      <c r="B252" s="252"/>
      <c r="C252" s="253"/>
      <c r="D252" s="226" t="s">
        <v>163</v>
      </c>
      <c r="E252" s="254" t="s">
        <v>19</v>
      </c>
      <c r="F252" s="255" t="s">
        <v>170</v>
      </c>
      <c r="G252" s="253"/>
      <c r="H252" s="256">
        <v>70.92</v>
      </c>
      <c r="I252" s="257"/>
      <c r="J252" s="253"/>
      <c r="K252" s="253"/>
      <c r="L252" s="258"/>
      <c r="M252" s="259"/>
      <c r="N252" s="260"/>
      <c r="O252" s="260"/>
      <c r="P252" s="260"/>
      <c r="Q252" s="260"/>
      <c r="R252" s="260"/>
      <c r="S252" s="260"/>
      <c r="T252" s="261"/>
      <c r="U252" s="15"/>
      <c r="V252" s="15"/>
      <c r="W252" s="15"/>
      <c r="X252" s="15"/>
      <c r="Y252" s="15"/>
      <c r="Z252" s="15"/>
      <c r="AA252" s="15"/>
      <c r="AB252" s="15"/>
      <c r="AC252" s="15"/>
      <c r="AD252" s="15"/>
      <c r="AE252" s="15"/>
      <c r="AT252" s="262" t="s">
        <v>163</v>
      </c>
      <c r="AU252" s="262" t="s">
        <v>83</v>
      </c>
      <c r="AV252" s="15" t="s">
        <v>159</v>
      </c>
      <c r="AW252" s="15" t="s">
        <v>33</v>
      </c>
      <c r="AX252" s="15" t="s">
        <v>81</v>
      </c>
      <c r="AY252" s="262" t="s">
        <v>152</v>
      </c>
    </row>
    <row r="253" spans="1:65" s="2" customFormat="1" ht="24.15" customHeight="1">
      <c r="A253" s="39"/>
      <c r="B253" s="40"/>
      <c r="C253" s="213" t="s">
        <v>353</v>
      </c>
      <c r="D253" s="213" t="s">
        <v>154</v>
      </c>
      <c r="E253" s="214" t="s">
        <v>951</v>
      </c>
      <c r="F253" s="215" t="s">
        <v>952</v>
      </c>
      <c r="G253" s="216" t="s">
        <v>485</v>
      </c>
      <c r="H253" s="217">
        <v>2.33</v>
      </c>
      <c r="I253" s="218"/>
      <c r="J253" s="219">
        <f>ROUND(I253*H253,2)</f>
        <v>0</v>
      </c>
      <c r="K253" s="215" t="s">
        <v>158</v>
      </c>
      <c r="L253" s="45"/>
      <c r="M253" s="220" t="s">
        <v>19</v>
      </c>
      <c r="N253" s="221" t="s">
        <v>45</v>
      </c>
      <c r="O253" s="85"/>
      <c r="P253" s="222">
        <f>O253*H253</f>
        <v>0</v>
      </c>
      <c r="Q253" s="222">
        <v>0.01221</v>
      </c>
      <c r="R253" s="222">
        <f>Q253*H253</f>
        <v>0.0284493</v>
      </c>
      <c r="S253" s="222">
        <v>0</v>
      </c>
      <c r="T253" s="223">
        <f>S253*H253</f>
        <v>0</v>
      </c>
      <c r="U253" s="39"/>
      <c r="V253" s="39"/>
      <c r="W253" s="39"/>
      <c r="X253" s="39"/>
      <c r="Y253" s="39"/>
      <c r="Z253" s="39"/>
      <c r="AA253" s="39"/>
      <c r="AB253" s="39"/>
      <c r="AC253" s="39"/>
      <c r="AD253" s="39"/>
      <c r="AE253" s="39"/>
      <c r="AR253" s="224" t="s">
        <v>159</v>
      </c>
      <c r="AT253" s="224" t="s">
        <v>154</v>
      </c>
      <c r="AU253" s="224" t="s">
        <v>83</v>
      </c>
      <c r="AY253" s="18" t="s">
        <v>152</v>
      </c>
      <c r="BE253" s="225">
        <f>IF(N253="základní",J253,0)</f>
        <v>0</v>
      </c>
      <c r="BF253" s="225">
        <f>IF(N253="snížená",J253,0)</f>
        <v>0</v>
      </c>
      <c r="BG253" s="225">
        <f>IF(N253="zákl. přenesená",J253,0)</f>
        <v>0</v>
      </c>
      <c r="BH253" s="225">
        <f>IF(N253="sníž. přenesená",J253,0)</f>
        <v>0</v>
      </c>
      <c r="BI253" s="225">
        <f>IF(N253="nulová",J253,0)</f>
        <v>0</v>
      </c>
      <c r="BJ253" s="18" t="s">
        <v>81</v>
      </c>
      <c r="BK253" s="225">
        <f>ROUND(I253*H253,2)</f>
        <v>0</v>
      </c>
      <c r="BL253" s="18" t="s">
        <v>159</v>
      </c>
      <c r="BM253" s="224" t="s">
        <v>953</v>
      </c>
    </row>
    <row r="254" spans="1:47" s="2" customFormat="1" ht="12">
      <c r="A254" s="39"/>
      <c r="B254" s="40"/>
      <c r="C254" s="41"/>
      <c r="D254" s="226" t="s">
        <v>161</v>
      </c>
      <c r="E254" s="41"/>
      <c r="F254" s="227" t="s">
        <v>954</v>
      </c>
      <c r="G254" s="41"/>
      <c r="H254" s="41"/>
      <c r="I254" s="228"/>
      <c r="J254" s="41"/>
      <c r="K254" s="41"/>
      <c r="L254" s="45"/>
      <c r="M254" s="229"/>
      <c r="N254" s="230"/>
      <c r="O254" s="85"/>
      <c r="P254" s="85"/>
      <c r="Q254" s="85"/>
      <c r="R254" s="85"/>
      <c r="S254" s="85"/>
      <c r="T254" s="86"/>
      <c r="U254" s="39"/>
      <c r="V254" s="39"/>
      <c r="W254" s="39"/>
      <c r="X254" s="39"/>
      <c r="Y254" s="39"/>
      <c r="Z254" s="39"/>
      <c r="AA254" s="39"/>
      <c r="AB254" s="39"/>
      <c r="AC254" s="39"/>
      <c r="AD254" s="39"/>
      <c r="AE254" s="39"/>
      <c r="AT254" s="18" t="s">
        <v>161</v>
      </c>
      <c r="AU254" s="18" t="s">
        <v>83</v>
      </c>
    </row>
    <row r="255" spans="1:51" s="13" customFormat="1" ht="12">
      <c r="A255" s="13"/>
      <c r="B255" s="231"/>
      <c r="C255" s="232"/>
      <c r="D255" s="226" t="s">
        <v>163</v>
      </c>
      <c r="E255" s="233" t="s">
        <v>19</v>
      </c>
      <c r="F255" s="234" t="s">
        <v>955</v>
      </c>
      <c r="G255" s="232"/>
      <c r="H255" s="233" t="s">
        <v>19</v>
      </c>
      <c r="I255" s="235"/>
      <c r="J255" s="232"/>
      <c r="K255" s="232"/>
      <c r="L255" s="236"/>
      <c r="M255" s="237"/>
      <c r="N255" s="238"/>
      <c r="O255" s="238"/>
      <c r="P255" s="238"/>
      <c r="Q255" s="238"/>
      <c r="R255" s="238"/>
      <c r="S255" s="238"/>
      <c r="T255" s="239"/>
      <c r="U255" s="13"/>
      <c r="V255" s="13"/>
      <c r="W255" s="13"/>
      <c r="X255" s="13"/>
      <c r="Y255" s="13"/>
      <c r="Z255" s="13"/>
      <c r="AA255" s="13"/>
      <c r="AB255" s="13"/>
      <c r="AC255" s="13"/>
      <c r="AD255" s="13"/>
      <c r="AE255" s="13"/>
      <c r="AT255" s="240" t="s">
        <v>163</v>
      </c>
      <c r="AU255" s="240" t="s">
        <v>83</v>
      </c>
      <c r="AV255" s="13" t="s">
        <v>81</v>
      </c>
      <c r="AW255" s="13" t="s">
        <v>33</v>
      </c>
      <c r="AX255" s="13" t="s">
        <v>74</v>
      </c>
      <c r="AY255" s="240" t="s">
        <v>152</v>
      </c>
    </row>
    <row r="256" spans="1:51" s="14" customFormat="1" ht="12">
      <c r="A256" s="14"/>
      <c r="B256" s="241"/>
      <c r="C256" s="242"/>
      <c r="D256" s="226" t="s">
        <v>163</v>
      </c>
      <c r="E256" s="243" t="s">
        <v>19</v>
      </c>
      <c r="F256" s="244" t="s">
        <v>956</v>
      </c>
      <c r="G256" s="242"/>
      <c r="H256" s="245">
        <v>2.33</v>
      </c>
      <c r="I256" s="246"/>
      <c r="J256" s="242"/>
      <c r="K256" s="242"/>
      <c r="L256" s="247"/>
      <c r="M256" s="248"/>
      <c r="N256" s="249"/>
      <c r="O256" s="249"/>
      <c r="P256" s="249"/>
      <c r="Q256" s="249"/>
      <c r="R256" s="249"/>
      <c r="S256" s="249"/>
      <c r="T256" s="250"/>
      <c r="U256" s="14"/>
      <c r="V256" s="14"/>
      <c r="W256" s="14"/>
      <c r="X256" s="14"/>
      <c r="Y256" s="14"/>
      <c r="Z256" s="14"/>
      <c r="AA256" s="14"/>
      <c r="AB256" s="14"/>
      <c r="AC256" s="14"/>
      <c r="AD256" s="14"/>
      <c r="AE256" s="14"/>
      <c r="AT256" s="251" t="s">
        <v>163</v>
      </c>
      <c r="AU256" s="251" t="s">
        <v>83</v>
      </c>
      <c r="AV256" s="14" t="s">
        <v>83</v>
      </c>
      <c r="AW256" s="14" t="s">
        <v>33</v>
      </c>
      <c r="AX256" s="14" t="s">
        <v>74</v>
      </c>
      <c r="AY256" s="251" t="s">
        <v>152</v>
      </c>
    </row>
    <row r="257" spans="1:51" s="15" customFormat="1" ht="12">
      <c r="A257" s="15"/>
      <c r="B257" s="252"/>
      <c r="C257" s="253"/>
      <c r="D257" s="226" t="s">
        <v>163</v>
      </c>
      <c r="E257" s="254" t="s">
        <v>19</v>
      </c>
      <c r="F257" s="255" t="s">
        <v>170</v>
      </c>
      <c r="G257" s="253"/>
      <c r="H257" s="256">
        <v>2.33</v>
      </c>
      <c r="I257" s="257"/>
      <c r="J257" s="253"/>
      <c r="K257" s="253"/>
      <c r="L257" s="258"/>
      <c r="M257" s="259"/>
      <c r="N257" s="260"/>
      <c r="O257" s="260"/>
      <c r="P257" s="260"/>
      <c r="Q257" s="260"/>
      <c r="R257" s="260"/>
      <c r="S257" s="260"/>
      <c r="T257" s="261"/>
      <c r="U257" s="15"/>
      <c r="V257" s="15"/>
      <c r="W257" s="15"/>
      <c r="X257" s="15"/>
      <c r="Y257" s="15"/>
      <c r="Z257" s="15"/>
      <c r="AA257" s="15"/>
      <c r="AB257" s="15"/>
      <c r="AC257" s="15"/>
      <c r="AD257" s="15"/>
      <c r="AE257" s="15"/>
      <c r="AT257" s="262" t="s">
        <v>163</v>
      </c>
      <c r="AU257" s="262" t="s">
        <v>83</v>
      </c>
      <c r="AV257" s="15" t="s">
        <v>159</v>
      </c>
      <c r="AW257" s="15" t="s">
        <v>33</v>
      </c>
      <c r="AX257" s="15" t="s">
        <v>81</v>
      </c>
      <c r="AY257" s="262" t="s">
        <v>152</v>
      </c>
    </row>
    <row r="258" spans="1:65" s="2" customFormat="1" ht="14.4" customHeight="1">
      <c r="A258" s="39"/>
      <c r="B258" s="40"/>
      <c r="C258" s="263" t="s">
        <v>357</v>
      </c>
      <c r="D258" s="263" t="s">
        <v>531</v>
      </c>
      <c r="E258" s="264" t="s">
        <v>957</v>
      </c>
      <c r="F258" s="265" t="s">
        <v>958</v>
      </c>
      <c r="G258" s="266" t="s">
        <v>485</v>
      </c>
      <c r="H258" s="267">
        <v>2.563</v>
      </c>
      <c r="I258" s="268"/>
      <c r="J258" s="269">
        <f>ROUND(I258*H258,2)</f>
        <v>0</v>
      </c>
      <c r="K258" s="265" t="s">
        <v>19</v>
      </c>
      <c r="L258" s="270"/>
      <c r="M258" s="271" t="s">
        <v>19</v>
      </c>
      <c r="N258" s="272" t="s">
        <v>45</v>
      </c>
      <c r="O258" s="85"/>
      <c r="P258" s="222">
        <f>O258*H258</f>
        <v>0</v>
      </c>
      <c r="Q258" s="222">
        <v>1</v>
      </c>
      <c r="R258" s="222">
        <f>Q258*H258</f>
        <v>2.563</v>
      </c>
      <c r="S258" s="222">
        <v>0</v>
      </c>
      <c r="T258" s="223">
        <f>S258*H258</f>
        <v>0</v>
      </c>
      <c r="U258" s="39"/>
      <c r="V258" s="39"/>
      <c r="W258" s="39"/>
      <c r="X258" s="39"/>
      <c r="Y258" s="39"/>
      <c r="Z258" s="39"/>
      <c r="AA258" s="39"/>
      <c r="AB258" s="39"/>
      <c r="AC258" s="39"/>
      <c r="AD258" s="39"/>
      <c r="AE258" s="39"/>
      <c r="AR258" s="224" t="s">
        <v>207</v>
      </c>
      <c r="AT258" s="224" t="s">
        <v>531</v>
      </c>
      <c r="AU258" s="224" t="s">
        <v>83</v>
      </c>
      <c r="AY258" s="18" t="s">
        <v>152</v>
      </c>
      <c r="BE258" s="225">
        <f>IF(N258="základní",J258,0)</f>
        <v>0</v>
      </c>
      <c r="BF258" s="225">
        <f>IF(N258="snížená",J258,0)</f>
        <v>0</v>
      </c>
      <c r="BG258" s="225">
        <f>IF(N258="zákl. přenesená",J258,0)</f>
        <v>0</v>
      </c>
      <c r="BH258" s="225">
        <f>IF(N258="sníž. přenesená",J258,0)</f>
        <v>0</v>
      </c>
      <c r="BI258" s="225">
        <f>IF(N258="nulová",J258,0)</f>
        <v>0</v>
      </c>
      <c r="BJ258" s="18" t="s">
        <v>81</v>
      </c>
      <c r="BK258" s="225">
        <f>ROUND(I258*H258,2)</f>
        <v>0</v>
      </c>
      <c r="BL258" s="18" t="s">
        <v>159</v>
      </c>
      <c r="BM258" s="224" t="s">
        <v>959</v>
      </c>
    </row>
    <row r="259" spans="1:47" s="2" customFormat="1" ht="12">
      <c r="A259" s="39"/>
      <c r="B259" s="40"/>
      <c r="C259" s="41"/>
      <c r="D259" s="226" t="s">
        <v>960</v>
      </c>
      <c r="E259" s="41"/>
      <c r="F259" s="227" t="s">
        <v>961</v>
      </c>
      <c r="G259" s="41"/>
      <c r="H259" s="41"/>
      <c r="I259" s="228"/>
      <c r="J259" s="41"/>
      <c r="K259" s="41"/>
      <c r="L259" s="45"/>
      <c r="M259" s="229"/>
      <c r="N259" s="230"/>
      <c r="O259" s="85"/>
      <c r="P259" s="85"/>
      <c r="Q259" s="85"/>
      <c r="R259" s="85"/>
      <c r="S259" s="85"/>
      <c r="T259" s="86"/>
      <c r="U259" s="39"/>
      <c r="V259" s="39"/>
      <c r="W259" s="39"/>
      <c r="X259" s="39"/>
      <c r="Y259" s="39"/>
      <c r="Z259" s="39"/>
      <c r="AA259" s="39"/>
      <c r="AB259" s="39"/>
      <c r="AC259" s="39"/>
      <c r="AD259" s="39"/>
      <c r="AE259" s="39"/>
      <c r="AT259" s="18" t="s">
        <v>960</v>
      </c>
      <c r="AU259" s="18" t="s">
        <v>83</v>
      </c>
    </row>
    <row r="260" spans="1:51" s="13" customFormat="1" ht="12">
      <c r="A260" s="13"/>
      <c r="B260" s="231"/>
      <c r="C260" s="232"/>
      <c r="D260" s="226" t="s">
        <v>163</v>
      </c>
      <c r="E260" s="233" t="s">
        <v>19</v>
      </c>
      <c r="F260" s="234" t="s">
        <v>955</v>
      </c>
      <c r="G260" s="232"/>
      <c r="H260" s="233" t="s">
        <v>19</v>
      </c>
      <c r="I260" s="235"/>
      <c r="J260" s="232"/>
      <c r="K260" s="232"/>
      <c r="L260" s="236"/>
      <c r="M260" s="237"/>
      <c r="N260" s="238"/>
      <c r="O260" s="238"/>
      <c r="P260" s="238"/>
      <c r="Q260" s="238"/>
      <c r="R260" s="238"/>
      <c r="S260" s="238"/>
      <c r="T260" s="239"/>
      <c r="U260" s="13"/>
      <c r="V260" s="13"/>
      <c r="W260" s="13"/>
      <c r="X260" s="13"/>
      <c r="Y260" s="13"/>
      <c r="Z260" s="13"/>
      <c r="AA260" s="13"/>
      <c r="AB260" s="13"/>
      <c r="AC260" s="13"/>
      <c r="AD260" s="13"/>
      <c r="AE260" s="13"/>
      <c r="AT260" s="240" t="s">
        <v>163</v>
      </c>
      <c r="AU260" s="240" t="s">
        <v>83</v>
      </c>
      <c r="AV260" s="13" t="s">
        <v>81</v>
      </c>
      <c r="AW260" s="13" t="s">
        <v>33</v>
      </c>
      <c r="AX260" s="13" t="s">
        <v>74</v>
      </c>
      <c r="AY260" s="240" t="s">
        <v>152</v>
      </c>
    </row>
    <row r="261" spans="1:51" s="14" customFormat="1" ht="12">
      <c r="A261" s="14"/>
      <c r="B261" s="241"/>
      <c r="C261" s="242"/>
      <c r="D261" s="226" t="s">
        <v>163</v>
      </c>
      <c r="E261" s="243" t="s">
        <v>19</v>
      </c>
      <c r="F261" s="244" t="s">
        <v>956</v>
      </c>
      <c r="G261" s="242"/>
      <c r="H261" s="245">
        <v>2.33</v>
      </c>
      <c r="I261" s="246"/>
      <c r="J261" s="242"/>
      <c r="K261" s="242"/>
      <c r="L261" s="247"/>
      <c r="M261" s="248"/>
      <c r="N261" s="249"/>
      <c r="O261" s="249"/>
      <c r="P261" s="249"/>
      <c r="Q261" s="249"/>
      <c r="R261" s="249"/>
      <c r="S261" s="249"/>
      <c r="T261" s="250"/>
      <c r="U261" s="14"/>
      <c r="V261" s="14"/>
      <c r="W261" s="14"/>
      <c r="X261" s="14"/>
      <c r="Y261" s="14"/>
      <c r="Z261" s="14"/>
      <c r="AA261" s="14"/>
      <c r="AB261" s="14"/>
      <c r="AC261" s="14"/>
      <c r="AD261" s="14"/>
      <c r="AE261" s="14"/>
      <c r="AT261" s="251" t="s">
        <v>163</v>
      </c>
      <c r="AU261" s="251" t="s">
        <v>83</v>
      </c>
      <c r="AV261" s="14" t="s">
        <v>83</v>
      </c>
      <c r="AW261" s="14" t="s">
        <v>33</v>
      </c>
      <c r="AX261" s="14" t="s">
        <v>74</v>
      </c>
      <c r="AY261" s="251" t="s">
        <v>152</v>
      </c>
    </row>
    <row r="262" spans="1:51" s="15" customFormat="1" ht="12">
      <c r="A262" s="15"/>
      <c r="B262" s="252"/>
      <c r="C262" s="253"/>
      <c r="D262" s="226" t="s">
        <v>163</v>
      </c>
      <c r="E262" s="254" t="s">
        <v>19</v>
      </c>
      <c r="F262" s="255" t="s">
        <v>170</v>
      </c>
      <c r="G262" s="253"/>
      <c r="H262" s="256">
        <v>2.33</v>
      </c>
      <c r="I262" s="257"/>
      <c r="J262" s="253"/>
      <c r="K262" s="253"/>
      <c r="L262" s="258"/>
      <c r="M262" s="259"/>
      <c r="N262" s="260"/>
      <c r="O262" s="260"/>
      <c r="P262" s="260"/>
      <c r="Q262" s="260"/>
      <c r="R262" s="260"/>
      <c r="S262" s="260"/>
      <c r="T262" s="261"/>
      <c r="U262" s="15"/>
      <c r="V262" s="15"/>
      <c r="W262" s="15"/>
      <c r="X262" s="15"/>
      <c r="Y262" s="15"/>
      <c r="Z262" s="15"/>
      <c r="AA262" s="15"/>
      <c r="AB262" s="15"/>
      <c r="AC262" s="15"/>
      <c r="AD262" s="15"/>
      <c r="AE262" s="15"/>
      <c r="AT262" s="262" t="s">
        <v>163</v>
      </c>
      <c r="AU262" s="262" t="s">
        <v>83</v>
      </c>
      <c r="AV262" s="15" t="s">
        <v>159</v>
      </c>
      <c r="AW262" s="15" t="s">
        <v>33</v>
      </c>
      <c r="AX262" s="15" t="s">
        <v>81</v>
      </c>
      <c r="AY262" s="262" t="s">
        <v>152</v>
      </c>
    </row>
    <row r="263" spans="1:51" s="14" customFormat="1" ht="12">
      <c r="A263" s="14"/>
      <c r="B263" s="241"/>
      <c r="C263" s="242"/>
      <c r="D263" s="226" t="s">
        <v>163</v>
      </c>
      <c r="E263" s="242"/>
      <c r="F263" s="244" t="s">
        <v>962</v>
      </c>
      <c r="G263" s="242"/>
      <c r="H263" s="245">
        <v>2.563</v>
      </c>
      <c r="I263" s="246"/>
      <c r="J263" s="242"/>
      <c r="K263" s="242"/>
      <c r="L263" s="247"/>
      <c r="M263" s="248"/>
      <c r="N263" s="249"/>
      <c r="O263" s="249"/>
      <c r="P263" s="249"/>
      <c r="Q263" s="249"/>
      <c r="R263" s="249"/>
      <c r="S263" s="249"/>
      <c r="T263" s="250"/>
      <c r="U263" s="14"/>
      <c r="V263" s="14"/>
      <c r="W263" s="14"/>
      <c r="X263" s="14"/>
      <c r="Y263" s="14"/>
      <c r="Z263" s="14"/>
      <c r="AA263" s="14"/>
      <c r="AB263" s="14"/>
      <c r="AC263" s="14"/>
      <c r="AD263" s="14"/>
      <c r="AE263" s="14"/>
      <c r="AT263" s="251" t="s">
        <v>163</v>
      </c>
      <c r="AU263" s="251" t="s">
        <v>83</v>
      </c>
      <c r="AV263" s="14" t="s">
        <v>83</v>
      </c>
      <c r="AW263" s="14" t="s">
        <v>4</v>
      </c>
      <c r="AX263" s="14" t="s">
        <v>81</v>
      </c>
      <c r="AY263" s="251" t="s">
        <v>152</v>
      </c>
    </row>
    <row r="264" spans="1:63" s="12" customFormat="1" ht="22.8" customHeight="1">
      <c r="A264" s="12"/>
      <c r="B264" s="197"/>
      <c r="C264" s="198"/>
      <c r="D264" s="199" t="s">
        <v>73</v>
      </c>
      <c r="E264" s="211" t="s">
        <v>189</v>
      </c>
      <c r="F264" s="211" t="s">
        <v>327</v>
      </c>
      <c r="G264" s="198"/>
      <c r="H264" s="198"/>
      <c r="I264" s="201"/>
      <c r="J264" s="212">
        <f>BK264</f>
        <v>0</v>
      </c>
      <c r="K264" s="198"/>
      <c r="L264" s="203"/>
      <c r="M264" s="204"/>
      <c r="N264" s="205"/>
      <c r="O264" s="205"/>
      <c r="P264" s="206">
        <f>SUM(P265:P287)</f>
        <v>0</v>
      </c>
      <c r="Q264" s="205"/>
      <c r="R264" s="206">
        <f>SUM(R265:R287)</f>
        <v>30.0316208</v>
      </c>
      <c r="S264" s="205"/>
      <c r="T264" s="207">
        <f>SUM(T265:T287)</f>
        <v>0</v>
      </c>
      <c r="U264" s="12"/>
      <c r="V264" s="12"/>
      <c r="W264" s="12"/>
      <c r="X264" s="12"/>
      <c r="Y264" s="12"/>
      <c r="Z264" s="12"/>
      <c r="AA264" s="12"/>
      <c r="AB264" s="12"/>
      <c r="AC264" s="12"/>
      <c r="AD264" s="12"/>
      <c r="AE264" s="12"/>
      <c r="AR264" s="208" t="s">
        <v>81</v>
      </c>
      <c r="AT264" s="209" t="s">
        <v>73</v>
      </c>
      <c r="AU264" s="209" t="s">
        <v>81</v>
      </c>
      <c r="AY264" s="208" t="s">
        <v>152</v>
      </c>
      <c r="BK264" s="210">
        <f>SUM(BK265:BK287)</f>
        <v>0</v>
      </c>
    </row>
    <row r="265" spans="1:65" s="2" customFormat="1" ht="24.15" customHeight="1">
      <c r="A265" s="39"/>
      <c r="B265" s="40"/>
      <c r="C265" s="213" t="s">
        <v>366</v>
      </c>
      <c r="D265" s="213" t="s">
        <v>154</v>
      </c>
      <c r="E265" s="214" t="s">
        <v>329</v>
      </c>
      <c r="F265" s="215" t="s">
        <v>330</v>
      </c>
      <c r="G265" s="216" t="s">
        <v>240</v>
      </c>
      <c r="H265" s="217">
        <v>14.4</v>
      </c>
      <c r="I265" s="218"/>
      <c r="J265" s="219">
        <f>ROUND(I265*H265,2)</f>
        <v>0</v>
      </c>
      <c r="K265" s="215" t="s">
        <v>158</v>
      </c>
      <c r="L265" s="45"/>
      <c r="M265" s="220" t="s">
        <v>19</v>
      </c>
      <c r="N265" s="221" t="s">
        <v>45</v>
      </c>
      <c r="O265" s="85"/>
      <c r="P265" s="222">
        <f>O265*H265</f>
        <v>0</v>
      </c>
      <c r="Q265" s="222">
        <v>0.5802</v>
      </c>
      <c r="R265" s="222">
        <f>Q265*H265</f>
        <v>8.354880000000001</v>
      </c>
      <c r="S265" s="222">
        <v>0</v>
      </c>
      <c r="T265" s="223">
        <f>S265*H265</f>
        <v>0</v>
      </c>
      <c r="U265" s="39"/>
      <c r="V265" s="39"/>
      <c r="W265" s="39"/>
      <c r="X265" s="39"/>
      <c r="Y265" s="39"/>
      <c r="Z265" s="39"/>
      <c r="AA265" s="39"/>
      <c r="AB265" s="39"/>
      <c r="AC265" s="39"/>
      <c r="AD265" s="39"/>
      <c r="AE265" s="39"/>
      <c r="AR265" s="224" t="s">
        <v>159</v>
      </c>
      <c r="AT265" s="224" t="s">
        <v>154</v>
      </c>
      <c r="AU265" s="224" t="s">
        <v>83</v>
      </c>
      <c r="AY265" s="18" t="s">
        <v>152</v>
      </c>
      <c r="BE265" s="225">
        <f>IF(N265="základní",J265,0)</f>
        <v>0</v>
      </c>
      <c r="BF265" s="225">
        <f>IF(N265="snížená",J265,0)</f>
        <v>0</v>
      </c>
      <c r="BG265" s="225">
        <f>IF(N265="zákl. přenesená",J265,0)</f>
        <v>0</v>
      </c>
      <c r="BH265" s="225">
        <f>IF(N265="sníž. přenesená",J265,0)</f>
        <v>0</v>
      </c>
      <c r="BI265" s="225">
        <f>IF(N265="nulová",J265,0)</f>
        <v>0</v>
      </c>
      <c r="BJ265" s="18" t="s">
        <v>81</v>
      </c>
      <c r="BK265" s="225">
        <f>ROUND(I265*H265,2)</f>
        <v>0</v>
      </c>
      <c r="BL265" s="18" t="s">
        <v>159</v>
      </c>
      <c r="BM265" s="224" t="s">
        <v>963</v>
      </c>
    </row>
    <row r="266" spans="1:47" s="2" customFormat="1" ht="12">
      <c r="A266" s="39"/>
      <c r="B266" s="40"/>
      <c r="C266" s="41"/>
      <c r="D266" s="226" t="s">
        <v>161</v>
      </c>
      <c r="E266" s="41"/>
      <c r="F266" s="227" t="s">
        <v>332</v>
      </c>
      <c r="G266" s="41"/>
      <c r="H266" s="41"/>
      <c r="I266" s="228"/>
      <c r="J266" s="41"/>
      <c r="K266" s="41"/>
      <c r="L266" s="45"/>
      <c r="M266" s="229"/>
      <c r="N266" s="230"/>
      <c r="O266" s="85"/>
      <c r="P266" s="85"/>
      <c r="Q266" s="85"/>
      <c r="R266" s="85"/>
      <c r="S266" s="85"/>
      <c r="T266" s="86"/>
      <c r="U266" s="39"/>
      <c r="V266" s="39"/>
      <c r="W266" s="39"/>
      <c r="X266" s="39"/>
      <c r="Y266" s="39"/>
      <c r="Z266" s="39"/>
      <c r="AA266" s="39"/>
      <c r="AB266" s="39"/>
      <c r="AC266" s="39"/>
      <c r="AD266" s="39"/>
      <c r="AE266" s="39"/>
      <c r="AT266" s="18" t="s">
        <v>161</v>
      </c>
      <c r="AU266" s="18" t="s">
        <v>83</v>
      </c>
    </row>
    <row r="267" spans="1:51" s="13" customFormat="1" ht="12">
      <c r="A267" s="13"/>
      <c r="B267" s="231"/>
      <c r="C267" s="232"/>
      <c r="D267" s="226" t="s">
        <v>163</v>
      </c>
      <c r="E267" s="233" t="s">
        <v>19</v>
      </c>
      <c r="F267" s="234" t="s">
        <v>964</v>
      </c>
      <c r="G267" s="232"/>
      <c r="H267" s="233" t="s">
        <v>19</v>
      </c>
      <c r="I267" s="235"/>
      <c r="J267" s="232"/>
      <c r="K267" s="232"/>
      <c r="L267" s="236"/>
      <c r="M267" s="237"/>
      <c r="N267" s="238"/>
      <c r="O267" s="238"/>
      <c r="P267" s="238"/>
      <c r="Q267" s="238"/>
      <c r="R267" s="238"/>
      <c r="S267" s="238"/>
      <c r="T267" s="239"/>
      <c r="U267" s="13"/>
      <c r="V267" s="13"/>
      <c r="W267" s="13"/>
      <c r="X267" s="13"/>
      <c r="Y267" s="13"/>
      <c r="Z267" s="13"/>
      <c r="AA267" s="13"/>
      <c r="AB267" s="13"/>
      <c r="AC267" s="13"/>
      <c r="AD267" s="13"/>
      <c r="AE267" s="13"/>
      <c r="AT267" s="240" t="s">
        <v>163</v>
      </c>
      <c r="AU267" s="240" t="s">
        <v>83</v>
      </c>
      <c r="AV267" s="13" t="s">
        <v>81</v>
      </c>
      <c r="AW267" s="13" t="s">
        <v>33</v>
      </c>
      <c r="AX267" s="13" t="s">
        <v>74</v>
      </c>
      <c r="AY267" s="240" t="s">
        <v>152</v>
      </c>
    </row>
    <row r="268" spans="1:51" s="14" customFormat="1" ht="12">
      <c r="A268" s="14"/>
      <c r="B268" s="241"/>
      <c r="C268" s="242"/>
      <c r="D268" s="226" t="s">
        <v>163</v>
      </c>
      <c r="E268" s="243" t="s">
        <v>19</v>
      </c>
      <c r="F268" s="244" t="s">
        <v>965</v>
      </c>
      <c r="G268" s="242"/>
      <c r="H268" s="245">
        <v>14.4</v>
      </c>
      <c r="I268" s="246"/>
      <c r="J268" s="242"/>
      <c r="K268" s="242"/>
      <c r="L268" s="247"/>
      <c r="M268" s="248"/>
      <c r="N268" s="249"/>
      <c r="O268" s="249"/>
      <c r="P268" s="249"/>
      <c r="Q268" s="249"/>
      <c r="R268" s="249"/>
      <c r="S268" s="249"/>
      <c r="T268" s="250"/>
      <c r="U268" s="14"/>
      <c r="V268" s="14"/>
      <c r="W268" s="14"/>
      <c r="X268" s="14"/>
      <c r="Y268" s="14"/>
      <c r="Z268" s="14"/>
      <c r="AA268" s="14"/>
      <c r="AB268" s="14"/>
      <c r="AC268" s="14"/>
      <c r="AD268" s="14"/>
      <c r="AE268" s="14"/>
      <c r="AT268" s="251" t="s">
        <v>163</v>
      </c>
      <c r="AU268" s="251" t="s">
        <v>83</v>
      </c>
      <c r="AV268" s="14" t="s">
        <v>83</v>
      </c>
      <c r="AW268" s="14" t="s">
        <v>33</v>
      </c>
      <c r="AX268" s="14" t="s">
        <v>74</v>
      </c>
      <c r="AY268" s="251" t="s">
        <v>152</v>
      </c>
    </row>
    <row r="269" spans="1:51" s="15" customFormat="1" ht="12">
      <c r="A269" s="15"/>
      <c r="B269" s="252"/>
      <c r="C269" s="253"/>
      <c r="D269" s="226" t="s">
        <v>163</v>
      </c>
      <c r="E269" s="254" t="s">
        <v>19</v>
      </c>
      <c r="F269" s="255" t="s">
        <v>170</v>
      </c>
      <c r="G269" s="253"/>
      <c r="H269" s="256">
        <v>14.4</v>
      </c>
      <c r="I269" s="257"/>
      <c r="J269" s="253"/>
      <c r="K269" s="253"/>
      <c r="L269" s="258"/>
      <c r="M269" s="259"/>
      <c r="N269" s="260"/>
      <c r="O269" s="260"/>
      <c r="P269" s="260"/>
      <c r="Q269" s="260"/>
      <c r="R269" s="260"/>
      <c r="S269" s="260"/>
      <c r="T269" s="261"/>
      <c r="U269" s="15"/>
      <c r="V269" s="15"/>
      <c r="W269" s="15"/>
      <c r="X269" s="15"/>
      <c r="Y269" s="15"/>
      <c r="Z269" s="15"/>
      <c r="AA269" s="15"/>
      <c r="AB269" s="15"/>
      <c r="AC269" s="15"/>
      <c r="AD269" s="15"/>
      <c r="AE269" s="15"/>
      <c r="AT269" s="262" t="s">
        <v>163</v>
      </c>
      <c r="AU269" s="262" t="s">
        <v>83</v>
      </c>
      <c r="AV269" s="15" t="s">
        <v>159</v>
      </c>
      <c r="AW269" s="15" t="s">
        <v>33</v>
      </c>
      <c r="AX269" s="15" t="s">
        <v>81</v>
      </c>
      <c r="AY269" s="262" t="s">
        <v>152</v>
      </c>
    </row>
    <row r="270" spans="1:65" s="2" customFormat="1" ht="24.15" customHeight="1">
      <c r="A270" s="39"/>
      <c r="B270" s="40"/>
      <c r="C270" s="213" t="s">
        <v>380</v>
      </c>
      <c r="D270" s="213" t="s">
        <v>154</v>
      </c>
      <c r="E270" s="214" t="s">
        <v>966</v>
      </c>
      <c r="F270" s="215" t="s">
        <v>967</v>
      </c>
      <c r="G270" s="216" t="s">
        <v>240</v>
      </c>
      <c r="H270" s="217">
        <v>27.865</v>
      </c>
      <c r="I270" s="218"/>
      <c r="J270" s="219">
        <f>ROUND(I270*H270,2)</f>
        <v>0</v>
      </c>
      <c r="K270" s="215" t="s">
        <v>158</v>
      </c>
      <c r="L270" s="45"/>
      <c r="M270" s="220" t="s">
        <v>19</v>
      </c>
      <c r="N270" s="221" t="s">
        <v>45</v>
      </c>
      <c r="O270" s="85"/>
      <c r="P270" s="222">
        <f>O270*H270</f>
        <v>0</v>
      </c>
      <c r="Q270" s="222">
        <v>0.62652</v>
      </c>
      <c r="R270" s="222">
        <f>Q270*H270</f>
        <v>17.457979799999997</v>
      </c>
      <c r="S270" s="222">
        <v>0</v>
      </c>
      <c r="T270" s="223">
        <f>S270*H270</f>
        <v>0</v>
      </c>
      <c r="U270" s="39"/>
      <c r="V270" s="39"/>
      <c r="W270" s="39"/>
      <c r="X270" s="39"/>
      <c r="Y270" s="39"/>
      <c r="Z270" s="39"/>
      <c r="AA270" s="39"/>
      <c r="AB270" s="39"/>
      <c r="AC270" s="39"/>
      <c r="AD270" s="39"/>
      <c r="AE270" s="39"/>
      <c r="AR270" s="224" t="s">
        <v>159</v>
      </c>
      <c r="AT270" s="224" t="s">
        <v>154</v>
      </c>
      <c r="AU270" s="224" t="s">
        <v>83</v>
      </c>
      <c r="AY270" s="18" t="s">
        <v>152</v>
      </c>
      <c r="BE270" s="225">
        <f>IF(N270="základní",J270,0)</f>
        <v>0</v>
      </c>
      <c r="BF270" s="225">
        <f>IF(N270="snížená",J270,0)</f>
        <v>0</v>
      </c>
      <c r="BG270" s="225">
        <f>IF(N270="zákl. přenesená",J270,0)</f>
        <v>0</v>
      </c>
      <c r="BH270" s="225">
        <f>IF(N270="sníž. přenesená",J270,0)</f>
        <v>0</v>
      </c>
      <c r="BI270" s="225">
        <f>IF(N270="nulová",J270,0)</f>
        <v>0</v>
      </c>
      <c r="BJ270" s="18" t="s">
        <v>81</v>
      </c>
      <c r="BK270" s="225">
        <f>ROUND(I270*H270,2)</f>
        <v>0</v>
      </c>
      <c r="BL270" s="18" t="s">
        <v>159</v>
      </c>
      <c r="BM270" s="224" t="s">
        <v>968</v>
      </c>
    </row>
    <row r="271" spans="1:47" s="2" customFormat="1" ht="12">
      <c r="A271" s="39"/>
      <c r="B271" s="40"/>
      <c r="C271" s="41"/>
      <c r="D271" s="226" t="s">
        <v>161</v>
      </c>
      <c r="E271" s="41"/>
      <c r="F271" s="227" t="s">
        <v>332</v>
      </c>
      <c r="G271" s="41"/>
      <c r="H271" s="41"/>
      <c r="I271" s="228"/>
      <c r="J271" s="41"/>
      <c r="K271" s="41"/>
      <c r="L271" s="45"/>
      <c r="M271" s="229"/>
      <c r="N271" s="230"/>
      <c r="O271" s="85"/>
      <c r="P271" s="85"/>
      <c r="Q271" s="85"/>
      <c r="R271" s="85"/>
      <c r="S271" s="85"/>
      <c r="T271" s="86"/>
      <c r="U271" s="39"/>
      <c r="V271" s="39"/>
      <c r="W271" s="39"/>
      <c r="X271" s="39"/>
      <c r="Y271" s="39"/>
      <c r="Z271" s="39"/>
      <c r="AA271" s="39"/>
      <c r="AB271" s="39"/>
      <c r="AC271" s="39"/>
      <c r="AD271" s="39"/>
      <c r="AE271" s="39"/>
      <c r="AT271" s="18" t="s">
        <v>161</v>
      </c>
      <c r="AU271" s="18" t="s">
        <v>83</v>
      </c>
    </row>
    <row r="272" spans="1:51" s="13" customFormat="1" ht="12">
      <c r="A272" s="13"/>
      <c r="B272" s="231"/>
      <c r="C272" s="232"/>
      <c r="D272" s="226" t="s">
        <v>163</v>
      </c>
      <c r="E272" s="233" t="s">
        <v>19</v>
      </c>
      <c r="F272" s="234" t="s">
        <v>969</v>
      </c>
      <c r="G272" s="232"/>
      <c r="H272" s="233" t="s">
        <v>19</v>
      </c>
      <c r="I272" s="235"/>
      <c r="J272" s="232"/>
      <c r="K272" s="232"/>
      <c r="L272" s="236"/>
      <c r="M272" s="237"/>
      <c r="N272" s="238"/>
      <c r="O272" s="238"/>
      <c r="P272" s="238"/>
      <c r="Q272" s="238"/>
      <c r="R272" s="238"/>
      <c r="S272" s="238"/>
      <c r="T272" s="239"/>
      <c r="U272" s="13"/>
      <c r="V272" s="13"/>
      <c r="W272" s="13"/>
      <c r="X272" s="13"/>
      <c r="Y272" s="13"/>
      <c r="Z272" s="13"/>
      <c r="AA272" s="13"/>
      <c r="AB272" s="13"/>
      <c r="AC272" s="13"/>
      <c r="AD272" s="13"/>
      <c r="AE272" s="13"/>
      <c r="AT272" s="240" t="s">
        <v>163</v>
      </c>
      <c r="AU272" s="240" t="s">
        <v>83</v>
      </c>
      <c r="AV272" s="13" t="s">
        <v>81</v>
      </c>
      <c r="AW272" s="13" t="s">
        <v>33</v>
      </c>
      <c r="AX272" s="13" t="s">
        <v>74</v>
      </c>
      <c r="AY272" s="240" t="s">
        <v>152</v>
      </c>
    </row>
    <row r="273" spans="1:51" s="14" customFormat="1" ht="12">
      <c r="A273" s="14"/>
      <c r="B273" s="241"/>
      <c r="C273" s="242"/>
      <c r="D273" s="226" t="s">
        <v>163</v>
      </c>
      <c r="E273" s="243" t="s">
        <v>19</v>
      </c>
      <c r="F273" s="244" t="s">
        <v>970</v>
      </c>
      <c r="G273" s="242"/>
      <c r="H273" s="245">
        <v>2.5</v>
      </c>
      <c r="I273" s="246"/>
      <c r="J273" s="242"/>
      <c r="K273" s="242"/>
      <c r="L273" s="247"/>
      <c r="M273" s="248"/>
      <c r="N273" s="249"/>
      <c r="O273" s="249"/>
      <c r="P273" s="249"/>
      <c r="Q273" s="249"/>
      <c r="R273" s="249"/>
      <c r="S273" s="249"/>
      <c r="T273" s="250"/>
      <c r="U273" s="14"/>
      <c r="V273" s="14"/>
      <c r="W273" s="14"/>
      <c r="X273" s="14"/>
      <c r="Y273" s="14"/>
      <c r="Z273" s="14"/>
      <c r="AA273" s="14"/>
      <c r="AB273" s="14"/>
      <c r="AC273" s="14"/>
      <c r="AD273" s="14"/>
      <c r="AE273" s="14"/>
      <c r="AT273" s="251" t="s">
        <v>163</v>
      </c>
      <c r="AU273" s="251" t="s">
        <v>83</v>
      </c>
      <c r="AV273" s="14" t="s">
        <v>83</v>
      </c>
      <c r="AW273" s="14" t="s">
        <v>33</v>
      </c>
      <c r="AX273" s="14" t="s">
        <v>74</v>
      </c>
      <c r="AY273" s="251" t="s">
        <v>152</v>
      </c>
    </row>
    <row r="274" spans="1:51" s="13" customFormat="1" ht="12">
      <c r="A274" s="13"/>
      <c r="B274" s="231"/>
      <c r="C274" s="232"/>
      <c r="D274" s="226" t="s">
        <v>163</v>
      </c>
      <c r="E274" s="233" t="s">
        <v>19</v>
      </c>
      <c r="F274" s="234" t="s">
        <v>971</v>
      </c>
      <c r="G274" s="232"/>
      <c r="H274" s="233" t="s">
        <v>19</v>
      </c>
      <c r="I274" s="235"/>
      <c r="J274" s="232"/>
      <c r="K274" s="232"/>
      <c r="L274" s="236"/>
      <c r="M274" s="237"/>
      <c r="N274" s="238"/>
      <c r="O274" s="238"/>
      <c r="P274" s="238"/>
      <c r="Q274" s="238"/>
      <c r="R274" s="238"/>
      <c r="S274" s="238"/>
      <c r="T274" s="239"/>
      <c r="U274" s="13"/>
      <c r="V274" s="13"/>
      <c r="W274" s="13"/>
      <c r="X274" s="13"/>
      <c r="Y274" s="13"/>
      <c r="Z274" s="13"/>
      <c r="AA274" s="13"/>
      <c r="AB274" s="13"/>
      <c r="AC274" s="13"/>
      <c r="AD274" s="13"/>
      <c r="AE274" s="13"/>
      <c r="AT274" s="240" t="s">
        <v>163</v>
      </c>
      <c r="AU274" s="240" t="s">
        <v>83</v>
      </c>
      <c r="AV274" s="13" t="s">
        <v>81</v>
      </c>
      <c r="AW274" s="13" t="s">
        <v>33</v>
      </c>
      <c r="AX274" s="13" t="s">
        <v>74</v>
      </c>
      <c r="AY274" s="240" t="s">
        <v>152</v>
      </c>
    </row>
    <row r="275" spans="1:51" s="14" customFormat="1" ht="12">
      <c r="A275" s="14"/>
      <c r="B275" s="241"/>
      <c r="C275" s="242"/>
      <c r="D275" s="226" t="s">
        <v>163</v>
      </c>
      <c r="E275" s="243" t="s">
        <v>19</v>
      </c>
      <c r="F275" s="244" t="s">
        <v>972</v>
      </c>
      <c r="G275" s="242"/>
      <c r="H275" s="245">
        <v>20.715</v>
      </c>
      <c r="I275" s="246"/>
      <c r="J275" s="242"/>
      <c r="K275" s="242"/>
      <c r="L275" s="247"/>
      <c r="M275" s="248"/>
      <c r="N275" s="249"/>
      <c r="O275" s="249"/>
      <c r="P275" s="249"/>
      <c r="Q275" s="249"/>
      <c r="R275" s="249"/>
      <c r="S275" s="249"/>
      <c r="T275" s="250"/>
      <c r="U275" s="14"/>
      <c r="V275" s="14"/>
      <c r="W275" s="14"/>
      <c r="X275" s="14"/>
      <c r="Y275" s="14"/>
      <c r="Z275" s="14"/>
      <c r="AA275" s="14"/>
      <c r="AB275" s="14"/>
      <c r="AC275" s="14"/>
      <c r="AD275" s="14"/>
      <c r="AE275" s="14"/>
      <c r="AT275" s="251" t="s">
        <v>163</v>
      </c>
      <c r="AU275" s="251" t="s">
        <v>83</v>
      </c>
      <c r="AV275" s="14" t="s">
        <v>83</v>
      </c>
      <c r="AW275" s="14" t="s">
        <v>33</v>
      </c>
      <c r="AX275" s="14" t="s">
        <v>74</v>
      </c>
      <c r="AY275" s="251" t="s">
        <v>152</v>
      </c>
    </row>
    <row r="276" spans="1:51" s="13" customFormat="1" ht="12">
      <c r="A276" s="13"/>
      <c r="B276" s="231"/>
      <c r="C276" s="232"/>
      <c r="D276" s="226" t="s">
        <v>163</v>
      </c>
      <c r="E276" s="233" t="s">
        <v>19</v>
      </c>
      <c r="F276" s="234" t="s">
        <v>973</v>
      </c>
      <c r="G276" s="232"/>
      <c r="H276" s="233" t="s">
        <v>19</v>
      </c>
      <c r="I276" s="235"/>
      <c r="J276" s="232"/>
      <c r="K276" s="232"/>
      <c r="L276" s="236"/>
      <c r="M276" s="237"/>
      <c r="N276" s="238"/>
      <c r="O276" s="238"/>
      <c r="P276" s="238"/>
      <c r="Q276" s="238"/>
      <c r="R276" s="238"/>
      <c r="S276" s="238"/>
      <c r="T276" s="239"/>
      <c r="U276" s="13"/>
      <c r="V276" s="13"/>
      <c r="W276" s="13"/>
      <c r="X276" s="13"/>
      <c r="Y276" s="13"/>
      <c r="Z276" s="13"/>
      <c r="AA276" s="13"/>
      <c r="AB276" s="13"/>
      <c r="AC276" s="13"/>
      <c r="AD276" s="13"/>
      <c r="AE276" s="13"/>
      <c r="AT276" s="240" t="s">
        <v>163</v>
      </c>
      <c r="AU276" s="240" t="s">
        <v>83</v>
      </c>
      <c r="AV276" s="13" t="s">
        <v>81</v>
      </c>
      <c r="AW276" s="13" t="s">
        <v>33</v>
      </c>
      <c r="AX276" s="13" t="s">
        <v>74</v>
      </c>
      <c r="AY276" s="240" t="s">
        <v>152</v>
      </c>
    </row>
    <row r="277" spans="1:51" s="14" customFormat="1" ht="12">
      <c r="A277" s="14"/>
      <c r="B277" s="241"/>
      <c r="C277" s="242"/>
      <c r="D277" s="226" t="s">
        <v>163</v>
      </c>
      <c r="E277" s="243" t="s">
        <v>19</v>
      </c>
      <c r="F277" s="244" t="s">
        <v>974</v>
      </c>
      <c r="G277" s="242"/>
      <c r="H277" s="245">
        <v>4.65</v>
      </c>
      <c r="I277" s="246"/>
      <c r="J277" s="242"/>
      <c r="K277" s="242"/>
      <c r="L277" s="247"/>
      <c r="M277" s="248"/>
      <c r="N277" s="249"/>
      <c r="O277" s="249"/>
      <c r="P277" s="249"/>
      <c r="Q277" s="249"/>
      <c r="R277" s="249"/>
      <c r="S277" s="249"/>
      <c r="T277" s="250"/>
      <c r="U277" s="14"/>
      <c r="V277" s="14"/>
      <c r="W277" s="14"/>
      <c r="X277" s="14"/>
      <c r="Y277" s="14"/>
      <c r="Z277" s="14"/>
      <c r="AA277" s="14"/>
      <c r="AB277" s="14"/>
      <c r="AC277" s="14"/>
      <c r="AD277" s="14"/>
      <c r="AE277" s="14"/>
      <c r="AT277" s="251" t="s">
        <v>163</v>
      </c>
      <c r="AU277" s="251" t="s">
        <v>83</v>
      </c>
      <c r="AV277" s="14" t="s">
        <v>83</v>
      </c>
      <c r="AW277" s="14" t="s">
        <v>33</v>
      </c>
      <c r="AX277" s="14" t="s">
        <v>74</v>
      </c>
      <c r="AY277" s="251" t="s">
        <v>152</v>
      </c>
    </row>
    <row r="278" spans="1:51" s="15" customFormat="1" ht="12">
      <c r="A278" s="15"/>
      <c r="B278" s="252"/>
      <c r="C278" s="253"/>
      <c r="D278" s="226" t="s">
        <v>163</v>
      </c>
      <c r="E278" s="254" t="s">
        <v>19</v>
      </c>
      <c r="F278" s="255" t="s">
        <v>170</v>
      </c>
      <c r="G278" s="253"/>
      <c r="H278" s="256">
        <v>27.865</v>
      </c>
      <c r="I278" s="257"/>
      <c r="J278" s="253"/>
      <c r="K278" s="253"/>
      <c r="L278" s="258"/>
      <c r="M278" s="259"/>
      <c r="N278" s="260"/>
      <c r="O278" s="260"/>
      <c r="P278" s="260"/>
      <c r="Q278" s="260"/>
      <c r="R278" s="260"/>
      <c r="S278" s="260"/>
      <c r="T278" s="261"/>
      <c r="U278" s="15"/>
      <c r="V278" s="15"/>
      <c r="W278" s="15"/>
      <c r="X278" s="15"/>
      <c r="Y278" s="15"/>
      <c r="Z278" s="15"/>
      <c r="AA278" s="15"/>
      <c r="AB278" s="15"/>
      <c r="AC278" s="15"/>
      <c r="AD278" s="15"/>
      <c r="AE278" s="15"/>
      <c r="AT278" s="262" t="s">
        <v>163</v>
      </c>
      <c r="AU278" s="262" t="s">
        <v>83</v>
      </c>
      <c r="AV278" s="15" t="s">
        <v>159</v>
      </c>
      <c r="AW278" s="15" t="s">
        <v>33</v>
      </c>
      <c r="AX278" s="15" t="s">
        <v>81</v>
      </c>
      <c r="AY278" s="262" t="s">
        <v>152</v>
      </c>
    </row>
    <row r="279" spans="1:65" s="2" customFormat="1" ht="24.15" customHeight="1">
      <c r="A279" s="39"/>
      <c r="B279" s="40"/>
      <c r="C279" s="213" t="s">
        <v>385</v>
      </c>
      <c r="D279" s="213" t="s">
        <v>154</v>
      </c>
      <c r="E279" s="214" t="s">
        <v>975</v>
      </c>
      <c r="F279" s="215" t="s">
        <v>976</v>
      </c>
      <c r="G279" s="216" t="s">
        <v>240</v>
      </c>
      <c r="H279" s="217">
        <v>27.865</v>
      </c>
      <c r="I279" s="218"/>
      <c r="J279" s="219">
        <f>ROUND(I279*H279,2)</f>
        <v>0</v>
      </c>
      <c r="K279" s="215" t="s">
        <v>158</v>
      </c>
      <c r="L279" s="45"/>
      <c r="M279" s="220" t="s">
        <v>19</v>
      </c>
      <c r="N279" s="221" t="s">
        <v>45</v>
      </c>
      <c r="O279" s="85"/>
      <c r="P279" s="222">
        <f>O279*H279</f>
        <v>0</v>
      </c>
      <c r="Q279" s="222">
        <v>0.1514</v>
      </c>
      <c r="R279" s="222">
        <f>Q279*H279</f>
        <v>4.218761</v>
      </c>
      <c r="S279" s="222">
        <v>0</v>
      </c>
      <c r="T279" s="223">
        <f>S279*H279</f>
        <v>0</v>
      </c>
      <c r="U279" s="39"/>
      <c r="V279" s="39"/>
      <c r="W279" s="39"/>
      <c r="X279" s="39"/>
      <c r="Y279" s="39"/>
      <c r="Z279" s="39"/>
      <c r="AA279" s="39"/>
      <c r="AB279" s="39"/>
      <c r="AC279" s="39"/>
      <c r="AD279" s="39"/>
      <c r="AE279" s="39"/>
      <c r="AR279" s="224" t="s">
        <v>159</v>
      </c>
      <c r="AT279" s="224" t="s">
        <v>154</v>
      </c>
      <c r="AU279" s="224" t="s">
        <v>83</v>
      </c>
      <c r="AY279" s="18" t="s">
        <v>152</v>
      </c>
      <c r="BE279" s="225">
        <f>IF(N279="základní",J279,0)</f>
        <v>0</v>
      </c>
      <c r="BF279" s="225">
        <f>IF(N279="snížená",J279,0)</f>
        <v>0</v>
      </c>
      <c r="BG279" s="225">
        <f>IF(N279="zákl. přenesená",J279,0)</f>
        <v>0</v>
      </c>
      <c r="BH279" s="225">
        <f>IF(N279="sníž. přenesená",J279,0)</f>
        <v>0</v>
      </c>
      <c r="BI279" s="225">
        <f>IF(N279="nulová",J279,0)</f>
        <v>0</v>
      </c>
      <c r="BJ279" s="18" t="s">
        <v>81</v>
      </c>
      <c r="BK279" s="225">
        <f>ROUND(I279*H279,2)</f>
        <v>0</v>
      </c>
      <c r="BL279" s="18" t="s">
        <v>159</v>
      </c>
      <c r="BM279" s="224" t="s">
        <v>977</v>
      </c>
    </row>
    <row r="280" spans="1:47" s="2" customFormat="1" ht="12">
      <c r="A280" s="39"/>
      <c r="B280" s="40"/>
      <c r="C280" s="41"/>
      <c r="D280" s="226" t="s">
        <v>161</v>
      </c>
      <c r="E280" s="41"/>
      <c r="F280" s="227" t="s">
        <v>978</v>
      </c>
      <c r="G280" s="41"/>
      <c r="H280" s="41"/>
      <c r="I280" s="228"/>
      <c r="J280" s="41"/>
      <c r="K280" s="41"/>
      <c r="L280" s="45"/>
      <c r="M280" s="229"/>
      <c r="N280" s="230"/>
      <c r="O280" s="85"/>
      <c r="P280" s="85"/>
      <c r="Q280" s="85"/>
      <c r="R280" s="85"/>
      <c r="S280" s="85"/>
      <c r="T280" s="86"/>
      <c r="U280" s="39"/>
      <c r="V280" s="39"/>
      <c r="W280" s="39"/>
      <c r="X280" s="39"/>
      <c r="Y280" s="39"/>
      <c r="Z280" s="39"/>
      <c r="AA280" s="39"/>
      <c r="AB280" s="39"/>
      <c r="AC280" s="39"/>
      <c r="AD280" s="39"/>
      <c r="AE280" s="39"/>
      <c r="AT280" s="18" t="s">
        <v>161</v>
      </c>
      <c r="AU280" s="18" t="s">
        <v>83</v>
      </c>
    </row>
    <row r="281" spans="1:51" s="13" customFormat="1" ht="12">
      <c r="A281" s="13"/>
      <c r="B281" s="231"/>
      <c r="C281" s="232"/>
      <c r="D281" s="226" t="s">
        <v>163</v>
      </c>
      <c r="E281" s="233" t="s">
        <v>19</v>
      </c>
      <c r="F281" s="234" t="s">
        <v>969</v>
      </c>
      <c r="G281" s="232"/>
      <c r="H281" s="233" t="s">
        <v>19</v>
      </c>
      <c r="I281" s="235"/>
      <c r="J281" s="232"/>
      <c r="K281" s="232"/>
      <c r="L281" s="236"/>
      <c r="M281" s="237"/>
      <c r="N281" s="238"/>
      <c r="O281" s="238"/>
      <c r="P281" s="238"/>
      <c r="Q281" s="238"/>
      <c r="R281" s="238"/>
      <c r="S281" s="238"/>
      <c r="T281" s="239"/>
      <c r="U281" s="13"/>
      <c r="V281" s="13"/>
      <c r="W281" s="13"/>
      <c r="X281" s="13"/>
      <c r="Y281" s="13"/>
      <c r="Z281" s="13"/>
      <c r="AA281" s="13"/>
      <c r="AB281" s="13"/>
      <c r="AC281" s="13"/>
      <c r="AD281" s="13"/>
      <c r="AE281" s="13"/>
      <c r="AT281" s="240" t="s">
        <v>163</v>
      </c>
      <c r="AU281" s="240" t="s">
        <v>83</v>
      </c>
      <c r="AV281" s="13" t="s">
        <v>81</v>
      </c>
      <c r="AW281" s="13" t="s">
        <v>33</v>
      </c>
      <c r="AX281" s="13" t="s">
        <v>74</v>
      </c>
      <c r="AY281" s="240" t="s">
        <v>152</v>
      </c>
    </row>
    <row r="282" spans="1:51" s="14" customFormat="1" ht="12">
      <c r="A282" s="14"/>
      <c r="B282" s="241"/>
      <c r="C282" s="242"/>
      <c r="D282" s="226" t="s">
        <v>163</v>
      </c>
      <c r="E282" s="243" t="s">
        <v>19</v>
      </c>
      <c r="F282" s="244" t="s">
        <v>970</v>
      </c>
      <c r="G282" s="242"/>
      <c r="H282" s="245">
        <v>2.5</v>
      </c>
      <c r="I282" s="246"/>
      <c r="J282" s="242"/>
      <c r="K282" s="242"/>
      <c r="L282" s="247"/>
      <c r="M282" s="248"/>
      <c r="N282" s="249"/>
      <c r="O282" s="249"/>
      <c r="P282" s="249"/>
      <c r="Q282" s="249"/>
      <c r="R282" s="249"/>
      <c r="S282" s="249"/>
      <c r="T282" s="250"/>
      <c r="U282" s="14"/>
      <c r="V282" s="14"/>
      <c r="W282" s="14"/>
      <c r="X282" s="14"/>
      <c r="Y282" s="14"/>
      <c r="Z282" s="14"/>
      <c r="AA282" s="14"/>
      <c r="AB282" s="14"/>
      <c r="AC282" s="14"/>
      <c r="AD282" s="14"/>
      <c r="AE282" s="14"/>
      <c r="AT282" s="251" t="s">
        <v>163</v>
      </c>
      <c r="AU282" s="251" t="s">
        <v>83</v>
      </c>
      <c r="AV282" s="14" t="s">
        <v>83</v>
      </c>
      <c r="AW282" s="14" t="s">
        <v>33</v>
      </c>
      <c r="AX282" s="14" t="s">
        <v>74</v>
      </c>
      <c r="AY282" s="251" t="s">
        <v>152</v>
      </c>
    </row>
    <row r="283" spans="1:51" s="13" customFormat="1" ht="12">
      <c r="A283" s="13"/>
      <c r="B283" s="231"/>
      <c r="C283" s="232"/>
      <c r="D283" s="226" t="s">
        <v>163</v>
      </c>
      <c r="E283" s="233" t="s">
        <v>19</v>
      </c>
      <c r="F283" s="234" t="s">
        <v>971</v>
      </c>
      <c r="G283" s="232"/>
      <c r="H283" s="233" t="s">
        <v>19</v>
      </c>
      <c r="I283" s="235"/>
      <c r="J283" s="232"/>
      <c r="K283" s="232"/>
      <c r="L283" s="236"/>
      <c r="M283" s="237"/>
      <c r="N283" s="238"/>
      <c r="O283" s="238"/>
      <c r="P283" s="238"/>
      <c r="Q283" s="238"/>
      <c r="R283" s="238"/>
      <c r="S283" s="238"/>
      <c r="T283" s="239"/>
      <c r="U283" s="13"/>
      <c r="V283" s="13"/>
      <c r="W283" s="13"/>
      <c r="X283" s="13"/>
      <c r="Y283" s="13"/>
      <c r="Z283" s="13"/>
      <c r="AA283" s="13"/>
      <c r="AB283" s="13"/>
      <c r="AC283" s="13"/>
      <c r="AD283" s="13"/>
      <c r="AE283" s="13"/>
      <c r="AT283" s="240" t="s">
        <v>163</v>
      </c>
      <c r="AU283" s="240" t="s">
        <v>83</v>
      </c>
      <c r="AV283" s="13" t="s">
        <v>81</v>
      </c>
      <c r="AW283" s="13" t="s">
        <v>33</v>
      </c>
      <c r="AX283" s="13" t="s">
        <v>74</v>
      </c>
      <c r="AY283" s="240" t="s">
        <v>152</v>
      </c>
    </row>
    <row r="284" spans="1:51" s="14" customFormat="1" ht="12">
      <c r="A284" s="14"/>
      <c r="B284" s="241"/>
      <c r="C284" s="242"/>
      <c r="D284" s="226" t="s">
        <v>163</v>
      </c>
      <c r="E284" s="243" t="s">
        <v>19</v>
      </c>
      <c r="F284" s="244" t="s">
        <v>972</v>
      </c>
      <c r="G284" s="242"/>
      <c r="H284" s="245">
        <v>20.715</v>
      </c>
      <c r="I284" s="246"/>
      <c r="J284" s="242"/>
      <c r="K284" s="242"/>
      <c r="L284" s="247"/>
      <c r="M284" s="248"/>
      <c r="N284" s="249"/>
      <c r="O284" s="249"/>
      <c r="P284" s="249"/>
      <c r="Q284" s="249"/>
      <c r="R284" s="249"/>
      <c r="S284" s="249"/>
      <c r="T284" s="250"/>
      <c r="U284" s="14"/>
      <c r="V284" s="14"/>
      <c r="W284" s="14"/>
      <c r="X284" s="14"/>
      <c r="Y284" s="14"/>
      <c r="Z284" s="14"/>
      <c r="AA284" s="14"/>
      <c r="AB284" s="14"/>
      <c r="AC284" s="14"/>
      <c r="AD284" s="14"/>
      <c r="AE284" s="14"/>
      <c r="AT284" s="251" t="s">
        <v>163</v>
      </c>
      <c r="AU284" s="251" t="s">
        <v>83</v>
      </c>
      <c r="AV284" s="14" t="s">
        <v>83</v>
      </c>
      <c r="AW284" s="14" t="s">
        <v>33</v>
      </c>
      <c r="AX284" s="14" t="s">
        <v>74</v>
      </c>
      <c r="AY284" s="251" t="s">
        <v>152</v>
      </c>
    </row>
    <row r="285" spans="1:51" s="13" customFormat="1" ht="12">
      <c r="A285" s="13"/>
      <c r="B285" s="231"/>
      <c r="C285" s="232"/>
      <c r="D285" s="226" t="s">
        <v>163</v>
      </c>
      <c r="E285" s="233" t="s">
        <v>19</v>
      </c>
      <c r="F285" s="234" t="s">
        <v>973</v>
      </c>
      <c r="G285" s="232"/>
      <c r="H285" s="233" t="s">
        <v>19</v>
      </c>
      <c r="I285" s="235"/>
      <c r="J285" s="232"/>
      <c r="K285" s="232"/>
      <c r="L285" s="236"/>
      <c r="M285" s="237"/>
      <c r="N285" s="238"/>
      <c r="O285" s="238"/>
      <c r="P285" s="238"/>
      <c r="Q285" s="238"/>
      <c r="R285" s="238"/>
      <c r="S285" s="238"/>
      <c r="T285" s="239"/>
      <c r="U285" s="13"/>
      <c r="V285" s="13"/>
      <c r="W285" s="13"/>
      <c r="X285" s="13"/>
      <c r="Y285" s="13"/>
      <c r="Z285" s="13"/>
      <c r="AA285" s="13"/>
      <c r="AB285" s="13"/>
      <c r="AC285" s="13"/>
      <c r="AD285" s="13"/>
      <c r="AE285" s="13"/>
      <c r="AT285" s="240" t="s">
        <v>163</v>
      </c>
      <c r="AU285" s="240" t="s">
        <v>83</v>
      </c>
      <c r="AV285" s="13" t="s">
        <v>81</v>
      </c>
      <c r="AW285" s="13" t="s">
        <v>33</v>
      </c>
      <c r="AX285" s="13" t="s">
        <v>74</v>
      </c>
      <c r="AY285" s="240" t="s">
        <v>152</v>
      </c>
    </row>
    <row r="286" spans="1:51" s="14" customFormat="1" ht="12">
      <c r="A286" s="14"/>
      <c r="B286" s="241"/>
      <c r="C286" s="242"/>
      <c r="D286" s="226" t="s">
        <v>163</v>
      </c>
      <c r="E286" s="243" t="s">
        <v>19</v>
      </c>
      <c r="F286" s="244" t="s">
        <v>974</v>
      </c>
      <c r="G286" s="242"/>
      <c r="H286" s="245">
        <v>4.65</v>
      </c>
      <c r="I286" s="246"/>
      <c r="J286" s="242"/>
      <c r="K286" s="242"/>
      <c r="L286" s="247"/>
      <c r="M286" s="248"/>
      <c r="N286" s="249"/>
      <c r="O286" s="249"/>
      <c r="P286" s="249"/>
      <c r="Q286" s="249"/>
      <c r="R286" s="249"/>
      <c r="S286" s="249"/>
      <c r="T286" s="250"/>
      <c r="U286" s="14"/>
      <c r="V286" s="14"/>
      <c r="W286" s="14"/>
      <c r="X286" s="14"/>
      <c r="Y286" s="14"/>
      <c r="Z286" s="14"/>
      <c r="AA286" s="14"/>
      <c r="AB286" s="14"/>
      <c r="AC286" s="14"/>
      <c r="AD286" s="14"/>
      <c r="AE286" s="14"/>
      <c r="AT286" s="251" t="s">
        <v>163</v>
      </c>
      <c r="AU286" s="251" t="s">
        <v>83</v>
      </c>
      <c r="AV286" s="14" t="s">
        <v>83</v>
      </c>
      <c r="AW286" s="14" t="s">
        <v>33</v>
      </c>
      <c r="AX286" s="14" t="s">
        <v>74</v>
      </c>
      <c r="AY286" s="251" t="s">
        <v>152</v>
      </c>
    </row>
    <row r="287" spans="1:51" s="15" customFormat="1" ht="12">
      <c r="A287" s="15"/>
      <c r="B287" s="252"/>
      <c r="C287" s="253"/>
      <c r="D287" s="226" t="s">
        <v>163</v>
      </c>
      <c r="E287" s="254" t="s">
        <v>19</v>
      </c>
      <c r="F287" s="255" t="s">
        <v>170</v>
      </c>
      <c r="G287" s="253"/>
      <c r="H287" s="256">
        <v>27.865</v>
      </c>
      <c r="I287" s="257"/>
      <c r="J287" s="253"/>
      <c r="K287" s="253"/>
      <c r="L287" s="258"/>
      <c r="M287" s="259"/>
      <c r="N287" s="260"/>
      <c r="O287" s="260"/>
      <c r="P287" s="260"/>
      <c r="Q287" s="260"/>
      <c r="R287" s="260"/>
      <c r="S287" s="260"/>
      <c r="T287" s="261"/>
      <c r="U287" s="15"/>
      <c r="V287" s="15"/>
      <c r="W287" s="15"/>
      <c r="X287" s="15"/>
      <c r="Y287" s="15"/>
      <c r="Z287" s="15"/>
      <c r="AA287" s="15"/>
      <c r="AB287" s="15"/>
      <c r="AC287" s="15"/>
      <c r="AD287" s="15"/>
      <c r="AE287" s="15"/>
      <c r="AT287" s="262" t="s">
        <v>163</v>
      </c>
      <c r="AU287" s="262" t="s">
        <v>83</v>
      </c>
      <c r="AV287" s="15" t="s">
        <v>159</v>
      </c>
      <c r="AW287" s="15" t="s">
        <v>33</v>
      </c>
      <c r="AX287" s="15" t="s">
        <v>81</v>
      </c>
      <c r="AY287" s="262" t="s">
        <v>152</v>
      </c>
    </row>
    <row r="288" spans="1:63" s="12" customFormat="1" ht="22.8" customHeight="1">
      <c r="A288" s="12"/>
      <c r="B288" s="197"/>
      <c r="C288" s="198"/>
      <c r="D288" s="199" t="s">
        <v>73</v>
      </c>
      <c r="E288" s="211" t="s">
        <v>196</v>
      </c>
      <c r="F288" s="211" t="s">
        <v>335</v>
      </c>
      <c r="G288" s="198"/>
      <c r="H288" s="198"/>
      <c r="I288" s="201"/>
      <c r="J288" s="212">
        <f>BK288</f>
        <v>0</v>
      </c>
      <c r="K288" s="198"/>
      <c r="L288" s="203"/>
      <c r="M288" s="204"/>
      <c r="N288" s="205"/>
      <c r="O288" s="205"/>
      <c r="P288" s="206">
        <f>SUM(P289:P328)</f>
        <v>0</v>
      </c>
      <c r="Q288" s="205"/>
      <c r="R288" s="206">
        <f>SUM(R289:R328)</f>
        <v>8.1206643</v>
      </c>
      <c r="S288" s="205"/>
      <c r="T288" s="207">
        <f>SUM(T289:T328)</f>
        <v>0</v>
      </c>
      <c r="U288" s="12"/>
      <c r="V288" s="12"/>
      <c r="W288" s="12"/>
      <c r="X288" s="12"/>
      <c r="Y288" s="12"/>
      <c r="Z288" s="12"/>
      <c r="AA288" s="12"/>
      <c r="AB288" s="12"/>
      <c r="AC288" s="12"/>
      <c r="AD288" s="12"/>
      <c r="AE288" s="12"/>
      <c r="AR288" s="208" t="s">
        <v>81</v>
      </c>
      <c r="AT288" s="209" t="s">
        <v>73</v>
      </c>
      <c r="AU288" s="209" t="s">
        <v>81</v>
      </c>
      <c r="AY288" s="208" t="s">
        <v>152</v>
      </c>
      <c r="BK288" s="210">
        <f>SUM(BK289:BK328)</f>
        <v>0</v>
      </c>
    </row>
    <row r="289" spans="1:65" s="2" customFormat="1" ht="24.15" customHeight="1">
      <c r="A289" s="39"/>
      <c r="B289" s="40"/>
      <c r="C289" s="213" t="s">
        <v>392</v>
      </c>
      <c r="D289" s="213" t="s">
        <v>154</v>
      </c>
      <c r="E289" s="214" t="s">
        <v>337</v>
      </c>
      <c r="F289" s="215" t="s">
        <v>338</v>
      </c>
      <c r="G289" s="216" t="s">
        <v>240</v>
      </c>
      <c r="H289" s="217">
        <v>70.92</v>
      </c>
      <c r="I289" s="218"/>
      <c r="J289" s="219">
        <f>ROUND(I289*H289,2)</f>
        <v>0</v>
      </c>
      <c r="K289" s="215" t="s">
        <v>158</v>
      </c>
      <c r="L289" s="45"/>
      <c r="M289" s="220" t="s">
        <v>19</v>
      </c>
      <c r="N289" s="221" t="s">
        <v>45</v>
      </c>
      <c r="O289" s="85"/>
      <c r="P289" s="222">
        <f>O289*H289</f>
        <v>0</v>
      </c>
      <c r="Q289" s="222">
        <v>0.0147</v>
      </c>
      <c r="R289" s="222">
        <f>Q289*H289</f>
        <v>1.042524</v>
      </c>
      <c r="S289" s="222">
        <v>0</v>
      </c>
      <c r="T289" s="223">
        <f>S289*H289</f>
        <v>0</v>
      </c>
      <c r="U289" s="39"/>
      <c r="V289" s="39"/>
      <c r="W289" s="39"/>
      <c r="X289" s="39"/>
      <c r="Y289" s="39"/>
      <c r="Z289" s="39"/>
      <c r="AA289" s="39"/>
      <c r="AB289" s="39"/>
      <c r="AC289" s="39"/>
      <c r="AD289" s="39"/>
      <c r="AE289" s="39"/>
      <c r="AR289" s="224" t="s">
        <v>159</v>
      </c>
      <c r="AT289" s="224" t="s">
        <v>154</v>
      </c>
      <c r="AU289" s="224" t="s">
        <v>83</v>
      </c>
      <c r="AY289" s="18" t="s">
        <v>152</v>
      </c>
      <c r="BE289" s="225">
        <f>IF(N289="základní",J289,0)</f>
        <v>0</v>
      </c>
      <c r="BF289" s="225">
        <f>IF(N289="snížená",J289,0)</f>
        <v>0</v>
      </c>
      <c r="BG289" s="225">
        <f>IF(N289="zákl. přenesená",J289,0)</f>
        <v>0</v>
      </c>
      <c r="BH289" s="225">
        <f>IF(N289="sníž. přenesená",J289,0)</f>
        <v>0</v>
      </c>
      <c r="BI289" s="225">
        <f>IF(N289="nulová",J289,0)</f>
        <v>0</v>
      </c>
      <c r="BJ289" s="18" t="s">
        <v>81</v>
      </c>
      <c r="BK289" s="225">
        <f>ROUND(I289*H289,2)</f>
        <v>0</v>
      </c>
      <c r="BL289" s="18" t="s">
        <v>159</v>
      </c>
      <c r="BM289" s="224" t="s">
        <v>979</v>
      </c>
    </row>
    <row r="290" spans="1:47" s="2" customFormat="1" ht="12">
      <c r="A290" s="39"/>
      <c r="B290" s="40"/>
      <c r="C290" s="41"/>
      <c r="D290" s="226" t="s">
        <v>161</v>
      </c>
      <c r="E290" s="41"/>
      <c r="F290" s="227" t="s">
        <v>340</v>
      </c>
      <c r="G290" s="41"/>
      <c r="H290" s="41"/>
      <c r="I290" s="228"/>
      <c r="J290" s="41"/>
      <c r="K290" s="41"/>
      <c r="L290" s="45"/>
      <c r="M290" s="229"/>
      <c r="N290" s="230"/>
      <c r="O290" s="85"/>
      <c r="P290" s="85"/>
      <c r="Q290" s="85"/>
      <c r="R290" s="85"/>
      <c r="S290" s="85"/>
      <c r="T290" s="86"/>
      <c r="U290" s="39"/>
      <c r="V290" s="39"/>
      <c r="W290" s="39"/>
      <c r="X290" s="39"/>
      <c r="Y290" s="39"/>
      <c r="Z290" s="39"/>
      <c r="AA290" s="39"/>
      <c r="AB290" s="39"/>
      <c r="AC290" s="39"/>
      <c r="AD290" s="39"/>
      <c r="AE290" s="39"/>
      <c r="AT290" s="18" t="s">
        <v>161</v>
      </c>
      <c r="AU290" s="18" t="s">
        <v>83</v>
      </c>
    </row>
    <row r="291" spans="1:51" s="14" customFormat="1" ht="12">
      <c r="A291" s="14"/>
      <c r="B291" s="241"/>
      <c r="C291" s="242"/>
      <c r="D291" s="226" t="s">
        <v>163</v>
      </c>
      <c r="E291" s="243" t="s">
        <v>19</v>
      </c>
      <c r="F291" s="244" t="s">
        <v>946</v>
      </c>
      <c r="G291" s="242"/>
      <c r="H291" s="245">
        <v>70.92</v>
      </c>
      <c r="I291" s="246"/>
      <c r="J291" s="242"/>
      <c r="K291" s="242"/>
      <c r="L291" s="247"/>
      <c r="M291" s="248"/>
      <c r="N291" s="249"/>
      <c r="O291" s="249"/>
      <c r="P291" s="249"/>
      <c r="Q291" s="249"/>
      <c r="R291" s="249"/>
      <c r="S291" s="249"/>
      <c r="T291" s="250"/>
      <c r="U291" s="14"/>
      <c r="V291" s="14"/>
      <c r="W291" s="14"/>
      <c r="X291" s="14"/>
      <c r="Y291" s="14"/>
      <c r="Z291" s="14"/>
      <c r="AA291" s="14"/>
      <c r="AB291" s="14"/>
      <c r="AC291" s="14"/>
      <c r="AD291" s="14"/>
      <c r="AE291" s="14"/>
      <c r="AT291" s="251" t="s">
        <v>163</v>
      </c>
      <c r="AU291" s="251" t="s">
        <v>83</v>
      </c>
      <c r="AV291" s="14" t="s">
        <v>83</v>
      </c>
      <c r="AW291" s="14" t="s">
        <v>33</v>
      </c>
      <c r="AX291" s="14" t="s">
        <v>74</v>
      </c>
      <c r="AY291" s="251" t="s">
        <v>152</v>
      </c>
    </row>
    <row r="292" spans="1:51" s="15" customFormat="1" ht="12">
      <c r="A292" s="15"/>
      <c r="B292" s="252"/>
      <c r="C292" s="253"/>
      <c r="D292" s="226" t="s">
        <v>163</v>
      </c>
      <c r="E292" s="254" t="s">
        <v>19</v>
      </c>
      <c r="F292" s="255" t="s">
        <v>170</v>
      </c>
      <c r="G292" s="253"/>
      <c r="H292" s="256">
        <v>70.92</v>
      </c>
      <c r="I292" s="257"/>
      <c r="J292" s="253"/>
      <c r="K292" s="253"/>
      <c r="L292" s="258"/>
      <c r="M292" s="259"/>
      <c r="N292" s="260"/>
      <c r="O292" s="260"/>
      <c r="P292" s="260"/>
      <c r="Q292" s="260"/>
      <c r="R292" s="260"/>
      <c r="S292" s="260"/>
      <c r="T292" s="261"/>
      <c r="U292" s="15"/>
      <c r="V292" s="15"/>
      <c r="W292" s="15"/>
      <c r="X292" s="15"/>
      <c r="Y292" s="15"/>
      <c r="Z292" s="15"/>
      <c r="AA292" s="15"/>
      <c r="AB292" s="15"/>
      <c r="AC292" s="15"/>
      <c r="AD292" s="15"/>
      <c r="AE292" s="15"/>
      <c r="AT292" s="262" t="s">
        <v>163</v>
      </c>
      <c r="AU292" s="262" t="s">
        <v>83</v>
      </c>
      <c r="AV292" s="15" t="s">
        <v>159</v>
      </c>
      <c r="AW292" s="15" t="s">
        <v>33</v>
      </c>
      <c r="AX292" s="15" t="s">
        <v>81</v>
      </c>
      <c r="AY292" s="262" t="s">
        <v>152</v>
      </c>
    </row>
    <row r="293" spans="1:65" s="2" customFormat="1" ht="24.15" customHeight="1">
      <c r="A293" s="39"/>
      <c r="B293" s="40"/>
      <c r="C293" s="213" t="s">
        <v>396</v>
      </c>
      <c r="D293" s="213" t="s">
        <v>154</v>
      </c>
      <c r="E293" s="214" t="s">
        <v>343</v>
      </c>
      <c r="F293" s="215" t="s">
        <v>344</v>
      </c>
      <c r="G293" s="216" t="s">
        <v>240</v>
      </c>
      <c r="H293" s="217">
        <v>70.92</v>
      </c>
      <c r="I293" s="218"/>
      <c r="J293" s="219">
        <f>ROUND(I293*H293,2)</f>
        <v>0</v>
      </c>
      <c r="K293" s="215" t="s">
        <v>158</v>
      </c>
      <c r="L293" s="45"/>
      <c r="M293" s="220" t="s">
        <v>19</v>
      </c>
      <c r="N293" s="221" t="s">
        <v>45</v>
      </c>
      <c r="O293" s="85"/>
      <c r="P293" s="222">
        <f>O293*H293</f>
        <v>0</v>
      </c>
      <c r="Q293" s="222">
        <v>0.00735</v>
      </c>
      <c r="R293" s="222">
        <f>Q293*H293</f>
        <v>0.521262</v>
      </c>
      <c r="S293" s="222">
        <v>0</v>
      </c>
      <c r="T293" s="223">
        <f>S293*H293</f>
        <v>0</v>
      </c>
      <c r="U293" s="39"/>
      <c r="V293" s="39"/>
      <c r="W293" s="39"/>
      <c r="X293" s="39"/>
      <c r="Y293" s="39"/>
      <c r="Z293" s="39"/>
      <c r="AA293" s="39"/>
      <c r="AB293" s="39"/>
      <c r="AC293" s="39"/>
      <c r="AD293" s="39"/>
      <c r="AE293" s="39"/>
      <c r="AR293" s="224" t="s">
        <v>159</v>
      </c>
      <c r="AT293" s="224" t="s">
        <v>154</v>
      </c>
      <c r="AU293" s="224" t="s">
        <v>83</v>
      </c>
      <c r="AY293" s="18" t="s">
        <v>152</v>
      </c>
      <c r="BE293" s="225">
        <f>IF(N293="základní",J293,0)</f>
        <v>0</v>
      </c>
      <c r="BF293" s="225">
        <f>IF(N293="snížená",J293,0)</f>
        <v>0</v>
      </c>
      <c r="BG293" s="225">
        <f>IF(N293="zákl. přenesená",J293,0)</f>
        <v>0</v>
      </c>
      <c r="BH293" s="225">
        <f>IF(N293="sníž. přenesená",J293,0)</f>
        <v>0</v>
      </c>
      <c r="BI293" s="225">
        <f>IF(N293="nulová",J293,0)</f>
        <v>0</v>
      </c>
      <c r="BJ293" s="18" t="s">
        <v>81</v>
      </c>
      <c r="BK293" s="225">
        <f>ROUND(I293*H293,2)</f>
        <v>0</v>
      </c>
      <c r="BL293" s="18" t="s">
        <v>159</v>
      </c>
      <c r="BM293" s="224" t="s">
        <v>980</v>
      </c>
    </row>
    <row r="294" spans="1:47" s="2" customFormat="1" ht="12">
      <c r="A294" s="39"/>
      <c r="B294" s="40"/>
      <c r="C294" s="41"/>
      <c r="D294" s="226" t="s">
        <v>161</v>
      </c>
      <c r="E294" s="41"/>
      <c r="F294" s="227" t="s">
        <v>340</v>
      </c>
      <c r="G294" s="41"/>
      <c r="H294" s="41"/>
      <c r="I294" s="228"/>
      <c r="J294" s="41"/>
      <c r="K294" s="41"/>
      <c r="L294" s="45"/>
      <c r="M294" s="229"/>
      <c r="N294" s="230"/>
      <c r="O294" s="85"/>
      <c r="P294" s="85"/>
      <c r="Q294" s="85"/>
      <c r="R294" s="85"/>
      <c r="S294" s="85"/>
      <c r="T294" s="86"/>
      <c r="U294" s="39"/>
      <c r="V294" s="39"/>
      <c r="W294" s="39"/>
      <c r="X294" s="39"/>
      <c r="Y294" s="39"/>
      <c r="Z294" s="39"/>
      <c r="AA294" s="39"/>
      <c r="AB294" s="39"/>
      <c r="AC294" s="39"/>
      <c r="AD294" s="39"/>
      <c r="AE294" s="39"/>
      <c r="AT294" s="18" t="s">
        <v>161</v>
      </c>
      <c r="AU294" s="18" t="s">
        <v>83</v>
      </c>
    </row>
    <row r="295" spans="1:51" s="14" customFormat="1" ht="12">
      <c r="A295" s="14"/>
      <c r="B295" s="241"/>
      <c r="C295" s="242"/>
      <c r="D295" s="226" t="s">
        <v>163</v>
      </c>
      <c r="E295" s="243" t="s">
        <v>19</v>
      </c>
      <c r="F295" s="244" t="s">
        <v>946</v>
      </c>
      <c r="G295" s="242"/>
      <c r="H295" s="245">
        <v>70.92</v>
      </c>
      <c r="I295" s="246"/>
      <c r="J295" s="242"/>
      <c r="K295" s="242"/>
      <c r="L295" s="247"/>
      <c r="M295" s="248"/>
      <c r="N295" s="249"/>
      <c r="O295" s="249"/>
      <c r="P295" s="249"/>
      <c r="Q295" s="249"/>
      <c r="R295" s="249"/>
      <c r="S295" s="249"/>
      <c r="T295" s="250"/>
      <c r="U295" s="14"/>
      <c r="V295" s="14"/>
      <c r="W295" s="14"/>
      <c r="X295" s="14"/>
      <c r="Y295" s="14"/>
      <c r="Z295" s="14"/>
      <c r="AA295" s="14"/>
      <c r="AB295" s="14"/>
      <c r="AC295" s="14"/>
      <c r="AD295" s="14"/>
      <c r="AE295" s="14"/>
      <c r="AT295" s="251" t="s">
        <v>163</v>
      </c>
      <c r="AU295" s="251" t="s">
        <v>83</v>
      </c>
      <c r="AV295" s="14" t="s">
        <v>83</v>
      </c>
      <c r="AW295" s="14" t="s">
        <v>33</v>
      </c>
      <c r="AX295" s="14" t="s">
        <v>74</v>
      </c>
      <c r="AY295" s="251" t="s">
        <v>152</v>
      </c>
    </row>
    <row r="296" spans="1:51" s="15" customFormat="1" ht="12">
      <c r="A296" s="15"/>
      <c r="B296" s="252"/>
      <c r="C296" s="253"/>
      <c r="D296" s="226" t="s">
        <v>163</v>
      </c>
      <c r="E296" s="254" t="s">
        <v>19</v>
      </c>
      <c r="F296" s="255" t="s">
        <v>170</v>
      </c>
      <c r="G296" s="253"/>
      <c r="H296" s="256">
        <v>70.92</v>
      </c>
      <c r="I296" s="257"/>
      <c r="J296" s="253"/>
      <c r="K296" s="253"/>
      <c r="L296" s="258"/>
      <c r="M296" s="259"/>
      <c r="N296" s="260"/>
      <c r="O296" s="260"/>
      <c r="P296" s="260"/>
      <c r="Q296" s="260"/>
      <c r="R296" s="260"/>
      <c r="S296" s="260"/>
      <c r="T296" s="261"/>
      <c r="U296" s="15"/>
      <c r="V296" s="15"/>
      <c r="W296" s="15"/>
      <c r="X296" s="15"/>
      <c r="Y296" s="15"/>
      <c r="Z296" s="15"/>
      <c r="AA296" s="15"/>
      <c r="AB296" s="15"/>
      <c r="AC296" s="15"/>
      <c r="AD296" s="15"/>
      <c r="AE296" s="15"/>
      <c r="AT296" s="262" t="s">
        <v>163</v>
      </c>
      <c r="AU296" s="262" t="s">
        <v>83</v>
      </c>
      <c r="AV296" s="15" t="s">
        <v>159</v>
      </c>
      <c r="AW296" s="15" t="s">
        <v>33</v>
      </c>
      <c r="AX296" s="15" t="s">
        <v>81</v>
      </c>
      <c r="AY296" s="262" t="s">
        <v>152</v>
      </c>
    </row>
    <row r="297" spans="1:65" s="2" customFormat="1" ht="24.15" customHeight="1">
      <c r="A297" s="39"/>
      <c r="B297" s="40"/>
      <c r="C297" s="213" t="s">
        <v>402</v>
      </c>
      <c r="D297" s="213" t="s">
        <v>154</v>
      </c>
      <c r="E297" s="214" t="s">
        <v>367</v>
      </c>
      <c r="F297" s="215" t="s">
        <v>368</v>
      </c>
      <c r="G297" s="216" t="s">
        <v>240</v>
      </c>
      <c r="H297" s="217">
        <v>240.84</v>
      </c>
      <c r="I297" s="218"/>
      <c r="J297" s="219">
        <f>ROUND(I297*H297,2)</f>
        <v>0</v>
      </c>
      <c r="K297" s="215" t="s">
        <v>158</v>
      </c>
      <c r="L297" s="45"/>
      <c r="M297" s="220" t="s">
        <v>19</v>
      </c>
      <c r="N297" s="221" t="s">
        <v>45</v>
      </c>
      <c r="O297" s="85"/>
      <c r="P297" s="222">
        <f>O297*H297</f>
        <v>0</v>
      </c>
      <c r="Q297" s="222">
        <v>0.0147</v>
      </c>
      <c r="R297" s="222">
        <f>Q297*H297</f>
        <v>3.540348</v>
      </c>
      <c r="S297" s="222">
        <v>0</v>
      </c>
      <c r="T297" s="223">
        <f>S297*H297</f>
        <v>0</v>
      </c>
      <c r="U297" s="39"/>
      <c r="V297" s="39"/>
      <c r="W297" s="39"/>
      <c r="X297" s="39"/>
      <c r="Y297" s="39"/>
      <c r="Z297" s="39"/>
      <c r="AA297" s="39"/>
      <c r="AB297" s="39"/>
      <c r="AC297" s="39"/>
      <c r="AD297" s="39"/>
      <c r="AE297" s="39"/>
      <c r="AR297" s="224" t="s">
        <v>159</v>
      </c>
      <c r="AT297" s="224" t="s">
        <v>154</v>
      </c>
      <c r="AU297" s="224" t="s">
        <v>83</v>
      </c>
      <c r="AY297" s="18" t="s">
        <v>152</v>
      </c>
      <c r="BE297" s="225">
        <f>IF(N297="základní",J297,0)</f>
        <v>0</v>
      </c>
      <c r="BF297" s="225">
        <f>IF(N297="snížená",J297,0)</f>
        <v>0</v>
      </c>
      <c r="BG297" s="225">
        <f>IF(N297="zákl. přenesená",J297,0)</f>
        <v>0</v>
      </c>
      <c r="BH297" s="225">
        <f>IF(N297="sníž. přenesená",J297,0)</f>
        <v>0</v>
      </c>
      <c r="BI297" s="225">
        <f>IF(N297="nulová",J297,0)</f>
        <v>0</v>
      </c>
      <c r="BJ297" s="18" t="s">
        <v>81</v>
      </c>
      <c r="BK297" s="225">
        <f>ROUND(I297*H297,2)</f>
        <v>0</v>
      </c>
      <c r="BL297" s="18" t="s">
        <v>159</v>
      </c>
      <c r="BM297" s="224" t="s">
        <v>981</v>
      </c>
    </row>
    <row r="298" spans="1:47" s="2" customFormat="1" ht="12">
      <c r="A298" s="39"/>
      <c r="B298" s="40"/>
      <c r="C298" s="41"/>
      <c r="D298" s="226" t="s">
        <v>161</v>
      </c>
      <c r="E298" s="41"/>
      <c r="F298" s="227" t="s">
        <v>340</v>
      </c>
      <c r="G298" s="41"/>
      <c r="H298" s="41"/>
      <c r="I298" s="228"/>
      <c r="J298" s="41"/>
      <c r="K298" s="41"/>
      <c r="L298" s="45"/>
      <c r="M298" s="229"/>
      <c r="N298" s="230"/>
      <c r="O298" s="85"/>
      <c r="P298" s="85"/>
      <c r="Q298" s="85"/>
      <c r="R298" s="85"/>
      <c r="S298" s="85"/>
      <c r="T298" s="86"/>
      <c r="U298" s="39"/>
      <c r="V298" s="39"/>
      <c r="W298" s="39"/>
      <c r="X298" s="39"/>
      <c r="Y298" s="39"/>
      <c r="Z298" s="39"/>
      <c r="AA298" s="39"/>
      <c r="AB298" s="39"/>
      <c r="AC298" s="39"/>
      <c r="AD298" s="39"/>
      <c r="AE298" s="39"/>
      <c r="AT298" s="18" t="s">
        <v>161</v>
      </c>
      <c r="AU298" s="18" t="s">
        <v>83</v>
      </c>
    </row>
    <row r="299" spans="1:51" s="13" customFormat="1" ht="12">
      <c r="A299" s="13"/>
      <c r="B299" s="231"/>
      <c r="C299" s="232"/>
      <c r="D299" s="226" t="s">
        <v>163</v>
      </c>
      <c r="E299" s="233" t="s">
        <v>19</v>
      </c>
      <c r="F299" s="234" t="s">
        <v>371</v>
      </c>
      <c r="G299" s="232"/>
      <c r="H299" s="233" t="s">
        <v>19</v>
      </c>
      <c r="I299" s="235"/>
      <c r="J299" s="232"/>
      <c r="K299" s="232"/>
      <c r="L299" s="236"/>
      <c r="M299" s="237"/>
      <c r="N299" s="238"/>
      <c r="O299" s="238"/>
      <c r="P299" s="238"/>
      <c r="Q299" s="238"/>
      <c r="R299" s="238"/>
      <c r="S299" s="238"/>
      <c r="T299" s="239"/>
      <c r="U299" s="13"/>
      <c r="V299" s="13"/>
      <c r="W299" s="13"/>
      <c r="X299" s="13"/>
      <c r="Y299" s="13"/>
      <c r="Z299" s="13"/>
      <c r="AA299" s="13"/>
      <c r="AB299" s="13"/>
      <c r="AC299" s="13"/>
      <c r="AD299" s="13"/>
      <c r="AE299" s="13"/>
      <c r="AT299" s="240" t="s">
        <v>163</v>
      </c>
      <c r="AU299" s="240" t="s">
        <v>83</v>
      </c>
      <c r="AV299" s="13" t="s">
        <v>81</v>
      </c>
      <c r="AW299" s="13" t="s">
        <v>33</v>
      </c>
      <c r="AX299" s="13" t="s">
        <v>74</v>
      </c>
      <c r="AY299" s="240" t="s">
        <v>152</v>
      </c>
    </row>
    <row r="300" spans="1:51" s="14" customFormat="1" ht="12">
      <c r="A300" s="14"/>
      <c r="B300" s="241"/>
      <c r="C300" s="242"/>
      <c r="D300" s="226" t="s">
        <v>163</v>
      </c>
      <c r="E300" s="243" t="s">
        <v>19</v>
      </c>
      <c r="F300" s="244" t="s">
        <v>982</v>
      </c>
      <c r="G300" s="242"/>
      <c r="H300" s="245">
        <v>86.25</v>
      </c>
      <c r="I300" s="246"/>
      <c r="J300" s="242"/>
      <c r="K300" s="242"/>
      <c r="L300" s="247"/>
      <c r="M300" s="248"/>
      <c r="N300" s="249"/>
      <c r="O300" s="249"/>
      <c r="P300" s="249"/>
      <c r="Q300" s="249"/>
      <c r="R300" s="249"/>
      <c r="S300" s="249"/>
      <c r="T300" s="250"/>
      <c r="U300" s="14"/>
      <c r="V300" s="14"/>
      <c r="W300" s="14"/>
      <c r="X300" s="14"/>
      <c r="Y300" s="14"/>
      <c r="Z300" s="14"/>
      <c r="AA300" s="14"/>
      <c r="AB300" s="14"/>
      <c r="AC300" s="14"/>
      <c r="AD300" s="14"/>
      <c r="AE300" s="14"/>
      <c r="AT300" s="251" t="s">
        <v>163</v>
      </c>
      <c r="AU300" s="251" t="s">
        <v>83</v>
      </c>
      <c r="AV300" s="14" t="s">
        <v>83</v>
      </c>
      <c r="AW300" s="14" t="s">
        <v>33</v>
      </c>
      <c r="AX300" s="14" t="s">
        <v>74</v>
      </c>
      <c r="AY300" s="251" t="s">
        <v>152</v>
      </c>
    </row>
    <row r="301" spans="1:51" s="13" customFormat="1" ht="12">
      <c r="A301" s="13"/>
      <c r="B301" s="231"/>
      <c r="C301" s="232"/>
      <c r="D301" s="226" t="s">
        <v>163</v>
      </c>
      <c r="E301" s="233" t="s">
        <v>19</v>
      </c>
      <c r="F301" s="234" t="s">
        <v>983</v>
      </c>
      <c r="G301" s="232"/>
      <c r="H301" s="233" t="s">
        <v>19</v>
      </c>
      <c r="I301" s="235"/>
      <c r="J301" s="232"/>
      <c r="K301" s="232"/>
      <c r="L301" s="236"/>
      <c r="M301" s="237"/>
      <c r="N301" s="238"/>
      <c r="O301" s="238"/>
      <c r="P301" s="238"/>
      <c r="Q301" s="238"/>
      <c r="R301" s="238"/>
      <c r="S301" s="238"/>
      <c r="T301" s="239"/>
      <c r="U301" s="13"/>
      <c r="V301" s="13"/>
      <c r="W301" s="13"/>
      <c r="X301" s="13"/>
      <c r="Y301" s="13"/>
      <c r="Z301" s="13"/>
      <c r="AA301" s="13"/>
      <c r="AB301" s="13"/>
      <c r="AC301" s="13"/>
      <c r="AD301" s="13"/>
      <c r="AE301" s="13"/>
      <c r="AT301" s="240" t="s">
        <v>163</v>
      </c>
      <c r="AU301" s="240" t="s">
        <v>83</v>
      </c>
      <c r="AV301" s="13" t="s">
        <v>81</v>
      </c>
      <c r="AW301" s="13" t="s">
        <v>33</v>
      </c>
      <c r="AX301" s="13" t="s">
        <v>74</v>
      </c>
      <c r="AY301" s="240" t="s">
        <v>152</v>
      </c>
    </row>
    <row r="302" spans="1:51" s="14" customFormat="1" ht="12">
      <c r="A302" s="14"/>
      <c r="B302" s="241"/>
      <c r="C302" s="242"/>
      <c r="D302" s="226" t="s">
        <v>163</v>
      </c>
      <c r="E302" s="243" t="s">
        <v>19</v>
      </c>
      <c r="F302" s="244" t="s">
        <v>944</v>
      </c>
      <c r="G302" s="242"/>
      <c r="H302" s="245">
        <v>36.57</v>
      </c>
      <c r="I302" s="246"/>
      <c r="J302" s="242"/>
      <c r="K302" s="242"/>
      <c r="L302" s="247"/>
      <c r="M302" s="248"/>
      <c r="N302" s="249"/>
      <c r="O302" s="249"/>
      <c r="P302" s="249"/>
      <c r="Q302" s="249"/>
      <c r="R302" s="249"/>
      <c r="S302" s="249"/>
      <c r="T302" s="250"/>
      <c r="U302" s="14"/>
      <c r="V302" s="14"/>
      <c r="W302" s="14"/>
      <c r="X302" s="14"/>
      <c r="Y302" s="14"/>
      <c r="Z302" s="14"/>
      <c r="AA302" s="14"/>
      <c r="AB302" s="14"/>
      <c r="AC302" s="14"/>
      <c r="AD302" s="14"/>
      <c r="AE302" s="14"/>
      <c r="AT302" s="251" t="s">
        <v>163</v>
      </c>
      <c r="AU302" s="251" t="s">
        <v>83</v>
      </c>
      <c r="AV302" s="14" t="s">
        <v>83</v>
      </c>
      <c r="AW302" s="14" t="s">
        <v>33</v>
      </c>
      <c r="AX302" s="14" t="s">
        <v>74</v>
      </c>
      <c r="AY302" s="251" t="s">
        <v>152</v>
      </c>
    </row>
    <row r="303" spans="1:51" s="13" customFormat="1" ht="12">
      <c r="A303" s="13"/>
      <c r="B303" s="231"/>
      <c r="C303" s="232"/>
      <c r="D303" s="226" t="s">
        <v>163</v>
      </c>
      <c r="E303" s="233" t="s">
        <v>19</v>
      </c>
      <c r="F303" s="234" t="s">
        <v>376</v>
      </c>
      <c r="G303" s="232"/>
      <c r="H303" s="233" t="s">
        <v>19</v>
      </c>
      <c r="I303" s="235"/>
      <c r="J303" s="232"/>
      <c r="K303" s="232"/>
      <c r="L303" s="236"/>
      <c r="M303" s="237"/>
      <c r="N303" s="238"/>
      <c r="O303" s="238"/>
      <c r="P303" s="238"/>
      <c r="Q303" s="238"/>
      <c r="R303" s="238"/>
      <c r="S303" s="238"/>
      <c r="T303" s="239"/>
      <c r="U303" s="13"/>
      <c r="V303" s="13"/>
      <c r="W303" s="13"/>
      <c r="X303" s="13"/>
      <c r="Y303" s="13"/>
      <c r="Z303" s="13"/>
      <c r="AA303" s="13"/>
      <c r="AB303" s="13"/>
      <c r="AC303" s="13"/>
      <c r="AD303" s="13"/>
      <c r="AE303" s="13"/>
      <c r="AT303" s="240" t="s">
        <v>163</v>
      </c>
      <c r="AU303" s="240" t="s">
        <v>83</v>
      </c>
      <c r="AV303" s="13" t="s">
        <v>81</v>
      </c>
      <c r="AW303" s="13" t="s">
        <v>33</v>
      </c>
      <c r="AX303" s="13" t="s">
        <v>74</v>
      </c>
      <c r="AY303" s="240" t="s">
        <v>152</v>
      </c>
    </row>
    <row r="304" spans="1:51" s="14" customFormat="1" ht="12">
      <c r="A304" s="14"/>
      <c r="B304" s="241"/>
      <c r="C304" s="242"/>
      <c r="D304" s="226" t="s">
        <v>163</v>
      </c>
      <c r="E304" s="243" t="s">
        <v>19</v>
      </c>
      <c r="F304" s="244" t="s">
        <v>984</v>
      </c>
      <c r="G304" s="242"/>
      <c r="H304" s="245">
        <v>99.735</v>
      </c>
      <c r="I304" s="246"/>
      <c r="J304" s="242"/>
      <c r="K304" s="242"/>
      <c r="L304" s="247"/>
      <c r="M304" s="248"/>
      <c r="N304" s="249"/>
      <c r="O304" s="249"/>
      <c r="P304" s="249"/>
      <c r="Q304" s="249"/>
      <c r="R304" s="249"/>
      <c r="S304" s="249"/>
      <c r="T304" s="250"/>
      <c r="U304" s="14"/>
      <c r="V304" s="14"/>
      <c r="W304" s="14"/>
      <c r="X304" s="14"/>
      <c r="Y304" s="14"/>
      <c r="Z304" s="14"/>
      <c r="AA304" s="14"/>
      <c r="AB304" s="14"/>
      <c r="AC304" s="14"/>
      <c r="AD304" s="14"/>
      <c r="AE304" s="14"/>
      <c r="AT304" s="251" t="s">
        <v>163</v>
      </c>
      <c r="AU304" s="251" t="s">
        <v>83</v>
      </c>
      <c r="AV304" s="14" t="s">
        <v>83</v>
      </c>
      <c r="AW304" s="14" t="s">
        <v>33</v>
      </c>
      <c r="AX304" s="14" t="s">
        <v>74</v>
      </c>
      <c r="AY304" s="251" t="s">
        <v>152</v>
      </c>
    </row>
    <row r="305" spans="1:51" s="13" customFormat="1" ht="12">
      <c r="A305" s="13"/>
      <c r="B305" s="231"/>
      <c r="C305" s="232"/>
      <c r="D305" s="226" t="s">
        <v>163</v>
      </c>
      <c r="E305" s="233" t="s">
        <v>19</v>
      </c>
      <c r="F305" s="234" t="s">
        <v>378</v>
      </c>
      <c r="G305" s="232"/>
      <c r="H305" s="233" t="s">
        <v>19</v>
      </c>
      <c r="I305" s="235"/>
      <c r="J305" s="232"/>
      <c r="K305" s="232"/>
      <c r="L305" s="236"/>
      <c r="M305" s="237"/>
      <c r="N305" s="238"/>
      <c r="O305" s="238"/>
      <c r="P305" s="238"/>
      <c r="Q305" s="238"/>
      <c r="R305" s="238"/>
      <c r="S305" s="238"/>
      <c r="T305" s="239"/>
      <c r="U305" s="13"/>
      <c r="V305" s="13"/>
      <c r="W305" s="13"/>
      <c r="X305" s="13"/>
      <c r="Y305" s="13"/>
      <c r="Z305" s="13"/>
      <c r="AA305" s="13"/>
      <c r="AB305" s="13"/>
      <c r="AC305" s="13"/>
      <c r="AD305" s="13"/>
      <c r="AE305" s="13"/>
      <c r="AT305" s="240" t="s">
        <v>163</v>
      </c>
      <c r="AU305" s="240" t="s">
        <v>83</v>
      </c>
      <c r="AV305" s="13" t="s">
        <v>81</v>
      </c>
      <c r="AW305" s="13" t="s">
        <v>33</v>
      </c>
      <c r="AX305" s="13" t="s">
        <v>74</v>
      </c>
      <c r="AY305" s="240" t="s">
        <v>152</v>
      </c>
    </row>
    <row r="306" spans="1:51" s="14" customFormat="1" ht="12">
      <c r="A306" s="14"/>
      <c r="B306" s="241"/>
      <c r="C306" s="242"/>
      <c r="D306" s="226" t="s">
        <v>163</v>
      </c>
      <c r="E306" s="243" t="s">
        <v>19</v>
      </c>
      <c r="F306" s="244" t="s">
        <v>985</v>
      </c>
      <c r="G306" s="242"/>
      <c r="H306" s="245">
        <v>18.285</v>
      </c>
      <c r="I306" s="246"/>
      <c r="J306" s="242"/>
      <c r="K306" s="242"/>
      <c r="L306" s="247"/>
      <c r="M306" s="248"/>
      <c r="N306" s="249"/>
      <c r="O306" s="249"/>
      <c r="P306" s="249"/>
      <c r="Q306" s="249"/>
      <c r="R306" s="249"/>
      <c r="S306" s="249"/>
      <c r="T306" s="250"/>
      <c r="U306" s="14"/>
      <c r="V306" s="14"/>
      <c r="W306" s="14"/>
      <c r="X306" s="14"/>
      <c r="Y306" s="14"/>
      <c r="Z306" s="14"/>
      <c r="AA306" s="14"/>
      <c r="AB306" s="14"/>
      <c r="AC306" s="14"/>
      <c r="AD306" s="14"/>
      <c r="AE306" s="14"/>
      <c r="AT306" s="251" t="s">
        <v>163</v>
      </c>
      <c r="AU306" s="251" t="s">
        <v>83</v>
      </c>
      <c r="AV306" s="14" t="s">
        <v>83</v>
      </c>
      <c r="AW306" s="14" t="s">
        <v>33</v>
      </c>
      <c r="AX306" s="14" t="s">
        <v>74</v>
      </c>
      <c r="AY306" s="251" t="s">
        <v>152</v>
      </c>
    </row>
    <row r="307" spans="1:51" s="15" customFormat="1" ht="12">
      <c r="A307" s="15"/>
      <c r="B307" s="252"/>
      <c r="C307" s="253"/>
      <c r="D307" s="226" t="s">
        <v>163</v>
      </c>
      <c r="E307" s="254" t="s">
        <v>19</v>
      </c>
      <c r="F307" s="255" t="s">
        <v>170</v>
      </c>
      <c r="G307" s="253"/>
      <c r="H307" s="256">
        <v>240.84</v>
      </c>
      <c r="I307" s="257"/>
      <c r="J307" s="253"/>
      <c r="K307" s="253"/>
      <c r="L307" s="258"/>
      <c r="M307" s="259"/>
      <c r="N307" s="260"/>
      <c r="O307" s="260"/>
      <c r="P307" s="260"/>
      <c r="Q307" s="260"/>
      <c r="R307" s="260"/>
      <c r="S307" s="260"/>
      <c r="T307" s="261"/>
      <c r="U307" s="15"/>
      <c r="V307" s="15"/>
      <c r="W307" s="15"/>
      <c r="X307" s="15"/>
      <c r="Y307" s="15"/>
      <c r="Z307" s="15"/>
      <c r="AA307" s="15"/>
      <c r="AB307" s="15"/>
      <c r="AC307" s="15"/>
      <c r="AD307" s="15"/>
      <c r="AE307" s="15"/>
      <c r="AT307" s="262" t="s">
        <v>163</v>
      </c>
      <c r="AU307" s="262" t="s">
        <v>83</v>
      </c>
      <c r="AV307" s="15" t="s">
        <v>159</v>
      </c>
      <c r="AW307" s="15" t="s">
        <v>33</v>
      </c>
      <c r="AX307" s="15" t="s">
        <v>81</v>
      </c>
      <c r="AY307" s="262" t="s">
        <v>152</v>
      </c>
    </row>
    <row r="308" spans="1:65" s="2" customFormat="1" ht="24.15" customHeight="1">
      <c r="A308" s="39"/>
      <c r="B308" s="40"/>
      <c r="C308" s="213" t="s">
        <v>406</v>
      </c>
      <c r="D308" s="213" t="s">
        <v>154</v>
      </c>
      <c r="E308" s="214" t="s">
        <v>381</v>
      </c>
      <c r="F308" s="215" t="s">
        <v>382</v>
      </c>
      <c r="G308" s="216" t="s">
        <v>240</v>
      </c>
      <c r="H308" s="217">
        <v>240.84</v>
      </c>
      <c r="I308" s="218"/>
      <c r="J308" s="219">
        <f>ROUND(I308*H308,2)</f>
        <v>0</v>
      </c>
      <c r="K308" s="215" t="s">
        <v>158</v>
      </c>
      <c r="L308" s="45"/>
      <c r="M308" s="220" t="s">
        <v>19</v>
      </c>
      <c r="N308" s="221" t="s">
        <v>45</v>
      </c>
      <c r="O308" s="85"/>
      <c r="P308" s="222">
        <f>O308*H308</f>
        <v>0</v>
      </c>
      <c r="Q308" s="222">
        <v>0.00735</v>
      </c>
      <c r="R308" s="222">
        <f>Q308*H308</f>
        <v>1.770174</v>
      </c>
      <c r="S308" s="222">
        <v>0</v>
      </c>
      <c r="T308" s="223">
        <f>S308*H308</f>
        <v>0</v>
      </c>
      <c r="U308" s="39"/>
      <c r="V308" s="39"/>
      <c r="W308" s="39"/>
      <c r="X308" s="39"/>
      <c r="Y308" s="39"/>
      <c r="Z308" s="39"/>
      <c r="AA308" s="39"/>
      <c r="AB308" s="39"/>
      <c r="AC308" s="39"/>
      <c r="AD308" s="39"/>
      <c r="AE308" s="39"/>
      <c r="AR308" s="224" t="s">
        <v>159</v>
      </c>
      <c r="AT308" s="224" t="s">
        <v>154</v>
      </c>
      <c r="AU308" s="224" t="s">
        <v>83</v>
      </c>
      <c r="AY308" s="18" t="s">
        <v>152</v>
      </c>
      <c r="BE308" s="225">
        <f>IF(N308="základní",J308,0)</f>
        <v>0</v>
      </c>
      <c r="BF308" s="225">
        <f>IF(N308="snížená",J308,0)</f>
        <v>0</v>
      </c>
      <c r="BG308" s="225">
        <f>IF(N308="zákl. přenesená",J308,0)</f>
        <v>0</v>
      </c>
      <c r="BH308" s="225">
        <f>IF(N308="sníž. přenesená",J308,0)</f>
        <v>0</v>
      </c>
      <c r="BI308" s="225">
        <f>IF(N308="nulová",J308,0)</f>
        <v>0</v>
      </c>
      <c r="BJ308" s="18" t="s">
        <v>81</v>
      </c>
      <c r="BK308" s="225">
        <f>ROUND(I308*H308,2)</f>
        <v>0</v>
      </c>
      <c r="BL308" s="18" t="s">
        <v>159</v>
      </c>
      <c r="BM308" s="224" t="s">
        <v>986</v>
      </c>
    </row>
    <row r="309" spans="1:47" s="2" customFormat="1" ht="12">
      <c r="A309" s="39"/>
      <c r="B309" s="40"/>
      <c r="C309" s="41"/>
      <c r="D309" s="226" t="s">
        <v>161</v>
      </c>
      <c r="E309" s="41"/>
      <c r="F309" s="227" t="s">
        <v>340</v>
      </c>
      <c r="G309" s="41"/>
      <c r="H309" s="41"/>
      <c r="I309" s="228"/>
      <c r="J309" s="41"/>
      <c r="K309" s="41"/>
      <c r="L309" s="45"/>
      <c r="M309" s="229"/>
      <c r="N309" s="230"/>
      <c r="O309" s="85"/>
      <c r="P309" s="85"/>
      <c r="Q309" s="85"/>
      <c r="R309" s="85"/>
      <c r="S309" s="85"/>
      <c r="T309" s="86"/>
      <c r="U309" s="39"/>
      <c r="V309" s="39"/>
      <c r="W309" s="39"/>
      <c r="X309" s="39"/>
      <c r="Y309" s="39"/>
      <c r="Z309" s="39"/>
      <c r="AA309" s="39"/>
      <c r="AB309" s="39"/>
      <c r="AC309" s="39"/>
      <c r="AD309" s="39"/>
      <c r="AE309" s="39"/>
      <c r="AT309" s="18" t="s">
        <v>161</v>
      </c>
      <c r="AU309" s="18" t="s">
        <v>83</v>
      </c>
    </row>
    <row r="310" spans="1:51" s="13" customFormat="1" ht="12">
      <c r="A310" s="13"/>
      <c r="B310" s="231"/>
      <c r="C310" s="232"/>
      <c r="D310" s="226" t="s">
        <v>163</v>
      </c>
      <c r="E310" s="233" t="s">
        <v>19</v>
      </c>
      <c r="F310" s="234" t="s">
        <v>371</v>
      </c>
      <c r="G310" s="232"/>
      <c r="H310" s="233" t="s">
        <v>19</v>
      </c>
      <c r="I310" s="235"/>
      <c r="J310" s="232"/>
      <c r="K310" s="232"/>
      <c r="L310" s="236"/>
      <c r="M310" s="237"/>
      <c r="N310" s="238"/>
      <c r="O310" s="238"/>
      <c r="P310" s="238"/>
      <c r="Q310" s="238"/>
      <c r="R310" s="238"/>
      <c r="S310" s="238"/>
      <c r="T310" s="239"/>
      <c r="U310" s="13"/>
      <c r="V310" s="13"/>
      <c r="W310" s="13"/>
      <c r="X310" s="13"/>
      <c r="Y310" s="13"/>
      <c r="Z310" s="13"/>
      <c r="AA310" s="13"/>
      <c r="AB310" s="13"/>
      <c r="AC310" s="13"/>
      <c r="AD310" s="13"/>
      <c r="AE310" s="13"/>
      <c r="AT310" s="240" t="s">
        <v>163</v>
      </c>
      <c r="AU310" s="240" t="s">
        <v>83</v>
      </c>
      <c r="AV310" s="13" t="s">
        <v>81</v>
      </c>
      <c r="AW310" s="13" t="s">
        <v>33</v>
      </c>
      <c r="AX310" s="13" t="s">
        <v>74</v>
      </c>
      <c r="AY310" s="240" t="s">
        <v>152</v>
      </c>
    </row>
    <row r="311" spans="1:51" s="14" customFormat="1" ht="12">
      <c r="A311" s="14"/>
      <c r="B311" s="241"/>
      <c r="C311" s="242"/>
      <c r="D311" s="226" t="s">
        <v>163</v>
      </c>
      <c r="E311" s="243" t="s">
        <v>19</v>
      </c>
      <c r="F311" s="244" t="s">
        <v>982</v>
      </c>
      <c r="G311" s="242"/>
      <c r="H311" s="245">
        <v>86.25</v>
      </c>
      <c r="I311" s="246"/>
      <c r="J311" s="242"/>
      <c r="K311" s="242"/>
      <c r="L311" s="247"/>
      <c r="M311" s="248"/>
      <c r="N311" s="249"/>
      <c r="O311" s="249"/>
      <c r="P311" s="249"/>
      <c r="Q311" s="249"/>
      <c r="R311" s="249"/>
      <c r="S311" s="249"/>
      <c r="T311" s="250"/>
      <c r="U311" s="14"/>
      <c r="V311" s="14"/>
      <c r="W311" s="14"/>
      <c r="X311" s="14"/>
      <c r="Y311" s="14"/>
      <c r="Z311" s="14"/>
      <c r="AA311" s="14"/>
      <c r="AB311" s="14"/>
      <c r="AC311" s="14"/>
      <c r="AD311" s="14"/>
      <c r="AE311" s="14"/>
      <c r="AT311" s="251" t="s">
        <v>163</v>
      </c>
      <c r="AU311" s="251" t="s">
        <v>83</v>
      </c>
      <c r="AV311" s="14" t="s">
        <v>83</v>
      </c>
      <c r="AW311" s="14" t="s">
        <v>33</v>
      </c>
      <c r="AX311" s="14" t="s">
        <v>74</v>
      </c>
      <c r="AY311" s="251" t="s">
        <v>152</v>
      </c>
    </row>
    <row r="312" spans="1:51" s="13" customFormat="1" ht="12">
      <c r="A312" s="13"/>
      <c r="B312" s="231"/>
      <c r="C312" s="232"/>
      <c r="D312" s="226" t="s">
        <v>163</v>
      </c>
      <c r="E312" s="233" t="s">
        <v>19</v>
      </c>
      <c r="F312" s="234" t="s">
        <v>983</v>
      </c>
      <c r="G312" s="232"/>
      <c r="H312" s="233" t="s">
        <v>19</v>
      </c>
      <c r="I312" s="235"/>
      <c r="J312" s="232"/>
      <c r="K312" s="232"/>
      <c r="L312" s="236"/>
      <c r="M312" s="237"/>
      <c r="N312" s="238"/>
      <c r="O312" s="238"/>
      <c r="P312" s="238"/>
      <c r="Q312" s="238"/>
      <c r="R312" s="238"/>
      <c r="S312" s="238"/>
      <c r="T312" s="239"/>
      <c r="U312" s="13"/>
      <c r="V312" s="13"/>
      <c r="W312" s="13"/>
      <c r="X312" s="13"/>
      <c r="Y312" s="13"/>
      <c r="Z312" s="13"/>
      <c r="AA312" s="13"/>
      <c r="AB312" s="13"/>
      <c r="AC312" s="13"/>
      <c r="AD312" s="13"/>
      <c r="AE312" s="13"/>
      <c r="AT312" s="240" t="s">
        <v>163</v>
      </c>
      <c r="AU312" s="240" t="s">
        <v>83</v>
      </c>
      <c r="AV312" s="13" t="s">
        <v>81</v>
      </c>
      <c r="AW312" s="13" t="s">
        <v>33</v>
      </c>
      <c r="AX312" s="13" t="s">
        <v>74</v>
      </c>
      <c r="AY312" s="240" t="s">
        <v>152</v>
      </c>
    </row>
    <row r="313" spans="1:51" s="14" customFormat="1" ht="12">
      <c r="A313" s="14"/>
      <c r="B313" s="241"/>
      <c r="C313" s="242"/>
      <c r="D313" s="226" t="s">
        <v>163</v>
      </c>
      <c r="E313" s="243" t="s">
        <v>19</v>
      </c>
      <c r="F313" s="244" t="s">
        <v>944</v>
      </c>
      <c r="G313" s="242"/>
      <c r="H313" s="245">
        <v>36.57</v>
      </c>
      <c r="I313" s="246"/>
      <c r="J313" s="242"/>
      <c r="K313" s="242"/>
      <c r="L313" s="247"/>
      <c r="M313" s="248"/>
      <c r="N313" s="249"/>
      <c r="O313" s="249"/>
      <c r="P313" s="249"/>
      <c r="Q313" s="249"/>
      <c r="R313" s="249"/>
      <c r="S313" s="249"/>
      <c r="T313" s="250"/>
      <c r="U313" s="14"/>
      <c r="V313" s="14"/>
      <c r="W313" s="14"/>
      <c r="X313" s="14"/>
      <c r="Y313" s="14"/>
      <c r="Z313" s="14"/>
      <c r="AA313" s="14"/>
      <c r="AB313" s="14"/>
      <c r="AC313" s="14"/>
      <c r="AD313" s="14"/>
      <c r="AE313" s="14"/>
      <c r="AT313" s="251" t="s">
        <v>163</v>
      </c>
      <c r="AU313" s="251" t="s">
        <v>83</v>
      </c>
      <c r="AV313" s="14" t="s">
        <v>83</v>
      </c>
      <c r="AW313" s="14" t="s">
        <v>33</v>
      </c>
      <c r="AX313" s="14" t="s">
        <v>74</v>
      </c>
      <c r="AY313" s="251" t="s">
        <v>152</v>
      </c>
    </row>
    <row r="314" spans="1:51" s="13" customFormat="1" ht="12">
      <c r="A314" s="13"/>
      <c r="B314" s="231"/>
      <c r="C314" s="232"/>
      <c r="D314" s="226" t="s">
        <v>163</v>
      </c>
      <c r="E314" s="233" t="s">
        <v>19</v>
      </c>
      <c r="F314" s="234" t="s">
        <v>376</v>
      </c>
      <c r="G314" s="232"/>
      <c r="H314" s="233" t="s">
        <v>19</v>
      </c>
      <c r="I314" s="235"/>
      <c r="J314" s="232"/>
      <c r="K314" s="232"/>
      <c r="L314" s="236"/>
      <c r="M314" s="237"/>
      <c r="N314" s="238"/>
      <c r="O314" s="238"/>
      <c r="P314" s="238"/>
      <c r="Q314" s="238"/>
      <c r="R314" s="238"/>
      <c r="S314" s="238"/>
      <c r="T314" s="239"/>
      <c r="U314" s="13"/>
      <c r="V314" s="13"/>
      <c r="W314" s="13"/>
      <c r="X314" s="13"/>
      <c r="Y314" s="13"/>
      <c r="Z314" s="13"/>
      <c r="AA314" s="13"/>
      <c r="AB314" s="13"/>
      <c r="AC314" s="13"/>
      <c r="AD314" s="13"/>
      <c r="AE314" s="13"/>
      <c r="AT314" s="240" t="s">
        <v>163</v>
      </c>
      <c r="AU314" s="240" t="s">
        <v>83</v>
      </c>
      <c r="AV314" s="13" t="s">
        <v>81</v>
      </c>
      <c r="AW314" s="13" t="s">
        <v>33</v>
      </c>
      <c r="AX314" s="13" t="s">
        <v>74</v>
      </c>
      <c r="AY314" s="240" t="s">
        <v>152</v>
      </c>
    </row>
    <row r="315" spans="1:51" s="14" customFormat="1" ht="12">
      <c r="A315" s="14"/>
      <c r="B315" s="241"/>
      <c r="C315" s="242"/>
      <c r="D315" s="226" t="s">
        <v>163</v>
      </c>
      <c r="E315" s="243" t="s">
        <v>19</v>
      </c>
      <c r="F315" s="244" t="s">
        <v>984</v>
      </c>
      <c r="G315" s="242"/>
      <c r="H315" s="245">
        <v>99.735</v>
      </c>
      <c r="I315" s="246"/>
      <c r="J315" s="242"/>
      <c r="K315" s="242"/>
      <c r="L315" s="247"/>
      <c r="M315" s="248"/>
      <c r="N315" s="249"/>
      <c r="O315" s="249"/>
      <c r="P315" s="249"/>
      <c r="Q315" s="249"/>
      <c r="R315" s="249"/>
      <c r="S315" s="249"/>
      <c r="T315" s="250"/>
      <c r="U315" s="14"/>
      <c r="V315" s="14"/>
      <c r="W315" s="14"/>
      <c r="X315" s="14"/>
      <c r="Y315" s="14"/>
      <c r="Z315" s="14"/>
      <c r="AA315" s="14"/>
      <c r="AB315" s="14"/>
      <c r="AC315" s="14"/>
      <c r="AD315" s="14"/>
      <c r="AE315" s="14"/>
      <c r="AT315" s="251" t="s">
        <v>163</v>
      </c>
      <c r="AU315" s="251" t="s">
        <v>83</v>
      </c>
      <c r="AV315" s="14" t="s">
        <v>83</v>
      </c>
      <c r="AW315" s="14" t="s">
        <v>33</v>
      </c>
      <c r="AX315" s="14" t="s">
        <v>74</v>
      </c>
      <c r="AY315" s="251" t="s">
        <v>152</v>
      </c>
    </row>
    <row r="316" spans="1:51" s="13" customFormat="1" ht="12">
      <c r="A316" s="13"/>
      <c r="B316" s="231"/>
      <c r="C316" s="232"/>
      <c r="D316" s="226" t="s">
        <v>163</v>
      </c>
      <c r="E316" s="233" t="s">
        <v>19</v>
      </c>
      <c r="F316" s="234" t="s">
        <v>378</v>
      </c>
      <c r="G316" s="232"/>
      <c r="H316" s="233" t="s">
        <v>19</v>
      </c>
      <c r="I316" s="235"/>
      <c r="J316" s="232"/>
      <c r="K316" s="232"/>
      <c r="L316" s="236"/>
      <c r="M316" s="237"/>
      <c r="N316" s="238"/>
      <c r="O316" s="238"/>
      <c r="P316" s="238"/>
      <c r="Q316" s="238"/>
      <c r="R316" s="238"/>
      <c r="S316" s="238"/>
      <c r="T316" s="239"/>
      <c r="U316" s="13"/>
      <c r="V316" s="13"/>
      <c r="W316" s="13"/>
      <c r="X316" s="13"/>
      <c r="Y316" s="13"/>
      <c r="Z316" s="13"/>
      <c r="AA316" s="13"/>
      <c r="AB316" s="13"/>
      <c r="AC316" s="13"/>
      <c r="AD316" s="13"/>
      <c r="AE316" s="13"/>
      <c r="AT316" s="240" t="s">
        <v>163</v>
      </c>
      <c r="AU316" s="240" t="s">
        <v>83</v>
      </c>
      <c r="AV316" s="13" t="s">
        <v>81</v>
      </c>
      <c r="AW316" s="13" t="s">
        <v>33</v>
      </c>
      <c r="AX316" s="13" t="s">
        <v>74</v>
      </c>
      <c r="AY316" s="240" t="s">
        <v>152</v>
      </c>
    </row>
    <row r="317" spans="1:51" s="14" customFormat="1" ht="12">
      <c r="A317" s="14"/>
      <c r="B317" s="241"/>
      <c r="C317" s="242"/>
      <c r="D317" s="226" t="s">
        <v>163</v>
      </c>
      <c r="E317" s="243" t="s">
        <v>19</v>
      </c>
      <c r="F317" s="244" t="s">
        <v>985</v>
      </c>
      <c r="G317" s="242"/>
      <c r="H317" s="245">
        <v>18.285</v>
      </c>
      <c r="I317" s="246"/>
      <c r="J317" s="242"/>
      <c r="K317" s="242"/>
      <c r="L317" s="247"/>
      <c r="M317" s="248"/>
      <c r="N317" s="249"/>
      <c r="O317" s="249"/>
      <c r="P317" s="249"/>
      <c r="Q317" s="249"/>
      <c r="R317" s="249"/>
      <c r="S317" s="249"/>
      <c r="T317" s="250"/>
      <c r="U317" s="14"/>
      <c r="V317" s="14"/>
      <c r="W317" s="14"/>
      <c r="X317" s="14"/>
      <c r="Y317" s="14"/>
      <c r="Z317" s="14"/>
      <c r="AA317" s="14"/>
      <c r="AB317" s="14"/>
      <c r="AC317" s="14"/>
      <c r="AD317" s="14"/>
      <c r="AE317" s="14"/>
      <c r="AT317" s="251" t="s">
        <v>163</v>
      </c>
      <c r="AU317" s="251" t="s">
        <v>83</v>
      </c>
      <c r="AV317" s="14" t="s">
        <v>83</v>
      </c>
      <c r="AW317" s="14" t="s">
        <v>33</v>
      </c>
      <c r="AX317" s="14" t="s">
        <v>74</v>
      </c>
      <c r="AY317" s="251" t="s">
        <v>152</v>
      </c>
    </row>
    <row r="318" spans="1:51" s="15" customFormat="1" ht="12">
      <c r="A318" s="15"/>
      <c r="B318" s="252"/>
      <c r="C318" s="253"/>
      <c r="D318" s="226" t="s">
        <v>163</v>
      </c>
      <c r="E318" s="254" t="s">
        <v>19</v>
      </c>
      <c r="F318" s="255" t="s">
        <v>170</v>
      </c>
      <c r="G318" s="253"/>
      <c r="H318" s="256">
        <v>240.84</v>
      </c>
      <c r="I318" s="257"/>
      <c r="J318" s="253"/>
      <c r="K318" s="253"/>
      <c r="L318" s="258"/>
      <c r="M318" s="259"/>
      <c r="N318" s="260"/>
      <c r="O318" s="260"/>
      <c r="P318" s="260"/>
      <c r="Q318" s="260"/>
      <c r="R318" s="260"/>
      <c r="S318" s="260"/>
      <c r="T318" s="261"/>
      <c r="U318" s="15"/>
      <c r="V318" s="15"/>
      <c r="W318" s="15"/>
      <c r="X318" s="15"/>
      <c r="Y318" s="15"/>
      <c r="Z318" s="15"/>
      <c r="AA318" s="15"/>
      <c r="AB318" s="15"/>
      <c r="AC318" s="15"/>
      <c r="AD318" s="15"/>
      <c r="AE318" s="15"/>
      <c r="AT318" s="262" t="s">
        <v>163</v>
      </c>
      <c r="AU318" s="262" t="s">
        <v>83</v>
      </c>
      <c r="AV318" s="15" t="s">
        <v>159</v>
      </c>
      <c r="AW318" s="15" t="s">
        <v>33</v>
      </c>
      <c r="AX318" s="15" t="s">
        <v>81</v>
      </c>
      <c r="AY318" s="262" t="s">
        <v>152</v>
      </c>
    </row>
    <row r="319" spans="1:65" s="2" customFormat="1" ht="24.15" customHeight="1">
      <c r="A319" s="39"/>
      <c r="B319" s="40"/>
      <c r="C319" s="213" t="s">
        <v>415</v>
      </c>
      <c r="D319" s="213" t="s">
        <v>154</v>
      </c>
      <c r="E319" s="214" t="s">
        <v>422</v>
      </c>
      <c r="F319" s="215" t="s">
        <v>423</v>
      </c>
      <c r="G319" s="216" t="s">
        <v>240</v>
      </c>
      <c r="H319" s="217">
        <v>3.99</v>
      </c>
      <c r="I319" s="218"/>
      <c r="J319" s="219">
        <f>ROUND(I319*H319,2)</f>
        <v>0</v>
      </c>
      <c r="K319" s="215" t="s">
        <v>19</v>
      </c>
      <c r="L319" s="45"/>
      <c r="M319" s="220" t="s">
        <v>19</v>
      </c>
      <c r="N319" s="221" t="s">
        <v>45</v>
      </c>
      <c r="O319" s="85"/>
      <c r="P319" s="222">
        <f>O319*H319</f>
        <v>0</v>
      </c>
      <c r="Q319" s="222">
        <v>0.16177</v>
      </c>
      <c r="R319" s="222">
        <f>Q319*H319</f>
        <v>0.6454623</v>
      </c>
      <c r="S319" s="222">
        <v>0</v>
      </c>
      <c r="T319" s="223">
        <f>S319*H319</f>
        <v>0</v>
      </c>
      <c r="U319" s="39"/>
      <c r="V319" s="39"/>
      <c r="W319" s="39"/>
      <c r="X319" s="39"/>
      <c r="Y319" s="39"/>
      <c r="Z319" s="39"/>
      <c r="AA319" s="39"/>
      <c r="AB319" s="39"/>
      <c r="AC319" s="39"/>
      <c r="AD319" s="39"/>
      <c r="AE319" s="39"/>
      <c r="AR319" s="224" t="s">
        <v>159</v>
      </c>
      <c r="AT319" s="224" t="s">
        <v>154</v>
      </c>
      <c r="AU319" s="224" t="s">
        <v>83</v>
      </c>
      <c r="AY319" s="18" t="s">
        <v>152</v>
      </c>
      <c r="BE319" s="225">
        <f>IF(N319="základní",J319,0)</f>
        <v>0</v>
      </c>
      <c r="BF319" s="225">
        <f>IF(N319="snížená",J319,0)</f>
        <v>0</v>
      </c>
      <c r="BG319" s="225">
        <f>IF(N319="zákl. přenesená",J319,0)</f>
        <v>0</v>
      </c>
      <c r="BH319" s="225">
        <f>IF(N319="sníž. přenesená",J319,0)</f>
        <v>0</v>
      </c>
      <c r="BI319" s="225">
        <f>IF(N319="nulová",J319,0)</f>
        <v>0</v>
      </c>
      <c r="BJ319" s="18" t="s">
        <v>81</v>
      </c>
      <c r="BK319" s="225">
        <f>ROUND(I319*H319,2)</f>
        <v>0</v>
      </c>
      <c r="BL319" s="18" t="s">
        <v>159</v>
      </c>
      <c r="BM319" s="224" t="s">
        <v>987</v>
      </c>
    </row>
    <row r="320" spans="1:47" s="2" customFormat="1" ht="12">
      <c r="A320" s="39"/>
      <c r="B320" s="40"/>
      <c r="C320" s="41"/>
      <c r="D320" s="226" t="s">
        <v>161</v>
      </c>
      <c r="E320" s="41"/>
      <c r="F320" s="227" t="s">
        <v>425</v>
      </c>
      <c r="G320" s="41"/>
      <c r="H320" s="41"/>
      <c r="I320" s="228"/>
      <c r="J320" s="41"/>
      <c r="K320" s="41"/>
      <c r="L320" s="45"/>
      <c r="M320" s="229"/>
      <c r="N320" s="230"/>
      <c r="O320" s="85"/>
      <c r="P320" s="85"/>
      <c r="Q320" s="85"/>
      <c r="R320" s="85"/>
      <c r="S320" s="85"/>
      <c r="T320" s="86"/>
      <c r="U320" s="39"/>
      <c r="V320" s="39"/>
      <c r="W320" s="39"/>
      <c r="X320" s="39"/>
      <c r="Y320" s="39"/>
      <c r="Z320" s="39"/>
      <c r="AA320" s="39"/>
      <c r="AB320" s="39"/>
      <c r="AC320" s="39"/>
      <c r="AD320" s="39"/>
      <c r="AE320" s="39"/>
      <c r="AT320" s="18" t="s">
        <v>161</v>
      </c>
      <c r="AU320" s="18" t="s">
        <v>83</v>
      </c>
    </row>
    <row r="321" spans="1:51" s="13" customFormat="1" ht="12">
      <c r="A321" s="13"/>
      <c r="B321" s="231"/>
      <c r="C321" s="232"/>
      <c r="D321" s="226" t="s">
        <v>163</v>
      </c>
      <c r="E321" s="233" t="s">
        <v>19</v>
      </c>
      <c r="F321" s="234" t="s">
        <v>988</v>
      </c>
      <c r="G321" s="232"/>
      <c r="H321" s="233" t="s">
        <v>19</v>
      </c>
      <c r="I321" s="235"/>
      <c r="J321" s="232"/>
      <c r="K321" s="232"/>
      <c r="L321" s="236"/>
      <c r="M321" s="237"/>
      <c r="N321" s="238"/>
      <c r="O321" s="238"/>
      <c r="P321" s="238"/>
      <c r="Q321" s="238"/>
      <c r="R321" s="238"/>
      <c r="S321" s="238"/>
      <c r="T321" s="239"/>
      <c r="U321" s="13"/>
      <c r="V321" s="13"/>
      <c r="W321" s="13"/>
      <c r="X321" s="13"/>
      <c r="Y321" s="13"/>
      <c r="Z321" s="13"/>
      <c r="AA321" s="13"/>
      <c r="AB321" s="13"/>
      <c r="AC321" s="13"/>
      <c r="AD321" s="13"/>
      <c r="AE321" s="13"/>
      <c r="AT321" s="240" t="s">
        <v>163</v>
      </c>
      <c r="AU321" s="240" t="s">
        <v>83</v>
      </c>
      <c r="AV321" s="13" t="s">
        <v>81</v>
      </c>
      <c r="AW321" s="13" t="s">
        <v>33</v>
      </c>
      <c r="AX321" s="13" t="s">
        <v>74</v>
      </c>
      <c r="AY321" s="240" t="s">
        <v>152</v>
      </c>
    </row>
    <row r="322" spans="1:51" s="14" customFormat="1" ht="12">
      <c r="A322" s="14"/>
      <c r="B322" s="241"/>
      <c r="C322" s="242"/>
      <c r="D322" s="226" t="s">
        <v>163</v>
      </c>
      <c r="E322" s="243" t="s">
        <v>19</v>
      </c>
      <c r="F322" s="244" t="s">
        <v>989</v>
      </c>
      <c r="G322" s="242"/>
      <c r="H322" s="245">
        <v>3.99</v>
      </c>
      <c r="I322" s="246"/>
      <c r="J322" s="242"/>
      <c r="K322" s="242"/>
      <c r="L322" s="247"/>
      <c r="M322" s="248"/>
      <c r="N322" s="249"/>
      <c r="O322" s="249"/>
      <c r="P322" s="249"/>
      <c r="Q322" s="249"/>
      <c r="R322" s="249"/>
      <c r="S322" s="249"/>
      <c r="T322" s="250"/>
      <c r="U322" s="14"/>
      <c r="V322" s="14"/>
      <c r="W322" s="14"/>
      <c r="X322" s="14"/>
      <c r="Y322" s="14"/>
      <c r="Z322" s="14"/>
      <c r="AA322" s="14"/>
      <c r="AB322" s="14"/>
      <c r="AC322" s="14"/>
      <c r="AD322" s="14"/>
      <c r="AE322" s="14"/>
      <c r="AT322" s="251" t="s">
        <v>163</v>
      </c>
      <c r="AU322" s="251" t="s">
        <v>83</v>
      </c>
      <c r="AV322" s="14" t="s">
        <v>83</v>
      </c>
      <c r="AW322" s="14" t="s">
        <v>33</v>
      </c>
      <c r="AX322" s="14" t="s">
        <v>74</v>
      </c>
      <c r="AY322" s="251" t="s">
        <v>152</v>
      </c>
    </row>
    <row r="323" spans="1:51" s="15" customFormat="1" ht="12">
      <c r="A323" s="15"/>
      <c r="B323" s="252"/>
      <c r="C323" s="253"/>
      <c r="D323" s="226" t="s">
        <v>163</v>
      </c>
      <c r="E323" s="254" t="s">
        <v>19</v>
      </c>
      <c r="F323" s="255" t="s">
        <v>170</v>
      </c>
      <c r="G323" s="253"/>
      <c r="H323" s="256">
        <v>3.99</v>
      </c>
      <c r="I323" s="257"/>
      <c r="J323" s="253"/>
      <c r="K323" s="253"/>
      <c r="L323" s="258"/>
      <c r="M323" s="259"/>
      <c r="N323" s="260"/>
      <c r="O323" s="260"/>
      <c r="P323" s="260"/>
      <c r="Q323" s="260"/>
      <c r="R323" s="260"/>
      <c r="S323" s="260"/>
      <c r="T323" s="261"/>
      <c r="U323" s="15"/>
      <c r="V323" s="15"/>
      <c r="W323" s="15"/>
      <c r="X323" s="15"/>
      <c r="Y323" s="15"/>
      <c r="Z323" s="15"/>
      <c r="AA323" s="15"/>
      <c r="AB323" s="15"/>
      <c r="AC323" s="15"/>
      <c r="AD323" s="15"/>
      <c r="AE323" s="15"/>
      <c r="AT323" s="262" t="s">
        <v>163</v>
      </c>
      <c r="AU323" s="262" t="s">
        <v>83</v>
      </c>
      <c r="AV323" s="15" t="s">
        <v>159</v>
      </c>
      <c r="AW323" s="15" t="s">
        <v>33</v>
      </c>
      <c r="AX323" s="15" t="s">
        <v>81</v>
      </c>
      <c r="AY323" s="262" t="s">
        <v>152</v>
      </c>
    </row>
    <row r="324" spans="1:65" s="2" customFormat="1" ht="24.15" customHeight="1">
      <c r="A324" s="39"/>
      <c r="B324" s="40"/>
      <c r="C324" s="213" t="s">
        <v>421</v>
      </c>
      <c r="D324" s="213" t="s">
        <v>154</v>
      </c>
      <c r="E324" s="214" t="s">
        <v>990</v>
      </c>
      <c r="F324" s="215" t="s">
        <v>991</v>
      </c>
      <c r="G324" s="216" t="s">
        <v>240</v>
      </c>
      <c r="H324" s="217">
        <v>2.52</v>
      </c>
      <c r="I324" s="218"/>
      <c r="J324" s="219">
        <f>ROUND(I324*H324,2)</f>
        <v>0</v>
      </c>
      <c r="K324" s="215" t="s">
        <v>19</v>
      </c>
      <c r="L324" s="45"/>
      <c r="M324" s="220" t="s">
        <v>19</v>
      </c>
      <c r="N324" s="221" t="s">
        <v>45</v>
      </c>
      <c r="O324" s="85"/>
      <c r="P324" s="222">
        <f>O324*H324</f>
        <v>0</v>
      </c>
      <c r="Q324" s="222">
        <v>0.23845</v>
      </c>
      <c r="R324" s="222">
        <f>Q324*H324</f>
        <v>0.600894</v>
      </c>
      <c r="S324" s="222">
        <v>0</v>
      </c>
      <c r="T324" s="223">
        <f>S324*H324</f>
        <v>0</v>
      </c>
      <c r="U324" s="39"/>
      <c r="V324" s="39"/>
      <c r="W324" s="39"/>
      <c r="X324" s="39"/>
      <c r="Y324" s="39"/>
      <c r="Z324" s="39"/>
      <c r="AA324" s="39"/>
      <c r="AB324" s="39"/>
      <c r="AC324" s="39"/>
      <c r="AD324" s="39"/>
      <c r="AE324" s="39"/>
      <c r="AR324" s="224" t="s">
        <v>159</v>
      </c>
      <c r="AT324" s="224" t="s">
        <v>154</v>
      </c>
      <c r="AU324" s="224" t="s">
        <v>83</v>
      </c>
      <c r="AY324" s="18" t="s">
        <v>152</v>
      </c>
      <c r="BE324" s="225">
        <f>IF(N324="základní",J324,0)</f>
        <v>0</v>
      </c>
      <c r="BF324" s="225">
        <f>IF(N324="snížená",J324,0)</f>
        <v>0</v>
      </c>
      <c r="BG324" s="225">
        <f>IF(N324="zákl. přenesená",J324,0)</f>
        <v>0</v>
      </c>
      <c r="BH324" s="225">
        <f>IF(N324="sníž. přenesená",J324,0)</f>
        <v>0</v>
      </c>
      <c r="BI324" s="225">
        <f>IF(N324="nulová",J324,0)</f>
        <v>0</v>
      </c>
      <c r="BJ324" s="18" t="s">
        <v>81</v>
      </c>
      <c r="BK324" s="225">
        <f>ROUND(I324*H324,2)</f>
        <v>0</v>
      </c>
      <c r="BL324" s="18" t="s">
        <v>159</v>
      </c>
      <c r="BM324" s="224" t="s">
        <v>992</v>
      </c>
    </row>
    <row r="325" spans="1:47" s="2" customFormat="1" ht="12">
      <c r="A325" s="39"/>
      <c r="B325" s="40"/>
      <c r="C325" s="41"/>
      <c r="D325" s="226" t="s">
        <v>161</v>
      </c>
      <c r="E325" s="41"/>
      <c r="F325" s="227" t="s">
        <v>425</v>
      </c>
      <c r="G325" s="41"/>
      <c r="H325" s="41"/>
      <c r="I325" s="228"/>
      <c r="J325" s="41"/>
      <c r="K325" s="41"/>
      <c r="L325" s="45"/>
      <c r="M325" s="229"/>
      <c r="N325" s="230"/>
      <c r="O325" s="85"/>
      <c r="P325" s="85"/>
      <c r="Q325" s="85"/>
      <c r="R325" s="85"/>
      <c r="S325" s="85"/>
      <c r="T325" s="86"/>
      <c r="U325" s="39"/>
      <c r="V325" s="39"/>
      <c r="W325" s="39"/>
      <c r="X325" s="39"/>
      <c r="Y325" s="39"/>
      <c r="Z325" s="39"/>
      <c r="AA325" s="39"/>
      <c r="AB325" s="39"/>
      <c r="AC325" s="39"/>
      <c r="AD325" s="39"/>
      <c r="AE325" s="39"/>
      <c r="AT325" s="18" t="s">
        <v>161</v>
      </c>
      <c r="AU325" s="18" t="s">
        <v>83</v>
      </c>
    </row>
    <row r="326" spans="1:51" s="13" customFormat="1" ht="12">
      <c r="A326" s="13"/>
      <c r="B326" s="231"/>
      <c r="C326" s="232"/>
      <c r="D326" s="226" t="s">
        <v>163</v>
      </c>
      <c r="E326" s="233" t="s">
        <v>19</v>
      </c>
      <c r="F326" s="234" t="s">
        <v>993</v>
      </c>
      <c r="G326" s="232"/>
      <c r="H326" s="233" t="s">
        <v>19</v>
      </c>
      <c r="I326" s="235"/>
      <c r="J326" s="232"/>
      <c r="K326" s="232"/>
      <c r="L326" s="236"/>
      <c r="M326" s="237"/>
      <c r="N326" s="238"/>
      <c r="O326" s="238"/>
      <c r="P326" s="238"/>
      <c r="Q326" s="238"/>
      <c r="R326" s="238"/>
      <c r="S326" s="238"/>
      <c r="T326" s="239"/>
      <c r="U326" s="13"/>
      <c r="V326" s="13"/>
      <c r="W326" s="13"/>
      <c r="X326" s="13"/>
      <c r="Y326" s="13"/>
      <c r="Z326" s="13"/>
      <c r="AA326" s="13"/>
      <c r="AB326" s="13"/>
      <c r="AC326" s="13"/>
      <c r="AD326" s="13"/>
      <c r="AE326" s="13"/>
      <c r="AT326" s="240" t="s">
        <v>163</v>
      </c>
      <c r="AU326" s="240" t="s">
        <v>83</v>
      </c>
      <c r="AV326" s="13" t="s">
        <v>81</v>
      </c>
      <c r="AW326" s="13" t="s">
        <v>33</v>
      </c>
      <c r="AX326" s="13" t="s">
        <v>74</v>
      </c>
      <c r="AY326" s="240" t="s">
        <v>152</v>
      </c>
    </row>
    <row r="327" spans="1:51" s="14" customFormat="1" ht="12">
      <c r="A327" s="14"/>
      <c r="B327" s="241"/>
      <c r="C327" s="242"/>
      <c r="D327" s="226" t="s">
        <v>163</v>
      </c>
      <c r="E327" s="243" t="s">
        <v>19</v>
      </c>
      <c r="F327" s="244" t="s">
        <v>994</v>
      </c>
      <c r="G327" s="242"/>
      <c r="H327" s="245">
        <v>2.52</v>
      </c>
      <c r="I327" s="246"/>
      <c r="J327" s="242"/>
      <c r="K327" s="242"/>
      <c r="L327" s="247"/>
      <c r="M327" s="248"/>
      <c r="N327" s="249"/>
      <c r="O327" s="249"/>
      <c r="P327" s="249"/>
      <c r="Q327" s="249"/>
      <c r="R327" s="249"/>
      <c r="S327" s="249"/>
      <c r="T327" s="250"/>
      <c r="U327" s="14"/>
      <c r="V327" s="14"/>
      <c r="W327" s="14"/>
      <c r="X327" s="14"/>
      <c r="Y327" s="14"/>
      <c r="Z327" s="14"/>
      <c r="AA327" s="14"/>
      <c r="AB327" s="14"/>
      <c r="AC327" s="14"/>
      <c r="AD327" s="14"/>
      <c r="AE327" s="14"/>
      <c r="AT327" s="251" t="s">
        <v>163</v>
      </c>
      <c r="AU327" s="251" t="s">
        <v>83</v>
      </c>
      <c r="AV327" s="14" t="s">
        <v>83</v>
      </c>
      <c r="AW327" s="14" t="s">
        <v>33</v>
      </c>
      <c r="AX327" s="14" t="s">
        <v>74</v>
      </c>
      <c r="AY327" s="251" t="s">
        <v>152</v>
      </c>
    </row>
    <row r="328" spans="1:51" s="15" customFormat="1" ht="12">
      <c r="A328" s="15"/>
      <c r="B328" s="252"/>
      <c r="C328" s="253"/>
      <c r="D328" s="226" t="s">
        <v>163</v>
      </c>
      <c r="E328" s="254" t="s">
        <v>19</v>
      </c>
      <c r="F328" s="255" t="s">
        <v>170</v>
      </c>
      <c r="G328" s="253"/>
      <c r="H328" s="256">
        <v>2.52</v>
      </c>
      <c r="I328" s="257"/>
      <c r="J328" s="253"/>
      <c r="K328" s="253"/>
      <c r="L328" s="258"/>
      <c r="M328" s="259"/>
      <c r="N328" s="260"/>
      <c r="O328" s="260"/>
      <c r="P328" s="260"/>
      <c r="Q328" s="260"/>
      <c r="R328" s="260"/>
      <c r="S328" s="260"/>
      <c r="T328" s="261"/>
      <c r="U328" s="15"/>
      <c r="V328" s="15"/>
      <c r="W328" s="15"/>
      <c r="X328" s="15"/>
      <c r="Y328" s="15"/>
      <c r="Z328" s="15"/>
      <c r="AA328" s="15"/>
      <c r="AB328" s="15"/>
      <c r="AC328" s="15"/>
      <c r="AD328" s="15"/>
      <c r="AE328" s="15"/>
      <c r="AT328" s="262" t="s">
        <v>163</v>
      </c>
      <c r="AU328" s="262" t="s">
        <v>83</v>
      </c>
      <c r="AV328" s="15" t="s">
        <v>159</v>
      </c>
      <c r="AW328" s="15" t="s">
        <v>33</v>
      </c>
      <c r="AX328" s="15" t="s">
        <v>81</v>
      </c>
      <c r="AY328" s="262" t="s">
        <v>152</v>
      </c>
    </row>
    <row r="329" spans="1:63" s="12" customFormat="1" ht="22.8" customHeight="1">
      <c r="A329" s="12"/>
      <c r="B329" s="197"/>
      <c r="C329" s="198"/>
      <c r="D329" s="199" t="s">
        <v>73</v>
      </c>
      <c r="E329" s="211" t="s">
        <v>214</v>
      </c>
      <c r="F329" s="211" t="s">
        <v>432</v>
      </c>
      <c r="G329" s="198"/>
      <c r="H329" s="198"/>
      <c r="I329" s="201"/>
      <c r="J329" s="212">
        <f>BK329</f>
        <v>0</v>
      </c>
      <c r="K329" s="198"/>
      <c r="L329" s="203"/>
      <c r="M329" s="204"/>
      <c r="N329" s="205"/>
      <c r="O329" s="205"/>
      <c r="P329" s="206">
        <f>SUM(P330:P365)</f>
        <v>0</v>
      </c>
      <c r="Q329" s="205"/>
      <c r="R329" s="206">
        <f>SUM(R330:R365)</f>
        <v>6.023345</v>
      </c>
      <c r="S329" s="205"/>
      <c r="T329" s="207">
        <f>SUM(T330:T365)</f>
        <v>0</v>
      </c>
      <c r="U329" s="12"/>
      <c r="V329" s="12"/>
      <c r="W329" s="12"/>
      <c r="X329" s="12"/>
      <c r="Y329" s="12"/>
      <c r="Z329" s="12"/>
      <c r="AA329" s="12"/>
      <c r="AB329" s="12"/>
      <c r="AC329" s="12"/>
      <c r="AD329" s="12"/>
      <c r="AE329" s="12"/>
      <c r="AR329" s="208" t="s">
        <v>81</v>
      </c>
      <c r="AT329" s="209" t="s">
        <v>73</v>
      </c>
      <c r="AU329" s="209" t="s">
        <v>81</v>
      </c>
      <c r="AY329" s="208" t="s">
        <v>152</v>
      </c>
      <c r="BK329" s="210">
        <f>SUM(BK330:BK365)</f>
        <v>0</v>
      </c>
    </row>
    <row r="330" spans="1:65" s="2" customFormat="1" ht="14.4" customHeight="1">
      <c r="A330" s="39"/>
      <c r="B330" s="40"/>
      <c r="C330" s="213" t="s">
        <v>433</v>
      </c>
      <c r="D330" s="213" t="s">
        <v>154</v>
      </c>
      <c r="E330" s="214" t="s">
        <v>434</v>
      </c>
      <c r="F330" s="215" t="s">
        <v>435</v>
      </c>
      <c r="G330" s="216" t="s">
        <v>240</v>
      </c>
      <c r="H330" s="217">
        <v>69.66</v>
      </c>
      <c r="I330" s="218"/>
      <c r="J330" s="219">
        <f>ROUND(I330*H330,2)</f>
        <v>0</v>
      </c>
      <c r="K330" s="215" t="s">
        <v>158</v>
      </c>
      <c r="L330" s="45"/>
      <c r="M330" s="220" t="s">
        <v>19</v>
      </c>
      <c r="N330" s="221" t="s">
        <v>45</v>
      </c>
      <c r="O330" s="85"/>
      <c r="P330" s="222">
        <f>O330*H330</f>
        <v>0</v>
      </c>
      <c r="Q330" s="222">
        <v>0.00047</v>
      </c>
      <c r="R330" s="222">
        <f>Q330*H330</f>
        <v>0.0327402</v>
      </c>
      <c r="S330" s="222">
        <v>0</v>
      </c>
      <c r="T330" s="223">
        <f>S330*H330</f>
        <v>0</v>
      </c>
      <c r="U330" s="39"/>
      <c r="V330" s="39"/>
      <c r="W330" s="39"/>
      <c r="X330" s="39"/>
      <c r="Y330" s="39"/>
      <c r="Z330" s="39"/>
      <c r="AA330" s="39"/>
      <c r="AB330" s="39"/>
      <c r="AC330" s="39"/>
      <c r="AD330" s="39"/>
      <c r="AE330" s="39"/>
      <c r="AR330" s="224" t="s">
        <v>159</v>
      </c>
      <c r="AT330" s="224" t="s">
        <v>154</v>
      </c>
      <c r="AU330" s="224" t="s">
        <v>83</v>
      </c>
      <c r="AY330" s="18" t="s">
        <v>152</v>
      </c>
      <c r="BE330" s="225">
        <f>IF(N330="základní",J330,0)</f>
        <v>0</v>
      </c>
      <c r="BF330" s="225">
        <f>IF(N330="snížená",J330,0)</f>
        <v>0</v>
      </c>
      <c r="BG330" s="225">
        <f>IF(N330="zákl. přenesená",J330,0)</f>
        <v>0</v>
      </c>
      <c r="BH330" s="225">
        <f>IF(N330="sníž. přenesená",J330,0)</f>
        <v>0</v>
      </c>
      <c r="BI330" s="225">
        <f>IF(N330="nulová",J330,0)</f>
        <v>0</v>
      </c>
      <c r="BJ330" s="18" t="s">
        <v>81</v>
      </c>
      <c r="BK330" s="225">
        <f>ROUND(I330*H330,2)</f>
        <v>0</v>
      </c>
      <c r="BL330" s="18" t="s">
        <v>159</v>
      </c>
      <c r="BM330" s="224" t="s">
        <v>995</v>
      </c>
    </row>
    <row r="331" spans="1:47" s="2" customFormat="1" ht="12">
      <c r="A331" s="39"/>
      <c r="B331" s="40"/>
      <c r="C331" s="41"/>
      <c r="D331" s="226" t="s">
        <v>161</v>
      </c>
      <c r="E331" s="41"/>
      <c r="F331" s="227" t="s">
        <v>437</v>
      </c>
      <c r="G331" s="41"/>
      <c r="H331" s="41"/>
      <c r="I331" s="228"/>
      <c r="J331" s="41"/>
      <c r="K331" s="41"/>
      <c r="L331" s="45"/>
      <c r="M331" s="229"/>
      <c r="N331" s="230"/>
      <c r="O331" s="85"/>
      <c r="P331" s="85"/>
      <c r="Q331" s="85"/>
      <c r="R331" s="85"/>
      <c r="S331" s="85"/>
      <c r="T331" s="86"/>
      <c r="U331" s="39"/>
      <c r="V331" s="39"/>
      <c r="W331" s="39"/>
      <c r="X331" s="39"/>
      <c r="Y331" s="39"/>
      <c r="Z331" s="39"/>
      <c r="AA331" s="39"/>
      <c r="AB331" s="39"/>
      <c r="AC331" s="39"/>
      <c r="AD331" s="39"/>
      <c r="AE331" s="39"/>
      <c r="AT331" s="18" t="s">
        <v>161</v>
      </c>
      <c r="AU331" s="18" t="s">
        <v>83</v>
      </c>
    </row>
    <row r="332" spans="1:51" s="13" customFormat="1" ht="12">
      <c r="A332" s="13"/>
      <c r="B332" s="231"/>
      <c r="C332" s="232"/>
      <c r="D332" s="226" t="s">
        <v>163</v>
      </c>
      <c r="E332" s="233" t="s">
        <v>19</v>
      </c>
      <c r="F332" s="234" t="s">
        <v>996</v>
      </c>
      <c r="G332" s="232"/>
      <c r="H332" s="233" t="s">
        <v>19</v>
      </c>
      <c r="I332" s="235"/>
      <c r="J332" s="232"/>
      <c r="K332" s="232"/>
      <c r="L332" s="236"/>
      <c r="M332" s="237"/>
      <c r="N332" s="238"/>
      <c r="O332" s="238"/>
      <c r="P332" s="238"/>
      <c r="Q332" s="238"/>
      <c r="R332" s="238"/>
      <c r="S332" s="238"/>
      <c r="T332" s="239"/>
      <c r="U332" s="13"/>
      <c r="V332" s="13"/>
      <c r="W332" s="13"/>
      <c r="X332" s="13"/>
      <c r="Y332" s="13"/>
      <c r="Z332" s="13"/>
      <c r="AA332" s="13"/>
      <c r="AB332" s="13"/>
      <c r="AC332" s="13"/>
      <c r="AD332" s="13"/>
      <c r="AE332" s="13"/>
      <c r="AT332" s="240" t="s">
        <v>163</v>
      </c>
      <c r="AU332" s="240" t="s">
        <v>83</v>
      </c>
      <c r="AV332" s="13" t="s">
        <v>81</v>
      </c>
      <c r="AW332" s="13" t="s">
        <v>33</v>
      </c>
      <c r="AX332" s="13" t="s">
        <v>74</v>
      </c>
      <c r="AY332" s="240" t="s">
        <v>152</v>
      </c>
    </row>
    <row r="333" spans="1:51" s="14" customFormat="1" ht="12">
      <c r="A333" s="14"/>
      <c r="B333" s="241"/>
      <c r="C333" s="242"/>
      <c r="D333" s="226" t="s">
        <v>163</v>
      </c>
      <c r="E333" s="243" t="s">
        <v>19</v>
      </c>
      <c r="F333" s="244" t="s">
        <v>997</v>
      </c>
      <c r="G333" s="242"/>
      <c r="H333" s="245">
        <v>69.66</v>
      </c>
      <c r="I333" s="246"/>
      <c r="J333" s="242"/>
      <c r="K333" s="242"/>
      <c r="L333" s="247"/>
      <c r="M333" s="248"/>
      <c r="N333" s="249"/>
      <c r="O333" s="249"/>
      <c r="P333" s="249"/>
      <c r="Q333" s="249"/>
      <c r="R333" s="249"/>
      <c r="S333" s="249"/>
      <c r="T333" s="250"/>
      <c r="U333" s="14"/>
      <c r="V333" s="14"/>
      <c r="W333" s="14"/>
      <c r="X333" s="14"/>
      <c r="Y333" s="14"/>
      <c r="Z333" s="14"/>
      <c r="AA333" s="14"/>
      <c r="AB333" s="14"/>
      <c r="AC333" s="14"/>
      <c r="AD333" s="14"/>
      <c r="AE333" s="14"/>
      <c r="AT333" s="251" t="s">
        <v>163</v>
      </c>
      <c r="AU333" s="251" t="s">
        <v>83</v>
      </c>
      <c r="AV333" s="14" t="s">
        <v>83</v>
      </c>
      <c r="AW333" s="14" t="s">
        <v>33</v>
      </c>
      <c r="AX333" s="14" t="s">
        <v>74</v>
      </c>
      <c r="AY333" s="251" t="s">
        <v>152</v>
      </c>
    </row>
    <row r="334" spans="1:51" s="15" customFormat="1" ht="12">
      <c r="A334" s="15"/>
      <c r="B334" s="252"/>
      <c r="C334" s="253"/>
      <c r="D334" s="226" t="s">
        <v>163</v>
      </c>
      <c r="E334" s="254" t="s">
        <v>19</v>
      </c>
      <c r="F334" s="255" t="s">
        <v>170</v>
      </c>
      <c r="G334" s="253"/>
      <c r="H334" s="256">
        <v>69.66</v>
      </c>
      <c r="I334" s="257"/>
      <c r="J334" s="253"/>
      <c r="K334" s="253"/>
      <c r="L334" s="258"/>
      <c r="M334" s="259"/>
      <c r="N334" s="260"/>
      <c r="O334" s="260"/>
      <c r="P334" s="260"/>
      <c r="Q334" s="260"/>
      <c r="R334" s="260"/>
      <c r="S334" s="260"/>
      <c r="T334" s="261"/>
      <c r="U334" s="15"/>
      <c r="V334" s="15"/>
      <c r="W334" s="15"/>
      <c r="X334" s="15"/>
      <c r="Y334" s="15"/>
      <c r="Z334" s="15"/>
      <c r="AA334" s="15"/>
      <c r="AB334" s="15"/>
      <c r="AC334" s="15"/>
      <c r="AD334" s="15"/>
      <c r="AE334" s="15"/>
      <c r="AT334" s="262" t="s">
        <v>163</v>
      </c>
      <c r="AU334" s="262" t="s">
        <v>83</v>
      </c>
      <c r="AV334" s="15" t="s">
        <v>159</v>
      </c>
      <c r="AW334" s="15" t="s">
        <v>33</v>
      </c>
      <c r="AX334" s="15" t="s">
        <v>81</v>
      </c>
      <c r="AY334" s="262" t="s">
        <v>152</v>
      </c>
    </row>
    <row r="335" spans="1:65" s="2" customFormat="1" ht="24.15" customHeight="1">
      <c r="A335" s="39"/>
      <c r="B335" s="40"/>
      <c r="C335" s="213" t="s">
        <v>440</v>
      </c>
      <c r="D335" s="213" t="s">
        <v>154</v>
      </c>
      <c r="E335" s="214" t="s">
        <v>441</v>
      </c>
      <c r="F335" s="215" t="s">
        <v>442</v>
      </c>
      <c r="G335" s="216" t="s">
        <v>240</v>
      </c>
      <c r="H335" s="217">
        <v>56.94</v>
      </c>
      <c r="I335" s="218"/>
      <c r="J335" s="219">
        <f>ROUND(I335*H335,2)</f>
        <v>0</v>
      </c>
      <c r="K335" s="215" t="s">
        <v>158</v>
      </c>
      <c r="L335" s="45"/>
      <c r="M335" s="220" t="s">
        <v>19</v>
      </c>
      <c r="N335" s="221" t="s">
        <v>45</v>
      </c>
      <c r="O335" s="85"/>
      <c r="P335" s="222">
        <f>O335*H335</f>
        <v>0</v>
      </c>
      <c r="Q335" s="222">
        <v>0</v>
      </c>
      <c r="R335" s="222">
        <f>Q335*H335</f>
        <v>0</v>
      </c>
      <c r="S335" s="222">
        <v>0</v>
      </c>
      <c r="T335" s="223">
        <f>S335*H335</f>
        <v>0</v>
      </c>
      <c r="U335" s="39"/>
      <c r="V335" s="39"/>
      <c r="W335" s="39"/>
      <c r="X335" s="39"/>
      <c r="Y335" s="39"/>
      <c r="Z335" s="39"/>
      <c r="AA335" s="39"/>
      <c r="AB335" s="39"/>
      <c r="AC335" s="39"/>
      <c r="AD335" s="39"/>
      <c r="AE335" s="39"/>
      <c r="AR335" s="224" t="s">
        <v>159</v>
      </c>
      <c r="AT335" s="224" t="s">
        <v>154</v>
      </c>
      <c r="AU335" s="224" t="s">
        <v>83</v>
      </c>
      <c r="AY335" s="18" t="s">
        <v>152</v>
      </c>
      <c r="BE335" s="225">
        <f>IF(N335="základní",J335,0)</f>
        <v>0</v>
      </c>
      <c r="BF335" s="225">
        <f>IF(N335="snížená",J335,0)</f>
        <v>0</v>
      </c>
      <c r="BG335" s="225">
        <f>IF(N335="zákl. přenesená",J335,0)</f>
        <v>0</v>
      </c>
      <c r="BH335" s="225">
        <f>IF(N335="sníž. přenesená",J335,0)</f>
        <v>0</v>
      </c>
      <c r="BI335" s="225">
        <f>IF(N335="nulová",J335,0)</f>
        <v>0</v>
      </c>
      <c r="BJ335" s="18" t="s">
        <v>81</v>
      </c>
      <c r="BK335" s="225">
        <f>ROUND(I335*H335,2)</f>
        <v>0</v>
      </c>
      <c r="BL335" s="18" t="s">
        <v>159</v>
      </c>
      <c r="BM335" s="224" t="s">
        <v>998</v>
      </c>
    </row>
    <row r="336" spans="1:47" s="2" customFormat="1" ht="12">
      <c r="A336" s="39"/>
      <c r="B336" s="40"/>
      <c r="C336" s="41"/>
      <c r="D336" s="226" t="s">
        <v>161</v>
      </c>
      <c r="E336" s="41"/>
      <c r="F336" s="227" t="s">
        <v>444</v>
      </c>
      <c r="G336" s="41"/>
      <c r="H336" s="41"/>
      <c r="I336" s="228"/>
      <c r="J336" s="41"/>
      <c r="K336" s="41"/>
      <c r="L336" s="45"/>
      <c r="M336" s="229"/>
      <c r="N336" s="230"/>
      <c r="O336" s="85"/>
      <c r="P336" s="85"/>
      <c r="Q336" s="85"/>
      <c r="R336" s="85"/>
      <c r="S336" s="85"/>
      <c r="T336" s="86"/>
      <c r="U336" s="39"/>
      <c r="V336" s="39"/>
      <c r="W336" s="39"/>
      <c r="X336" s="39"/>
      <c r="Y336" s="39"/>
      <c r="Z336" s="39"/>
      <c r="AA336" s="39"/>
      <c r="AB336" s="39"/>
      <c r="AC336" s="39"/>
      <c r="AD336" s="39"/>
      <c r="AE336" s="39"/>
      <c r="AT336" s="18" t="s">
        <v>161</v>
      </c>
      <c r="AU336" s="18" t="s">
        <v>83</v>
      </c>
    </row>
    <row r="337" spans="1:51" s="13" customFormat="1" ht="12">
      <c r="A337" s="13"/>
      <c r="B337" s="231"/>
      <c r="C337" s="232"/>
      <c r="D337" s="226" t="s">
        <v>163</v>
      </c>
      <c r="E337" s="233" t="s">
        <v>19</v>
      </c>
      <c r="F337" s="234" t="s">
        <v>999</v>
      </c>
      <c r="G337" s="232"/>
      <c r="H337" s="233" t="s">
        <v>19</v>
      </c>
      <c r="I337" s="235"/>
      <c r="J337" s="232"/>
      <c r="K337" s="232"/>
      <c r="L337" s="236"/>
      <c r="M337" s="237"/>
      <c r="N337" s="238"/>
      <c r="O337" s="238"/>
      <c r="P337" s="238"/>
      <c r="Q337" s="238"/>
      <c r="R337" s="238"/>
      <c r="S337" s="238"/>
      <c r="T337" s="239"/>
      <c r="U337" s="13"/>
      <c r="V337" s="13"/>
      <c r="W337" s="13"/>
      <c r="X337" s="13"/>
      <c r="Y337" s="13"/>
      <c r="Z337" s="13"/>
      <c r="AA337" s="13"/>
      <c r="AB337" s="13"/>
      <c r="AC337" s="13"/>
      <c r="AD337" s="13"/>
      <c r="AE337" s="13"/>
      <c r="AT337" s="240" t="s">
        <v>163</v>
      </c>
      <c r="AU337" s="240" t="s">
        <v>83</v>
      </c>
      <c r="AV337" s="13" t="s">
        <v>81</v>
      </c>
      <c r="AW337" s="13" t="s">
        <v>33</v>
      </c>
      <c r="AX337" s="13" t="s">
        <v>74</v>
      </c>
      <c r="AY337" s="240" t="s">
        <v>152</v>
      </c>
    </row>
    <row r="338" spans="1:51" s="14" customFormat="1" ht="12">
      <c r="A338" s="14"/>
      <c r="B338" s="241"/>
      <c r="C338" s="242"/>
      <c r="D338" s="226" t="s">
        <v>163</v>
      </c>
      <c r="E338" s="243" t="s">
        <v>19</v>
      </c>
      <c r="F338" s="244" t="s">
        <v>1000</v>
      </c>
      <c r="G338" s="242"/>
      <c r="H338" s="245">
        <v>56.94</v>
      </c>
      <c r="I338" s="246"/>
      <c r="J338" s="242"/>
      <c r="K338" s="242"/>
      <c r="L338" s="247"/>
      <c r="M338" s="248"/>
      <c r="N338" s="249"/>
      <c r="O338" s="249"/>
      <c r="P338" s="249"/>
      <c r="Q338" s="249"/>
      <c r="R338" s="249"/>
      <c r="S338" s="249"/>
      <c r="T338" s="250"/>
      <c r="U338" s="14"/>
      <c r="V338" s="14"/>
      <c r="W338" s="14"/>
      <c r="X338" s="14"/>
      <c r="Y338" s="14"/>
      <c r="Z338" s="14"/>
      <c r="AA338" s="14"/>
      <c r="AB338" s="14"/>
      <c r="AC338" s="14"/>
      <c r="AD338" s="14"/>
      <c r="AE338" s="14"/>
      <c r="AT338" s="251" t="s">
        <v>163</v>
      </c>
      <c r="AU338" s="251" t="s">
        <v>83</v>
      </c>
      <c r="AV338" s="14" t="s">
        <v>83</v>
      </c>
      <c r="AW338" s="14" t="s">
        <v>33</v>
      </c>
      <c r="AX338" s="14" t="s">
        <v>74</v>
      </c>
      <c r="AY338" s="251" t="s">
        <v>152</v>
      </c>
    </row>
    <row r="339" spans="1:51" s="15" customFormat="1" ht="12">
      <c r="A339" s="15"/>
      <c r="B339" s="252"/>
      <c r="C339" s="253"/>
      <c r="D339" s="226" t="s">
        <v>163</v>
      </c>
      <c r="E339" s="254" t="s">
        <v>19</v>
      </c>
      <c r="F339" s="255" t="s">
        <v>170</v>
      </c>
      <c r="G339" s="253"/>
      <c r="H339" s="256">
        <v>56.94</v>
      </c>
      <c r="I339" s="257"/>
      <c r="J339" s="253"/>
      <c r="K339" s="253"/>
      <c r="L339" s="258"/>
      <c r="M339" s="259"/>
      <c r="N339" s="260"/>
      <c r="O339" s="260"/>
      <c r="P339" s="260"/>
      <c r="Q339" s="260"/>
      <c r="R339" s="260"/>
      <c r="S339" s="260"/>
      <c r="T339" s="261"/>
      <c r="U339" s="15"/>
      <c r="V339" s="15"/>
      <c r="W339" s="15"/>
      <c r="X339" s="15"/>
      <c r="Y339" s="15"/>
      <c r="Z339" s="15"/>
      <c r="AA339" s="15"/>
      <c r="AB339" s="15"/>
      <c r="AC339" s="15"/>
      <c r="AD339" s="15"/>
      <c r="AE339" s="15"/>
      <c r="AT339" s="262" t="s">
        <v>163</v>
      </c>
      <c r="AU339" s="262" t="s">
        <v>83</v>
      </c>
      <c r="AV339" s="15" t="s">
        <v>159</v>
      </c>
      <c r="AW339" s="15" t="s">
        <v>33</v>
      </c>
      <c r="AX339" s="15" t="s">
        <v>81</v>
      </c>
      <c r="AY339" s="262" t="s">
        <v>152</v>
      </c>
    </row>
    <row r="340" spans="1:65" s="2" customFormat="1" ht="24.15" customHeight="1">
      <c r="A340" s="39"/>
      <c r="B340" s="40"/>
      <c r="C340" s="213" t="s">
        <v>447</v>
      </c>
      <c r="D340" s="213" t="s">
        <v>154</v>
      </c>
      <c r="E340" s="214" t="s">
        <v>448</v>
      </c>
      <c r="F340" s="215" t="s">
        <v>449</v>
      </c>
      <c r="G340" s="216" t="s">
        <v>240</v>
      </c>
      <c r="H340" s="217">
        <v>3416.4</v>
      </c>
      <c r="I340" s="218"/>
      <c r="J340" s="219">
        <f>ROUND(I340*H340,2)</f>
        <v>0</v>
      </c>
      <c r="K340" s="215" t="s">
        <v>158</v>
      </c>
      <c r="L340" s="45"/>
      <c r="M340" s="220" t="s">
        <v>19</v>
      </c>
      <c r="N340" s="221" t="s">
        <v>45</v>
      </c>
      <c r="O340" s="85"/>
      <c r="P340" s="222">
        <f>O340*H340</f>
        <v>0</v>
      </c>
      <c r="Q340" s="222">
        <v>0</v>
      </c>
      <c r="R340" s="222">
        <f>Q340*H340</f>
        <v>0</v>
      </c>
      <c r="S340" s="222">
        <v>0</v>
      </c>
      <c r="T340" s="223">
        <f>S340*H340</f>
        <v>0</v>
      </c>
      <c r="U340" s="39"/>
      <c r="V340" s="39"/>
      <c r="W340" s="39"/>
      <c r="X340" s="39"/>
      <c r="Y340" s="39"/>
      <c r="Z340" s="39"/>
      <c r="AA340" s="39"/>
      <c r="AB340" s="39"/>
      <c r="AC340" s="39"/>
      <c r="AD340" s="39"/>
      <c r="AE340" s="39"/>
      <c r="AR340" s="224" t="s">
        <v>159</v>
      </c>
      <c r="AT340" s="224" t="s">
        <v>154</v>
      </c>
      <c r="AU340" s="224" t="s">
        <v>83</v>
      </c>
      <c r="AY340" s="18" t="s">
        <v>152</v>
      </c>
      <c r="BE340" s="225">
        <f>IF(N340="základní",J340,0)</f>
        <v>0</v>
      </c>
      <c r="BF340" s="225">
        <f>IF(N340="snížená",J340,0)</f>
        <v>0</v>
      </c>
      <c r="BG340" s="225">
        <f>IF(N340="zákl. přenesená",J340,0)</f>
        <v>0</v>
      </c>
      <c r="BH340" s="225">
        <f>IF(N340="sníž. přenesená",J340,0)</f>
        <v>0</v>
      </c>
      <c r="BI340" s="225">
        <f>IF(N340="nulová",J340,0)</f>
        <v>0</v>
      </c>
      <c r="BJ340" s="18" t="s">
        <v>81</v>
      </c>
      <c r="BK340" s="225">
        <f>ROUND(I340*H340,2)</f>
        <v>0</v>
      </c>
      <c r="BL340" s="18" t="s">
        <v>159</v>
      </c>
      <c r="BM340" s="224" t="s">
        <v>1001</v>
      </c>
    </row>
    <row r="341" spans="1:47" s="2" customFormat="1" ht="12">
      <c r="A341" s="39"/>
      <c r="B341" s="40"/>
      <c r="C341" s="41"/>
      <c r="D341" s="226" t="s">
        <v>161</v>
      </c>
      <c r="E341" s="41"/>
      <c r="F341" s="227" t="s">
        <v>444</v>
      </c>
      <c r="G341" s="41"/>
      <c r="H341" s="41"/>
      <c r="I341" s="228"/>
      <c r="J341" s="41"/>
      <c r="K341" s="41"/>
      <c r="L341" s="45"/>
      <c r="M341" s="229"/>
      <c r="N341" s="230"/>
      <c r="O341" s="85"/>
      <c r="P341" s="85"/>
      <c r="Q341" s="85"/>
      <c r="R341" s="85"/>
      <c r="S341" s="85"/>
      <c r="T341" s="86"/>
      <c r="U341" s="39"/>
      <c r="V341" s="39"/>
      <c r="W341" s="39"/>
      <c r="X341" s="39"/>
      <c r="Y341" s="39"/>
      <c r="Z341" s="39"/>
      <c r="AA341" s="39"/>
      <c r="AB341" s="39"/>
      <c r="AC341" s="39"/>
      <c r="AD341" s="39"/>
      <c r="AE341" s="39"/>
      <c r="AT341" s="18" t="s">
        <v>161</v>
      </c>
      <c r="AU341" s="18" t="s">
        <v>83</v>
      </c>
    </row>
    <row r="342" spans="1:51" s="13" customFormat="1" ht="12">
      <c r="A342" s="13"/>
      <c r="B342" s="231"/>
      <c r="C342" s="232"/>
      <c r="D342" s="226" t="s">
        <v>163</v>
      </c>
      <c r="E342" s="233" t="s">
        <v>19</v>
      </c>
      <c r="F342" s="234" t="s">
        <v>999</v>
      </c>
      <c r="G342" s="232"/>
      <c r="H342" s="233" t="s">
        <v>19</v>
      </c>
      <c r="I342" s="235"/>
      <c r="J342" s="232"/>
      <c r="K342" s="232"/>
      <c r="L342" s="236"/>
      <c r="M342" s="237"/>
      <c r="N342" s="238"/>
      <c r="O342" s="238"/>
      <c r="P342" s="238"/>
      <c r="Q342" s="238"/>
      <c r="R342" s="238"/>
      <c r="S342" s="238"/>
      <c r="T342" s="239"/>
      <c r="U342" s="13"/>
      <c r="V342" s="13"/>
      <c r="W342" s="13"/>
      <c r="X342" s="13"/>
      <c r="Y342" s="13"/>
      <c r="Z342" s="13"/>
      <c r="AA342" s="13"/>
      <c r="AB342" s="13"/>
      <c r="AC342" s="13"/>
      <c r="AD342" s="13"/>
      <c r="AE342" s="13"/>
      <c r="AT342" s="240" t="s">
        <v>163</v>
      </c>
      <c r="AU342" s="240" t="s">
        <v>83</v>
      </c>
      <c r="AV342" s="13" t="s">
        <v>81</v>
      </c>
      <c r="AW342" s="13" t="s">
        <v>33</v>
      </c>
      <c r="AX342" s="13" t="s">
        <v>74</v>
      </c>
      <c r="AY342" s="240" t="s">
        <v>152</v>
      </c>
    </row>
    <row r="343" spans="1:51" s="14" customFormat="1" ht="12">
      <c r="A343" s="14"/>
      <c r="B343" s="241"/>
      <c r="C343" s="242"/>
      <c r="D343" s="226" t="s">
        <v>163</v>
      </c>
      <c r="E343" s="243" t="s">
        <v>19</v>
      </c>
      <c r="F343" s="244" t="s">
        <v>1000</v>
      </c>
      <c r="G343" s="242"/>
      <c r="H343" s="245">
        <v>56.94</v>
      </c>
      <c r="I343" s="246"/>
      <c r="J343" s="242"/>
      <c r="K343" s="242"/>
      <c r="L343" s="247"/>
      <c r="M343" s="248"/>
      <c r="N343" s="249"/>
      <c r="O343" s="249"/>
      <c r="P343" s="249"/>
      <c r="Q343" s="249"/>
      <c r="R343" s="249"/>
      <c r="S343" s="249"/>
      <c r="T343" s="250"/>
      <c r="U343" s="14"/>
      <c r="V343" s="14"/>
      <c r="W343" s="14"/>
      <c r="X343" s="14"/>
      <c r="Y343" s="14"/>
      <c r="Z343" s="14"/>
      <c r="AA343" s="14"/>
      <c r="AB343" s="14"/>
      <c r="AC343" s="14"/>
      <c r="AD343" s="14"/>
      <c r="AE343" s="14"/>
      <c r="AT343" s="251" t="s">
        <v>163</v>
      </c>
      <c r="AU343" s="251" t="s">
        <v>83</v>
      </c>
      <c r="AV343" s="14" t="s">
        <v>83</v>
      </c>
      <c r="AW343" s="14" t="s">
        <v>33</v>
      </c>
      <c r="AX343" s="14" t="s">
        <v>74</v>
      </c>
      <c r="AY343" s="251" t="s">
        <v>152</v>
      </c>
    </row>
    <row r="344" spans="1:51" s="15" customFormat="1" ht="12">
      <c r="A344" s="15"/>
      <c r="B344" s="252"/>
      <c r="C344" s="253"/>
      <c r="D344" s="226" t="s">
        <v>163</v>
      </c>
      <c r="E344" s="254" t="s">
        <v>19</v>
      </c>
      <c r="F344" s="255" t="s">
        <v>170</v>
      </c>
      <c r="G344" s="253"/>
      <c r="H344" s="256">
        <v>56.94</v>
      </c>
      <c r="I344" s="257"/>
      <c r="J344" s="253"/>
      <c r="K344" s="253"/>
      <c r="L344" s="258"/>
      <c r="M344" s="259"/>
      <c r="N344" s="260"/>
      <c r="O344" s="260"/>
      <c r="P344" s="260"/>
      <c r="Q344" s="260"/>
      <c r="R344" s="260"/>
      <c r="S344" s="260"/>
      <c r="T344" s="261"/>
      <c r="U344" s="15"/>
      <c r="V344" s="15"/>
      <c r="W344" s="15"/>
      <c r="X344" s="15"/>
      <c r="Y344" s="15"/>
      <c r="Z344" s="15"/>
      <c r="AA344" s="15"/>
      <c r="AB344" s="15"/>
      <c r="AC344" s="15"/>
      <c r="AD344" s="15"/>
      <c r="AE344" s="15"/>
      <c r="AT344" s="262" t="s">
        <v>163</v>
      </c>
      <c r="AU344" s="262" t="s">
        <v>83</v>
      </c>
      <c r="AV344" s="15" t="s">
        <v>159</v>
      </c>
      <c r="AW344" s="15" t="s">
        <v>33</v>
      </c>
      <c r="AX344" s="15" t="s">
        <v>81</v>
      </c>
      <c r="AY344" s="262" t="s">
        <v>152</v>
      </c>
    </row>
    <row r="345" spans="1:51" s="14" customFormat="1" ht="12">
      <c r="A345" s="14"/>
      <c r="B345" s="241"/>
      <c r="C345" s="242"/>
      <c r="D345" s="226" t="s">
        <v>163</v>
      </c>
      <c r="E345" s="242"/>
      <c r="F345" s="244" t="s">
        <v>1002</v>
      </c>
      <c r="G345" s="242"/>
      <c r="H345" s="245">
        <v>3416.4</v>
      </c>
      <c r="I345" s="246"/>
      <c r="J345" s="242"/>
      <c r="K345" s="242"/>
      <c r="L345" s="247"/>
      <c r="M345" s="248"/>
      <c r="N345" s="249"/>
      <c r="O345" s="249"/>
      <c r="P345" s="249"/>
      <c r="Q345" s="249"/>
      <c r="R345" s="249"/>
      <c r="S345" s="249"/>
      <c r="T345" s="250"/>
      <c r="U345" s="14"/>
      <c r="V345" s="14"/>
      <c r="W345" s="14"/>
      <c r="X345" s="14"/>
      <c r="Y345" s="14"/>
      <c r="Z345" s="14"/>
      <c r="AA345" s="14"/>
      <c r="AB345" s="14"/>
      <c r="AC345" s="14"/>
      <c r="AD345" s="14"/>
      <c r="AE345" s="14"/>
      <c r="AT345" s="251" t="s">
        <v>163</v>
      </c>
      <c r="AU345" s="251" t="s">
        <v>83</v>
      </c>
      <c r="AV345" s="14" t="s">
        <v>83</v>
      </c>
      <c r="AW345" s="14" t="s">
        <v>4</v>
      </c>
      <c r="AX345" s="14" t="s">
        <v>81</v>
      </c>
      <c r="AY345" s="251" t="s">
        <v>152</v>
      </c>
    </row>
    <row r="346" spans="1:65" s="2" customFormat="1" ht="24.15" customHeight="1">
      <c r="A346" s="39"/>
      <c r="B346" s="40"/>
      <c r="C346" s="213" t="s">
        <v>452</v>
      </c>
      <c r="D346" s="213" t="s">
        <v>154</v>
      </c>
      <c r="E346" s="214" t="s">
        <v>453</v>
      </c>
      <c r="F346" s="215" t="s">
        <v>454</v>
      </c>
      <c r="G346" s="216" t="s">
        <v>240</v>
      </c>
      <c r="H346" s="217">
        <v>56.94</v>
      </c>
      <c r="I346" s="218"/>
      <c r="J346" s="219">
        <f>ROUND(I346*H346,2)</f>
        <v>0</v>
      </c>
      <c r="K346" s="215" t="s">
        <v>158</v>
      </c>
      <c r="L346" s="45"/>
      <c r="M346" s="220" t="s">
        <v>19</v>
      </c>
      <c r="N346" s="221" t="s">
        <v>45</v>
      </c>
      <c r="O346" s="85"/>
      <c r="P346" s="222">
        <f>O346*H346</f>
        <v>0</v>
      </c>
      <c r="Q346" s="222">
        <v>0</v>
      </c>
      <c r="R346" s="222">
        <f>Q346*H346</f>
        <v>0</v>
      </c>
      <c r="S346" s="222">
        <v>0</v>
      </c>
      <c r="T346" s="223">
        <f>S346*H346</f>
        <v>0</v>
      </c>
      <c r="U346" s="39"/>
      <c r="V346" s="39"/>
      <c r="W346" s="39"/>
      <c r="X346" s="39"/>
      <c r="Y346" s="39"/>
      <c r="Z346" s="39"/>
      <c r="AA346" s="39"/>
      <c r="AB346" s="39"/>
      <c r="AC346" s="39"/>
      <c r="AD346" s="39"/>
      <c r="AE346" s="39"/>
      <c r="AR346" s="224" t="s">
        <v>159</v>
      </c>
      <c r="AT346" s="224" t="s">
        <v>154</v>
      </c>
      <c r="AU346" s="224" t="s">
        <v>83</v>
      </c>
      <c r="AY346" s="18" t="s">
        <v>152</v>
      </c>
      <c r="BE346" s="225">
        <f>IF(N346="základní",J346,0)</f>
        <v>0</v>
      </c>
      <c r="BF346" s="225">
        <f>IF(N346="snížená",J346,0)</f>
        <v>0</v>
      </c>
      <c r="BG346" s="225">
        <f>IF(N346="zákl. přenesená",J346,0)</f>
        <v>0</v>
      </c>
      <c r="BH346" s="225">
        <f>IF(N346="sníž. přenesená",J346,0)</f>
        <v>0</v>
      </c>
      <c r="BI346" s="225">
        <f>IF(N346="nulová",J346,0)</f>
        <v>0</v>
      </c>
      <c r="BJ346" s="18" t="s">
        <v>81</v>
      </c>
      <c r="BK346" s="225">
        <f>ROUND(I346*H346,2)</f>
        <v>0</v>
      </c>
      <c r="BL346" s="18" t="s">
        <v>159</v>
      </c>
      <c r="BM346" s="224" t="s">
        <v>1003</v>
      </c>
    </row>
    <row r="347" spans="1:47" s="2" customFormat="1" ht="12">
      <c r="A347" s="39"/>
      <c r="B347" s="40"/>
      <c r="C347" s="41"/>
      <c r="D347" s="226" t="s">
        <v>161</v>
      </c>
      <c r="E347" s="41"/>
      <c r="F347" s="227" t="s">
        <v>456</v>
      </c>
      <c r="G347" s="41"/>
      <c r="H347" s="41"/>
      <c r="I347" s="228"/>
      <c r="J347" s="41"/>
      <c r="K347" s="41"/>
      <c r="L347" s="45"/>
      <c r="M347" s="229"/>
      <c r="N347" s="230"/>
      <c r="O347" s="85"/>
      <c r="P347" s="85"/>
      <c r="Q347" s="85"/>
      <c r="R347" s="85"/>
      <c r="S347" s="85"/>
      <c r="T347" s="86"/>
      <c r="U347" s="39"/>
      <c r="V347" s="39"/>
      <c r="W347" s="39"/>
      <c r="X347" s="39"/>
      <c r="Y347" s="39"/>
      <c r="Z347" s="39"/>
      <c r="AA347" s="39"/>
      <c r="AB347" s="39"/>
      <c r="AC347" s="39"/>
      <c r="AD347" s="39"/>
      <c r="AE347" s="39"/>
      <c r="AT347" s="18" t="s">
        <v>161</v>
      </c>
      <c r="AU347" s="18" t="s">
        <v>83</v>
      </c>
    </row>
    <row r="348" spans="1:51" s="13" customFormat="1" ht="12">
      <c r="A348" s="13"/>
      <c r="B348" s="231"/>
      <c r="C348" s="232"/>
      <c r="D348" s="226" t="s">
        <v>163</v>
      </c>
      <c r="E348" s="233" t="s">
        <v>19</v>
      </c>
      <c r="F348" s="234" t="s">
        <v>999</v>
      </c>
      <c r="G348" s="232"/>
      <c r="H348" s="233" t="s">
        <v>19</v>
      </c>
      <c r="I348" s="235"/>
      <c r="J348" s="232"/>
      <c r="K348" s="232"/>
      <c r="L348" s="236"/>
      <c r="M348" s="237"/>
      <c r="N348" s="238"/>
      <c r="O348" s="238"/>
      <c r="P348" s="238"/>
      <c r="Q348" s="238"/>
      <c r="R348" s="238"/>
      <c r="S348" s="238"/>
      <c r="T348" s="239"/>
      <c r="U348" s="13"/>
      <c r="V348" s="13"/>
      <c r="W348" s="13"/>
      <c r="X348" s="13"/>
      <c r="Y348" s="13"/>
      <c r="Z348" s="13"/>
      <c r="AA348" s="13"/>
      <c r="AB348" s="13"/>
      <c r="AC348" s="13"/>
      <c r="AD348" s="13"/>
      <c r="AE348" s="13"/>
      <c r="AT348" s="240" t="s">
        <v>163</v>
      </c>
      <c r="AU348" s="240" t="s">
        <v>83</v>
      </c>
      <c r="AV348" s="13" t="s">
        <v>81</v>
      </c>
      <c r="AW348" s="13" t="s">
        <v>33</v>
      </c>
      <c r="AX348" s="13" t="s">
        <v>74</v>
      </c>
      <c r="AY348" s="240" t="s">
        <v>152</v>
      </c>
    </row>
    <row r="349" spans="1:51" s="14" customFormat="1" ht="12">
      <c r="A349" s="14"/>
      <c r="B349" s="241"/>
      <c r="C349" s="242"/>
      <c r="D349" s="226" t="s">
        <v>163</v>
      </c>
      <c r="E349" s="243" t="s">
        <v>19</v>
      </c>
      <c r="F349" s="244" t="s">
        <v>1000</v>
      </c>
      <c r="G349" s="242"/>
      <c r="H349" s="245">
        <v>56.94</v>
      </c>
      <c r="I349" s="246"/>
      <c r="J349" s="242"/>
      <c r="K349" s="242"/>
      <c r="L349" s="247"/>
      <c r="M349" s="248"/>
      <c r="N349" s="249"/>
      <c r="O349" s="249"/>
      <c r="P349" s="249"/>
      <c r="Q349" s="249"/>
      <c r="R349" s="249"/>
      <c r="S349" s="249"/>
      <c r="T349" s="250"/>
      <c r="U349" s="14"/>
      <c r="V349" s="14"/>
      <c r="W349" s="14"/>
      <c r="X349" s="14"/>
      <c r="Y349" s="14"/>
      <c r="Z349" s="14"/>
      <c r="AA349" s="14"/>
      <c r="AB349" s="14"/>
      <c r="AC349" s="14"/>
      <c r="AD349" s="14"/>
      <c r="AE349" s="14"/>
      <c r="AT349" s="251" t="s">
        <v>163</v>
      </c>
      <c r="AU349" s="251" t="s">
        <v>83</v>
      </c>
      <c r="AV349" s="14" t="s">
        <v>83</v>
      </c>
      <c r="AW349" s="14" t="s">
        <v>33</v>
      </c>
      <c r="AX349" s="14" t="s">
        <v>74</v>
      </c>
      <c r="AY349" s="251" t="s">
        <v>152</v>
      </c>
    </row>
    <row r="350" spans="1:51" s="15" customFormat="1" ht="12">
      <c r="A350" s="15"/>
      <c r="B350" s="252"/>
      <c r="C350" s="253"/>
      <c r="D350" s="226" t="s">
        <v>163</v>
      </c>
      <c r="E350" s="254" t="s">
        <v>19</v>
      </c>
      <c r="F350" s="255" t="s">
        <v>170</v>
      </c>
      <c r="G350" s="253"/>
      <c r="H350" s="256">
        <v>56.94</v>
      </c>
      <c r="I350" s="257"/>
      <c r="J350" s="253"/>
      <c r="K350" s="253"/>
      <c r="L350" s="258"/>
      <c r="M350" s="259"/>
      <c r="N350" s="260"/>
      <c r="O350" s="260"/>
      <c r="P350" s="260"/>
      <c r="Q350" s="260"/>
      <c r="R350" s="260"/>
      <c r="S350" s="260"/>
      <c r="T350" s="261"/>
      <c r="U350" s="15"/>
      <c r="V350" s="15"/>
      <c r="W350" s="15"/>
      <c r="X350" s="15"/>
      <c r="Y350" s="15"/>
      <c r="Z350" s="15"/>
      <c r="AA350" s="15"/>
      <c r="AB350" s="15"/>
      <c r="AC350" s="15"/>
      <c r="AD350" s="15"/>
      <c r="AE350" s="15"/>
      <c r="AT350" s="262" t="s">
        <v>163</v>
      </c>
      <c r="AU350" s="262" t="s">
        <v>83</v>
      </c>
      <c r="AV350" s="15" t="s">
        <v>159</v>
      </c>
      <c r="AW350" s="15" t="s">
        <v>33</v>
      </c>
      <c r="AX350" s="15" t="s">
        <v>81</v>
      </c>
      <c r="AY350" s="262" t="s">
        <v>152</v>
      </c>
    </row>
    <row r="351" spans="1:65" s="2" customFormat="1" ht="24.15" customHeight="1">
      <c r="A351" s="39"/>
      <c r="B351" s="40"/>
      <c r="C351" s="213" t="s">
        <v>457</v>
      </c>
      <c r="D351" s="213" t="s">
        <v>154</v>
      </c>
      <c r="E351" s="214" t="s">
        <v>458</v>
      </c>
      <c r="F351" s="215" t="s">
        <v>459</v>
      </c>
      <c r="G351" s="216" t="s">
        <v>240</v>
      </c>
      <c r="H351" s="217">
        <v>136.56</v>
      </c>
      <c r="I351" s="218"/>
      <c r="J351" s="219">
        <f>ROUND(I351*H351,2)</f>
        <v>0</v>
      </c>
      <c r="K351" s="215" t="s">
        <v>158</v>
      </c>
      <c r="L351" s="45"/>
      <c r="M351" s="220" t="s">
        <v>19</v>
      </c>
      <c r="N351" s="221" t="s">
        <v>45</v>
      </c>
      <c r="O351" s="85"/>
      <c r="P351" s="222">
        <f>O351*H351</f>
        <v>0</v>
      </c>
      <c r="Q351" s="222">
        <v>0.00013</v>
      </c>
      <c r="R351" s="222">
        <f>Q351*H351</f>
        <v>0.0177528</v>
      </c>
      <c r="S351" s="222">
        <v>0</v>
      </c>
      <c r="T351" s="223">
        <f>S351*H351</f>
        <v>0</v>
      </c>
      <c r="U351" s="39"/>
      <c r="V351" s="39"/>
      <c r="W351" s="39"/>
      <c r="X351" s="39"/>
      <c r="Y351" s="39"/>
      <c r="Z351" s="39"/>
      <c r="AA351" s="39"/>
      <c r="AB351" s="39"/>
      <c r="AC351" s="39"/>
      <c r="AD351" s="39"/>
      <c r="AE351" s="39"/>
      <c r="AR351" s="224" t="s">
        <v>159</v>
      </c>
      <c r="AT351" s="224" t="s">
        <v>154</v>
      </c>
      <c r="AU351" s="224" t="s">
        <v>83</v>
      </c>
      <c r="AY351" s="18" t="s">
        <v>152</v>
      </c>
      <c r="BE351" s="225">
        <f>IF(N351="základní",J351,0)</f>
        <v>0</v>
      </c>
      <c r="BF351" s="225">
        <f>IF(N351="snížená",J351,0)</f>
        <v>0</v>
      </c>
      <c r="BG351" s="225">
        <f>IF(N351="zákl. přenesená",J351,0)</f>
        <v>0</v>
      </c>
      <c r="BH351" s="225">
        <f>IF(N351="sníž. přenesená",J351,0)</f>
        <v>0</v>
      </c>
      <c r="BI351" s="225">
        <f>IF(N351="nulová",J351,0)</f>
        <v>0</v>
      </c>
      <c r="BJ351" s="18" t="s">
        <v>81</v>
      </c>
      <c r="BK351" s="225">
        <f>ROUND(I351*H351,2)</f>
        <v>0</v>
      </c>
      <c r="BL351" s="18" t="s">
        <v>159</v>
      </c>
      <c r="BM351" s="224" t="s">
        <v>1004</v>
      </c>
    </row>
    <row r="352" spans="1:47" s="2" customFormat="1" ht="12">
      <c r="A352" s="39"/>
      <c r="B352" s="40"/>
      <c r="C352" s="41"/>
      <c r="D352" s="226" t="s">
        <v>161</v>
      </c>
      <c r="E352" s="41"/>
      <c r="F352" s="227" t="s">
        <v>461</v>
      </c>
      <c r="G352" s="41"/>
      <c r="H352" s="41"/>
      <c r="I352" s="228"/>
      <c r="J352" s="41"/>
      <c r="K352" s="41"/>
      <c r="L352" s="45"/>
      <c r="M352" s="229"/>
      <c r="N352" s="230"/>
      <c r="O352" s="85"/>
      <c r="P352" s="85"/>
      <c r="Q352" s="85"/>
      <c r="R352" s="85"/>
      <c r="S352" s="85"/>
      <c r="T352" s="86"/>
      <c r="U352" s="39"/>
      <c r="V352" s="39"/>
      <c r="W352" s="39"/>
      <c r="X352" s="39"/>
      <c r="Y352" s="39"/>
      <c r="Z352" s="39"/>
      <c r="AA352" s="39"/>
      <c r="AB352" s="39"/>
      <c r="AC352" s="39"/>
      <c r="AD352" s="39"/>
      <c r="AE352" s="39"/>
      <c r="AT352" s="18" t="s">
        <v>161</v>
      </c>
      <c r="AU352" s="18" t="s">
        <v>83</v>
      </c>
    </row>
    <row r="353" spans="1:51" s="13" customFormat="1" ht="12">
      <c r="A353" s="13"/>
      <c r="B353" s="231"/>
      <c r="C353" s="232"/>
      <c r="D353" s="226" t="s">
        <v>163</v>
      </c>
      <c r="E353" s="233" t="s">
        <v>19</v>
      </c>
      <c r="F353" s="234" t="s">
        <v>462</v>
      </c>
      <c r="G353" s="232"/>
      <c r="H353" s="233" t="s">
        <v>19</v>
      </c>
      <c r="I353" s="235"/>
      <c r="J353" s="232"/>
      <c r="K353" s="232"/>
      <c r="L353" s="236"/>
      <c r="M353" s="237"/>
      <c r="N353" s="238"/>
      <c r="O353" s="238"/>
      <c r="P353" s="238"/>
      <c r="Q353" s="238"/>
      <c r="R353" s="238"/>
      <c r="S353" s="238"/>
      <c r="T353" s="239"/>
      <c r="U353" s="13"/>
      <c r="V353" s="13"/>
      <c r="W353" s="13"/>
      <c r="X353" s="13"/>
      <c r="Y353" s="13"/>
      <c r="Z353" s="13"/>
      <c r="AA353" s="13"/>
      <c r="AB353" s="13"/>
      <c r="AC353" s="13"/>
      <c r="AD353" s="13"/>
      <c r="AE353" s="13"/>
      <c r="AT353" s="240" t="s">
        <v>163</v>
      </c>
      <c r="AU353" s="240" t="s">
        <v>83</v>
      </c>
      <c r="AV353" s="13" t="s">
        <v>81</v>
      </c>
      <c r="AW353" s="13" t="s">
        <v>33</v>
      </c>
      <c r="AX353" s="13" t="s">
        <v>74</v>
      </c>
      <c r="AY353" s="240" t="s">
        <v>152</v>
      </c>
    </row>
    <row r="354" spans="1:51" s="14" customFormat="1" ht="12">
      <c r="A354" s="14"/>
      <c r="B354" s="241"/>
      <c r="C354" s="242"/>
      <c r="D354" s="226" t="s">
        <v>163</v>
      </c>
      <c r="E354" s="243" t="s">
        <v>19</v>
      </c>
      <c r="F354" s="244" t="s">
        <v>1005</v>
      </c>
      <c r="G354" s="242"/>
      <c r="H354" s="245">
        <v>96.06</v>
      </c>
      <c r="I354" s="246"/>
      <c r="J354" s="242"/>
      <c r="K354" s="242"/>
      <c r="L354" s="247"/>
      <c r="M354" s="248"/>
      <c r="N354" s="249"/>
      <c r="O354" s="249"/>
      <c r="P354" s="249"/>
      <c r="Q354" s="249"/>
      <c r="R354" s="249"/>
      <c r="S354" s="249"/>
      <c r="T354" s="250"/>
      <c r="U354" s="14"/>
      <c r="V354" s="14"/>
      <c r="W354" s="14"/>
      <c r="X354" s="14"/>
      <c r="Y354" s="14"/>
      <c r="Z354" s="14"/>
      <c r="AA354" s="14"/>
      <c r="AB354" s="14"/>
      <c r="AC354" s="14"/>
      <c r="AD354" s="14"/>
      <c r="AE354" s="14"/>
      <c r="AT354" s="251" t="s">
        <v>163</v>
      </c>
      <c r="AU354" s="251" t="s">
        <v>83</v>
      </c>
      <c r="AV354" s="14" t="s">
        <v>83</v>
      </c>
      <c r="AW354" s="14" t="s">
        <v>33</v>
      </c>
      <c r="AX354" s="14" t="s">
        <v>74</v>
      </c>
      <c r="AY354" s="251" t="s">
        <v>152</v>
      </c>
    </row>
    <row r="355" spans="1:51" s="13" customFormat="1" ht="12">
      <c r="A355" s="13"/>
      <c r="B355" s="231"/>
      <c r="C355" s="232"/>
      <c r="D355" s="226" t="s">
        <v>163</v>
      </c>
      <c r="E355" s="233" t="s">
        <v>19</v>
      </c>
      <c r="F355" s="234" t="s">
        <v>464</v>
      </c>
      <c r="G355" s="232"/>
      <c r="H355" s="233" t="s">
        <v>19</v>
      </c>
      <c r="I355" s="235"/>
      <c r="J355" s="232"/>
      <c r="K355" s="232"/>
      <c r="L355" s="236"/>
      <c r="M355" s="237"/>
      <c r="N355" s="238"/>
      <c r="O355" s="238"/>
      <c r="P355" s="238"/>
      <c r="Q355" s="238"/>
      <c r="R355" s="238"/>
      <c r="S355" s="238"/>
      <c r="T355" s="239"/>
      <c r="U355" s="13"/>
      <c r="V355" s="13"/>
      <c r="W355" s="13"/>
      <c r="X355" s="13"/>
      <c r="Y355" s="13"/>
      <c r="Z355" s="13"/>
      <c r="AA355" s="13"/>
      <c r="AB355" s="13"/>
      <c r="AC355" s="13"/>
      <c r="AD355" s="13"/>
      <c r="AE355" s="13"/>
      <c r="AT355" s="240" t="s">
        <v>163</v>
      </c>
      <c r="AU355" s="240" t="s">
        <v>83</v>
      </c>
      <c r="AV355" s="13" t="s">
        <v>81</v>
      </c>
      <c r="AW355" s="13" t="s">
        <v>33</v>
      </c>
      <c r="AX355" s="13" t="s">
        <v>74</v>
      </c>
      <c r="AY355" s="240" t="s">
        <v>152</v>
      </c>
    </row>
    <row r="356" spans="1:51" s="14" customFormat="1" ht="12">
      <c r="A356" s="14"/>
      <c r="B356" s="241"/>
      <c r="C356" s="242"/>
      <c r="D356" s="226" t="s">
        <v>163</v>
      </c>
      <c r="E356" s="243" t="s">
        <v>19</v>
      </c>
      <c r="F356" s="244" t="s">
        <v>1006</v>
      </c>
      <c r="G356" s="242"/>
      <c r="H356" s="245">
        <v>40.5</v>
      </c>
      <c r="I356" s="246"/>
      <c r="J356" s="242"/>
      <c r="K356" s="242"/>
      <c r="L356" s="247"/>
      <c r="M356" s="248"/>
      <c r="N356" s="249"/>
      <c r="O356" s="249"/>
      <c r="P356" s="249"/>
      <c r="Q356" s="249"/>
      <c r="R356" s="249"/>
      <c r="S356" s="249"/>
      <c r="T356" s="250"/>
      <c r="U356" s="14"/>
      <c r="V356" s="14"/>
      <c r="W356" s="14"/>
      <c r="X356" s="14"/>
      <c r="Y356" s="14"/>
      <c r="Z356" s="14"/>
      <c r="AA356" s="14"/>
      <c r="AB356" s="14"/>
      <c r="AC356" s="14"/>
      <c r="AD356" s="14"/>
      <c r="AE356" s="14"/>
      <c r="AT356" s="251" t="s">
        <v>163</v>
      </c>
      <c r="AU356" s="251" t="s">
        <v>83</v>
      </c>
      <c r="AV356" s="14" t="s">
        <v>83</v>
      </c>
      <c r="AW356" s="14" t="s">
        <v>33</v>
      </c>
      <c r="AX356" s="14" t="s">
        <v>74</v>
      </c>
      <c r="AY356" s="251" t="s">
        <v>152</v>
      </c>
    </row>
    <row r="357" spans="1:51" s="15" customFormat="1" ht="12">
      <c r="A357" s="15"/>
      <c r="B357" s="252"/>
      <c r="C357" s="253"/>
      <c r="D357" s="226" t="s">
        <v>163</v>
      </c>
      <c r="E357" s="254" t="s">
        <v>19</v>
      </c>
      <c r="F357" s="255" t="s">
        <v>170</v>
      </c>
      <c r="G357" s="253"/>
      <c r="H357" s="256">
        <v>136.56</v>
      </c>
      <c r="I357" s="257"/>
      <c r="J357" s="253"/>
      <c r="K357" s="253"/>
      <c r="L357" s="258"/>
      <c r="M357" s="259"/>
      <c r="N357" s="260"/>
      <c r="O357" s="260"/>
      <c r="P357" s="260"/>
      <c r="Q357" s="260"/>
      <c r="R357" s="260"/>
      <c r="S357" s="260"/>
      <c r="T357" s="261"/>
      <c r="U357" s="15"/>
      <c r="V357" s="15"/>
      <c r="W357" s="15"/>
      <c r="X357" s="15"/>
      <c r="Y357" s="15"/>
      <c r="Z357" s="15"/>
      <c r="AA357" s="15"/>
      <c r="AB357" s="15"/>
      <c r="AC357" s="15"/>
      <c r="AD357" s="15"/>
      <c r="AE357" s="15"/>
      <c r="AT357" s="262" t="s">
        <v>163</v>
      </c>
      <c r="AU357" s="262" t="s">
        <v>83</v>
      </c>
      <c r="AV357" s="15" t="s">
        <v>159</v>
      </c>
      <c r="AW357" s="15" t="s">
        <v>33</v>
      </c>
      <c r="AX357" s="15" t="s">
        <v>81</v>
      </c>
      <c r="AY357" s="262" t="s">
        <v>152</v>
      </c>
    </row>
    <row r="358" spans="1:65" s="2" customFormat="1" ht="14.4" customHeight="1">
      <c r="A358" s="39"/>
      <c r="B358" s="40"/>
      <c r="C358" s="213" t="s">
        <v>466</v>
      </c>
      <c r="D358" s="213" t="s">
        <v>154</v>
      </c>
      <c r="E358" s="214" t="s">
        <v>467</v>
      </c>
      <c r="F358" s="215" t="s">
        <v>468</v>
      </c>
      <c r="G358" s="216" t="s">
        <v>240</v>
      </c>
      <c r="H358" s="217">
        <v>95.4</v>
      </c>
      <c r="I358" s="218"/>
      <c r="J358" s="219">
        <f>ROUND(I358*H358,2)</f>
        <v>0</v>
      </c>
      <c r="K358" s="215" t="s">
        <v>158</v>
      </c>
      <c r="L358" s="45"/>
      <c r="M358" s="220" t="s">
        <v>19</v>
      </c>
      <c r="N358" s="221" t="s">
        <v>45</v>
      </c>
      <c r="O358" s="85"/>
      <c r="P358" s="222">
        <f>O358*H358</f>
        <v>0</v>
      </c>
      <c r="Q358" s="222">
        <v>3E-05</v>
      </c>
      <c r="R358" s="222">
        <f>Q358*H358</f>
        <v>0.0028620000000000004</v>
      </c>
      <c r="S358" s="222">
        <v>0</v>
      </c>
      <c r="T358" s="223">
        <f>S358*H358</f>
        <v>0</v>
      </c>
      <c r="U358" s="39"/>
      <c r="V358" s="39"/>
      <c r="W358" s="39"/>
      <c r="X358" s="39"/>
      <c r="Y358" s="39"/>
      <c r="Z358" s="39"/>
      <c r="AA358" s="39"/>
      <c r="AB358" s="39"/>
      <c r="AC358" s="39"/>
      <c r="AD358" s="39"/>
      <c r="AE358" s="39"/>
      <c r="AR358" s="224" t="s">
        <v>159</v>
      </c>
      <c r="AT358" s="224" t="s">
        <v>154</v>
      </c>
      <c r="AU358" s="224" t="s">
        <v>83</v>
      </c>
      <c r="AY358" s="18" t="s">
        <v>152</v>
      </c>
      <c r="BE358" s="225">
        <f>IF(N358="základní",J358,0)</f>
        <v>0</v>
      </c>
      <c r="BF358" s="225">
        <f>IF(N358="snížená",J358,0)</f>
        <v>0</v>
      </c>
      <c r="BG358" s="225">
        <f>IF(N358="zákl. přenesená",J358,0)</f>
        <v>0</v>
      </c>
      <c r="BH358" s="225">
        <f>IF(N358="sníž. přenesená",J358,0)</f>
        <v>0</v>
      </c>
      <c r="BI358" s="225">
        <f>IF(N358="nulová",J358,0)</f>
        <v>0</v>
      </c>
      <c r="BJ358" s="18" t="s">
        <v>81</v>
      </c>
      <c r="BK358" s="225">
        <f>ROUND(I358*H358,2)</f>
        <v>0</v>
      </c>
      <c r="BL358" s="18" t="s">
        <v>159</v>
      </c>
      <c r="BM358" s="224" t="s">
        <v>1007</v>
      </c>
    </row>
    <row r="359" spans="1:47" s="2" customFormat="1" ht="12">
      <c r="A359" s="39"/>
      <c r="B359" s="40"/>
      <c r="C359" s="41"/>
      <c r="D359" s="226" t="s">
        <v>161</v>
      </c>
      <c r="E359" s="41"/>
      <c r="F359" s="227" t="s">
        <v>470</v>
      </c>
      <c r="G359" s="41"/>
      <c r="H359" s="41"/>
      <c r="I359" s="228"/>
      <c r="J359" s="41"/>
      <c r="K359" s="41"/>
      <c r="L359" s="45"/>
      <c r="M359" s="229"/>
      <c r="N359" s="230"/>
      <c r="O359" s="85"/>
      <c r="P359" s="85"/>
      <c r="Q359" s="85"/>
      <c r="R359" s="85"/>
      <c r="S359" s="85"/>
      <c r="T359" s="86"/>
      <c r="U359" s="39"/>
      <c r="V359" s="39"/>
      <c r="W359" s="39"/>
      <c r="X359" s="39"/>
      <c r="Y359" s="39"/>
      <c r="Z359" s="39"/>
      <c r="AA359" s="39"/>
      <c r="AB359" s="39"/>
      <c r="AC359" s="39"/>
      <c r="AD359" s="39"/>
      <c r="AE359" s="39"/>
      <c r="AT359" s="18" t="s">
        <v>161</v>
      </c>
      <c r="AU359" s="18" t="s">
        <v>83</v>
      </c>
    </row>
    <row r="360" spans="1:51" s="14" customFormat="1" ht="12">
      <c r="A360" s="14"/>
      <c r="B360" s="241"/>
      <c r="C360" s="242"/>
      <c r="D360" s="226" t="s">
        <v>163</v>
      </c>
      <c r="E360" s="243" t="s">
        <v>19</v>
      </c>
      <c r="F360" s="244" t="s">
        <v>1008</v>
      </c>
      <c r="G360" s="242"/>
      <c r="H360" s="245">
        <v>95.4</v>
      </c>
      <c r="I360" s="246"/>
      <c r="J360" s="242"/>
      <c r="K360" s="242"/>
      <c r="L360" s="247"/>
      <c r="M360" s="248"/>
      <c r="N360" s="249"/>
      <c r="O360" s="249"/>
      <c r="P360" s="249"/>
      <c r="Q360" s="249"/>
      <c r="R360" s="249"/>
      <c r="S360" s="249"/>
      <c r="T360" s="250"/>
      <c r="U360" s="14"/>
      <c r="V360" s="14"/>
      <c r="W360" s="14"/>
      <c r="X360" s="14"/>
      <c r="Y360" s="14"/>
      <c r="Z360" s="14"/>
      <c r="AA360" s="14"/>
      <c r="AB360" s="14"/>
      <c r="AC360" s="14"/>
      <c r="AD360" s="14"/>
      <c r="AE360" s="14"/>
      <c r="AT360" s="251" t="s">
        <v>163</v>
      </c>
      <c r="AU360" s="251" t="s">
        <v>83</v>
      </c>
      <c r="AV360" s="14" t="s">
        <v>83</v>
      </c>
      <c r="AW360" s="14" t="s">
        <v>33</v>
      </c>
      <c r="AX360" s="14" t="s">
        <v>74</v>
      </c>
      <c r="AY360" s="251" t="s">
        <v>152</v>
      </c>
    </row>
    <row r="361" spans="1:51" s="15" customFormat="1" ht="12">
      <c r="A361" s="15"/>
      <c r="B361" s="252"/>
      <c r="C361" s="253"/>
      <c r="D361" s="226" t="s">
        <v>163</v>
      </c>
      <c r="E361" s="254" t="s">
        <v>19</v>
      </c>
      <c r="F361" s="255" t="s">
        <v>170</v>
      </c>
      <c r="G361" s="253"/>
      <c r="H361" s="256">
        <v>95.4</v>
      </c>
      <c r="I361" s="257"/>
      <c r="J361" s="253"/>
      <c r="K361" s="253"/>
      <c r="L361" s="258"/>
      <c r="M361" s="259"/>
      <c r="N361" s="260"/>
      <c r="O361" s="260"/>
      <c r="P361" s="260"/>
      <c r="Q361" s="260"/>
      <c r="R361" s="260"/>
      <c r="S361" s="260"/>
      <c r="T361" s="261"/>
      <c r="U361" s="15"/>
      <c r="V361" s="15"/>
      <c r="W361" s="15"/>
      <c r="X361" s="15"/>
      <c r="Y361" s="15"/>
      <c r="Z361" s="15"/>
      <c r="AA361" s="15"/>
      <c r="AB361" s="15"/>
      <c r="AC361" s="15"/>
      <c r="AD361" s="15"/>
      <c r="AE361" s="15"/>
      <c r="AT361" s="262" t="s">
        <v>163</v>
      </c>
      <c r="AU361" s="262" t="s">
        <v>83</v>
      </c>
      <c r="AV361" s="15" t="s">
        <v>159</v>
      </c>
      <c r="AW361" s="15" t="s">
        <v>33</v>
      </c>
      <c r="AX361" s="15" t="s">
        <v>81</v>
      </c>
      <c r="AY361" s="262" t="s">
        <v>152</v>
      </c>
    </row>
    <row r="362" spans="1:65" s="2" customFormat="1" ht="24.15" customHeight="1">
      <c r="A362" s="39"/>
      <c r="B362" s="40"/>
      <c r="C362" s="213" t="s">
        <v>472</v>
      </c>
      <c r="D362" s="213" t="s">
        <v>154</v>
      </c>
      <c r="E362" s="214" t="s">
        <v>1009</v>
      </c>
      <c r="F362" s="215" t="s">
        <v>1010</v>
      </c>
      <c r="G362" s="216" t="s">
        <v>475</v>
      </c>
      <c r="H362" s="217">
        <v>13</v>
      </c>
      <c r="I362" s="218"/>
      <c r="J362" s="219">
        <f>ROUND(I362*H362,2)</f>
        <v>0</v>
      </c>
      <c r="K362" s="215" t="s">
        <v>158</v>
      </c>
      <c r="L362" s="45"/>
      <c r="M362" s="220" t="s">
        <v>19</v>
      </c>
      <c r="N362" s="221" t="s">
        <v>45</v>
      </c>
      <c r="O362" s="85"/>
      <c r="P362" s="222">
        <f>O362*H362</f>
        <v>0</v>
      </c>
      <c r="Q362" s="222">
        <v>0.45923</v>
      </c>
      <c r="R362" s="222">
        <f>Q362*H362</f>
        <v>5.96999</v>
      </c>
      <c r="S362" s="222">
        <v>0</v>
      </c>
      <c r="T362" s="223">
        <f>S362*H362</f>
        <v>0</v>
      </c>
      <c r="U362" s="39"/>
      <c r="V362" s="39"/>
      <c r="W362" s="39"/>
      <c r="X362" s="39"/>
      <c r="Y362" s="39"/>
      <c r="Z362" s="39"/>
      <c r="AA362" s="39"/>
      <c r="AB362" s="39"/>
      <c r="AC362" s="39"/>
      <c r="AD362" s="39"/>
      <c r="AE362" s="39"/>
      <c r="AR362" s="224" t="s">
        <v>159</v>
      </c>
      <c r="AT362" s="224" t="s">
        <v>154</v>
      </c>
      <c r="AU362" s="224" t="s">
        <v>83</v>
      </c>
      <c r="AY362" s="18" t="s">
        <v>152</v>
      </c>
      <c r="BE362" s="225">
        <f>IF(N362="základní",J362,0)</f>
        <v>0</v>
      </c>
      <c r="BF362" s="225">
        <f>IF(N362="snížená",J362,0)</f>
        <v>0</v>
      </c>
      <c r="BG362" s="225">
        <f>IF(N362="zákl. přenesená",J362,0)</f>
        <v>0</v>
      </c>
      <c r="BH362" s="225">
        <f>IF(N362="sníž. přenesená",J362,0)</f>
        <v>0</v>
      </c>
      <c r="BI362" s="225">
        <f>IF(N362="nulová",J362,0)</f>
        <v>0</v>
      </c>
      <c r="BJ362" s="18" t="s">
        <v>81</v>
      </c>
      <c r="BK362" s="225">
        <f>ROUND(I362*H362,2)</f>
        <v>0</v>
      </c>
      <c r="BL362" s="18" t="s">
        <v>159</v>
      </c>
      <c r="BM362" s="224" t="s">
        <v>1011</v>
      </c>
    </row>
    <row r="363" spans="1:51" s="13" customFormat="1" ht="12">
      <c r="A363" s="13"/>
      <c r="B363" s="231"/>
      <c r="C363" s="232"/>
      <c r="D363" s="226" t="s">
        <v>163</v>
      </c>
      <c r="E363" s="233" t="s">
        <v>19</v>
      </c>
      <c r="F363" s="234" t="s">
        <v>1012</v>
      </c>
      <c r="G363" s="232"/>
      <c r="H363" s="233" t="s">
        <v>19</v>
      </c>
      <c r="I363" s="235"/>
      <c r="J363" s="232"/>
      <c r="K363" s="232"/>
      <c r="L363" s="236"/>
      <c r="M363" s="237"/>
      <c r="N363" s="238"/>
      <c r="O363" s="238"/>
      <c r="P363" s="238"/>
      <c r="Q363" s="238"/>
      <c r="R363" s="238"/>
      <c r="S363" s="238"/>
      <c r="T363" s="239"/>
      <c r="U363" s="13"/>
      <c r="V363" s="13"/>
      <c r="W363" s="13"/>
      <c r="X363" s="13"/>
      <c r="Y363" s="13"/>
      <c r="Z363" s="13"/>
      <c r="AA363" s="13"/>
      <c r="AB363" s="13"/>
      <c r="AC363" s="13"/>
      <c r="AD363" s="13"/>
      <c r="AE363" s="13"/>
      <c r="AT363" s="240" t="s">
        <v>163</v>
      </c>
      <c r="AU363" s="240" t="s">
        <v>83</v>
      </c>
      <c r="AV363" s="13" t="s">
        <v>81</v>
      </c>
      <c r="AW363" s="13" t="s">
        <v>33</v>
      </c>
      <c r="AX363" s="13" t="s">
        <v>74</v>
      </c>
      <c r="AY363" s="240" t="s">
        <v>152</v>
      </c>
    </row>
    <row r="364" spans="1:51" s="14" customFormat="1" ht="12">
      <c r="A364" s="14"/>
      <c r="B364" s="241"/>
      <c r="C364" s="242"/>
      <c r="D364" s="226" t="s">
        <v>163</v>
      </c>
      <c r="E364" s="243" t="s">
        <v>19</v>
      </c>
      <c r="F364" s="244" t="s">
        <v>1013</v>
      </c>
      <c r="G364" s="242"/>
      <c r="H364" s="245">
        <v>13</v>
      </c>
      <c r="I364" s="246"/>
      <c r="J364" s="242"/>
      <c r="K364" s="242"/>
      <c r="L364" s="247"/>
      <c r="M364" s="248"/>
      <c r="N364" s="249"/>
      <c r="O364" s="249"/>
      <c r="P364" s="249"/>
      <c r="Q364" s="249"/>
      <c r="R364" s="249"/>
      <c r="S364" s="249"/>
      <c r="T364" s="250"/>
      <c r="U364" s="14"/>
      <c r="V364" s="14"/>
      <c r="W364" s="14"/>
      <c r="X364" s="14"/>
      <c r="Y364" s="14"/>
      <c r="Z364" s="14"/>
      <c r="AA364" s="14"/>
      <c r="AB364" s="14"/>
      <c r="AC364" s="14"/>
      <c r="AD364" s="14"/>
      <c r="AE364" s="14"/>
      <c r="AT364" s="251" t="s">
        <v>163</v>
      </c>
      <c r="AU364" s="251" t="s">
        <v>83</v>
      </c>
      <c r="AV364" s="14" t="s">
        <v>83</v>
      </c>
      <c r="AW364" s="14" t="s">
        <v>33</v>
      </c>
      <c r="AX364" s="14" t="s">
        <v>74</v>
      </c>
      <c r="AY364" s="251" t="s">
        <v>152</v>
      </c>
    </row>
    <row r="365" spans="1:51" s="15" customFormat="1" ht="12">
      <c r="A365" s="15"/>
      <c r="B365" s="252"/>
      <c r="C365" s="253"/>
      <c r="D365" s="226" t="s">
        <v>163</v>
      </c>
      <c r="E365" s="254" t="s">
        <v>19</v>
      </c>
      <c r="F365" s="255" t="s">
        <v>170</v>
      </c>
      <c r="G365" s="253"/>
      <c r="H365" s="256">
        <v>13</v>
      </c>
      <c r="I365" s="257"/>
      <c r="J365" s="253"/>
      <c r="K365" s="253"/>
      <c r="L365" s="258"/>
      <c r="M365" s="259"/>
      <c r="N365" s="260"/>
      <c r="O365" s="260"/>
      <c r="P365" s="260"/>
      <c r="Q365" s="260"/>
      <c r="R365" s="260"/>
      <c r="S365" s="260"/>
      <c r="T365" s="261"/>
      <c r="U365" s="15"/>
      <c r="V365" s="15"/>
      <c r="W365" s="15"/>
      <c r="X365" s="15"/>
      <c r="Y365" s="15"/>
      <c r="Z365" s="15"/>
      <c r="AA365" s="15"/>
      <c r="AB365" s="15"/>
      <c r="AC365" s="15"/>
      <c r="AD365" s="15"/>
      <c r="AE365" s="15"/>
      <c r="AT365" s="262" t="s">
        <v>163</v>
      </c>
      <c r="AU365" s="262" t="s">
        <v>83</v>
      </c>
      <c r="AV365" s="15" t="s">
        <v>159</v>
      </c>
      <c r="AW365" s="15" t="s">
        <v>33</v>
      </c>
      <c r="AX365" s="15" t="s">
        <v>81</v>
      </c>
      <c r="AY365" s="262" t="s">
        <v>152</v>
      </c>
    </row>
    <row r="366" spans="1:63" s="12" customFormat="1" ht="22.8" customHeight="1">
      <c r="A366" s="12"/>
      <c r="B366" s="197"/>
      <c r="C366" s="198"/>
      <c r="D366" s="199" t="s">
        <v>73</v>
      </c>
      <c r="E366" s="211" t="s">
        <v>480</v>
      </c>
      <c r="F366" s="211" t="s">
        <v>481</v>
      </c>
      <c r="G366" s="198"/>
      <c r="H366" s="198"/>
      <c r="I366" s="201"/>
      <c r="J366" s="212">
        <f>BK366</f>
        <v>0</v>
      </c>
      <c r="K366" s="198"/>
      <c r="L366" s="203"/>
      <c r="M366" s="204"/>
      <c r="N366" s="205"/>
      <c r="O366" s="205"/>
      <c r="P366" s="206">
        <f>SUM(P367:P368)</f>
        <v>0</v>
      </c>
      <c r="Q366" s="205"/>
      <c r="R366" s="206">
        <f>SUM(R367:R368)</f>
        <v>0</v>
      </c>
      <c r="S366" s="205"/>
      <c r="T366" s="207">
        <f>SUM(T367:T368)</f>
        <v>0</v>
      </c>
      <c r="U366" s="12"/>
      <c r="V366" s="12"/>
      <c r="W366" s="12"/>
      <c r="X366" s="12"/>
      <c r="Y366" s="12"/>
      <c r="Z366" s="12"/>
      <c r="AA366" s="12"/>
      <c r="AB366" s="12"/>
      <c r="AC366" s="12"/>
      <c r="AD366" s="12"/>
      <c r="AE366" s="12"/>
      <c r="AR366" s="208" t="s">
        <v>81</v>
      </c>
      <c r="AT366" s="209" t="s">
        <v>73</v>
      </c>
      <c r="AU366" s="209" t="s">
        <v>81</v>
      </c>
      <c r="AY366" s="208" t="s">
        <v>152</v>
      </c>
      <c r="BK366" s="210">
        <f>SUM(BK367:BK368)</f>
        <v>0</v>
      </c>
    </row>
    <row r="367" spans="1:65" s="2" customFormat="1" ht="24.15" customHeight="1">
      <c r="A367" s="39"/>
      <c r="B367" s="40"/>
      <c r="C367" s="213" t="s">
        <v>482</v>
      </c>
      <c r="D367" s="213" t="s">
        <v>154</v>
      </c>
      <c r="E367" s="214" t="s">
        <v>483</v>
      </c>
      <c r="F367" s="215" t="s">
        <v>484</v>
      </c>
      <c r="G367" s="216" t="s">
        <v>485</v>
      </c>
      <c r="H367" s="217">
        <v>342.003</v>
      </c>
      <c r="I367" s="218"/>
      <c r="J367" s="219">
        <f>ROUND(I367*H367,2)</f>
        <v>0</v>
      </c>
      <c r="K367" s="215" t="s">
        <v>158</v>
      </c>
      <c r="L367" s="45"/>
      <c r="M367" s="220" t="s">
        <v>19</v>
      </c>
      <c r="N367" s="221" t="s">
        <v>45</v>
      </c>
      <c r="O367" s="85"/>
      <c r="P367" s="222">
        <f>O367*H367</f>
        <v>0</v>
      </c>
      <c r="Q367" s="222">
        <v>0</v>
      </c>
      <c r="R367" s="222">
        <f>Q367*H367</f>
        <v>0</v>
      </c>
      <c r="S367" s="222">
        <v>0</v>
      </c>
      <c r="T367" s="223">
        <f>S367*H367</f>
        <v>0</v>
      </c>
      <c r="U367" s="39"/>
      <c r="V367" s="39"/>
      <c r="W367" s="39"/>
      <c r="X367" s="39"/>
      <c r="Y367" s="39"/>
      <c r="Z367" s="39"/>
      <c r="AA367" s="39"/>
      <c r="AB367" s="39"/>
      <c r="AC367" s="39"/>
      <c r="AD367" s="39"/>
      <c r="AE367" s="39"/>
      <c r="AR367" s="224" t="s">
        <v>159</v>
      </c>
      <c r="AT367" s="224" t="s">
        <v>154</v>
      </c>
      <c r="AU367" s="224" t="s">
        <v>83</v>
      </c>
      <c r="AY367" s="18" t="s">
        <v>152</v>
      </c>
      <c r="BE367" s="225">
        <f>IF(N367="základní",J367,0)</f>
        <v>0</v>
      </c>
      <c r="BF367" s="225">
        <f>IF(N367="snížená",J367,0)</f>
        <v>0</v>
      </c>
      <c r="BG367" s="225">
        <f>IF(N367="zákl. přenesená",J367,0)</f>
        <v>0</v>
      </c>
      <c r="BH367" s="225">
        <f>IF(N367="sníž. přenesená",J367,0)</f>
        <v>0</v>
      </c>
      <c r="BI367" s="225">
        <f>IF(N367="nulová",J367,0)</f>
        <v>0</v>
      </c>
      <c r="BJ367" s="18" t="s">
        <v>81</v>
      </c>
      <c r="BK367" s="225">
        <f>ROUND(I367*H367,2)</f>
        <v>0</v>
      </c>
      <c r="BL367" s="18" t="s">
        <v>159</v>
      </c>
      <c r="BM367" s="224" t="s">
        <v>1014</v>
      </c>
    </row>
    <row r="368" spans="1:47" s="2" customFormat="1" ht="12">
      <c r="A368" s="39"/>
      <c r="B368" s="40"/>
      <c r="C368" s="41"/>
      <c r="D368" s="226" t="s">
        <v>161</v>
      </c>
      <c r="E368" s="41"/>
      <c r="F368" s="227" t="s">
        <v>487</v>
      </c>
      <c r="G368" s="41"/>
      <c r="H368" s="41"/>
      <c r="I368" s="228"/>
      <c r="J368" s="41"/>
      <c r="K368" s="41"/>
      <c r="L368" s="45"/>
      <c r="M368" s="229"/>
      <c r="N368" s="230"/>
      <c r="O368" s="85"/>
      <c r="P368" s="85"/>
      <c r="Q368" s="85"/>
      <c r="R368" s="85"/>
      <c r="S368" s="85"/>
      <c r="T368" s="86"/>
      <c r="U368" s="39"/>
      <c r="V368" s="39"/>
      <c r="W368" s="39"/>
      <c r="X368" s="39"/>
      <c r="Y368" s="39"/>
      <c r="Z368" s="39"/>
      <c r="AA368" s="39"/>
      <c r="AB368" s="39"/>
      <c r="AC368" s="39"/>
      <c r="AD368" s="39"/>
      <c r="AE368" s="39"/>
      <c r="AT368" s="18" t="s">
        <v>161</v>
      </c>
      <c r="AU368" s="18" t="s">
        <v>83</v>
      </c>
    </row>
    <row r="369" spans="1:63" s="12" customFormat="1" ht="25.9" customHeight="1">
      <c r="A369" s="12"/>
      <c r="B369" s="197"/>
      <c r="C369" s="198"/>
      <c r="D369" s="199" t="s">
        <v>73</v>
      </c>
      <c r="E369" s="200" t="s">
        <v>488</v>
      </c>
      <c r="F369" s="200" t="s">
        <v>489</v>
      </c>
      <c r="G369" s="198"/>
      <c r="H369" s="198"/>
      <c r="I369" s="201"/>
      <c r="J369" s="202">
        <f>BK369</f>
        <v>0</v>
      </c>
      <c r="K369" s="198"/>
      <c r="L369" s="203"/>
      <c r="M369" s="204"/>
      <c r="N369" s="205"/>
      <c r="O369" s="205"/>
      <c r="P369" s="206">
        <f>P370+P539+P562+P567+P600</f>
        <v>0</v>
      </c>
      <c r="Q369" s="205"/>
      <c r="R369" s="206">
        <f>R370+R539+R562+R567+R600</f>
        <v>21.55458956</v>
      </c>
      <c r="S369" s="205"/>
      <c r="T369" s="207">
        <f>T370+T539+T562+T567+T600</f>
        <v>0</v>
      </c>
      <c r="U369" s="12"/>
      <c r="V369" s="12"/>
      <c r="W369" s="12"/>
      <c r="X369" s="12"/>
      <c r="Y369" s="12"/>
      <c r="Z369" s="12"/>
      <c r="AA369" s="12"/>
      <c r="AB369" s="12"/>
      <c r="AC369" s="12"/>
      <c r="AD369" s="12"/>
      <c r="AE369" s="12"/>
      <c r="AR369" s="208" t="s">
        <v>83</v>
      </c>
      <c r="AT369" s="209" t="s">
        <v>73</v>
      </c>
      <c r="AU369" s="209" t="s">
        <v>74</v>
      </c>
      <c r="AY369" s="208" t="s">
        <v>152</v>
      </c>
      <c r="BK369" s="210">
        <f>BK370+BK539+BK562+BK567+BK600</f>
        <v>0</v>
      </c>
    </row>
    <row r="370" spans="1:63" s="12" customFormat="1" ht="22.8" customHeight="1">
      <c r="A370" s="12"/>
      <c r="B370" s="197"/>
      <c r="C370" s="198"/>
      <c r="D370" s="199" t="s">
        <v>73</v>
      </c>
      <c r="E370" s="211" t="s">
        <v>490</v>
      </c>
      <c r="F370" s="211" t="s">
        <v>491</v>
      </c>
      <c r="G370" s="198"/>
      <c r="H370" s="198"/>
      <c r="I370" s="201"/>
      <c r="J370" s="212">
        <f>BK370</f>
        <v>0</v>
      </c>
      <c r="K370" s="198"/>
      <c r="L370" s="203"/>
      <c r="M370" s="204"/>
      <c r="N370" s="205"/>
      <c r="O370" s="205"/>
      <c r="P370" s="206">
        <f>SUM(P371:P538)</f>
        <v>0</v>
      </c>
      <c r="Q370" s="205"/>
      <c r="R370" s="206">
        <f>SUM(R371:R538)</f>
        <v>8.62489078</v>
      </c>
      <c r="S370" s="205"/>
      <c r="T370" s="207">
        <f>SUM(T371:T538)</f>
        <v>0</v>
      </c>
      <c r="U370" s="12"/>
      <c r="V370" s="12"/>
      <c r="W370" s="12"/>
      <c r="X370" s="12"/>
      <c r="Y370" s="12"/>
      <c r="Z370" s="12"/>
      <c r="AA370" s="12"/>
      <c r="AB370" s="12"/>
      <c r="AC370" s="12"/>
      <c r="AD370" s="12"/>
      <c r="AE370" s="12"/>
      <c r="AR370" s="208" t="s">
        <v>83</v>
      </c>
      <c r="AT370" s="209" t="s">
        <v>73</v>
      </c>
      <c r="AU370" s="209" t="s">
        <v>81</v>
      </c>
      <c r="AY370" s="208" t="s">
        <v>152</v>
      </c>
      <c r="BK370" s="210">
        <f>SUM(BK371:BK538)</f>
        <v>0</v>
      </c>
    </row>
    <row r="371" spans="1:65" s="2" customFormat="1" ht="14.4" customHeight="1">
      <c r="A371" s="39"/>
      <c r="B371" s="40"/>
      <c r="C371" s="213" t="s">
        <v>492</v>
      </c>
      <c r="D371" s="213" t="s">
        <v>154</v>
      </c>
      <c r="E371" s="214" t="s">
        <v>493</v>
      </c>
      <c r="F371" s="215" t="s">
        <v>494</v>
      </c>
      <c r="G371" s="216" t="s">
        <v>475</v>
      </c>
      <c r="H371" s="217">
        <v>274.72</v>
      </c>
      <c r="I371" s="218"/>
      <c r="J371" s="219">
        <f>ROUND(I371*H371,2)</f>
        <v>0</v>
      </c>
      <c r="K371" s="215" t="s">
        <v>19</v>
      </c>
      <c r="L371" s="45"/>
      <c r="M371" s="220" t="s">
        <v>19</v>
      </c>
      <c r="N371" s="221" t="s">
        <v>45</v>
      </c>
      <c r="O371" s="85"/>
      <c r="P371" s="222">
        <f>O371*H371</f>
        <v>0</v>
      </c>
      <c r="Q371" s="222">
        <v>0</v>
      </c>
      <c r="R371" s="222">
        <f>Q371*H371</f>
        <v>0</v>
      </c>
      <c r="S371" s="222">
        <v>0</v>
      </c>
      <c r="T371" s="223">
        <f>S371*H371</f>
        <v>0</v>
      </c>
      <c r="U371" s="39"/>
      <c r="V371" s="39"/>
      <c r="W371" s="39"/>
      <c r="X371" s="39"/>
      <c r="Y371" s="39"/>
      <c r="Z371" s="39"/>
      <c r="AA371" s="39"/>
      <c r="AB371" s="39"/>
      <c r="AC371" s="39"/>
      <c r="AD371" s="39"/>
      <c r="AE371" s="39"/>
      <c r="AR371" s="224" t="s">
        <v>268</v>
      </c>
      <c r="AT371" s="224" t="s">
        <v>154</v>
      </c>
      <c r="AU371" s="224" t="s">
        <v>83</v>
      </c>
      <c r="AY371" s="18" t="s">
        <v>152</v>
      </c>
      <c r="BE371" s="225">
        <f>IF(N371="základní",J371,0)</f>
        <v>0</v>
      </c>
      <c r="BF371" s="225">
        <f>IF(N371="snížená",J371,0)</f>
        <v>0</v>
      </c>
      <c r="BG371" s="225">
        <f>IF(N371="zákl. přenesená",J371,0)</f>
        <v>0</v>
      </c>
      <c r="BH371" s="225">
        <f>IF(N371="sníž. přenesená",J371,0)</f>
        <v>0</v>
      </c>
      <c r="BI371" s="225">
        <f>IF(N371="nulová",J371,0)</f>
        <v>0</v>
      </c>
      <c r="BJ371" s="18" t="s">
        <v>81</v>
      </c>
      <c r="BK371" s="225">
        <f>ROUND(I371*H371,2)</f>
        <v>0</v>
      </c>
      <c r="BL371" s="18" t="s">
        <v>268</v>
      </c>
      <c r="BM371" s="224" t="s">
        <v>1015</v>
      </c>
    </row>
    <row r="372" spans="1:51" s="13" customFormat="1" ht="12">
      <c r="A372" s="13"/>
      <c r="B372" s="231"/>
      <c r="C372" s="232"/>
      <c r="D372" s="226" t="s">
        <v>163</v>
      </c>
      <c r="E372" s="233" t="s">
        <v>19</v>
      </c>
      <c r="F372" s="234" t="s">
        <v>1016</v>
      </c>
      <c r="G372" s="232"/>
      <c r="H372" s="233" t="s">
        <v>19</v>
      </c>
      <c r="I372" s="235"/>
      <c r="J372" s="232"/>
      <c r="K372" s="232"/>
      <c r="L372" s="236"/>
      <c r="M372" s="237"/>
      <c r="N372" s="238"/>
      <c r="O372" s="238"/>
      <c r="P372" s="238"/>
      <c r="Q372" s="238"/>
      <c r="R372" s="238"/>
      <c r="S372" s="238"/>
      <c r="T372" s="239"/>
      <c r="U372" s="13"/>
      <c r="V372" s="13"/>
      <c r="W372" s="13"/>
      <c r="X372" s="13"/>
      <c r="Y372" s="13"/>
      <c r="Z372" s="13"/>
      <c r="AA372" s="13"/>
      <c r="AB372" s="13"/>
      <c r="AC372" s="13"/>
      <c r="AD372" s="13"/>
      <c r="AE372" s="13"/>
      <c r="AT372" s="240" t="s">
        <v>163</v>
      </c>
      <c r="AU372" s="240" t="s">
        <v>83</v>
      </c>
      <c r="AV372" s="13" t="s">
        <v>81</v>
      </c>
      <c r="AW372" s="13" t="s">
        <v>33</v>
      </c>
      <c r="AX372" s="13" t="s">
        <v>74</v>
      </c>
      <c r="AY372" s="240" t="s">
        <v>152</v>
      </c>
    </row>
    <row r="373" spans="1:51" s="14" customFormat="1" ht="12">
      <c r="A373" s="14"/>
      <c r="B373" s="241"/>
      <c r="C373" s="242"/>
      <c r="D373" s="226" t="s">
        <v>163</v>
      </c>
      <c r="E373" s="243" t="s">
        <v>19</v>
      </c>
      <c r="F373" s="244" t="s">
        <v>1017</v>
      </c>
      <c r="G373" s="242"/>
      <c r="H373" s="245">
        <v>23.4</v>
      </c>
      <c r="I373" s="246"/>
      <c r="J373" s="242"/>
      <c r="K373" s="242"/>
      <c r="L373" s="247"/>
      <c r="M373" s="248"/>
      <c r="N373" s="249"/>
      <c r="O373" s="249"/>
      <c r="P373" s="249"/>
      <c r="Q373" s="249"/>
      <c r="R373" s="249"/>
      <c r="S373" s="249"/>
      <c r="T373" s="250"/>
      <c r="U373" s="14"/>
      <c r="V373" s="14"/>
      <c r="W373" s="14"/>
      <c r="X373" s="14"/>
      <c r="Y373" s="14"/>
      <c r="Z373" s="14"/>
      <c r="AA373" s="14"/>
      <c r="AB373" s="14"/>
      <c r="AC373" s="14"/>
      <c r="AD373" s="14"/>
      <c r="AE373" s="14"/>
      <c r="AT373" s="251" t="s">
        <v>163</v>
      </c>
      <c r="AU373" s="251" t="s">
        <v>83</v>
      </c>
      <c r="AV373" s="14" t="s">
        <v>83</v>
      </c>
      <c r="AW373" s="14" t="s">
        <v>33</v>
      </c>
      <c r="AX373" s="14" t="s">
        <v>74</v>
      </c>
      <c r="AY373" s="251" t="s">
        <v>152</v>
      </c>
    </row>
    <row r="374" spans="1:51" s="13" customFormat="1" ht="12">
      <c r="A374" s="13"/>
      <c r="B374" s="231"/>
      <c r="C374" s="232"/>
      <c r="D374" s="226" t="s">
        <v>163</v>
      </c>
      <c r="E374" s="233" t="s">
        <v>19</v>
      </c>
      <c r="F374" s="234" t="s">
        <v>505</v>
      </c>
      <c r="G374" s="232"/>
      <c r="H374" s="233" t="s">
        <v>19</v>
      </c>
      <c r="I374" s="235"/>
      <c r="J374" s="232"/>
      <c r="K374" s="232"/>
      <c r="L374" s="236"/>
      <c r="M374" s="237"/>
      <c r="N374" s="238"/>
      <c r="O374" s="238"/>
      <c r="P374" s="238"/>
      <c r="Q374" s="238"/>
      <c r="R374" s="238"/>
      <c r="S374" s="238"/>
      <c r="T374" s="239"/>
      <c r="U374" s="13"/>
      <c r="V374" s="13"/>
      <c r="W374" s="13"/>
      <c r="X374" s="13"/>
      <c r="Y374" s="13"/>
      <c r="Z374" s="13"/>
      <c r="AA374" s="13"/>
      <c r="AB374" s="13"/>
      <c r="AC374" s="13"/>
      <c r="AD374" s="13"/>
      <c r="AE374" s="13"/>
      <c r="AT374" s="240" t="s">
        <v>163</v>
      </c>
      <c r="AU374" s="240" t="s">
        <v>83</v>
      </c>
      <c r="AV374" s="13" t="s">
        <v>81</v>
      </c>
      <c r="AW374" s="13" t="s">
        <v>33</v>
      </c>
      <c r="AX374" s="13" t="s">
        <v>74</v>
      </c>
      <c r="AY374" s="240" t="s">
        <v>152</v>
      </c>
    </row>
    <row r="375" spans="1:51" s="14" customFormat="1" ht="12">
      <c r="A375" s="14"/>
      <c r="B375" s="241"/>
      <c r="C375" s="242"/>
      <c r="D375" s="226" t="s">
        <v>163</v>
      </c>
      <c r="E375" s="243" t="s">
        <v>19</v>
      </c>
      <c r="F375" s="244" t="s">
        <v>1018</v>
      </c>
      <c r="G375" s="242"/>
      <c r="H375" s="245">
        <v>31.8</v>
      </c>
      <c r="I375" s="246"/>
      <c r="J375" s="242"/>
      <c r="K375" s="242"/>
      <c r="L375" s="247"/>
      <c r="M375" s="248"/>
      <c r="N375" s="249"/>
      <c r="O375" s="249"/>
      <c r="P375" s="249"/>
      <c r="Q375" s="249"/>
      <c r="R375" s="249"/>
      <c r="S375" s="249"/>
      <c r="T375" s="250"/>
      <c r="U375" s="14"/>
      <c r="V375" s="14"/>
      <c r="W375" s="14"/>
      <c r="X375" s="14"/>
      <c r="Y375" s="14"/>
      <c r="Z375" s="14"/>
      <c r="AA375" s="14"/>
      <c r="AB375" s="14"/>
      <c r="AC375" s="14"/>
      <c r="AD375" s="14"/>
      <c r="AE375" s="14"/>
      <c r="AT375" s="251" t="s">
        <v>163</v>
      </c>
      <c r="AU375" s="251" t="s">
        <v>83</v>
      </c>
      <c r="AV375" s="14" t="s">
        <v>83</v>
      </c>
      <c r="AW375" s="14" t="s">
        <v>33</v>
      </c>
      <c r="AX375" s="14" t="s">
        <v>74</v>
      </c>
      <c r="AY375" s="251" t="s">
        <v>152</v>
      </c>
    </row>
    <row r="376" spans="1:51" s="13" customFormat="1" ht="12">
      <c r="A376" s="13"/>
      <c r="B376" s="231"/>
      <c r="C376" s="232"/>
      <c r="D376" s="226" t="s">
        <v>163</v>
      </c>
      <c r="E376" s="233" t="s">
        <v>19</v>
      </c>
      <c r="F376" s="234" t="s">
        <v>514</v>
      </c>
      <c r="G376" s="232"/>
      <c r="H376" s="233" t="s">
        <v>19</v>
      </c>
      <c r="I376" s="235"/>
      <c r="J376" s="232"/>
      <c r="K376" s="232"/>
      <c r="L376" s="236"/>
      <c r="M376" s="237"/>
      <c r="N376" s="238"/>
      <c r="O376" s="238"/>
      <c r="P376" s="238"/>
      <c r="Q376" s="238"/>
      <c r="R376" s="238"/>
      <c r="S376" s="238"/>
      <c r="T376" s="239"/>
      <c r="U376" s="13"/>
      <c r="V376" s="13"/>
      <c r="W376" s="13"/>
      <c r="X376" s="13"/>
      <c r="Y376" s="13"/>
      <c r="Z376" s="13"/>
      <c r="AA376" s="13"/>
      <c r="AB376" s="13"/>
      <c r="AC376" s="13"/>
      <c r="AD376" s="13"/>
      <c r="AE376" s="13"/>
      <c r="AT376" s="240" t="s">
        <v>163</v>
      </c>
      <c r="AU376" s="240" t="s">
        <v>83</v>
      </c>
      <c r="AV376" s="13" t="s">
        <v>81</v>
      </c>
      <c r="AW376" s="13" t="s">
        <v>33</v>
      </c>
      <c r="AX376" s="13" t="s">
        <v>74</v>
      </c>
      <c r="AY376" s="240" t="s">
        <v>152</v>
      </c>
    </row>
    <row r="377" spans="1:51" s="14" customFormat="1" ht="12">
      <c r="A377" s="14"/>
      <c r="B377" s="241"/>
      <c r="C377" s="242"/>
      <c r="D377" s="226" t="s">
        <v>163</v>
      </c>
      <c r="E377" s="243" t="s">
        <v>19</v>
      </c>
      <c r="F377" s="244" t="s">
        <v>1019</v>
      </c>
      <c r="G377" s="242"/>
      <c r="H377" s="245">
        <v>11.6</v>
      </c>
      <c r="I377" s="246"/>
      <c r="J377" s="242"/>
      <c r="K377" s="242"/>
      <c r="L377" s="247"/>
      <c r="M377" s="248"/>
      <c r="N377" s="249"/>
      <c r="O377" s="249"/>
      <c r="P377" s="249"/>
      <c r="Q377" s="249"/>
      <c r="R377" s="249"/>
      <c r="S377" s="249"/>
      <c r="T377" s="250"/>
      <c r="U377" s="14"/>
      <c r="V377" s="14"/>
      <c r="W377" s="14"/>
      <c r="X377" s="14"/>
      <c r="Y377" s="14"/>
      <c r="Z377" s="14"/>
      <c r="AA377" s="14"/>
      <c r="AB377" s="14"/>
      <c r="AC377" s="14"/>
      <c r="AD377" s="14"/>
      <c r="AE377" s="14"/>
      <c r="AT377" s="251" t="s">
        <v>163</v>
      </c>
      <c r="AU377" s="251" t="s">
        <v>83</v>
      </c>
      <c r="AV377" s="14" t="s">
        <v>83</v>
      </c>
      <c r="AW377" s="14" t="s">
        <v>33</v>
      </c>
      <c r="AX377" s="14" t="s">
        <v>74</v>
      </c>
      <c r="AY377" s="251" t="s">
        <v>152</v>
      </c>
    </row>
    <row r="378" spans="1:51" s="13" customFormat="1" ht="12">
      <c r="A378" s="13"/>
      <c r="B378" s="231"/>
      <c r="C378" s="232"/>
      <c r="D378" s="226" t="s">
        <v>163</v>
      </c>
      <c r="E378" s="233" t="s">
        <v>19</v>
      </c>
      <c r="F378" s="234" t="s">
        <v>516</v>
      </c>
      <c r="G378" s="232"/>
      <c r="H378" s="233" t="s">
        <v>19</v>
      </c>
      <c r="I378" s="235"/>
      <c r="J378" s="232"/>
      <c r="K378" s="232"/>
      <c r="L378" s="236"/>
      <c r="M378" s="237"/>
      <c r="N378" s="238"/>
      <c r="O378" s="238"/>
      <c r="P378" s="238"/>
      <c r="Q378" s="238"/>
      <c r="R378" s="238"/>
      <c r="S378" s="238"/>
      <c r="T378" s="239"/>
      <c r="U378" s="13"/>
      <c r="V378" s="13"/>
      <c r="W378" s="13"/>
      <c r="X378" s="13"/>
      <c r="Y378" s="13"/>
      <c r="Z378" s="13"/>
      <c r="AA378" s="13"/>
      <c r="AB378" s="13"/>
      <c r="AC378" s="13"/>
      <c r="AD378" s="13"/>
      <c r="AE378" s="13"/>
      <c r="AT378" s="240" t="s">
        <v>163</v>
      </c>
      <c r="AU378" s="240" t="s">
        <v>83</v>
      </c>
      <c r="AV378" s="13" t="s">
        <v>81</v>
      </c>
      <c r="AW378" s="13" t="s">
        <v>33</v>
      </c>
      <c r="AX378" s="13" t="s">
        <v>74</v>
      </c>
      <c r="AY378" s="240" t="s">
        <v>152</v>
      </c>
    </row>
    <row r="379" spans="1:51" s="14" customFormat="1" ht="12">
      <c r="A379" s="14"/>
      <c r="B379" s="241"/>
      <c r="C379" s="242"/>
      <c r="D379" s="226" t="s">
        <v>163</v>
      </c>
      <c r="E379" s="243" t="s">
        <v>19</v>
      </c>
      <c r="F379" s="244" t="s">
        <v>517</v>
      </c>
      <c r="G379" s="242"/>
      <c r="H379" s="245">
        <v>12</v>
      </c>
      <c r="I379" s="246"/>
      <c r="J379" s="242"/>
      <c r="K379" s="242"/>
      <c r="L379" s="247"/>
      <c r="M379" s="248"/>
      <c r="N379" s="249"/>
      <c r="O379" s="249"/>
      <c r="P379" s="249"/>
      <c r="Q379" s="249"/>
      <c r="R379" s="249"/>
      <c r="S379" s="249"/>
      <c r="T379" s="250"/>
      <c r="U379" s="14"/>
      <c r="V379" s="14"/>
      <c r="W379" s="14"/>
      <c r="X379" s="14"/>
      <c r="Y379" s="14"/>
      <c r="Z379" s="14"/>
      <c r="AA379" s="14"/>
      <c r="AB379" s="14"/>
      <c r="AC379" s="14"/>
      <c r="AD379" s="14"/>
      <c r="AE379" s="14"/>
      <c r="AT379" s="251" t="s">
        <v>163</v>
      </c>
      <c r="AU379" s="251" t="s">
        <v>83</v>
      </c>
      <c r="AV379" s="14" t="s">
        <v>83</v>
      </c>
      <c r="AW379" s="14" t="s">
        <v>33</v>
      </c>
      <c r="AX379" s="14" t="s">
        <v>74</v>
      </c>
      <c r="AY379" s="251" t="s">
        <v>152</v>
      </c>
    </row>
    <row r="380" spans="1:51" s="13" customFormat="1" ht="12">
      <c r="A380" s="13"/>
      <c r="B380" s="231"/>
      <c r="C380" s="232"/>
      <c r="D380" s="226" t="s">
        <v>163</v>
      </c>
      <c r="E380" s="233" t="s">
        <v>19</v>
      </c>
      <c r="F380" s="234" t="s">
        <v>1020</v>
      </c>
      <c r="G380" s="232"/>
      <c r="H380" s="233" t="s">
        <v>19</v>
      </c>
      <c r="I380" s="235"/>
      <c r="J380" s="232"/>
      <c r="K380" s="232"/>
      <c r="L380" s="236"/>
      <c r="M380" s="237"/>
      <c r="N380" s="238"/>
      <c r="O380" s="238"/>
      <c r="P380" s="238"/>
      <c r="Q380" s="238"/>
      <c r="R380" s="238"/>
      <c r="S380" s="238"/>
      <c r="T380" s="239"/>
      <c r="U380" s="13"/>
      <c r="V380" s="13"/>
      <c r="W380" s="13"/>
      <c r="X380" s="13"/>
      <c r="Y380" s="13"/>
      <c r="Z380" s="13"/>
      <c r="AA380" s="13"/>
      <c r="AB380" s="13"/>
      <c r="AC380" s="13"/>
      <c r="AD380" s="13"/>
      <c r="AE380" s="13"/>
      <c r="AT380" s="240" t="s">
        <v>163</v>
      </c>
      <c r="AU380" s="240" t="s">
        <v>83</v>
      </c>
      <c r="AV380" s="13" t="s">
        <v>81</v>
      </c>
      <c r="AW380" s="13" t="s">
        <v>33</v>
      </c>
      <c r="AX380" s="13" t="s">
        <v>74</v>
      </c>
      <c r="AY380" s="240" t="s">
        <v>152</v>
      </c>
    </row>
    <row r="381" spans="1:51" s="14" customFormat="1" ht="12">
      <c r="A381" s="14"/>
      <c r="B381" s="241"/>
      <c r="C381" s="242"/>
      <c r="D381" s="226" t="s">
        <v>163</v>
      </c>
      <c r="E381" s="243" t="s">
        <v>19</v>
      </c>
      <c r="F381" s="244" t="s">
        <v>1021</v>
      </c>
      <c r="G381" s="242"/>
      <c r="H381" s="245">
        <v>20.8</v>
      </c>
      <c r="I381" s="246"/>
      <c r="J381" s="242"/>
      <c r="K381" s="242"/>
      <c r="L381" s="247"/>
      <c r="M381" s="248"/>
      <c r="N381" s="249"/>
      <c r="O381" s="249"/>
      <c r="P381" s="249"/>
      <c r="Q381" s="249"/>
      <c r="R381" s="249"/>
      <c r="S381" s="249"/>
      <c r="T381" s="250"/>
      <c r="U381" s="14"/>
      <c r="V381" s="14"/>
      <c r="W381" s="14"/>
      <c r="X381" s="14"/>
      <c r="Y381" s="14"/>
      <c r="Z381" s="14"/>
      <c r="AA381" s="14"/>
      <c r="AB381" s="14"/>
      <c r="AC381" s="14"/>
      <c r="AD381" s="14"/>
      <c r="AE381" s="14"/>
      <c r="AT381" s="251" t="s">
        <v>163</v>
      </c>
      <c r="AU381" s="251" t="s">
        <v>83</v>
      </c>
      <c r="AV381" s="14" t="s">
        <v>83</v>
      </c>
      <c r="AW381" s="14" t="s">
        <v>33</v>
      </c>
      <c r="AX381" s="14" t="s">
        <v>74</v>
      </c>
      <c r="AY381" s="251" t="s">
        <v>152</v>
      </c>
    </row>
    <row r="382" spans="1:51" s="13" customFormat="1" ht="12">
      <c r="A382" s="13"/>
      <c r="B382" s="231"/>
      <c r="C382" s="232"/>
      <c r="D382" s="226" t="s">
        <v>163</v>
      </c>
      <c r="E382" s="233" t="s">
        <v>19</v>
      </c>
      <c r="F382" s="234" t="s">
        <v>520</v>
      </c>
      <c r="G382" s="232"/>
      <c r="H382" s="233" t="s">
        <v>19</v>
      </c>
      <c r="I382" s="235"/>
      <c r="J382" s="232"/>
      <c r="K382" s="232"/>
      <c r="L382" s="236"/>
      <c r="M382" s="237"/>
      <c r="N382" s="238"/>
      <c r="O382" s="238"/>
      <c r="P382" s="238"/>
      <c r="Q382" s="238"/>
      <c r="R382" s="238"/>
      <c r="S382" s="238"/>
      <c r="T382" s="239"/>
      <c r="U382" s="13"/>
      <c r="V382" s="13"/>
      <c r="W382" s="13"/>
      <c r="X382" s="13"/>
      <c r="Y382" s="13"/>
      <c r="Z382" s="13"/>
      <c r="AA382" s="13"/>
      <c r="AB382" s="13"/>
      <c r="AC382" s="13"/>
      <c r="AD382" s="13"/>
      <c r="AE382" s="13"/>
      <c r="AT382" s="240" t="s">
        <v>163</v>
      </c>
      <c r="AU382" s="240" t="s">
        <v>83</v>
      </c>
      <c r="AV382" s="13" t="s">
        <v>81</v>
      </c>
      <c r="AW382" s="13" t="s">
        <v>33</v>
      </c>
      <c r="AX382" s="13" t="s">
        <v>74</v>
      </c>
      <c r="AY382" s="240" t="s">
        <v>152</v>
      </c>
    </row>
    <row r="383" spans="1:51" s="14" customFormat="1" ht="12">
      <c r="A383" s="14"/>
      <c r="B383" s="241"/>
      <c r="C383" s="242"/>
      <c r="D383" s="226" t="s">
        <v>163</v>
      </c>
      <c r="E383" s="243" t="s">
        <v>19</v>
      </c>
      <c r="F383" s="244" t="s">
        <v>1022</v>
      </c>
      <c r="G383" s="242"/>
      <c r="H383" s="245">
        <v>114</v>
      </c>
      <c r="I383" s="246"/>
      <c r="J383" s="242"/>
      <c r="K383" s="242"/>
      <c r="L383" s="247"/>
      <c r="M383" s="248"/>
      <c r="N383" s="249"/>
      <c r="O383" s="249"/>
      <c r="P383" s="249"/>
      <c r="Q383" s="249"/>
      <c r="R383" s="249"/>
      <c r="S383" s="249"/>
      <c r="T383" s="250"/>
      <c r="U383" s="14"/>
      <c r="V383" s="14"/>
      <c r="W383" s="14"/>
      <c r="X383" s="14"/>
      <c r="Y383" s="14"/>
      <c r="Z383" s="14"/>
      <c r="AA383" s="14"/>
      <c r="AB383" s="14"/>
      <c r="AC383" s="14"/>
      <c r="AD383" s="14"/>
      <c r="AE383" s="14"/>
      <c r="AT383" s="251" t="s">
        <v>163</v>
      </c>
      <c r="AU383" s="251" t="s">
        <v>83</v>
      </c>
      <c r="AV383" s="14" t="s">
        <v>83</v>
      </c>
      <c r="AW383" s="14" t="s">
        <v>33</v>
      </c>
      <c r="AX383" s="14" t="s">
        <v>74</v>
      </c>
      <c r="AY383" s="251" t="s">
        <v>152</v>
      </c>
    </row>
    <row r="384" spans="1:51" s="13" customFormat="1" ht="12">
      <c r="A384" s="13"/>
      <c r="B384" s="231"/>
      <c r="C384" s="232"/>
      <c r="D384" s="226" t="s">
        <v>163</v>
      </c>
      <c r="E384" s="233" t="s">
        <v>19</v>
      </c>
      <c r="F384" s="234" t="s">
        <v>511</v>
      </c>
      <c r="G384" s="232"/>
      <c r="H384" s="233" t="s">
        <v>19</v>
      </c>
      <c r="I384" s="235"/>
      <c r="J384" s="232"/>
      <c r="K384" s="232"/>
      <c r="L384" s="236"/>
      <c r="M384" s="237"/>
      <c r="N384" s="238"/>
      <c r="O384" s="238"/>
      <c r="P384" s="238"/>
      <c r="Q384" s="238"/>
      <c r="R384" s="238"/>
      <c r="S384" s="238"/>
      <c r="T384" s="239"/>
      <c r="U384" s="13"/>
      <c r="V384" s="13"/>
      <c r="W384" s="13"/>
      <c r="X384" s="13"/>
      <c r="Y384" s="13"/>
      <c r="Z384" s="13"/>
      <c r="AA384" s="13"/>
      <c r="AB384" s="13"/>
      <c r="AC384" s="13"/>
      <c r="AD384" s="13"/>
      <c r="AE384" s="13"/>
      <c r="AT384" s="240" t="s">
        <v>163</v>
      </c>
      <c r="AU384" s="240" t="s">
        <v>83</v>
      </c>
      <c r="AV384" s="13" t="s">
        <v>81</v>
      </c>
      <c r="AW384" s="13" t="s">
        <v>33</v>
      </c>
      <c r="AX384" s="13" t="s">
        <v>74</v>
      </c>
      <c r="AY384" s="240" t="s">
        <v>152</v>
      </c>
    </row>
    <row r="385" spans="1:51" s="14" customFormat="1" ht="12">
      <c r="A385" s="14"/>
      <c r="B385" s="241"/>
      <c r="C385" s="242"/>
      <c r="D385" s="226" t="s">
        <v>163</v>
      </c>
      <c r="E385" s="243" t="s">
        <v>19</v>
      </c>
      <c r="F385" s="244" t="s">
        <v>1023</v>
      </c>
      <c r="G385" s="242"/>
      <c r="H385" s="245">
        <v>22.8</v>
      </c>
      <c r="I385" s="246"/>
      <c r="J385" s="242"/>
      <c r="K385" s="242"/>
      <c r="L385" s="247"/>
      <c r="M385" s="248"/>
      <c r="N385" s="249"/>
      <c r="O385" s="249"/>
      <c r="P385" s="249"/>
      <c r="Q385" s="249"/>
      <c r="R385" s="249"/>
      <c r="S385" s="249"/>
      <c r="T385" s="250"/>
      <c r="U385" s="14"/>
      <c r="V385" s="14"/>
      <c r="W385" s="14"/>
      <c r="X385" s="14"/>
      <c r="Y385" s="14"/>
      <c r="Z385" s="14"/>
      <c r="AA385" s="14"/>
      <c r="AB385" s="14"/>
      <c r="AC385" s="14"/>
      <c r="AD385" s="14"/>
      <c r="AE385" s="14"/>
      <c r="AT385" s="251" t="s">
        <v>163</v>
      </c>
      <c r="AU385" s="251" t="s">
        <v>83</v>
      </c>
      <c r="AV385" s="14" t="s">
        <v>83</v>
      </c>
      <c r="AW385" s="14" t="s">
        <v>33</v>
      </c>
      <c r="AX385" s="14" t="s">
        <v>74</v>
      </c>
      <c r="AY385" s="251" t="s">
        <v>152</v>
      </c>
    </row>
    <row r="386" spans="1:51" s="13" customFormat="1" ht="12">
      <c r="A386" s="13"/>
      <c r="B386" s="231"/>
      <c r="C386" s="232"/>
      <c r="D386" s="226" t="s">
        <v>163</v>
      </c>
      <c r="E386" s="233" t="s">
        <v>19</v>
      </c>
      <c r="F386" s="234" t="s">
        <v>512</v>
      </c>
      <c r="G386" s="232"/>
      <c r="H386" s="233" t="s">
        <v>19</v>
      </c>
      <c r="I386" s="235"/>
      <c r="J386" s="232"/>
      <c r="K386" s="232"/>
      <c r="L386" s="236"/>
      <c r="M386" s="237"/>
      <c r="N386" s="238"/>
      <c r="O386" s="238"/>
      <c r="P386" s="238"/>
      <c r="Q386" s="238"/>
      <c r="R386" s="238"/>
      <c r="S386" s="238"/>
      <c r="T386" s="239"/>
      <c r="U386" s="13"/>
      <c r="V386" s="13"/>
      <c r="W386" s="13"/>
      <c r="X386" s="13"/>
      <c r="Y386" s="13"/>
      <c r="Z386" s="13"/>
      <c r="AA386" s="13"/>
      <c r="AB386" s="13"/>
      <c r="AC386" s="13"/>
      <c r="AD386" s="13"/>
      <c r="AE386" s="13"/>
      <c r="AT386" s="240" t="s">
        <v>163</v>
      </c>
      <c r="AU386" s="240" t="s">
        <v>83</v>
      </c>
      <c r="AV386" s="13" t="s">
        <v>81</v>
      </c>
      <c r="AW386" s="13" t="s">
        <v>33</v>
      </c>
      <c r="AX386" s="13" t="s">
        <v>74</v>
      </c>
      <c r="AY386" s="240" t="s">
        <v>152</v>
      </c>
    </row>
    <row r="387" spans="1:51" s="14" customFormat="1" ht="12">
      <c r="A387" s="14"/>
      <c r="B387" s="241"/>
      <c r="C387" s="242"/>
      <c r="D387" s="226" t="s">
        <v>163</v>
      </c>
      <c r="E387" s="243" t="s">
        <v>19</v>
      </c>
      <c r="F387" s="244" t="s">
        <v>513</v>
      </c>
      <c r="G387" s="242"/>
      <c r="H387" s="245">
        <v>16.32</v>
      </c>
      <c r="I387" s="246"/>
      <c r="J387" s="242"/>
      <c r="K387" s="242"/>
      <c r="L387" s="247"/>
      <c r="M387" s="248"/>
      <c r="N387" s="249"/>
      <c r="O387" s="249"/>
      <c r="P387" s="249"/>
      <c r="Q387" s="249"/>
      <c r="R387" s="249"/>
      <c r="S387" s="249"/>
      <c r="T387" s="250"/>
      <c r="U387" s="14"/>
      <c r="V387" s="14"/>
      <c r="W387" s="14"/>
      <c r="X387" s="14"/>
      <c r="Y387" s="14"/>
      <c r="Z387" s="14"/>
      <c r="AA387" s="14"/>
      <c r="AB387" s="14"/>
      <c r="AC387" s="14"/>
      <c r="AD387" s="14"/>
      <c r="AE387" s="14"/>
      <c r="AT387" s="251" t="s">
        <v>163</v>
      </c>
      <c r="AU387" s="251" t="s">
        <v>83</v>
      </c>
      <c r="AV387" s="14" t="s">
        <v>83</v>
      </c>
      <c r="AW387" s="14" t="s">
        <v>33</v>
      </c>
      <c r="AX387" s="14" t="s">
        <v>74</v>
      </c>
      <c r="AY387" s="251" t="s">
        <v>152</v>
      </c>
    </row>
    <row r="388" spans="1:51" s="13" customFormat="1" ht="12">
      <c r="A388" s="13"/>
      <c r="B388" s="231"/>
      <c r="C388" s="232"/>
      <c r="D388" s="226" t="s">
        <v>163</v>
      </c>
      <c r="E388" s="233" t="s">
        <v>19</v>
      </c>
      <c r="F388" s="234" t="s">
        <v>1024</v>
      </c>
      <c r="G388" s="232"/>
      <c r="H388" s="233" t="s">
        <v>19</v>
      </c>
      <c r="I388" s="235"/>
      <c r="J388" s="232"/>
      <c r="K388" s="232"/>
      <c r="L388" s="236"/>
      <c r="M388" s="237"/>
      <c r="N388" s="238"/>
      <c r="O388" s="238"/>
      <c r="P388" s="238"/>
      <c r="Q388" s="238"/>
      <c r="R388" s="238"/>
      <c r="S388" s="238"/>
      <c r="T388" s="239"/>
      <c r="U388" s="13"/>
      <c r="V388" s="13"/>
      <c r="W388" s="13"/>
      <c r="X388" s="13"/>
      <c r="Y388" s="13"/>
      <c r="Z388" s="13"/>
      <c r="AA388" s="13"/>
      <c r="AB388" s="13"/>
      <c r="AC388" s="13"/>
      <c r="AD388" s="13"/>
      <c r="AE388" s="13"/>
      <c r="AT388" s="240" t="s">
        <v>163</v>
      </c>
      <c r="AU388" s="240" t="s">
        <v>83</v>
      </c>
      <c r="AV388" s="13" t="s">
        <v>81</v>
      </c>
      <c r="AW388" s="13" t="s">
        <v>33</v>
      </c>
      <c r="AX388" s="13" t="s">
        <v>74</v>
      </c>
      <c r="AY388" s="240" t="s">
        <v>152</v>
      </c>
    </row>
    <row r="389" spans="1:51" s="14" customFormat="1" ht="12">
      <c r="A389" s="14"/>
      <c r="B389" s="241"/>
      <c r="C389" s="242"/>
      <c r="D389" s="226" t="s">
        <v>163</v>
      </c>
      <c r="E389" s="243" t="s">
        <v>19</v>
      </c>
      <c r="F389" s="244" t="s">
        <v>1025</v>
      </c>
      <c r="G389" s="242"/>
      <c r="H389" s="245">
        <v>22</v>
      </c>
      <c r="I389" s="246"/>
      <c r="J389" s="242"/>
      <c r="K389" s="242"/>
      <c r="L389" s="247"/>
      <c r="M389" s="248"/>
      <c r="N389" s="249"/>
      <c r="O389" s="249"/>
      <c r="P389" s="249"/>
      <c r="Q389" s="249"/>
      <c r="R389" s="249"/>
      <c r="S389" s="249"/>
      <c r="T389" s="250"/>
      <c r="U389" s="14"/>
      <c r="V389" s="14"/>
      <c r="W389" s="14"/>
      <c r="X389" s="14"/>
      <c r="Y389" s="14"/>
      <c r="Z389" s="14"/>
      <c r="AA389" s="14"/>
      <c r="AB389" s="14"/>
      <c r="AC389" s="14"/>
      <c r="AD389" s="14"/>
      <c r="AE389" s="14"/>
      <c r="AT389" s="251" t="s">
        <v>163</v>
      </c>
      <c r="AU389" s="251" t="s">
        <v>83</v>
      </c>
      <c r="AV389" s="14" t="s">
        <v>83</v>
      </c>
      <c r="AW389" s="14" t="s">
        <v>33</v>
      </c>
      <c r="AX389" s="14" t="s">
        <v>74</v>
      </c>
      <c r="AY389" s="251" t="s">
        <v>152</v>
      </c>
    </row>
    <row r="390" spans="1:51" s="15" customFormat="1" ht="12">
      <c r="A390" s="15"/>
      <c r="B390" s="252"/>
      <c r="C390" s="253"/>
      <c r="D390" s="226" t="s">
        <v>163</v>
      </c>
      <c r="E390" s="254" t="s">
        <v>19</v>
      </c>
      <c r="F390" s="255" t="s">
        <v>170</v>
      </c>
      <c r="G390" s="253"/>
      <c r="H390" s="256">
        <v>274.72</v>
      </c>
      <c r="I390" s="257"/>
      <c r="J390" s="253"/>
      <c r="K390" s="253"/>
      <c r="L390" s="258"/>
      <c r="M390" s="259"/>
      <c r="N390" s="260"/>
      <c r="O390" s="260"/>
      <c r="P390" s="260"/>
      <c r="Q390" s="260"/>
      <c r="R390" s="260"/>
      <c r="S390" s="260"/>
      <c r="T390" s="261"/>
      <c r="U390" s="15"/>
      <c r="V390" s="15"/>
      <c r="W390" s="15"/>
      <c r="X390" s="15"/>
      <c r="Y390" s="15"/>
      <c r="Z390" s="15"/>
      <c r="AA390" s="15"/>
      <c r="AB390" s="15"/>
      <c r="AC390" s="15"/>
      <c r="AD390" s="15"/>
      <c r="AE390" s="15"/>
      <c r="AT390" s="262" t="s">
        <v>163</v>
      </c>
      <c r="AU390" s="262" t="s">
        <v>83</v>
      </c>
      <c r="AV390" s="15" t="s">
        <v>159</v>
      </c>
      <c r="AW390" s="15" t="s">
        <v>33</v>
      </c>
      <c r="AX390" s="15" t="s">
        <v>81</v>
      </c>
      <c r="AY390" s="262" t="s">
        <v>152</v>
      </c>
    </row>
    <row r="391" spans="1:65" s="2" customFormat="1" ht="24.15" customHeight="1">
      <c r="A391" s="39"/>
      <c r="B391" s="40"/>
      <c r="C391" s="213" t="s">
        <v>522</v>
      </c>
      <c r="D391" s="213" t="s">
        <v>154</v>
      </c>
      <c r="E391" s="214" t="s">
        <v>548</v>
      </c>
      <c r="F391" s="215" t="s">
        <v>549</v>
      </c>
      <c r="G391" s="216" t="s">
        <v>475</v>
      </c>
      <c r="H391" s="217">
        <v>23.6</v>
      </c>
      <c r="I391" s="218"/>
      <c r="J391" s="219">
        <f>ROUND(I391*H391,2)</f>
        <v>0</v>
      </c>
      <c r="K391" s="215" t="s">
        <v>158</v>
      </c>
      <c r="L391" s="45"/>
      <c r="M391" s="220" t="s">
        <v>19</v>
      </c>
      <c r="N391" s="221" t="s">
        <v>45</v>
      </c>
      <c r="O391" s="85"/>
      <c r="P391" s="222">
        <f>O391*H391</f>
        <v>0</v>
      </c>
      <c r="Q391" s="222">
        <v>0</v>
      </c>
      <c r="R391" s="222">
        <f>Q391*H391</f>
        <v>0</v>
      </c>
      <c r="S391" s="222">
        <v>0</v>
      </c>
      <c r="T391" s="223">
        <f>S391*H391</f>
        <v>0</v>
      </c>
      <c r="U391" s="39"/>
      <c r="V391" s="39"/>
      <c r="W391" s="39"/>
      <c r="X391" s="39"/>
      <c r="Y391" s="39"/>
      <c r="Z391" s="39"/>
      <c r="AA391" s="39"/>
      <c r="AB391" s="39"/>
      <c r="AC391" s="39"/>
      <c r="AD391" s="39"/>
      <c r="AE391" s="39"/>
      <c r="AR391" s="224" t="s">
        <v>268</v>
      </c>
      <c r="AT391" s="224" t="s">
        <v>154</v>
      </c>
      <c r="AU391" s="224" t="s">
        <v>83</v>
      </c>
      <c r="AY391" s="18" t="s">
        <v>152</v>
      </c>
      <c r="BE391" s="225">
        <f>IF(N391="základní",J391,0)</f>
        <v>0</v>
      </c>
      <c r="BF391" s="225">
        <f>IF(N391="snížená",J391,0)</f>
        <v>0</v>
      </c>
      <c r="BG391" s="225">
        <f>IF(N391="zákl. přenesená",J391,0)</f>
        <v>0</v>
      </c>
      <c r="BH391" s="225">
        <f>IF(N391="sníž. přenesená",J391,0)</f>
        <v>0</v>
      </c>
      <c r="BI391" s="225">
        <f>IF(N391="nulová",J391,0)</f>
        <v>0</v>
      </c>
      <c r="BJ391" s="18" t="s">
        <v>81</v>
      </c>
      <c r="BK391" s="225">
        <f>ROUND(I391*H391,2)</f>
        <v>0</v>
      </c>
      <c r="BL391" s="18" t="s">
        <v>268</v>
      </c>
      <c r="BM391" s="224" t="s">
        <v>1026</v>
      </c>
    </row>
    <row r="392" spans="1:47" s="2" customFormat="1" ht="12">
      <c r="A392" s="39"/>
      <c r="B392" s="40"/>
      <c r="C392" s="41"/>
      <c r="D392" s="226" t="s">
        <v>161</v>
      </c>
      <c r="E392" s="41"/>
      <c r="F392" s="227" t="s">
        <v>551</v>
      </c>
      <c r="G392" s="41"/>
      <c r="H392" s="41"/>
      <c r="I392" s="228"/>
      <c r="J392" s="41"/>
      <c r="K392" s="41"/>
      <c r="L392" s="45"/>
      <c r="M392" s="229"/>
      <c r="N392" s="230"/>
      <c r="O392" s="85"/>
      <c r="P392" s="85"/>
      <c r="Q392" s="85"/>
      <c r="R392" s="85"/>
      <c r="S392" s="85"/>
      <c r="T392" s="86"/>
      <c r="U392" s="39"/>
      <c r="V392" s="39"/>
      <c r="W392" s="39"/>
      <c r="X392" s="39"/>
      <c r="Y392" s="39"/>
      <c r="Z392" s="39"/>
      <c r="AA392" s="39"/>
      <c r="AB392" s="39"/>
      <c r="AC392" s="39"/>
      <c r="AD392" s="39"/>
      <c r="AE392" s="39"/>
      <c r="AT392" s="18" t="s">
        <v>161</v>
      </c>
      <c r="AU392" s="18" t="s">
        <v>83</v>
      </c>
    </row>
    <row r="393" spans="1:51" s="13" customFormat="1" ht="12">
      <c r="A393" s="13"/>
      <c r="B393" s="231"/>
      <c r="C393" s="232"/>
      <c r="D393" s="226" t="s">
        <v>163</v>
      </c>
      <c r="E393" s="233" t="s">
        <v>19</v>
      </c>
      <c r="F393" s="234" t="s">
        <v>514</v>
      </c>
      <c r="G393" s="232"/>
      <c r="H393" s="233" t="s">
        <v>19</v>
      </c>
      <c r="I393" s="235"/>
      <c r="J393" s="232"/>
      <c r="K393" s="232"/>
      <c r="L393" s="236"/>
      <c r="M393" s="237"/>
      <c r="N393" s="238"/>
      <c r="O393" s="238"/>
      <c r="P393" s="238"/>
      <c r="Q393" s="238"/>
      <c r="R393" s="238"/>
      <c r="S393" s="238"/>
      <c r="T393" s="239"/>
      <c r="U393" s="13"/>
      <c r="V393" s="13"/>
      <c r="W393" s="13"/>
      <c r="X393" s="13"/>
      <c r="Y393" s="13"/>
      <c r="Z393" s="13"/>
      <c r="AA393" s="13"/>
      <c r="AB393" s="13"/>
      <c r="AC393" s="13"/>
      <c r="AD393" s="13"/>
      <c r="AE393" s="13"/>
      <c r="AT393" s="240" t="s">
        <v>163</v>
      </c>
      <c r="AU393" s="240" t="s">
        <v>83</v>
      </c>
      <c r="AV393" s="13" t="s">
        <v>81</v>
      </c>
      <c r="AW393" s="13" t="s">
        <v>33</v>
      </c>
      <c r="AX393" s="13" t="s">
        <v>74</v>
      </c>
      <c r="AY393" s="240" t="s">
        <v>152</v>
      </c>
    </row>
    <row r="394" spans="1:51" s="14" customFormat="1" ht="12">
      <c r="A394" s="14"/>
      <c r="B394" s="241"/>
      <c r="C394" s="242"/>
      <c r="D394" s="226" t="s">
        <v>163</v>
      </c>
      <c r="E394" s="243" t="s">
        <v>19</v>
      </c>
      <c r="F394" s="244" t="s">
        <v>1019</v>
      </c>
      <c r="G394" s="242"/>
      <c r="H394" s="245">
        <v>11.6</v>
      </c>
      <c r="I394" s="246"/>
      <c r="J394" s="242"/>
      <c r="K394" s="242"/>
      <c r="L394" s="247"/>
      <c r="M394" s="248"/>
      <c r="N394" s="249"/>
      <c r="O394" s="249"/>
      <c r="P394" s="249"/>
      <c r="Q394" s="249"/>
      <c r="R394" s="249"/>
      <c r="S394" s="249"/>
      <c r="T394" s="250"/>
      <c r="U394" s="14"/>
      <c r="V394" s="14"/>
      <c r="W394" s="14"/>
      <c r="X394" s="14"/>
      <c r="Y394" s="14"/>
      <c r="Z394" s="14"/>
      <c r="AA394" s="14"/>
      <c r="AB394" s="14"/>
      <c r="AC394" s="14"/>
      <c r="AD394" s="14"/>
      <c r="AE394" s="14"/>
      <c r="AT394" s="251" t="s">
        <v>163</v>
      </c>
      <c r="AU394" s="251" t="s">
        <v>83</v>
      </c>
      <c r="AV394" s="14" t="s">
        <v>83</v>
      </c>
      <c r="AW394" s="14" t="s">
        <v>33</v>
      </c>
      <c r="AX394" s="14" t="s">
        <v>74</v>
      </c>
      <c r="AY394" s="251" t="s">
        <v>152</v>
      </c>
    </row>
    <row r="395" spans="1:51" s="13" customFormat="1" ht="12">
      <c r="A395" s="13"/>
      <c r="B395" s="231"/>
      <c r="C395" s="232"/>
      <c r="D395" s="226" t="s">
        <v>163</v>
      </c>
      <c r="E395" s="233" t="s">
        <v>19</v>
      </c>
      <c r="F395" s="234" t="s">
        <v>516</v>
      </c>
      <c r="G395" s="232"/>
      <c r="H395" s="233" t="s">
        <v>19</v>
      </c>
      <c r="I395" s="235"/>
      <c r="J395" s="232"/>
      <c r="K395" s="232"/>
      <c r="L395" s="236"/>
      <c r="M395" s="237"/>
      <c r="N395" s="238"/>
      <c r="O395" s="238"/>
      <c r="P395" s="238"/>
      <c r="Q395" s="238"/>
      <c r="R395" s="238"/>
      <c r="S395" s="238"/>
      <c r="T395" s="239"/>
      <c r="U395" s="13"/>
      <c r="V395" s="13"/>
      <c r="W395" s="13"/>
      <c r="X395" s="13"/>
      <c r="Y395" s="13"/>
      <c r="Z395" s="13"/>
      <c r="AA395" s="13"/>
      <c r="AB395" s="13"/>
      <c r="AC395" s="13"/>
      <c r="AD395" s="13"/>
      <c r="AE395" s="13"/>
      <c r="AT395" s="240" t="s">
        <v>163</v>
      </c>
      <c r="AU395" s="240" t="s">
        <v>83</v>
      </c>
      <c r="AV395" s="13" t="s">
        <v>81</v>
      </c>
      <c r="AW395" s="13" t="s">
        <v>33</v>
      </c>
      <c r="AX395" s="13" t="s">
        <v>74</v>
      </c>
      <c r="AY395" s="240" t="s">
        <v>152</v>
      </c>
    </row>
    <row r="396" spans="1:51" s="14" customFormat="1" ht="12">
      <c r="A396" s="14"/>
      <c r="B396" s="241"/>
      <c r="C396" s="242"/>
      <c r="D396" s="226" t="s">
        <v>163</v>
      </c>
      <c r="E396" s="243" t="s">
        <v>19</v>
      </c>
      <c r="F396" s="244" t="s">
        <v>517</v>
      </c>
      <c r="G396" s="242"/>
      <c r="H396" s="245">
        <v>12</v>
      </c>
      <c r="I396" s="246"/>
      <c r="J396" s="242"/>
      <c r="K396" s="242"/>
      <c r="L396" s="247"/>
      <c r="M396" s="248"/>
      <c r="N396" s="249"/>
      <c r="O396" s="249"/>
      <c r="P396" s="249"/>
      <c r="Q396" s="249"/>
      <c r="R396" s="249"/>
      <c r="S396" s="249"/>
      <c r="T396" s="250"/>
      <c r="U396" s="14"/>
      <c r="V396" s="14"/>
      <c r="W396" s="14"/>
      <c r="X396" s="14"/>
      <c r="Y396" s="14"/>
      <c r="Z396" s="14"/>
      <c r="AA396" s="14"/>
      <c r="AB396" s="14"/>
      <c r="AC396" s="14"/>
      <c r="AD396" s="14"/>
      <c r="AE396" s="14"/>
      <c r="AT396" s="251" t="s">
        <v>163</v>
      </c>
      <c r="AU396" s="251" t="s">
        <v>83</v>
      </c>
      <c r="AV396" s="14" t="s">
        <v>83</v>
      </c>
      <c r="AW396" s="14" t="s">
        <v>33</v>
      </c>
      <c r="AX396" s="14" t="s">
        <v>74</v>
      </c>
      <c r="AY396" s="251" t="s">
        <v>152</v>
      </c>
    </row>
    <row r="397" spans="1:51" s="15" customFormat="1" ht="12">
      <c r="A397" s="15"/>
      <c r="B397" s="252"/>
      <c r="C397" s="253"/>
      <c r="D397" s="226" t="s">
        <v>163</v>
      </c>
      <c r="E397" s="254" t="s">
        <v>19</v>
      </c>
      <c r="F397" s="255" t="s">
        <v>170</v>
      </c>
      <c r="G397" s="253"/>
      <c r="H397" s="256">
        <v>23.6</v>
      </c>
      <c r="I397" s="257"/>
      <c r="J397" s="253"/>
      <c r="K397" s="253"/>
      <c r="L397" s="258"/>
      <c r="M397" s="259"/>
      <c r="N397" s="260"/>
      <c r="O397" s="260"/>
      <c r="P397" s="260"/>
      <c r="Q397" s="260"/>
      <c r="R397" s="260"/>
      <c r="S397" s="260"/>
      <c r="T397" s="261"/>
      <c r="U397" s="15"/>
      <c r="V397" s="15"/>
      <c r="W397" s="15"/>
      <c r="X397" s="15"/>
      <c r="Y397" s="15"/>
      <c r="Z397" s="15"/>
      <c r="AA397" s="15"/>
      <c r="AB397" s="15"/>
      <c r="AC397" s="15"/>
      <c r="AD397" s="15"/>
      <c r="AE397" s="15"/>
      <c r="AT397" s="262" t="s">
        <v>163</v>
      </c>
      <c r="AU397" s="262" t="s">
        <v>83</v>
      </c>
      <c r="AV397" s="15" t="s">
        <v>159</v>
      </c>
      <c r="AW397" s="15" t="s">
        <v>33</v>
      </c>
      <c r="AX397" s="15" t="s">
        <v>81</v>
      </c>
      <c r="AY397" s="262" t="s">
        <v>152</v>
      </c>
    </row>
    <row r="398" spans="1:65" s="2" customFormat="1" ht="14.4" customHeight="1">
      <c r="A398" s="39"/>
      <c r="B398" s="40"/>
      <c r="C398" s="263" t="s">
        <v>530</v>
      </c>
      <c r="D398" s="263" t="s">
        <v>531</v>
      </c>
      <c r="E398" s="264" t="s">
        <v>553</v>
      </c>
      <c r="F398" s="265" t="s">
        <v>554</v>
      </c>
      <c r="G398" s="266" t="s">
        <v>157</v>
      </c>
      <c r="H398" s="267">
        <v>0.453</v>
      </c>
      <c r="I398" s="268"/>
      <c r="J398" s="269">
        <f>ROUND(I398*H398,2)</f>
        <v>0</v>
      </c>
      <c r="K398" s="265" t="s">
        <v>158</v>
      </c>
      <c r="L398" s="270"/>
      <c r="M398" s="271" t="s">
        <v>19</v>
      </c>
      <c r="N398" s="272" t="s">
        <v>45</v>
      </c>
      <c r="O398" s="85"/>
      <c r="P398" s="222">
        <f>O398*H398</f>
        <v>0</v>
      </c>
      <c r="Q398" s="222">
        <v>0.55</v>
      </c>
      <c r="R398" s="222">
        <f>Q398*H398</f>
        <v>0.24915000000000004</v>
      </c>
      <c r="S398" s="222">
        <v>0</v>
      </c>
      <c r="T398" s="223">
        <f>S398*H398</f>
        <v>0</v>
      </c>
      <c r="U398" s="39"/>
      <c r="V398" s="39"/>
      <c r="W398" s="39"/>
      <c r="X398" s="39"/>
      <c r="Y398" s="39"/>
      <c r="Z398" s="39"/>
      <c r="AA398" s="39"/>
      <c r="AB398" s="39"/>
      <c r="AC398" s="39"/>
      <c r="AD398" s="39"/>
      <c r="AE398" s="39"/>
      <c r="AR398" s="224" t="s">
        <v>380</v>
      </c>
      <c r="AT398" s="224" t="s">
        <v>531</v>
      </c>
      <c r="AU398" s="224" t="s">
        <v>83</v>
      </c>
      <c r="AY398" s="18" t="s">
        <v>152</v>
      </c>
      <c r="BE398" s="225">
        <f>IF(N398="základní",J398,0)</f>
        <v>0</v>
      </c>
      <c r="BF398" s="225">
        <f>IF(N398="snížená",J398,0)</f>
        <v>0</v>
      </c>
      <c r="BG398" s="225">
        <f>IF(N398="zákl. přenesená",J398,0)</f>
        <v>0</v>
      </c>
      <c r="BH398" s="225">
        <f>IF(N398="sníž. přenesená",J398,0)</f>
        <v>0</v>
      </c>
      <c r="BI398" s="225">
        <f>IF(N398="nulová",J398,0)</f>
        <v>0</v>
      </c>
      <c r="BJ398" s="18" t="s">
        <v>81</v>
      </c>
      <c r="BK398" s="225">
        <f>ROUND(I398*H398,2)</f>
        <v>0</v>
      </c>
      <c r="BL398" s="18" t="s">
        <v>268</v>
      </c>
      <c r="BM398" s="224" t="s">
        <v>1027</v>
      </c>
    </row>
    <row r="399" spans="1:51" s="13" customFormat="1" ht="12">
      <c r="A399" s="13"/>
      <c r="B399" s="231"/>
      <c r="C399" s="232"/>
      <c r="D399" s="226" t="s">
        <v>163</v>
      </c>
      <c r="E399" s="233" t="s">
        <v>19</v>
      </c>
      <c r="F399" s="234" t="s">
        <v>556</v>
      </c>
      <c r="G399" s="232"/>
      <c r="H399" s="233" t="s">
        <v>19</v>
      </c>
      <c r="I399" s="235"/>
      <c r="J399" s="232"/>
      <c r="K399" s="232"/>
      <c r="L399" s="236"/>
      <c r="M399" s="237"/>
      <c r="N399" s="238"/>
      <c r="O399" s="238"/>
      <c r="P399" s="238"/>
      <c r="Q399" s="238"/>
      <c r="R399" s="238"/>
      <c r="S399" s="238"/>
      <c r="T399" s="239"/>
      <c r="U399" s="13"/>
      <c r="V399" s="13"/>
      <c r="W399" s="13"/>
      <c r="X399" s="13"/>
      <c r="Y399" s="13"/>
      <c r="Z399" s="13"/>
      <c r="AA399" s="13"/>
      <c r="AB399" s="13"/>
      <c r="AC399" s="13"/>
      <c r="AD399" s="13"/>
      <c r="AE399" s="13"/>
      <c r="AT399" s="240" t="s">
        <v>163</v>
      </c>
      <c r="AU399" s="240" t="s">
        <v>83</v>
      </c>
      <c r="AV399" s="13" t="s">
        <v>81</v>
      </c>
      <c r="AW399" s="13" t="s">
        <v>33</v>
      </c>
      <c r="AX399" s="13" t="s">
        <v>74</v>
      </c>
      <c r="AY399" s="240" t="s">
        <v>152</v>
      </c>
    </row>
    <row r="400" spans="1:51" s="13" customFormat="1" ht="12">
      <c r="A400" s="13"/>
      <c r="B400" s="231"/>
      <c r="C400" s="232"/>
      <c r="D400" s="226" t="s">
        <v>163</v>
      </c>
      <c r="E400" s="233" t="s">
        <v>19</v>
      </c>
      <c r="F400" s="234" t="s">
        <v>514</v>
      </c>
      <c r="G400" s="232"/>
      <c r="H400" s="233" t="s">
        <v>19</v>
      </c>
      <c r="I400" s="235"/>
      <c r="J400" s="232"/>
      <c r="K400" s="232"/>
      <c r="L400" s="236"/>
      <c r="M400" s="237"/>
      <c r="N400" s="238"/>
      <c r="O400" s="238"/>
      <c r="P400" s="238"/>
      <c r="Q400" s="238"/>
      <c r="R400" s="238"/>
      <c r="S400" s="238"/>
      <c r="T400" s="239"/>
      <c r="U400" s="13"/>
      <c r="V400" s="13"/>
      <c r="W400" s="13"/>
      <c r="X400" s="13"/>
      <c r="Y400" s="13"/>
      <c r="Z400" s="13"/>
      <c r="AA400" s="13"/>
      <c r="AB400" s="13"/>
      <c r="AC400" s="13"/>
      <c r="AD400" s="13"/>
      <c r="AE400" s="13"/>
      <c r="AT400" s="240" t="s">
        <v>163</v>
      </c>
      <c r="AU400" s="240" t="s">
        <v>83</v>
      </c>
      <c r="AV400" s="13" t="s">
        <v>81</v>
      </c>
      <c r="AW400" s="13" t="s">
        <v>33</v>
      </c>
      <c r="AX400" s="13" t="s">
        <v>74</v>
      </c>
      <c r="AY400" s="240" t="s">
        <v>152</v>
      </c>
    </row>
    <row r="401" spans="1:51" s="14" customFormat="1" ht="12">
      <c r="A401" s="14"/>
      <c r="B401" s="241"/>
      <c r="C401" s="242"/>
      <c r="D401" s="226" t="s">
        <v>163</v>
      </c>
      <c r="E401" s="243" t="s">
        <v>19</v>
      </c>
      <c r="F401" s="244" t="s">
        <v>1028</v>
      </c>
      <c r="G401" s="242"/>
      <c r="H401" s="245">
        <v>0.139</v>
      </c>
      <c r="I401" s="246"/>
      <c r="J401" s="242"/>
      <c r="K401" s="242"/>
      <c r="L401" s="247"/>
      <c r="M401" s="248"/>
      <c r="N401" s="249"/>
      <c r="O401" s="249"/>
      <c r="P401" s="249"/>
      <c r="Q401" s="249"/>
      <c r="R401" s="249"/>
      <c r="S401" s="249"/>
      <c r="T401" s="250"/>
      <c r="U401" s="14"/>
      <c r="V401" s="14"/>
      <c r="W401" s="14"/>
      <c r="X401" s="14"/>
      <c r="Y401" s="14"/>
      <c r="Z401" s="14"/>
      <c r="AA401" s="14"/>
      <c r="AB401" s="14"/>
      <c r="AC401" s="14"/>
      <c r="AD401" s="14"/>
      <c r="AE401" s="14"/>
      <c r="AT401" s="251" t="s">
        <v>163</v>
      </c>
      <c r="AU401" s="251" t="s">
        <v>83</v>
      </c>
      <c r="AV401" s="14" t="s">
        <v>83</v>
      </c>
      <c r="AW401" s="14" t="s">
        <v>33</v>
      </c>
      <c r="AX401" s="14" t="s">
        <v>74</v>
      </c>
      <c r="AY401" s="251" t="s">
        <v>152</v>
      </c>
    </row>
    <row r="402" spans="1:51" s="13" customFormat="1" ht="12">
      <c r="A402" s="13"/>
      <c r="B402" s="231"/>
      <c r="C402" s="232"/>
      <c r="D402" s="226" t="s">
        <v>163</v>
      </c>
      <c r="E402" s="233" t="s">
        <v>19</v>
      </c>
      <c r="F402" s="234" t="s">
        <v>516</v>
      </c>
      <c r="G402" s="232"/>
      <c r="H402" s="233" t="s">
        <v>19</v>
      </c>
      <c r="I402" s="235"/>
      <c r="J402" s="232"/>
      <c r="K402" s="232"/>
      <c r="L402" s="236"/>
      <c r="M402" s="237"/>
      <c r="N402" s="238"/>
      <c r="O402" s="238"/>
      <c r="P402" s="238"/>
      <c r="Q402" s="238"/>
      <c r="R402" s="238"/>
      <c r="S402" s="238"/>
      <c r="T402" s="239"/>
      <c r="U402" s="13"/>
      <c r="V402" s="13"/>
      <c r="W402" s="13"/>
      <c r="X402" s="13"/>
      <c r="Y402" s="13"/>
      <c r="Z402" s="13"/>
      <c r="AA402" s="13"/>
      <c r="AB402" s="13"/>
      <c r="AC402" s="13"/>
      <c r="AD402" s="13"/>
      <c r="AE402" s="13"/>
      <c r="AT402" s="240" t="s">
        <v>163</v>
      </c>
      <c r="AU402" s="240" t="s">
        <v>83</v>
      </c>
      <c r="AV402" s="13" t="s">
        <v>81</v>
      </c>
      <c r="AW402" s="13" t="s">
        <v>33</v>
      </c>
      <c r="AX402" s="13" t="s">
        <v>74</v>
      </c>
      <c r="AY402" s="240" t="s">
        <v>152</v>
      </c>
    </row>
    <row r="403" spans="1:51" s="14" customFormat="1" ht="12">
      <c r="A403" s="14"/>
      <c r="B403" s="241"/>
      <c r="C403" s="242"/>
      <c r="D403" s="226" t="s">
        <v>163</v>
      </c>
      <c r="E403" s="243" t="s">
        <v>19</v>
      </c>
      <c r="F403" s="244" t="s">
        <v>558</v>
      </c>
      <c r="G403" s="242"/>
      <c r="H403" s="245">
        <v>0.144</v>
      </c>
      <c r="I403" s="246"/>
      <c r="J403" s="242"/>
      <c r="K403" s="242"/>
      <c r="L403" s="247"/>
      <c r="M403" s="248"/>
      <c r="N403" s="249"/>
      <c r="O403" s="249"/>
      <c r="P403" s="249"/>
      <c r="Q403" s="249"/>
      <c r="R403" s="249"/>
      <c r="S403" s="249"/>
      <c r="T403" s="250"/>
      <c r="U403" s="14"/>
      <c r="V403" s="14"/>
      <c r="W403" s="14"/>
      <c r="X403" s="14"/>
      <c r="Y403" s="14"/>
      <c r="Z403" s="14"/>
      <c r="AA403" s="14"/>
      <c r="AB403" s="14"/>
      <c r="AC403" s="14"/>
      <c r="AD403" s="14"/>
      <c r="AE403" s="14"/>
      <c r="AT403" s="251" t="s">
        <v>163</v>
      </c>
      <c r="AU403" s="251" t="s">
        <v>83</v>
      </c>
      <c r="AV403" s="14" t="s">
        <v>83</v>
      </c>
      <c r="AW403" s="14" t="s">
        <v>33</v>
      </c>
      <c r="AX403" s="14" t="s">
        <v>74</v>
      </c>
      <c r="AY403" s="251" t="s">
        <v>152</v>
      </c>
    </row>
    <row r="404" spans="1:51" s="15" customFormat="1" ht="12">
      <c r="A404" s="15"/>
      <c r="B404" s="252"/>
      <c r="C404" s="253"/>
      <c r="D404" s="226" t="s">
        <v>163</v>
      </c>
      <c r="E404" s="254" t="s">
        <v>19</v>
      </c>
      <c r="F404" s="255" t="s">
        <v>170</v>
      </c>
      <c r="G404" s="253"/>
      <c r="H404" s="256">
        <v>0.283</v>
      </c>
      <c r="I404" s="257"/>
      <c r="J404" s="253"/>
      <c r="K404" s="253"/>
      <c r="L404" s="258"/>
      <c r="M404" s="259"/>
      <c r="N404" s="260"/>
      <c r="O404" s="260"/>
      <c r="P404" s="260"/>
      <c r="Q404" s="260"/>
      <c r="R404" s="260"/>
      <c r="S404" s="260"/>
      <c r="T404" s="261"/>
      <c r="U404" s="15"/>
      <c r="V404" s="15"/>
      <c r="W404" s="15"/>
      <c r="X404" s="15"/>
      <c r="Y404" s="15"/>
      <c r="Z404" s="15"/>
      <c r="AA404" s="15"/>
      <c r="AB404" s="15"/>
      <c r="AC404" s="15"/>
      <c r="AD404" s="15"/>
      <c r="AE404" s="15"/>
      <c r="AT404" s="262" t="s">
        <v>163</v>
      </c>
      <c r="AU404" s="262" t="s">
        <v>83</v>
      </c>
      <c r="AV404" s="15" t="s">
        <v>159</v>
      </c>
      <c r="AW404" s="15" t="s">
        <v>33</v>
      </c>
      <c r="AX404" s="15" t="s">
        <v>81</v>
      </c>
      <c r="AY404" s="262" t="s">
        <v>152</v>
      </c>
    </row>
    <row r="405" spans="1:51" s="14" customFormat="1" ht="12">
      <c r="A405" s="14"/>
      <c r="B405" s="241"/>
      <c r="C405" s="242"/>
      <c r="D405" s="226" t="s">
        <v>163</v>
      </c>
      <c r="E405" s="242"/>
      <c r="F405" s="244" t="s">
        <v>1029</v>
      </c>
      <c r="G405" s="242"/>
      <c r="H405" s="245">
        <v>0.453</v>
      </c>
      <c r="I405" s="246"/>
      <c r="J405" s="242"/>
      <c r="K405" s="242"/>
      <c r="L405" s="247"/>
      <c r="M405" s="248"/>
      <c r="N405" s="249"/>
      <c r="O405" s="249"/>
      <c r="P405" s="249"/>
      <c r="Q405" s="249"/>
      <c r="R405" s="249"/>
      <c r="S405" s="249"/>
      <c r="T405" s="250"/>
      <c r="U405" s="14"/>
      <c r="V405" s="14"/>
      <c r="W405" s="14"/>
      <c r="X405" s="14"/>
      <c r="Y405" s="14"/>
      <c r="Z405" s="14"/>
      <c r="AA405" s="14"/>
      <c r="AB405" s="14"/>
      <c r="AC405" s="14"/>
      <c r="AD405" s="14"/>
      <c r="AE405" s="14"/>
      <c r="AT405" s="251" t="s">
        <v>163</v>
      </c>
      <c r="AU405" s="251" t="s">
        <v>83</v>
      </c>
      <c r="AV405" s="14" t="s">
        <v>83</v>
      </c>
      <c r="AW405" s="14" t="s">
        <v>4</v>
      </c>
      <c r="AX405" s="14" t="s">
        <v>81</v>
      </c>
      <c r="AY405" s="251" t="s">
        <v>152</v>
      </c>
    </row>
    <row r="406" spans="1:65" s="2" customFormat="1" ht="24.15" customHeight="1">
      <c r="A406" s="39"/>
      <c r="B406" s="40"/>
      <c r="C406" s="213" t="s">
        <v>538</v>
      </c>
      <c r="D406" s="213" t="s">
        <v>154</v>
      </c>
      <c r="E406" s="214" t="s">
        <v>561</v>
      </c>
      <c r="F406" s="215" t="s">
        <v>562</v>
      </c>
      <c r="G406" s="216" t="s">
        <v>475</v>
      </c>
      <c r="H406" s="217">
        <v>134.8</v>
      </c>
      <c r="I406" s="218"/>
      <c r="J406" s="219">
        <f>ROUND(I406*H406,2)</f>
        <v>0</v>
      </c>
      <c r="K406" s="215" t="s">
        <v>158</v>
      </c>
      <c r="L406" s="45"/>
      <c r="M406" s="220" t="s">
        <v>19</v>
      </c>
      <c r="N406" s="221" t="s">
        <v>45</v>
      </c>
      <c r="O406" s="85"/>
      <c r="P406" s="222">
        <f>O406*H406</f>
        <v>0</v>
      </c>
      <c r="Q406" s="222">
        <v>0</v>
      </c>
      <c r="R406" s="222">
        <f>Q406*H406</f>
        <v>0</v>
      </c>
      <c r="S406" s="222">
        <v>0</v>
      </c>
      <c r="T406" s="223">
        <f>S406*H406</f>
        <v>0</v>
      </c>
      <c r="U406" s="39"/>
      <c r="V406" s="39"/>
      <c r="W406" s="39"/>
      <c r="X406" s="39"/>
      <c r="Y406" s="39"/>
      <c r="Z406" s="39"/>
      <c r="AA406" s="39"/>
      <c r="AB406" s="39"/>
      <c r="AC406" s="39"/>
      <c r="AD406" s="39"/>
      <c r="AE406" s="39"/>
      <c r="AR406" s="224" t="s">
        <v>268</v>
      </c>
      <c r="AT406" s="224" t="s">
        <v>154</v>
      </c>
      <c r="AU406" s="224" t="s">
        <v>83</v>
      </c>
      <c r="AY406" s="18" t="s">
        <v>152</v>
      </c>
      <c r="BE406" s="225">
        <f>IF(N406="základní",J406,0)</f>
        <v>0</v>
      </c>
      <c r="BF406" s="225">
        <f>IF(N406="snížená",J406,0)</f>
        <v>0</v>
      </c>
      <c r="BG406" s="225">
        <f>IF(N406="zákl. přenesená",J406,0)</f>
        <v>0</v>
      </c>
      <c r="BH406" s="225">
        <f>IF(N406="sníž. přenesená",J406,0)</f>
        <v>0</v>
      </c>
      <c r="BI406" s="225">
        <f>IF(N406="nulová",J406,0)</f>
        <v>0</v>
      </c>
      <c r="BJ406" s="18" t="s">
        <v>81</v>
      </c>
      <c r="BK406" s="225">
        <f>ROUND(I406*H406,2)</f>
        <v>0</v>
      </c>
      <c r="BL406" s="18" t="s">
        <v>268</v>
      </c>
      <c r="BM406" s="224" t="s">
        <v>1030</v>
      </c>
    </row>
    <row r="407" spans="1:47" s="2" customFormat="1" ht="12">
      <c r="A407" s="39"/>
      <c r="B407" s="40"/>
      <c r="C407" s="41"/>
      <c r="D407" s="226" t="s">
        <v>161</v>
      </c>
      <c r="E407" s="41"/>
      <c r="F407" s="227" t="s">
        <v>551</v>
      </c>
      <c r="G407" s="41"/>
      <c r="H407" s="41"/>
      <c r="I407" s="228"/>
      <c r="J407" s="41"/>
      <c r="K407" s="41"/>
      <c r="L407" s="45"/>
      <c r="M407" s="229"/>
      <c r="N407" s="230"/>
      <c r="O407" s="85"/>
      <c r="P407" s="85"/>
      <c r="Q407" s="85"/>
      <c r="R407" s="85"/>
      <c r="S407" s="85"/>
      <c r="T407" s="86"/>
      <c r="U407" s="39"/>
      <c r="V407" s="39"/>
      <c r="W407" s="39"/>
      <c r="X407" s="39"/>
      <c r="Y407" s="39"/>
      <c r="Z407" s="39"/>
      <c r="AA407" s="39"/>
      <c r="AB407" s="39"/>
      <c r="AC407" s="39"/>
      <c r="AD407" s="39"/>
      <c r="AE407" s="39"/>
      <c r="AT407" s="18" t="s">
        <v>161</v>
      </c>
      <c r="AU407" s="18" t="s">
        <v>83</v>
      </c>
    </row>
    <row r="408" spans="1:51" s="13" customFormat="1" ht="12">
      <c r="A408" s="13"/>
      <c r="B408" s="231"/>
      <c r="C408" s="232"/>
      <c r="D408" s="226" t="s">
        <v>163</v>
      </c>
      <c r="E408" s="233" t="s">
        <v>19</v>
      </c>
      <c r="F408" s="234" t="s">
        <v>1020</v>
      </c>
      <c r="G408" s="232"/>
      <c r="H408" s="233" t="s">
        <v>19</v>
      </c>
      <c r="I408" s="235"/>
      <c r="J408" s="232"/>
      <c r="K408" s="232"/>
      <c r="L408" s="236"/>
      <c r="M408" s="237"/>
      <c r="N408" s="238"/>
      <c r="O408" s="238"/>
      <c r="P408" s="238"/>
      <c r="Q408" s="238"/>
      <c r="R408" s="238"/>
      <c r="S408" s="238"/>
      <c r="T408" s="239"/>
      <c r="U408" s="13"/>
      <c r="V408" s="13"/>
      <c r="W408" s="13"/>
      <c r="X408" s="13"/>
      <c r="Y408" s="13"/>
      <c r="Z408" s="13"/>
      <c r="AA408" s="13"/>
      <c r="AB408" s="13"/>
      <c r="AC408" s="13"/>
      <c r="AD408" s="13"/>
      <c r="AE408" s="13"/>
      <c r="AT408" s="240" t="s">
        <v>163</v>
      </c>
      <c r="AU408" s="240" t="s">
        <v>83</v>
      </c>
      <c r="AV408" s="13" t="s">
        <v>81</v>
      </c>
      <c r="AW408" s="13" t="s">
        <v>33</v>
      </c>
      <c r="AX408" s="13" t="s">
        <v>74</v>
      </c>
      <c r="AY408" s="240" t="s">
        <v>152</v>
      </c>
    </row>
    <row r="409" spans="1:51" s="14" customFormat="1" ht="12">
      <c r="A409" s="14"/>
      <c r="B409" s="241"/>
      <c r="C409" s="242"/>
      <c r="D409" s="226" t="s">
        <v>163</v>
      </c>
      <c r="E409" s="243" t="s">
        <v>19</v>
      </c>
      <c r="F409" s="244" t="s">
        <v>1021</v>
      </c>
      <c r="G409" s="242"/>
      <c r="H409" s="245">
        <v>20.8</v>
      </c>
      <c r="I409" s="246"/>
      <c r="J409" s="242"/>
      <c r="K409" s="242"/>
      <c r="L409" s="247"/>
      <c r="M409" s="248"/>
      <c r="N409" s="249"/>
      <c r="O409" s="249"/>
      <c r="P409" s="249"/>
      <c r="Q409" s="249"/>
      <c r="R409" s="249"/>
      <c r="S409" s="249"/>
      <c r="T409" s="250"/>
      <c r="U409" s="14"/>
      <c r="V409" s="14"/>
      <c r="W409" s="14"/>
      <c r="X409" s="14"/>
      <c r="Y409" s="14"/>
      <c r="Z409" s="14"/>
      <c r="AA409" s="14"/>
      <c r="AB409" s="14"/>
      <c r="AC409" s="14"/>
      <c r="AD409" s="14"/>
      <c r="AE409" s="14"/>
      <c r="AT409" s="251" t="s">
        <v>163</v>
      </c>
      <c r="AU409" s="251" t="s">
        <v>83</v>
      </c>
      <c r="AV409" s="14" t="s">
        <v>83</v>
      </c>
      <c r="AW409" s="14" t="s">
        <v>33</v>
      </c>
      <c r="AX409" s="14" t="s">
        <v>74</v>
      </c>
      <c r="AY409" s="251" t="s">
        <v>152</v>
      </c>
    </row>
    <row r="410" spans="1:51" s="13" customFormat="1" ht="12">
      <c r="A410" s="13"/>
      <c r="B410" s="231"/>
      <c r="C410" s="232"/>
      <c r="D410" s="226" t="s">
        <v>163</v>
      </c>
      <c r="E410" s="233" t="s">
        <v>19</v>
      </c>
      <c r="F410" s="234" t="s">
        <v>520</v>
      </c>
      <c r="G410" s="232"/>
      <c r="H410" s="233" t="s">
        <v>19</v>
      </c>
      <c r="I410" s="235"/>
      <c r="J410" s="232"/>
      <c r="K410" s="232"/>
      <c r="L410" s="236"/>
      <c r="M410" s="237"/>
      <c r="N410" s="238"/>
      <c r="O410" s="238"/>
      <c r="P410" s="238"/>
      <c r="Q410" s="238"/>
      <c r="R410" s="238"/>
      <c r="S410" s="238"/>
      <c r="T410" s="239"/>
      <c r="U410" s="13"/>
      <c r="V410" s="13"/>
      <c r="W410" s="13"/>
      <c r="X410" s="13"/>
      <c r="Y410" s="13"/>
      <c r="Z410" s="13"/>
      <c r="AA410" s="13"/>
      <c r="AB410" s="13"/>
      <c r="AC410" s="13"/>
      <c r="AD410" s="13"/>
      <c r="AE410" s="13"/>
      <c r="AT410" s="240" t="s">
        <v>163</v>
      </c>
      <c r="AU410" s="240" t="s">
        <v>83</v>
      </c>
      <c r="AV410" s="13" t="s">
        <v>81</v>
      </c>
      <c r="AW410" s="13" t="s">
        <v>33</v>
      </c>
      <c r="AX410" s="13" t="s">
        <v>74</v>
      </c>
      <c r="AY410" s="240" t="s">
        <v>152</v>
      </c>
    </row>
    <row r="411" spans="1:51" s="14" customFormat="1" ht="12">
      <c r="A411" s="14"/>
      <c r="B411" s="241"/>
      <c r="C411" s="242"/>
      <c r="D411" s="226" t="s">
        <v>163</v>
      </c>
      <c r="E411" s="243" t="s">
        <v>19</v>
      </c>
      <c r="F411" s="244" t="s">
        <v>1022</v>
      </c>
      <c r="G411" s="242"/>
      <c r="H411" s="245">
        <v>114</v>
      </c>
      <c r="I411" s="246"/>
      <c r="J411" s="242"/>
      <c r="K411" s="242"/>
      <c r="L411" s="247"/>
      <c r="M411" s="248"/>
      <c r="N411" s="249"/>
      <c r="O411" s="249"/>
      <c r="P411" s="249"/>
      <c r="Q411" s="249"/>
      <c r="R411" s="249"/>
      <c r="S411" s="249"/>
      <c r="T411" s="250"/>
      <c r="U411" s="14"/>
      <c r="V411" s="14"/>
      <c r="W411" s="14"/>
      <c r="X411" s="14"/>
      <c r="Y411" s="14"/>
      <c r="Z411" s="14"/>
      <c r="AA411" s="14"/>
      <c r="AB411" s="14"/>
      <c r="AC411" s="14"/>
      <c r="AD411" s="14"/>
      <c r="AE411" s="14"/>
      <c r="AT411" s="251" t="s">
        <v>163</v>
      </c>
      <c r="AU411" s="251" t="s">
        <v>83</v>
      </c>
      <c r="AV411" s="14" t="s">
        <v>83</v>
      </c>
      <c r="AW411" s="14" t="s">
        <v>33</v>
      </c>
      <c r="AX411" s="14" t="s">
        <v>74</v>
      </c>
      <c r="AY411" s="251" t="s">
        <v>152</v>
      </c>
    </row>
    <row r="412" spans="1:51" s="15" customFormat="1" ht="12">
      <c r="A412" s="15"/>
      <c r="B412" s="252"/>
      <c r="C412" s="253"/>
      <c r="D412" s="226" t="s">
        <v>163</v>
      </c>
      <c r="E412" s="254" t="s">
        <v>19</v>
      </c>
      <c r="F412" s="255" t="s">
        <v>170</v>
      </c>
      <c r="G412" s="253"/>
      <c r="H412" s="256">
        <v>134.8</v>
      </c>
      <c r="I412" s="257"/>
      <c r="J412" s="253"/>
      <c r="K412" s="253"/>
      <c r="L412" s="258"/>
      <c r="M412" s="259"/>
      <c r="N412" s="260"/>
      <c r="O412" s="260"/>
      <c r="P412" s="260"/>
      <c r="Q412" s="260"/>
      <c r="R412" s="260"/>
      <c r="S412" s="260"/>
      <c r="T412" s="261"/>
      <c r="U412" s="15"/>
      <c r="V412" s="15"/>
      <c r="W412" s="15"/>
      <c r="X412" s="15"/>
      <c r="Y412" s="15"/>
      <c r="Z412" s="15"/>
      <c r="AA412" s="15"/>
      <c r="AB412" s="15"/>
      <c r="AC412" s="15"/>
      <c r="AD412" s="15"/>
      <c r="AE412" s="15"/>
      <c r="AT412" s="262" t="s">
        <v>163</v>
      </c>
      <c r="AU412" s="262" t="s">
        <v>83</v>
      </c>
      <c r="AV412" s="15" t="s">
        <v>159</v>
      </c>
      <c r="AW412" s="15" t="s">
        <v>33</v>
      </c>
      <c r="AX412" s="15" t="s">
        <v>81</v>
      </c>
      <c r="AY412" s="262" t="s">
        <v>152</v>
      </c>
    </row>
    <row r="413" spans="1:65" s="2" customFormat="1" ht="14.4" customHeight="1">
      <c r="A413" s="39"/>
      <c r="B413" s="40"/>
      <c r="C413" s="263" t="s">
        <v>543</v>
      </c>
      <c r="D413" s="263" t="s">
        <v>531</v>
      </c>
      <c r="E413" s="264" t="s">
        <v>565</v>
      </c>
      <c r="F413" s="265" t="s">
        <v>566</v>
      </c>
      <c r="G413" s="266" t="s">
        <v>157</v>
      </c>
      <c r="H413" s="267">
        <v>4.206</v>
      </c>
      <c r="I413" s="268"/>
      <c r="J413" s="269">
        <f>ROUND(I413*H413,2)</f>
        <v>0</v>
      </c>
      <c r="K413" s="265" t="s">
        <v>158</v>
      </c>
      <c r="L413" s="270"/>
      <c r="M413" s="271" t="s">
        <v>19</v>
      </c>
      <c r="N413" s="272" t="s">
        <v>45</v>
      </c>
      <c r="O413" s="85"/>
      <c r="P413" s="222">
        <f>O413*H413</f>
        <v>0</v>
      </c>
      <c r="Q413" s="222">
        <v>0.55</v>
      </c>
      <c r="R413" s="222">
        <f>Q413*H413</f>
        <v>2.3133000000000004</v>
      </c>
      <c r="S413" s="222">
        <v>0</v>
      </c>
      <c r="T413" s="223">
        <f>S413*H413</f>
        <v>0</v>
      </c>
      <c r="U413" s="39"/>
      <c r="V413" s="39"/>
      <c r="W413" s="39"/>
      <c r="X413" s="39"/>
      <c r="Y413" s="39"/>
      <c r="Z413" s="39"/>
      <c r="AA413" s="39"/>
      <c r="AB413" s="39"/>
      <c r="AC413" s="39"/>
      <c r="AD413" s="39"/>
      <c r="AE413" s="39"/>
      <c r="AR413" s="224" t="s">
        <v>380</v>
      </c>
      <c r="AT413" s="224" t="s">
        <v>531</v>
      </c>
      <c r="AU413" s="224" t="s">
        <v>83</v>
      </c>
      <c r="AY413" s="18" t="s">
        <v>152</v>
      </c>
      <c r="BE413" s="225">
        <f>IF(N413="základní",J413,0)</f>
        <v>0</v>
      </c>
      <c r="BF413" s="225">
        <f>IF(N413="snížená",J413,0)</f>
        <v>0</v>
      </c>
      <c r="BG413" s="225">
        <f>IF(N413="zákl. přenesená",J413,0)</f>
        <v>0</v>
      </c>
      <c r="BH413" s="225">
        <f>IF(N413="sníž. přenesená",J413,0)</f>
        <v>0</v>
      </c>
      <c r="BI413" s="225">
        <f>IF(N413="nulová",J413,0)</f>
        <v>0</v>
      </c>
      <c r="BJ413" s="18" t="s">
        <v>81</v>
      </c>
      <c r="BK413" s="225">
        <f>ROUND(I413*H413,2)</f>
        <v>0</v>
      </c>
      <c r="BL413" s="18" t="s">
        <v>268</v>
      </c>
      <c r="BM413" s="224" t="s">
        <v>1031</v>
      </c>
    </row>
    <row r="414" spans="1:51" s="13" customFormat="1" ht="12">
      <c r="A414" s="13"/>
      <c r="B414" s="231"/>
      <c r="C414" s="232"/>
      <c r="D414" s="226" t="s">
        <v>163</v>
      </c>
      <c r="E414" s="233" t="s">
        <v>19</v>
      </c>
      <c r="F414" s="234" t="s">
        <v>556</v>
      </c>
      <c r="G414" s="232"/>
      <c r="H414" s="233" t="s">
        <v>19</v>
      </c>
      <c r="I414" s="235"/>
      <c r="J414" s="232"/>
      <c r="K414" s="232"/>
      <c r="L414" s="236"/>
      <c r="M414" s="237"/>
      <c r="N414" s="238"/>
      <c r="O414" s="238"/>
      <c r="P414" s="238"/>
      <c r="Q414" s="238"/>
      <c r="R414" s="238"/>
      <c r="S414" s="238"/>
      <c r="T414" s="239"/>
      <c r="U414" s="13"/>
      <c r="V414" s="13"/>
      <c r="W414" s="13"/>
      <c r="X414" s="13"/>
      <c r="Y414" s="13"/>
      <c r="Z414" s="13"/>
      <c r="AA414" s="13"/>
      <c r="AB414" s="13"/>
      <c r="AC414" s="13"/>
      <c r="AD414" s="13"/>
      <c r="AE414" s="13"/>
      <c r="AT414" s="240" t="s">
        <v>163</v>
      </c>
      <c r="AU414" s="240" t="s">
        <v>83</v>
      </c>
      <c r="AV414" s="13" t="s">
        <v>81</v>
      </c>
      <c r="AW414" s="13" t="s">
        <v>33</v>
      </c>
      <c r="AX414" s="13" t="s">
        <v>74</v>
      </c>
      <c r="AY414" s="240" t="s">
        <v>152</v>
      </c>
    </row>
    <row r="415" spans="1:51" s="13" customFormat="1" ht="12">
      <c r="A415" s="13"/>
      <c r="B415" s="231"/>
      <c r="C415" s="232"/>
      <c r="D415" s="226" t="s">
        <v>163</v>
      </c>
      <c r="E415" s="233" t="s">
        <v>19</v>
      </c>
      <c r="F415" s="234" t="s">
        <v>1020</v>
      </c>
      <c r="G415" s="232"/>
      <c r="H415" s="233" t="s">
        <v>19</v>
      </c>
      <c r="I415" s="235"/>
      <c r="J415" s="232"/>
      <c r="K415" s="232"/>
      <c r="L415" s="236"/>
      <c r="M415" s="237"/>
      <c r="N415" s="238"/>
      <c r="O415" s="238"/>
      <c r="P415" s="238"/>
      <c r="Q415" s="238"/>
      <c r="R415" s="238"/>
      <c r="S415" s="238"/>
      <c r="T415" s="239"/>
      <c r="U415" s="13"/>
      <c r="V415" s="13"/>
      <c r="W415" s="13"/>
      <c r="X415" s="13"/>
      <c r="Y415" s="13"/>
      <c r="Z415" s="13"/>
      <c r="AA415" s="13"/>
      <c r="AB415" s="13"/>
      <c r="AC415" s="13"/>
      <c r="AD415" s="13"/>
      <c r="AE415" s="13"/>
      <c r="AT415" s="240" t="s">
        <v>163</v>
      </c>
      <c r="AU415" s="240" t="s">
        <v>83</v>
      </c>
      <c r="AV415" s="13" t="s">
        <v>81</v>
      </c>
      <c r="AW415" s="13" t="s">
        <v>33</v>
      </c>
      <c r="AX415" s="13" t="s">
        <v>74</v>
      </c>
      <c r="AY415" s="240" t="s">
        <v>152</v>
      </c>
    </row>
    <row r="416" spans="1:51" s="14" customFormat="1" ht="12">
      <c r="A416" s="14"/>
      <c r="B416" s="241"/>
      <c r="C416" s="242"/>
      <c r="D416" s="226" t="s">
        <v>163</v>
      </c>
      <c r="E416" s="243" t="s">
        <v>19</v>
      </c>
      <c r="F416" s="244" t="s">
        <v>1032</v>
      </c>
      <c r="G416" s="242"/>
      <c r="H416" s="245">
        <v>0.406</v>
      </c>
      <c r="I416" s="246"/>
      <c r="J416" s="242"/>
      <c r="K416" s="242"/>
      <c r="L416" s="247"/>
      <c r="M416" s="248"/>
      <c r="N416" s="249"/>
      <c r="O416" s="249"/>
      <c r="P416" s="249"/>
      <c r="Q416" s="249"/>
      <c r="R416" s="249"/>
      <c r="S416" s="249"/>
      <c r="T416" s="250"/>
      <c r="U416" s="14"/>
      <c r="V416" s="14"/>
      <c r="W416" s="14"/>
      <c r="X416" s="14"/>
      <c r="Y416" s="14"/>
      <c r="Z416" s="14"/>
      <c r="AA416" s="14"/>
      <c r="AB416" s="14"/>
      <c r="AC416" s="14"/>
      <c r="AD416" s="14"/>
      <c r="AE416" s="14"/>
      <c r="AT416" s="251" t="s">
        <v>163</v>
      </c>
      <c r="AU416" s="251" t="s">
        <v>83</v>
      </c>
      <c r="AV416" s="14" t="s">
        <v>83</v>
      </c>
      <c r="AW416" s="14" t="s">
        <v>33</v>
      </c>
      <c r="AX416" s="14" t="s">
        <v>74</v>
      </c>
      <c r="AY416" s="251" t="s">
        <v>152</v>
      </c>
    </row>
    <row r="417" spans="1:51" s="13" customFormat="1" ht="12">
      <c r="A417" s="13"/>
      <c r="B417" s="231"/>
      <c r="C417" s="232"/>
      <c r="D417" s="226" t="s">
        <v>163</v>
      </c>
      <c r="E417" s="233" t="s">
        <v>19</v>
      </c>
      <c r="F417" s="234" t="s">
        <v>520</v>
      </c>
      <c r="G417" s="232"/>
      <c r="H417" s="233" t="s">
        <v>19</v>
      </c>
      <c r="I417" s="235"/>
      <c r="J417" s="232"/>
      <c r="K417" s="232"/>
      <c r="L417" s="236"/>
      <c r="M417" s="237"/>
      <c r="N417" s="238"/>
      <c r="O417" s="238"/>
      <c r="P417" s="238"/>
      <c r="Q417" s="238"/>
      <c r="R417" s="238"/>
      <c r="S417" s="238"/>
      <c r="T417" s="239"/>
      <c r="U417" s="13"/>
      <c r="V417" s="13"/>
      <c r="W417" s="13"/>
      <c r="X417" s="13"/>
      <c r="Y417" s="13"/>
      <c r="Z417" s="13"/>
      <c r="AA417" s="13"/>
      <c r="AB417" s="13"/>
      <c r="AC417" s="13"/>
      <c r="AD417" s="13"/>
      <c r="AE417" s="13"/>
      <c r="AT417" s="240" t="s">
        <v>163</v>
      </c>
      <c r="AU417" s="240" t="s">
        <v>83</v>
      </c>
      <c r="AV417" s="13" t="s">
        <v>81</v>
      </c>
      <c r="AW417" s="13" t="s">
        <v>33</v>
      </c>
      <c r="AX417" s="13" t="s">
        <v>74</v>
      </c>
      <c r="AY417" s="240" t="s">
        <v>152</v>
      </c>
    </row>
    <row r="418" spans="1:51" s="14" customFormat="1" ht="12">
      <c r="A418" s="14"/>
      <c r="B418" s="241"/>
      <c r="C418" s="242"/>
      <c r="D418" s="226" t="s">
        <v>163</v>
      </c>
      <c r="E418" s="243" t="s">
        <v>19</v>
      </c>
      <c r="F418" s="244" t="s">
        <v>1033</v>
      </c>
      <c r="G418" s="242"/>
      <c r="H418" s="245">
        <v>2.223</v>
      </c>
      <c r="I418" s="246"/>
      <c r="J418" s="242"/>
      <c r="K418" s="242"/>
      <c r="L418" s="247"/>
      <c r="M418" s="248"/>
      <c r="N418" s="249"/>
      <c r="O418" s="249"/>
      <c r="P418" s="249"/>
      <c r="Q418" s="249"/>
      <c r="R418" s="249"/>
      <c r="S418" s="249"/>
      <c r="T418" s="250"/>
      <c r="U418" s="14"/>
      <c r="V418" s="14"/>
      <c r="W418" s="14"/>
      <c r="X418" s="14"/>
      <c r="Y418" s="14"/>
      <c r="Z418" s="14"/>
      <c r="AA418" s="14"/>
      <c r="AB418" s="14"/>
      <c r="AC418" s="14"/>
      <c r="AD418" s="14"/>
      <c r="AE418" s="14"/>
      <c r="AT418" s="251" t="s">
        <v>163</v>
      </c>
      <c r="AU418" s="251" t="s">
        <v>83</v>
      </c>
      <c r="AV418" s="14" t="s">
        <v>83</v>
      </c>
      <c r="AW418" s="14" t="s">
        <v>33</v>
      </c>
      <c r="AX418" s="14" t="s">
        <v>74</v>
      </c>
      <c r="AY418" s="251" t="s">
        <v>152</v>
      </c>
    </row>
    <row r="419" spans="1:51" s="15" customFormat="1" ht="12">
      <c r="A419" s="15"/>
      <c r="B419" s="252"/>
      <c r="C419" s="253"/>
      <c r="D419" s="226" t="s">
        <v>163</v>
      </c>
      <c r="E419" s="254" t="s">
        <v>19</v>
      </c>
      <c r="F419" s="255" t="s">
        <v>170</v>
      </c>
      <c r="G419" s="253"/>
      <c r="H419" s="256">
        <v>2.629</v>
      </c>
      <c r="I419" s="257"/>
      <c r="J419" s="253"/>
      <c r="K419" s="253"/>
      <c r="L419" s="258"/>
      <c r="M419" s="259"/>
      <c r="N419" s="260"/>
      <c r="O419" s="260"/>
      <c r="P419" s="260"/>
      <c r="Q419" s="260"/>
      <c r="R419" s="260"/>
      <c r="S419" s="260"/>
      <c r="T419" s="261"/>
      <c r="U419" s="15"/>
      <c r="V419" s="15"/>
      <c r="W419" s="15"/>
      <c r="X419" s="15"/>
      <c r="Y419" s="15"/>
      <c r="Z419" s="15"/>
      <c r="AA419" s="15"/>
      <c r="AB419" s="15"/>
      <c r="AC419" s="15"/>
      <c r="AD419" s="15"/>
      <c r="AE419" s="15"/>
      <c r="AT419" s="262" t="s">
        <v>163</v>
      </c>
      <c r="AU419" s="262" t="s">
        <v>83</v>
      </c>
      <c r="AV419" s="15" t="s">
        <v>159</v>
      </c>
      <c r="AW419" s="15" t="s">
        <v>33</v>
      </c>
      <c r="AX419" s="15" t="s">
        <v>81</v>
      </c>
      <c r="AY419" s="262" t="s">
        <v>152</v>
      </c>
    </row>
    <row r="420" spans="1:51" s="14" customFormat="1" ht="12">
      <c r="A420" s="14"/>
      <c r="B420" s="241"/>
      <c r="C420" s="242"/>
      <c r="D420" s="226" t="s">
        <v>163</v>
      </c>
      <c r="E420" s="242"/>
      <c r="F420" s="244" t="s">
        <v>1034</v>
      </c>
      <c r="G420" s="242"/>
      <c r="H420" s="245">
        <v>4.206</v>
      </c>
      <c r="I420" s="246"/>
      <c r="J420" s="242"/>
      <c r="K420" s="242"/>
      <c r="L420" s="247"/>
      <c r="M420" s="248"/>
      <c r="N420" s="249"/>
      <c r="O420" s="249"/>
      <c r="P420" s="249"/>
      <c r="Q420" s="249"/>
      <c r="R420" s="249"/>
      <c r="S420" s="249"/>
      <c r="T420" s="250"/>
      <c r="U420" s="14"/>
      <c r="V420" s="14"/>
      <c r="W420" s="14"/>
      <c r="X420" s="14"/>
      <c r="Y420" s="14"/>
      <c r="Z420" s="14"/>
      <c r="AA420" s="14"/>
      <c r="AB420" s="14"/>
      <c r="AC420" s="14"/>
      <c r="AD420" s="14"/>
      <c r="AE420" s="14"/>
      <c r="AT420" s="251" t="s">
        <v>163</v>
      </c>
      <c r="AU420" s="251" t="s">
        <v>83</v>
      </c>
      <c r="AV420" s="14" t="s">
        <v>83</v>
      </c>
      <c r="AW420" s="14" t="s">
        <v>4</v>
      </c>
      <c r="AX420" s="14" t="s">
        <v>81</v>
      </c>
      <c r="AY420" s="251" t="s">
        <v>152</v>
      </c>
    </row>
    <row r="421" spans="1:65" s="2" customFormat="1" ht="24.15" customHeight="1">
      <c r="A421" s="39"/>
      <c r="B421" s="40"/>
      <c r="C421" s="213" t="s">
        <v>547</v>
      </c>
      <c r="D421" s="213" t="s">
        <v>154</v>
      </c>
      <c r="E421" s="214" t="s">
        <v>572</v>
      </c>
      <c r="F421" s="215" t="s">
        <v>573</v>
      </c>
      <c r="G421" s="216" t="s">
        <v>475</v>
      </c>
      <c r="H421" s="217">
        <v>39.12</v>
      </c>
      <c r="I421" s="218"/>
      <c r="J421" s="219">
        <f>ROUND(I421*H421,2)</f>
        <v>0</v>
      </c>
      <c r="K421" s="215" t="s">
        <v>158</v>
      </c>
      <c r="L421" s="45"/>
      <c r="M421" s="220" t="s">
        <v>19</v>
      </c>
      <c r="N421" s="221" t="s">
        <v>45</v>
      </c>
      <c r="O421" s="85"/>
      <c r="P421" s="222">
        <f>O421*H421</f>
        <v>0</v>
      </c>
      <c r="Q421" s="222">
        <v>0</v>
      </c>
      <c r="R421" s="222">
        <f>Q421*H421</f>
        <v>0</v>
      </c>
      <c r="S421" s="222">
        <v>0</v>
      </c>
      <c r="T421" s="223">
        <f>S421*H421</f>
        <v>0</v>
      </c>
      <c r="U421" s="39"/>
      <c r="V421" s="39"/>
      <c r="W421" s="39"/>
      <c r="X421" s="39"/>
      <c r="Y421" s="39"/>
      <c r="Z421" s="39"/>
      <c r="AA421" s="39"/>
      <c r="AB421" s="39"/>
      <c r="AC421" s="39"/>
      <c r="AD421" s="39"/>
      <c r="AE421" s="39"/>
      <c r="AR421" s="224" t="s">
        <v>268</v>
      </c>
      <c r="AT421" s="224" t="s">
        <v>154</v>
      </c>
      <c r="AU421" s="224" t="s">
        <v>83</v>
      </c>
      <c r="AY421" s="18" t="s">
        <v>152</v>
      </c>
      <c r="BE421" s="225">
        <f>IF(N421="základní",J421,0)</f>
        <v>0</v>
      </c>
      <c r="BF421" s="225">
        <f>IF(N421="snížená",J421,0)</f>
        <v>0</v>
      </c>
      <c r="BG421" s="225">
        <f>IF(N421="zákl. přenesená",J421,0)</f>
        <v>0</v>
      </c>
      <c r="BH421" s="225">
        <f>IF(N421="sníž. přenesená",J421,0)</f>
        <v>0</v>
      </c>
      <c r="BI421" s="225">
        <f>IF(N421="nulová",J421,0)</f>
        <v>0</v>
      </c>
      <c r="BJ421" s="18" t="s">
        <v>81</v>
      </c>
      <c r="BK421" s="225">
        <f>ROUND(I421*H421,2)</f>
        <v>0</v>
      </c>
      <c r="BL421" s="18" t="s">
        <v>268</v>
      </c>
      <c r="BM421" s="224" t="s">
        <v>1035</v>
      </c>
    </row>
    <row r="422" spans="1:47" s="2" customFormat="1" ht="12">
      <c r="A422" s="39"/>
      <c r="B422" s="40"/>
      <c r="C422" s="41"/>
      <c r="D422" s="226" t="s">
        <v>161</v>
      </c>
      <c r="E422" s="41"/>
      <c r="F422" s="227" t="s">
        <v>551</v>
      </c>
      <c r="G422" s="41"/>
      <c r="H422" s="41"/>
      <c r="I422" s="228"/>
      <c r="J422" s="41"/>
      <c r="K422" s="41"/>
      <c r="L422" s="45"/>
      <c r="M422" s="229"/>
      <c r="N422" s="230"/>
      <c r="O422" s="85"/>
      <c r="P422" s="85"/>
      <c r="Q422" s="85"/>
      <c r="R422" s="85"/>
      <c r="S422" s="85"/>
      <c r="T422" s="86"/>
      <c r="U422" s="39"/>
      <c r="V422" s="39"/>
      <c r="W422" s="39"/>
      <c r="X422" s="39"/>
      <c r="Y422" s="39"/>
      <c r="Z422" s="39"/>
      <c r="AA422" s="39"/>
      <c r="AB422" s="39"/>
      <c r="AC422" s="39"/>
      <c r="AD422" s="39"/>
      <c r="AE422" s="39"/>
      <c r="AT422" s="18" t="s">
        <v>161</v>
      </c>
      <c r="AU422" s="18" t="s">
        <v>83</v>
      </c>
    </row>
    <row r="423" spans="1:51" s="13" customFormat="1" ht="12">
      <c r="A423" s="13"/>
      <c r="B423" s="231"/>
      <c r="C423" s="232"/>
      <c r="D423" s="226" t="s">
        <v>163</v>
      </c>
      <c r="E423" s="233" t="s">
        <v>19</v>
      </c>
      <c r="F423" s="234" t="s">
        <v>511</v>
      </c>
      <c r="G423" s="232"/>
      <c r="H423" s="233" t="s">
        <v>19</v>
      </c>
      <c r="I423" s="235"/>
      <c r="J423" s="232"/>
      <c r="K423" s="232"/>
      <c r="L423" s="236"/>
      <c r="M423" s="237"/>
      <c r="N423" s="238"/>
      <c r="O423" s="238"/>
      <c r="P423" s="238"/>
      <c r="Q423" s="238"/>
      <c r="R423" s="238"/>
      <c r="S423" s="238"/>
      <c r="T423" s="239"/>
      <c r="U423" s="13"/>
      <c r="V423" s="13"/>
      <c r="W423" s="13"/>
      <c r="X423" s="13"/>
      <c r="Y423" s="13"/>
      <c r="Z423" s="13"/>
      <c r="AA423" s="13"/>
      <c r="AB423" s="13"/>
      <c r="AC423" s="13"/>
      <c r="AD423" s="13"/>
      <c r="AE423" s="13"/>
      <c r="AT423" s="240" t="s">
        <v>163</v>
      </c>
      <c r="AU423" s="240" t="s">
        <v>83</v>
      </c>
      <c r="AV423" s="13" t="s">
        <v>81</v>
      </c>
      <c r="AW423" s="13" t="s">
        <v>33</v>
      </c>
      <c r="AX423" s="13" t="s">
        <v>74</v>
      </c>
      <c r="AY423" s="240" t="s">
        <v>152</v>
      </c>
    </row>
    <row r="424" spans="1:51" s="14" customFormat="1" ht="12">
      <c r="A424" s="14"/>
      <c r="B424" s="241"/>
      <c r="C424" s="242"/>
      <c r="D424" s="226" t="s">
        <v>163</v>
      </c>
      <c r="E424" s="243" t="s">
        <v>19</v>
      </c>
      <c r="F424" s="244" t="s">
        <v>1023</v>
      </c>
      <c r="G424" s="242"/>
      <c r="H424" s="245">
        <v>22.8</v>
      </c>
      <c r="I424" s="246"/>
      <c r="J424" s="242"/>
      <c r="K424" s="242"/>
      <c r="L424" s="247"/>
      <c r="M424" s="248"/>
      <c r="N424" s="249"/>
      <c r="O424" s="249"/>
      <c r="P424" s="249"/>
      <c r="Q424" s="249"/>
      <c r="R424" s="249"/>
      <c r="S424" s="249"/>
      <c r="T424" s="250"/>
      <c r="U424" s="14"/>
      <c r="V424" s="14"/>
      <c r="W424" s="14"/>
      <c r="X424" s="14"/>
      <c r="Y424" s="14"/>
      <c r="Z424" s="14"/>
      <c r="AA424" s="14"/>
      <c r="AB424" s="14"/>
      <c r="AC424" s="14"/>
      <c r="AD424" s="14"/>
      <c r="AE424" s="14"/>
      <c r="AT424" s="251" t="s">
        <v>163</v>
      </c>
      <c r="AU424" s="251" t="s">
        <v>83</v>
      </c>
      <c r="AV424" s="14" t="s">
        <v>83</v>
      </c>
      <c r="AW424" s="14" t="s">
        <v>33</v>
      </c>
      <c r="AX424" s="14" t="s">
        <v>74</v>
      </c>
      <c r="AY424" s="251" t="s">
        <v>152</v>
      </c>
    </row>
    <row r="425" spans="1:51" s="13" customFormat="1" ht="12">
      <c r="A425" s="13"/>
      <c r="B425" s="231"/>
      <c r="C425" s="232"/>
      <c r="D425" s="226" t="s">
        <v>163</v>
      </c>
      <c r="E425" s="233" t="s">
        <v>19</v>
      </c>
      <c r="F425" s="234" t="s">
        <v>512</v>
      </c>
      <c r="G425" s="232"/>
      <c r="H425" s="233" t="s">
        <v>19</v>
      </c>
      <c r="I425" s="235"/>
      <c r="J425" s="232"/>
      <c r="K425" s="232"/>
      <c r="L425" s="236"/>
      <c r="M425" s="237"/>
      <c r="N425" s="238"/>
      <c r="O425" s="238"/>
      <c r="P425" s="238"/>
      <c r="Q425" s="238"/>
      <c r="R425" s="238"/>
      <c r="S425" s="238"/>
      <c r="T425" s="239"/>
      <c r="U425" s="13"/>
      <c r="V425" s="13"/>
      <c r="W425" s="13"/>
      <c r="X425" s="13"/>
      <c r="Y425" s="13"/>
      <c r="Z425" s="13"/>
      <c r="AA425" s="13"/>
      <c r="AB425" s="13"/>
      <c r="AC425" s="13"/>
      <c r="AD425" s="13"/>
      <c r="AE425" s="13"/>
      <c r="AT425" s="240" t="s">
        <v>163</v>
      </c>
      <c r="AU425" s="240" t="s">
        <v>83</v>
      </c>
      <c r="AV425" s="13" t="s">
        <v>81</v>
      </c>
      <c r="AW425" s="13" t="s">
        <v>33</v>
      </c>
      <c r="AX425" s="13" t="s">
        <v>74</v>
      </c>
      <c r="AY425" s="240" t="s">
        <v>152</v>
      </c>
    </row>
    <row r="426" spans="1:51" s="14" customFormat="1" ht="12">
      <c r="A426" s="14"/>
      <c r="B426" s="241"/>
      <c r="C426" s="242"/>
      <c r="D426" s="226" t="s">
        <v>163</v>
      </c>
      <c r="E426" s="243" t="s">
        <v>19</v>
      </c>
      <c r="F426" s="244" t="s">
        <v>513</v>
      </c>
      <c r="G426" s="242"/>
      <c r="H426" s="245">
        <v>16.32</v>
      </c>
      <c r="I426" s="246"/>
      <c r="J426" s="242"/>
      <c r="K426" s="242"/>
      <c r="L426" s="247"/>
      <c r="M426" s="248"/>
      <c r="N426" s="249"/>
      <c r="O426" s="249"/>
      <c r="P426" s="249"/>
      <c r="Q426" s="249"/>
      <c r="R426" s="249"/>
      <c r="S426" s="249"/>
      <c r="T426" s="250"/>
      <c r="U426" s="14"/>
      <c r="V426" s="14"/>
      <c r="W426" s="14"/>
      <c r="X426" s="14"/>
      <c r="Y426" s="14"/>
      <c r="Z426" s="14"/>
      <c r="AA426" s="14"/>
      <c r="AB426" s="14"/>
      <c r="AC426" s="14"/>
      <c r="AD426" s="14"/>
      <c r="AE426" s="14"/>
      <c r="AT426" s="251" t="s">
        <v>163</v>
      </c>
      <c r="AU426" s="251" t="s">
        <v>83</v>
      </c>
      <c r="AV426" s="14" t="s">
        <v>83</v>
      </c>
      <c r="AW426" s="14" t="s">
        <v>33</v>
      </c>
      <c r="AX426" s="14" t="s">
        <v>74</v>
      </c>
      <c r="AY426" s="251" t="s">
        <v>152</v>
      </c>
    </row>
    <row r="427" spans="1:51" s="15" customFormat="1" ht="12">
      <c r="A427" s="15"/>
      <c r="B427" s="252"/>
      <c r="C427" s="253"/>
      <c r="D427" s="226" t="s">
        <v>163</v>
      </c>
      <c r="E427" s="254" t="s">
        <v>19</v>
      </c>
      <c r="F427" s="255" t="s">
        <v>170</v>
      </c>
      <c r="G427" s="253"/>
      <c r="H427" s="256">
        <v>39.12</v>
      </c>
      <c r="I427" s="257"/>
      <c r="J427" s="253"/>
      <c r="K427" s="253"/>
      <c r="L427" s="258"/>
      <c r="M427" s="259"/>
      <c r="N427" s="260"/>
      <c r="O427" s="260"/>
      <c r="P427" s="260"/>
      <c r="Q427" s="260"/>
      <c r="R427" s="260"/>
      <c r="S427" s="260"/>
      <c r="T427" s="261"/>
      <c r="U427" s="15"/>
      <c r="V427" s="15"/>
      <c r="W427" s="15"/>
      <c r="X427" s="15"/>
      <c r="Y427" s="15"/>
      <c r="Z427" s="15"/>
      <c r="AA427" s="15"/>
      <c r="AB427" s="15"/>
      <c r="AC427" s="15"/>
      <c r="AD427" s="15"/>
      <c r="AE427" s="15"/>
      <c r="AT427" s="262" t="s">
        <v>163</v>
      </c>
      <c r="AU427" s="262" t="s">
        <v>83</v>
      </c>
      <c r="AV427" s="15" t="s">
        <v>159</v>
      </c>
      <c r="AW427" s="15" t="s">
        <v>33</v>
      </c>
      <c r="AX427" s="15" t="s">
        <v>81</v>
      </c>
      <c r="AY427" s="262" t="s">
        <v>152</v>
      </c>
    </row>
    <row r="428" spans="1:65" s="2" customFormat="1" ht="14.4" customHeight="1">
      <c r="A428" s="39"/>
      <c r="B428" s="40"/>
      <c r="C428" s="263" t="s">
        <v>552</v>
      </c>
      <c r="D428" s="263" t="s">
        <v>531</v>
      </c>
      <c r="E428" s="264" t="s">
        <v>576</v>
      </c>
      <c r="F428" s="265" t="s">
        <v>577</v>
      </c>
      <c r="G428" s="266" t="s">
        <v>157</v>
      </c>
      <c r="H428" s="267">
        <v>1.517</v>
      </c>
      <c r="I428" s="268"/>
      <c r="J428" s="269">
        <f>ROUND(I428*H428,2)</f>
        <v>0</v>
      </c>
      <c r="K428" s="265" t="s">
        <v>158</v>
      </c>
      <c r="L428" s="270"/>
      <c r="M428" s="271" t="s">
        <v>19</v>
      </c>
      <c r="N428" s="272" t="s">
        <v>45</v>
      </c>
      <c r="O428" s="85"/>
      <c r="P428" s="222">
        <f>O428*H428</f>
        <v>0</v>
      </c>
      <c r="Q428" s="222">
        <v>0.55</v>
      </c>
      <c r="R428" s="222">
        <f>Q428*H428</f>
        <v>0.83435</v>
      </c>
      <c r="S428" s="222">
        <v>0</v>
      </c>
      <c r="T428" s="223">
        <f>S428*H428</f>
        <v>0</v>
      </c>
      <c r="U428" s="39"/>
      <c r="V428" s="39"/>
      <c r="W428" s="39"/>
      <c r="X428" s="39"/>
      <c r="Y428" s="39"/>
      <c r="Z428" s="39"/>
      <c r="AA428" s="39"/>
      <c r="AB428" s="39"/>
      <c r="AC428" s="39"/>
      <c r="AD428" s="39"/>
      <c r="AE428" s="39"/>
      <c r="AR428" s="224" t="s">
        <v>380</v>
      </c>
      <c r="AT428" s="224" t="s">
        <v>531</v>
      </c>
      <c r="AU428" s="224" t="s">
        <v>83</v>
      </c>
      <c r="AY428" s="18" t="s">
        <v>152</v>
      </c>
      <c r="BE428" s="225">
        <f>IF(N428="základní",J428,0)</f>
        <v>0</v>
      </c>
      <c r="BF428" s="225">
        <f>IF(N428="snížená",J428,0)</f>
        <v>0</v>
      </c>
      <c r="BG428" s="225">
        <f>IF(N428="zákl. přenesená",J428,0)</f>
        <v>0</v>
      </c>
      <c r="BH428" s="225">
        <f>IF(N428="sníž. přenesená",J428,0)</f>
        <v>0</v>
      </c>
      <c r="BI428" s="225">
        <f>IF(N428="nulová",J428,0)</f>
        <v>0</v>
      </c>
      <c r="BJ428" s="18" t="s">
        <v>81</v>
      </c>
      <c r="BK428" s="225">
        <f>ROUND(I428*H428,2)</f>
        <v>0</v>
      </c>
      <c r="BL428" s="18" t="s">
        <v>268</v>
      </c>
      <c r="BM428" s="224" t="s">
        <v>1036</v>
      </c>
    </row>
    <row r="429" spans="1:51" s="13" customFormat="1" ht="12">
      <c r="A429" s="13"/>
      <c r="B429" s="231"/>
      <c r="C429" s="232"/>
      <c r="D429" s="226" t="s">
        <v>163</v>
      </c>
      <c r="E429" s="233" t="s">
        <v>19</v>
      </c>
      <c r="F429" s="234" t="s">
        <v>556</v>
      </c>
      <c r="G429" s="232"/>
      <c r="H429" s="233" t="s">
        <v>19</v>
      </c>
      <c r="I429" s="235"/>
      <c r="J429" s="232"/>
      <c r="K429" s="232"/>
      <c r="L429" s="236"/>
      <c r="M429" s="237"/>
      <c r="N429" s="238"/>
      <c r="O429" s="238"/>
      <c r="P429" s="238"/>
      <c r="Q429" s="238"/>
      <c r="R429" s="238"/>
      <c r="S429" s="238"/>
      <c r="T429" s="239"/>
      <c r="U429" s="13"/>
      <c r="V429" s="13"/>
      <c r="W429" s="13"/>
      <c r="X429" s="13"/>
      <c r="Y429" s="13"/>
      <c r="Z429" s="13"/>
      <c r="AA429" s="13"/>
      <c r="AB429" s="13"/>
      <c r="AC429" s="13"/>
      <c r="AD429" s="13"/>
      <c r="AE429" s="13"/>
      <c r="AT429" s="240" t="s">
        <v>163</v>
      </c>
      <c r="AU429" s="240" t="s">
        <v>83</v>
      </c>
      <c r="AV429" s="13" t="s">
        <v>81</v>
      </c>
      <c r="AW429" s="13" t="s">
        <v>33</v>
      </c>
      <c r="AX429" s="13" t="s">
        <v>74</v>
      </c>
      <c r="AY429" s="240" t="s">
        <v>152</v>
      </c>
    </row>
    <row r="430" spans="1:51" s="13" customFormat="1" ht="12">
      <c r="A430" s="13"/>
      <c r="B430" s="231"/>
      <c r="C430" s="232"/>
      <c r="D430" s="226" t="s">
        <v>163</v>
      </c>
      <c r="E430" s="233" t="s">
        <v>19</v>
      </c>
      <c r="F430" s="234" t="s">
        <v>511</v>
      </c>
      <c r="G430" s="232"/>
      <c r="H430" s="233" t="s">
        <v>19</v>
      </c>
      <c r="I430" s="235"/>
      <c r="J430" s="232"/>
      <c r="K430" s="232"/>
      <c r="L430" s="236"/>
      <c r="M430" s="237"/>
      <c r="N430" s="238"/>
      <c r="O430" s="238"/>
      <c r="P430" s="238"/>
      <c r="Q430" s="238"/>
      <c r="R430" s="238"/>
      <c r="S430" s="238"/>
      <c r="T430" s="239"/>
      <c r="U430" s="13"/>
      <c r="V430" s="13"/>
      <c r="W430" s="13"/>
      <c r="X430" s="13"/>
      <c r="Y430" s="13"/>
      <c r="Z430" s="13"/>
      <c r="AA430" s="13"/>
      <c r="AB430" s="13"/>
      <c r="AC430" s="13"/>
      <c r="AD430" s="13"/>
      <c r="AE430" s="13"/>
      <c r="AT430" s="240" t="s">
        <v>163</v>
      </c>
      <c r="AU430" s="240" t="s">
        <v>83</v>
      </c>
      <c r="AV430" s="13" t="s">
        <v>81</v>
      </c>
      <c r="AW430" s="13" t="s">
        <v>33</v>
      </c>
      <c r="AX430" s="13" t="s">
        <v>74</v>
      </c>
      <c r="AY430" s="240" t="s">
        <v>152</v>
      </c>
    </row>
    <row r="431" spans="1:51" s="14" customFormat="1" ht="12">
      <c r="A431" s="14"/>
      <c r="B431" s="241"/>
      <c r="C431" s="242"/>
      <c r="D431" s="226" t="s">
        <v>163</v>
      </c>
      <c r="E431" s="243" t="s">
        <v>19</v>
      </c>
      <c r="F431" s="244" t="s">
        <v>1037</v>
      </c>
      <c r="G431" s="242"/>
      <c r="H431" s="245">
        <v>0.581</v>
      </c>
      <c r="I431" s="246"/>
      <c r="J431" s="242"/>
      <c r="K431" s="242"/>
      <c r="L431" s="247"/>
      <c r="M431" s="248"/>
      <c r="N431" s="249"/>
      <c r="O431" s="249"/>
      <c r="P431" s="249"/>
      <c r="Q431" s="249"/>
      <c r="R431" s="249"/>
      <c r="S431" s="249"/>
      <c r="T431" s="250"/>
      <c r="U431" s="14"/>
      <c r="V431" s="14"/>
      <c r="W431" s="14"/>
      <c r="X431" s="14"/>
      <c r="Y431" s="14"/>
      <c r="Z431" s="14"/>
      <c r="AA431" s="14"/>
      <c r="AB431" s="14"/>
      <c r="AC431" s="14"/>
      <c r="AD431" s="14"/>
      <c r="AE431" s="14"/>
      <c r="AT431" s="251" t="s">
        <v>163</v>
      </c>
      <c r="AU431" s="251" t="s">
        <v>83</v>
      </c>
      <c r="AV431" s="14" t="s">
        <v>83</v>
      </c>
      <c r="AW431" s="14" t="s">
        <v>33</v>
      </c>
      <c r="AX431" s="14" t="s">
        <v>74</v>
      </c>
      <c r="AY431" s="251" t="s">
        <v>152</v>
      </c>
    </row>
    <row r="432" spans="1:51" s="13" customFormat="1" ht="12">
      <c r="A432" s="13"/>
      <c r="B432" s="231"/>
      <c r="C432" s="232"/>
      <c r="D432" s="226" t="s">
        <v>163</v>
      </c>
      <c r="E432" s="233" t="s">
        <v>19</v>
      </c>
      <c r="F432" s="234" t="s">
        <v>512</v>
      </c>
      <c r="G432" s="232"/>
      <c r="H432" s="233" t="s">
        <v>19</v>
      </c>
      <c r="I432" s="235"/>
      <c r="J432" s="232"/>
      <c r="K432" s="232"/>
      <c r="L432" s="236"/>
      <c r="M432" s="237"/>
      <c r="N432" s="238"/>
      <c r="O432" s="238"/>
      <c r="P432" s="238"/>
      <c r="Q432" s="238"/>
      <c r="R432" s="238"/>
      <c r="S432" s="238"/>
      <c r="T432" s="239"/>
      <c r="U432" s="13"/>
      <c r="V432" s="13"/>
      <c r="W432" s="13"/>
      <c r="X432" s="13"/>
      <c r="Y432" s="13"/>
      <c r="Z432" s="13"/>
      <c r="AA432" s="13"/>
      <c r="AB432" s="13"/>
      <c r="AC432" s="13"/>
      <c r="AD432" s="13"/>
      <c r="AE432" s="13"/>
      <c r="AT432" s="240" t="s">
        <v>163</v>
      </c>
      <c r="AU432" s="240" t="s">
        <v>83</v>
      </c>
      <c r="AV432" s="13" t="s">
        <v>81</v>
      </c>
      <c r="AW432" s="13" t="s">
        <v>33</v>
      </c>
      <c r="AX432" s="13" t="s">
        <v>74</v>
      </c>
      <c r="AY432" s="240" t="s">
        <v>152</v>
      </c>
    </row>
    <row r="433" spans="1:51" s="14" customFormat="1" ht="12">
      <c r="A433" s="14"/>
      <c r="B433" s="241"/>
      <c r="C433" s="242"/>
      <c r="D433" s="226" t="s">
        <v>163</v>
      </c>
      <c r="E433" s="243" t="s">
        <v>19</v>
      </c>
      <c r="F433" s="244" t="s">
        <v>580</v>
      </c>
      <c r="G433" s="242"/>
      <c r="H433" s="245">
        <v>0.367</v>
      </c>
      <c r="I433" s="246"/>
      <c r="J433" s="242"/>
      <c r="K433" s="242"/>
      <c r="L433" s="247"/>
      <c r="M433" s="248"/>
      <c r="N433" s="249"/>
      <c r="O433" s="249"/>
      <c r="P433" s="249"/>
      <c r="Q433" s="249"/>
      <c r="R433" s="249"/>
      <c r="S433" s="249"/>
      <c r="T433" s="250"/>
      <c r="U433" s="14"/>
      <c r="V433" s="14"/>
      <c r="W433" s="14"/>
      <c r="X433" s="14"/>
      <c r="Y433" s="14"/>
      <c r="Z433" s="14"/>
      <c r="AA433" s="14"/>
      <c r="AB433" s="14"/>
      <c r="AC433" s="14"/>
      <c r="AD433" s="14"/>
      <c r="AE433" s="14"/>
      <c r="AT433" s="251" t="s">
        <v>163</v>
      </c>
      <c r="AU433" s="251" t="s">
        <v>83</v>
      </c>
      <c r="AV433" s="14" t="s">
        <v>83</v>
      </c>
      <c r="AW433" s="14" t="s">
        <v>33</v>
      </c>
      <c r="AX433" s="14" t="s">
        <v>74</v>
      </c>
      <c r="AY433" s="251" t="s">
        <v>152</v>
      </c>
    </row>
    <row r="434" spans="1:51" s="15" customFormat="1" ht="12">
      <c r="A434" s="15"/>
      <c r="B434" s="252"/>
      <c r="C434" s="253"/>
      <c r="D434" s="226" t="s">
        <v>163</v>
      </c>
      <c r="E434" s="254" t="s">
        <v>19</v>
      </c>
      <c r="F434" s="255" t="s">
        <v>170</v>
      </c>
      <c r="G434" s="253"/>
      <c r="H434" s="256">
        <v>0.948</v>
      </c>
      <c r="I434" s="257"/>
      <c r="J434" s="253"/>
      <c r="K434" s="253"/>
      <c r="L434" s="258"/>
      <c r="M434" s="259"/>
      <c r="N434" s="260"/>
      <c r="O434" s="260"/>
      <c r="P434" s="260"/>
      <c r="Q434" s="260"/>
      <c r="R434" s="260"/>
      <c r="S434" s="260"/>
      <c r="T434" s="261"/>
      <c r="U434" s="15"/>
      <c r="V434" s="15"/>
      <c r="W434" s="15"/>
      <c r="X434" s="15"/>
      <c r="Y434" s="15"/>
      <c r="Z434" s="15"/>
      <c r="AA434" s="15"/>
      <c r="AB434" s="15"/>
      <c r="AC434" s="15"/>
      <c r="AD434" s="15"/>
      <c r="AE434" s="15"/>
      <c r="AT434" s="262" t="s">
        <v>163</v>
      </c>
      <c r="AU434" s="262" t="s">
        <v>83</v>
      </c>
      <c r="AV434" s="15" t="s">
        <v>159</v>
      </c>
      <c r="AW434" s="15" t="s">
        <v>33</v>
      </c>
      <c r="AX434" s="15" t="s">
        <v>81</v>
      </c>
      <c r="AY434" s="262" t="s">
        <v>152</v>
      </c>
    </row>
    <row r="435" spans="1:51" s="14" customFormat="1" ht="12">
      <c r="A435" s="14"/>
      <c r="B435" s="241"/>
      <c r="C435" s="242"/>
      <c r="D435" s="226" t="s">
        <v>163</v>
      </c>
      <c r="E435" s="242"/>
      <c r="F435" s="244" t="s">
        <v>1038</v>
      </c>
      <c r="G435" s="242"/>
      <c r="H435" s="245">
        <v>1.517</v>
      </c>
      <c r="I435" s="246"/>
      <c r="J435" s="242"/>
      <c r="K435" s="242"/>
      <c r="L435" s="247"/>
      <c r="M435" s="248"/>
      <c r="N435" s="249"/>
      <c r="O435" s="249"/>
      <c r="P435" s="249"/>
      <c r="Q435" s="249"/>
      <c r="R435" s="249"/>
      <c r="S435" s="249"/>
      <c r="T435" s="250"/>
      <c r="U435" s="14"/>
      <c r="V435" s="14"/>
      <c r="W435" s="14"/>
      <c r="X435" s="14"/>
      <c r="Y435" s="14"/>
      <c r="Z435" s="14"/>
      <c r="AA435" s="14"/>
      <c r="AB435" s="14"/>
      <c r="AC435" s="14"/>
      <c r="AD435" s="14"/>
      <c r="AE435" s="14"/>
      <c r="AT435" s="251" t="s">
        <v>163</v>
      </c>
      <c r="AU435" s="251" t="s">
        <v>83</v>
      </c>
      <c r="AV435" s="14" t="s">
        <v>83</v>
      </c>
      <c r="AW435" s="14" t="s">
        <v>4</v>
      </c>
      <c r="AX435" s="14" t="s">
        <v>81</v>
      </c>
      <c r="AY435" s="251" t="s">
        <v>152</v>
      </c>
    </row>
    <row r="436" spans="1:65" s="2" customFormat="1" ht="24.15" customHeight="1">
      <c r="A436" s="39"/>
      <c r="B436" s="40"/>
      <c r="C436" s="213" t="s">
        <v>560</v>
      </c>
      <c r="D436" s="213" t="s">
        <v>154</v>
      </c>
      <c r="E436" s="214" t="s">
        <v>583</v>
      </c>
      <c r="F436" s="215" t="s">
        <v>584</v>
      </c>
      <c r="G436" s="216" t="s">
        <v>475</v>
      </c>
      <c r="H436" s="217">
        <v>22</v>
      </c>
      <c r="I436" s="218"/>
      <c r="J436" s="219">
        <f>ROUND(I436*H436,2)</f>
        <v>0</v>
      </c>
      <c r="K436" s="215" t="s">
        <v>158</v>
      </c>
      <c r="L436" s="45"/>
      <c r="M436" s="220" t="s">
        <v>19</v>
      </c>
      <c r="N436" s="221" t="s">
        <v>45</v>
      </c>
      <c r="O436" s="85"/>
      <c r="P436" s="222">
        <f>O436*H436</f>
        <v>0</v>
      </c>
      <c r="Q436" s="222">
        <v>0</v>
      </c>
      <c r="R436" s="222">
        <f>Q436*H436</f>
        <v>0</v>
      </c>
      <c r="S436" s="222">
        <v>0</v>
      </c>
      <c r="T436" s="223">
        <f>S436*H436</f>
        <v>0</v>
      </c>
      <c r="U436" s="39"/>
      <c r="V436" s="39"/>
      <c r="W436" s="39"/>
      <c r="X436" s="39"/>
      <c r="Y436" s="39"/>
      <c r="Z436" s="39"/>
      <c r="AA436" s="39"/>
      <c r="AB436" s="39"/>
      <c r="AC436" s="39"/>
      <c r="AD436" s="39"/>
      <c r="AE436" s="39"/>
      <c r="AR436" s="224" t="s">
        <v>268</v>
      </c>
      <c r="AT436" s="224" t="s">
        <v>154</v>
      </c>
      <c r="AU436" s="224" t="s">
        <v>83</v>
      </c>
      <c r="AY436" s="18" t="s">
        <v>152</v>
      </c>
      <c r="BE436" s="225">
        <f>IF(N436="základní",J436,0)</f>
        <v>0</v>
      </c>
      <c r="BF436" s="225">
        <f>IF(N436="snížená",J436,0)</f>
        <v>0</v>
      </c>
      <c r="BG436" s="225">
        <f>IF(N436="zákl. přenesená",J436,0)</f>
        <v>0</v>
      </c>
      <c r="BH436" s="225">
        <f>IF(N436="sníž. přenesená",J436,0)</f>
        <v>0</v>
      </c>
      <c r="BI436" s="225">
        <f>IF(N436="nulová",J436,0)</f>
        <v>0</v>
      </c>
      <c r="BJ436" s="18" t="s">
        <v>81</v>
      </c>
      <c r="BK436" s="225">
        <f>ROUND(I436*H436,2)</f>
        <v>0</v>
      </c>
      <c r="BL436" s="18" t="s">
        <v>268</v>
      </c>
      <c r="BM436" s="224" t="s">
        <v>1039</v>
      </c>
    </row>
    <row r="437" spans="1:47" s="2" customFormat="1" ht="12">
      <c r="A437" s="39"/>
      <c r="B437" s="40"/>
      <c r="C437" s="41"/>
      <c r="D437" s="226" t="s">
        <v>161</v>
      </c>
      <c r="E437" s="41"/>
      <c r="F437" s="227" t="s">
        <v>551</v>
      </c>
      <c r="G437" s="41"/>
      <c r="H437" s="41"/>
      <c r="I437" s="228"/>
      <c r="J437" s="41"/>
      <c r="K437" s="41"/>
      <c r="L437" s="45"/>
      <c r="M437" s="229"/>
      <c r="N437" s="230"/>
      <c r="O437" s="85"/>
      <c r="P437" s="85"/>
      <c r="Q437" s="85"/>
      <c r="R437" s="85"/>
      <c r="S437" s="85"/>
      <c r="T437" s="86"/>
      <c r="U437" s="39"/>
      <c r="V437" s="39"/>
      <c r="W437" s="39"/>
      <c r="X437" s="39"/>
      <c r="Y437" s="39"/>
      <c r="Z437" s="39"/>
      <c r="AA437" s="39"/>
      <c r="AB437" s="39"/>
      <c r="AC437" s="39"/>
      <c r="AD437" s="39"/>
      <c r="AE437" s="39"/>
      <c r="AT437" s="18" t="s">
        <v>161</v>
      </c>
      <c r="AU437" s="18" t="s">
        <v>83</v>
      </c>
    </row>
    <row r="438" spans="1:51" s="13" customFormat="1" ht="12">
      <c r="A438" s="13"/>
      <c r="B438" s="231"/>
      <c r="C438" s="232"/>
      <c r="D438" s="226" t="s">
        <v>163</v>
      </c>
      <c r="E438" s="233" t="s">
        <v>19</v>
      </c>
      <c r="F438" s="234" t="s">
        <v>1024</v>
      </c>
      <c r="G438" s="232"/>
      <c r="H438" s="233" t="s">
        <v>19</v>
      </c>
      <c r="I438" s="235"/>
      <c r="J438" s="232"/>
      <c r="K438" s="232"/>
      <c r="L438" s="236"/>
      <c r="M438" s="237"/>
      <c r="N438" s="238"/>
      <c r="O438" s="238"/>
      <c r="P438" s="238"/>
      <c r="Q438" s="238"/>
      <c r="R438" s="238"/>
      <c r="S438" s="238"/>
      <c r="T438" s="239"/>
      <c r="U438" s="13"/>
      <c r="V438" s="13"/>
      <c r="W438" s="13"/>
      <c r="X438" s="13"/>
      <c r="Y438" s="13"/>
      <c r="Z438" s="13"/>
      <c r="AA438" s="13"/>
      <c r="AB438" s="13"/>
      <c r="AC438" s="13"/>
      <c r="AD438" s="13"/>
      <c r="AE438" s="13"/>
      <c r="AT438" s="240" t="s">
        <v>163</v>
      </c>
      <c r="AU438" s="240" t="s">
        <v>83</v>
      </c>
      <c r="AV438" s="13" t="s">
        <v>81</v>
      </c>
      <c r="AW438" s="13" t="s">
        <v>33</v>
      </c>
      <c r="AX438" s="13" t="s">
        <v>74</v>
      </c>
      <c r="AY438" s="240" t="s">
        <v>152</v>
      </c>
    </row>
    <row r="439" spans="1:51" s="14" customFormat="1" ht="12">
      <c r="A439" s="14"/>
      <c r="B439" s="241"/>
      <c r="C439" s="242"/>
      <c r="D439" s="226" t="s">
        <v>163</v>
      </c>
      <c r="E439" s="243" t="s">
        <v>19</v>
      </c>
      <c r="F439" s="244" t="s">
        <v>1025</v>
      </c>
      <c r="G439" s="242"/>
      <c r="H439" s="245">
        <v>22</v>
      </c>
      <c r="I439" s="246"/>
      <c r="J439" s="242"/>
      <c r="K439" s="242"/>
      <c r="L439" s="247"/>
      <c r="M439" s="248"/>
      <c r="N439" s="249"/>
      <c r="O439" s="249"/>
      <c r="P439" s="249"/>
      <c r="Q439" s="249"/>
      <c r="R439" s="249"/>
      <c r="S439" s="249"/>
      <c r="T439" s="250"/>
      <c r="U439" s="14"/>
      <c r="V439" s="14"/>
      <c r="W439" s="14"/>
      <c r="X439" s="14"/>
      <c r="Y439" s="14"/>
      <c r="Z439" s="14"/>
      <c r="AA439" s="14"/>
      <c r="AB439" s="14"/>
      <c r="AC439" s="14"/>
      <c r="AD439" s="14"/>
      <c r="AE439" s="14"/>
      <c r="AT439" s="251" t="s">
        <v>163</v>
      </c>
      <c r="AU439" s="251" t="s">
        <v>83</v>
      </c>
      <c r="AV439" s="14" t="s">
        <v>83</v>
      </c>
      <c r="AW439" s="14" t="s">
        <v>33</v>
      </c>
      <c r="AX439" s="14" t="s">
        <v>74</v>
      </c>
      <c r="AY439" s="251" t="s">
        <v>152</v>
      </c>
    </row>
    <row r="440" spans="1:51" s="15" customFormat="1" ht="12">
      <c r="A440" s="15"/>
      <c r="B440" s="252"/>
      <c r="C440" s="253"/>
      <c r="D440" s="226" t="s">
        <v>163</v>
      </c>
      <c r="E440" s="254" t="s">
        <v>19</v>
      </c>
      <c r="F440" s="255" t="s">
        <v>170</v>
      </c>
      <c r="G440" s="253"/>
      <c r="H440" s="256">
        <v>22</v>
      </c>
      <c r="I440" s="257"/>
      <c r="J440" s="253"/>
      <c r="K440" s="253"/>
      <c r="L440" s="258"/>
      <c r="M440" s="259"/>
      <c r="N440" s="260"/>
      <c r="O440" s="260"/>
      <c r="P440" s="260"/>
      <c r="Q440" s="260"/>
      <c r="R440" s="260"/>
      <c r="S440" s="260"/>
      <c r="T440" s="261"/>
      <c r="U440" s="15"/>
      <c r="V440" s="15"/>
      <c r="W440" s="15"/>
      <c r="X440" s="15"/>
      <c r="Y440" s="15"/>
      <c r="Z440" s="15"/>
      <c r="AA440" s="15"/>
      <c r="AB440" s="15"/>
      <c r="AC440" s="15"/>
      <c r="AD440" s="15"/>
      <c r="AE440" s="15"/>
      <c r="AT440" s="262" t="s">
        <v>163</v>
      </c>
      <c r="AU440" s="262" t="s">
        <v>83</v>
      </c>
      <c r="AV440" s="15" t="s">
        <v>159</v>
      </c>
      <c r="AW440" s="15" t="s">
        <v>33</v>
      </c>
      <c r="AX440" s="15" t="s">
        <v>81</v>
      </c>
      <c r="AY440" s="262" t="s">
        <v>152</v>
      </c>
    </row>
    <row r="441" spans="1:65" s="2" customFormat="1" ht="14.4" customHeight="1">
      <c r="A441" s="39"/>
      <c r="B441" s="40"/>
      <c r="C441" s="263" t="s">
        <v>564</v>
      </c>
      <c r="D441" s="263" t="s">
        <v>531</v>
      </c>
      <c r="E441" s="264" t="s">
        <v>587</v>
      </c>
      <c r="F441" s="265" t="s">
        <v>588</v>
      </c>
      <c r="G441" s="266" t="s">
        <v>157</v>
      </c>
      <c r="H441" s="267">
        <v>1.549</v>
      </c>
      <c r="I441" s="268"/>
      <c r="J441" s="269">
        <f>ROUND(I441*H441,2)</f>
        <v>0</v>
      </c>
      <c r="K441" s="265" t="s">
        <v>158</v>
      </c>
      <c r="L441" s="270"/>
      <c r="M441" s="271" t="s">
        <v>19</v>
      </c>
      <c r="N441" s="272" t="s">
        <v>45</v>
      </c>
      <c r="O441" s="85"/>
      <c r="P441" s="222">
        <f>O441*H441</f>
        <v>0</v>
      </c>
      <c r="Q441" s="222">
        <v>0.55</v>
      </c>
      <c r="R441" s="222">
        <f>Q441*H441</f>
        <v>0.85195</v>
      </c>
      <c r="S441" s="222">
        <v>0</v>
      </c>
      <c r="T441" s="223">
        <f>S441*H441</f>
        <v>0</v>
      </c>
      <c r="U441" s="39"/>
      <c r="V441" s="39"/>
      <c r="W441" s="39"/>
      <c r="X441" s="39"/>
      <c r="Y441" s="39"/>
      <c r="Z441" s="39"/>
      <c r="AA441" s="39"/>
      <c r="AB441" s="39"/>
      <c r="AC441" s="39"/>
      <c r="AD441" s="39"/>
      <c r="AE441" s="39"/>
      <c r="AR441" s="224" t="s">
        <v>380</v>
      </c>
      <c r="AT441" s="224" t="s">
        <v>531</v>
      </c>
      <c r="AU441" s="224" t="s">
        <v>83</v>
      </c>
      <c r="AY441" s="18" t="s">
        <v>152</v>
      </c>
      <c r="BE441" s="225">
        <f>IF(N441="základní",J441,0)</f>
        <v>0</v>
      </c>
      <c r="BF441" s="225">
        <f>IF(N441="snížená",J441,0)</f>
        <v>0</v>
      </c>
      <c r="BG441" s="225">
        <f>IF(N441="zákl. přenesená",J441,0)</f>
        <v>0</v>
      </c>
      <c r="BH441" s="225">
        <f>IF(N441="sníž. přenesená",J441,0)</f>
        <v>0</v>
      </c>
      <c r="BI441" s="225">
        <f>IF(N441="nulová",J441,0)</f>
        <v>0</v>
      </c>
      <c r="BJ441" s="18" t="s">
        <v>81</v>
      </c>
      <c r="BK441" s="225">
        <f>ROUND(I441*H441,2)</f>
        <v>0</v>
      </c>
      <c r="BL441" s="18" t="s">
        <v>268</v>
      </c>
      <c r="BM441" s="224" t="s">
        <v>1040</v>
      </c>
    </row>
    <row r="442" spans="1:51" s="13" customFormat="1" ht="12">
      <c r="A442" s="13"/>
      <c r="B442" s="231"/>
      <c r="C442" s="232"/>
      <c r="D442" s="226" t="s">
        <v>163</v>
      </c>
      <c r="E442" s="233" t="s">
        <v>19</v>
      </c>
      <c r="F442" s="234" t="s">
        <v>556</v>
      </c>
      <c r="G442" s="232"/>
      <c r="H442" s="233" t="s">
        <v>19</v>
      </c>
      <c r="I442" s="235"/>
      <c r="J442" s="232"/>
      <c r="K442" s="232"/>
      <c r="L442" s="236"/>
      <c r="M442" s="237"/>
      <c r="N442" s="238"/>
      <c r="O442" s="238"/>
      <c r="P442" s="238"/>
      <c r="Q442" s="238"/>
      <c r="R442" s="238"/>
      <c r="S442" s="238"/>
      <c r="T442" s="239"/>
      <c r="U442" s="13"/>
      <c r="V442" s="13"/>
      <c r="W442" s="13"/>
      <c r="X442" s="13"/>
      <c r="Y442" s="13"/>
      <c r="Z442" s="13"/>
      <c r="AA442" s="13"/>
      <c r="AB442" s="13"/>
      <c r="AC442" s="13"/>
      <c r="AD442" s="13"/>
      <c r="AE442" s="13"/>
      <c r="AT442" s="240" t="s">
        <v>163</v>
      </c>
      <c r="AU442" s="240" t="s">
        <v>83</v>
      </c>
      <c r="AV442" s="13" t="s">
        <v>81</v>
      </c>
      <c r="AW442" s="13" t="s">
        <v>33</v>
      </c>
      <c r="AX442" s="13" t="s">
        <v>74</v>
      </c>
      <c r="AY442" s="240" t="s">
        <v>152</v>
      </c>
    </row>
    <row r="443" spans="1:51" s="13" customFormat="1" ht="12">
      <c r="A443" s="13"/>
      <c r="B443" s="231"/>
      <c r="C443" s="232"/>
      <c r="D443" s="226" t="s">
        <v>163</v>
      </c>
      <c r="E443" s="233" t="s">
        <v>19</v>
      </c>
      <c r="F443" s="234" t="s">
        <v>1024</v>
      </c>
      <c r="G443" s="232"/>
      <c r="H443" s="233" t="s">
        <v>19</v>
      </c>
      <c r="I443" s="235"/>
      <c r="J443" s="232"/>
      <c r="K443" s="232"/>
      <c r="L443" s="236"/>
      <c r="M443" s="237"/>
      <c r="N443" s="238"/>
      <c r="O443" s="238"/>
      <c r="P443" s="238"/>
      <c r="Q443" s="238"/>
      <c r="R443" s="238"/>
      <c r="S443" s="238"/>
      <c r="T443" s="239"/>
      <c r="U443" s="13"/>
      <c r="V443" s="13"/>
      <c r="W443" s="13"/>
      <c r="X443" s="13"/>
      <c r="Y443" s="13"/>
      <c r="Z443" s="13"/>
      <c r="AA443" s="13"/>
      <c r="AB443" s="13"/>
      <c r="AC443" s="13"/>
      <c r="AD443" s="13"/>
      <c r="AE443" s="13"/>
      <c r="AT443" s="240" t="s">
        <v>163</v>
      </c>
      <c r="AU443" s="240" t="s">
        <v>83</v>
      </c>
      <c r="AV443" s="13" t="s">
        <v>81</v>
      </c>
      <c r="AW443" s="13" t="s">
        <v>33</v>
      </c>
      <c r="AX443" s="13" t="s">
        <v>74</v>
      </c>
      <c r="AY443" s="240" t="s">
        <v>152</v>
      </c>
    </row>
    <row r="444" spans="1:51" s="14" customFormat="1" ht="12">
      <c r="A444" s="14"/>
      <c r="B444" s="241"/>
      <c r="C444" s="242"/>
      <c r="D444" s="226" t="s">
        <v>163</v>
      </c>
      <c r="E444" s="243" t="s">
        <v>19</v>
      </c>
      <c r="F444" s="244" t="s">
        <v>1041</v>
      </c>
      <c r="G444" s="242"/>
      <c r="H444" s="245">
        <v>0.968</v>
      </c>
      <c r="I444" s="246"/>
      <c r="J444" s="242"/>
      <c r="K444" s="242"/>
      <c r="L444" s="247"/>
      <c r="M444" s="248"/>
      <c r="N444" s="249"/>
      <c r="O444" s="249"/>
      <c r="P444" s="249"/>
      <c r="Q444" s="249"/>
      <c r="R444" s="249"/>
      <c r="S444" s="249"/>
      <c r="T444" s="250"/>
      <c r="U444" s="14"/>
      <c r="V444" s="14"/>
      <c r="W444" s="14"/>
      <c r="X444" s="14"/>
      <c r="Y444" s="14"/>
      <c r="Z444" s="14"/>
      <c r="AA444" s="14"/>
      <c r="AB444" s="14"/>
      <c r="AC444" s="14"/>
      <c r="AD444" s="14"/>
      <c r="AE444" s="14"/>
      <c r="AT444" s="251" t="s">
        <v>163</v>
      </c>
      <c r="AU444" s="251" t="s">
        <v>83</v>
      </c>
      <c r="AV444" s="14" t="s">
        <v>83</v>
      </c>
      <c r="AW444" s="14" t="s">
        <v>33</v>
      </c>
      <c r="AX444" s="14" t="s">
        <v>74</v>
      </c>
      <c r="AY444" s="251" t="s">
        <v>152</v>
      </c>
    </row>
    <row r="445" spans="1:51" s="15" customFormat="1" ht="12">
      <c r="A445" s="15"/>
      <c r="B445" s="252"/>
      <c r="C445" s="253"/>
      <c r="D445" s="226" t="s">
        <v>163</v>
      </c>
      <c r="E445" s="254" t="s">
        <v>19</v>
      </c>
      <c r="F445" s="255" t="s">
        <v>170</v>
      </c>
      <c r="G445" s="253"/>
      <c r="H445" s="256">
        <v>0.968</v>
      </c>
      <c r="I445" s="257"/>
      <c r="J445" s="253"/>
      <c r="K445" s="253"/>
      <c r="L445" s="258"/>
      <c r="M445" s="259"/>
      <c r="N445" s="260"/>
      <c r="O445" s="260"/>
      <c r="P445" s="260"/>
      <c r="Q445" s="260"/>
      <c r="R445" s="260"/>
      <c r="S445" s="260"/>
      <c r="T445" s="261"/>
      <c r="U445" s="15"/>
      <c r="V445" s="15"/>
      <c r="W445" s="15"/>
      <c r="X445" s="15"/>
      <c r="Y445" s="15"/>
      <c r="Z445" s="15"/>
      <c r="AA445" s="15"/>
      <c r="AB445" s="15"/>
      <c r="AC445" s="15"/>
      <c r="AD445" s="15"/>
      <c r="AE445" s="15"/>
      <c r="AT445" s="262" t="s">
        <v>163</v>
      </c>
      <c r="AU445" s="262" t="s">
        <v>83</v>
      </c>
      <c r="AV445" s="15" t="s">
        <v>159</v>
      </c>
      <c r="AW445" s="15" t="s">
        <v>33</v>
      </c>
      <c r="AX445" s="15" t="s">
        <v>81</v>
      </c>
      <c r="AY445" s="262" t="s">
        <v>152</v>
      </c>
    </row>
    <row r="446" spans="1:51" s="14" customFormat="1" ht="12">
      <c r="A446" s="14"/>
      <c r="B446" s="241"/>
      <c r="C446" s="242"/>
      <c r="D446" s="226" t="s">
        <v>163</v>
      </c>
      <c r="E446" s="242"/>
      <c r="F446" s="244" t="s">
        <v>1042</v>
      </c>
      <c r="G446" s="242"/>
      <c r="H446" s="245">
        <v>1.549</v>
      </c>
      <c r="I446" s="246"/>
      <c r="J446" s="242"/>
      <c r="K446" s="242"/>
      <c r="L446" s="247"/>
      <c r="M446" s="248"/>
      <c r="N446" s="249"/>
      <c r="O446" s="249"/>
      <c r="P446" s="249"/>
      <c r="Q446" s="249"/>
      <c r="R446" s="249"/>
      <c r="S446" s="249"/>
      <c r="T446" s="250"/>
      <c r="U446" s="14"/>
      <c r="V446" s="14"/>
      <c r="W446" s="14"/>
      <c r="X446" s="14"/>
      <c r="Y446" s="14"/>
      <c r="Z446" s="14"/>
      <c r="AA446" s="14"/>
      <c r="AB446" s="14"/>
      <c r="AC446" s="14"/>
      <c r="AD446" s="14"/>
      <c r="AE446" s="14"/>
      <c r="AT446" s="251" t="s">
        <v>163</v>
      </c>
      <c r="AU446" s="251" t="s">
        <v>83</v>
      </c>
      <c r="AV446" s="14" t="s">
        <v>83</v>
      </c>
      <c r="AW446" s="14" t="s">
        <v>4</v>
      </c>
      <c r="AX446" s="14" t="s">
        <v>81</v>
      </c>
      <c r="AY446" s="251" t="s">
        <v>152</v>
      </c>
    </row>
    <row r="447" spans="1:65" s="2" customFormat="1" ht="24.15" customHeight="1">
      <c r="A447" s="39"/>
      <c r="B447" s="40"/>
      <c r="C447" s="213" t="s">
        <v>571</v>
      </c>
      <c r="D447" s="213" t="s">
        <v>154</v>
      </c>
      <c r="E447" s="214" t="s">
        <v>593</v>
      </c>
      <c r="F447" s="215" t="s">
        <v>594</v>
      </c>
      <c r="G447" s="216" t="s">
        <v>475</v>
      </c>
      <c r="H447" s="217">
        <v>55.2</v>
      </c>
      <c r="I447" s="218"/>
      <c r="J447" s="219">
        <f>ROUND(I447*H447,2)</f>
        <v>0</v>
      </c>
      <c r="K447" s="215" t="s">
        <v>158</v>
      </c>
      <c r="L447" s="45"/>
      <c r="M447" s="220" t="s">
        <v>19</v>
      </c>
      <c r="N447" s="221" t="s">
        <v>45</v>
      </c>
      <c r="O447" s="85"/>
      <c r="P447" s="222">
        <f>O447*H447</f>
        <v>0</v>
      </c>
      <c r="Q447" s="222">
        <v>0</v>
      </c>
      <c r="R447" s="222">
        <f>Q447*H447</f>
        <v>0</v>
      </c>
      <c r="S447" s="222">
        <v>0</v>
      </c>
      <c r="T447" s="223">
        <f>S447*H447</f>
        <v>0</v>
      </c>
      <c r="U447" s="39"/>
      <c r="V447" s="39"/>
      <c r="W447" s="39"/>
      <c r="X447" s="39"/>
      <c r="Y447" s="39"/>
      <c r="Z447" s="39"/>
      <c r="AA447" s="39"/>
      <c r="AB447" s="39"/>
      <c r="AC447" s="39"/>
      <c r="AD447" s="39"/>
      <c r="AE447" s="39"/>
      <c r="AR447" s="224" t="s">
        <v>268</v>
      </c>
      <c r="AT447" s="224" t="s">
        <v>154</v>
      </c>
      <c r="AU447" s="224" t="s">
        <v>83</v>
      </c>
      <c r="AY447" s="18" t="s">
        <v>152</v>
      </c>
      <c r="BE447" s="225">
        <f>IF(N447="základní",J447,0)</f>
        <v>0</v>
      </c>
      <c r="BF447" s="225">
        <f>IF(N447="snížená",J447,0)</f>
        <v>0</v>
      </c>
      <c r="BG447" s="225">
        <f>IF(N447="zákl. přenesená",J447,0)</f>
        <v>0</v>
      </c>
      <c r="BH447" s="225">
        <f>IF(N447="sníž. přenesená",J447,0)</f>
        <v>0</v>
      </c>
      <c r="BI447" s="225">
        <f>IF(N447="nulová",J447,0)</f>
        <v>0</v>
      </c>
      <c r="BJ447" s="18" t="s">
        <v>81</v>
      </c>
      <c r="BK447" s="225">
        <f>ROUND(I447*H447,2)</f>
        <v>0</v>
      </c>
      <c r="BL447" s="18" t="s">
        <v>268</v>
      </c>
      <c r="BM447" s="224" t="s">
        <v>1043</v>
      </c>
    </row>
    <row r="448" spans="1:47" s="2" customFormat="1" ht="12">
      <c r="A448" s="39"/>
      <c r="B448" s="40"/>
      <c r="C448" s="41"/>
      <c r="D448" s="226" t="s">
        <v>161</v>
      </c>
      <c r="E448" s="41"/>
      <c r="F448" s="227" t="s">
        <v>551</v>
      </c>
      <c r="G448" s="41"/>
      <c r="H448" s="41"/>
      <c r="I448" s="228"/>
      <c r="J448" s="41"/>
      <c r="K448" s="41"/>
      <c r="L448" s="45"/>
      <c r="M448" s="229"/>
      <c r="N448" s="230"/>
      <c r="O448" s="85"/>
      <c r="P448" s="85"/>
      <c r="Q448" s="85"/>
      <c r="R448" s="85"/>
      <c r="S448" s="85"/>
      <c r="T448" s="86"/>
      <c r="U448" s="39"/>
      <c r="V448" s="39"/>
      <c r="W448" s="39"/>
      <c r="X448" s="39"/>
      <c r="Y448" s="39"/>
      <c r="Z448" s="39"/>
      <c r="AA448" s="39"/>
      <c r="AB448" s="39"/>
      <c r="AC448" s="39"/>
      <c r="AD448" s="39"/>
      <c r="AE448" s="39"/>
      <c r="AT448" s="18" t="s">
        <v>161</v>
      </c>
      <c r="AU448" s="18" t="s">
        <v>83</v>
      </c>
    </row>
    <row r="449" spans="1:51" s="13" customFormat="1" ht="12">
      <c r="A449" s="13"/>
      <c r="B449" s="231"/>
      <c r="C449" s="232"/>
      <c r="D449" s="226" t="s">
        <v>163</v>
      </c>
      <c r="E449" s="233" t="s">
        <v>19</v>
      </c>
      <c r="F449" s="234" t="s">
        <v>1016</v>
      </c>
      <c r="G449" s="232"/>
      <c r="H449" s="233" t="s">
        <v>19</v>
      </c>
      <c r="I449" s="235"/>
      <c r="J449" s="232"/>
      <c r="K449" s="232"/>
      <c r="L449" s="236"/>
      <c r="M449" s="237"/>
      <c r="N449" s="238"/>
      <c r="O449" s="238"/>
      <c r="P449" s="238"/>
      <c r="Q449" s="238"/>
      <c r="R449" s="238"/>
      <c r="S449" s="238"/>
      <c r="T449" s="239"/>
      <c r="U449" s="13"/>
      <c r="V449" s="13"/>
      <c r="W449" s="13"/>
      <c r="X449" s="13"/>
      <c r="Y449" s="13"/>
      <c r="Z449" s="13"/>
      <c r="AA449" s="13"/>
      <c r="AB449" s="13"/>
      <c r="AC449" s="13"/>
      <c r="AD449" s="13"/>
      <c r="AE449" s="13"/>
      <c r="AT449" s="240" t="s">
        <v>163</v>
      </c>
      <c r="AU449" s="240" t="s">
        <v>83</v>
      </c>
      <c r="AV449" s="13" t="s">
        <v>81</v>
      </c>
      <c r="AW449" s="13" t="s">
        <v>33</v>
      </c>
      <c r="AX449" s="13" t="s">
        <v>74</v>
      </c>
      <c r="AY449" s="240" t="s">
        <v>152</v>
      </c>
    </row>
    <row r="450" spans="1:51" s="14" customFormat="1" ht="12">
      <c r="A450" s="14"/>
      <c r="B450" s="241"/>
      <c r="C450" s="242"/>
      <c r="D450" s="226" t="s">
        <v>163</v>
      </c>
      <c r="E450" s="243" t="s">
        <v>19</v>
      </c>
      <c r="F450" s="244" t="s">
        <v>1017</v>
      </c>
      <c r="G450" s="242"/>
      <c r="H450" s="245">
        <v>23.4</v>
      </c>
      <c r="I450" s="246"/>
      <c r="J450" s="242"/>
      <c r="K450" s="242"/>
      <c r="L450" s="247"/>
      <c r="M450" s="248"/>
      <c r="N450" s="249"/>
      <c r="O450" s="249"/>
      <c r="P450" s="249"/>
      <c r="Q450" s="249"/>
      <c r="R450" s="249"/>
      <c r="S450" s="249"/>
      <c r="T450" s="250"/>
      <c r="U450" s="14"/>
      <c r="V450" s="14"/>
      <c r="W450" s="14"/>
      <c r="X450" s="14"/>
      <c r="Y450" s="14"/>
      <c r="Z450" s="14"/>
      <c r="AA450" s="14"/>
      <c r="AB450" s="14"/>
      <c r="AC450" s="14"/>
      <c r="AD450" s="14"/>
      <c r="AE450" s="14"/>
      <c r="AT450" s="251" t="s">
        <v>163</v>
      </c>
      <c r="AU450" s="251" t="s">
        <v>83</v>
      </c>
      <c r="AV450" s="14" t="s">
        <v>83</v>
      </c>
      <c r="AW450" s="14" t="s">
        <v>33</v>
      </c>
      <c r="AX450" s="14" t="s">
        <v>74</v>
      </c>
      <c r="AY450" s="251" t="s">
        <v>152</v>
      </c>
    </row>
    <row r="451" spans="1:51" s="13" customFormat="1" ht="12">
      <c r="A451" s="13"/>
      <c r="B451" s="231"/>
      <c r="C451" s="232"/>
      <c r="D451" s="226" t="s">
        <v>163</v>
      </c>
      <c r="E451" s="233" t="s">
        <v>19</v>
      </c>
      <c r="F451" s="234" t="s">
        <v>505</v>
      </c>
      <c r="G451" s="232"/>
      <c r="H451" s="233" t="s">
        <v>19</v>
      </c>
      <c r="I451" s="235"/>
      <c r="J451" s="232"/>
      <c r="K451" s="232"/>
      <c r="L451" s="236"/>
      <c r="M451" s="237"/>
      <c r="N451" s="238"/>
      <c r="O451" s="238"/>
      <c r="P451" s="238"/>
      <c r="Q451" s="238"/>
      <c r="R451" s="238"/>
      <c r="S451" s="238"/>
      <c r="T451" s="239"/>
      <c r="U451" s="13"/>
      <c r="V451" s="13"/>
      <c r="W451" s="13"/>
      <c r="X451" s="13"/>
      <c r="Y451" s="13"/>
      <c r="Z451" s="13"/>
      <c r="AA451" s="13"/>
      <c r="AB451" s="13"/>
      <c r="AC451" s="13"/>
      <c r="AD451" s="13"/>
      <c r="AE451" s="13"/>
      <c r="AT451" s="240" t="s">
        <v>163</v>
      </c>
      <c r="AU451" s="240" t="s">
        <v>83</v>
      </c>
      <c r="AV451" s="13" t="s">
        <v>81</v>
      </c>
      <c r="AW451" s="13" t="s">
        <v>33</v>
      </c>
      <c r="AX451" s="13" t="s">
        <v>74</v>
      </c>
      <c r="AY451" s="240" t="s">
        <v>152</v>
      </c>
    </row>
    <row r="452" spans="1:51" s="14" customFormat="1" ht="12">
      <c r="A452" s="14"/>
      <c r="B452" s="241"/>
      <c r="C452" s="242"/>
      <c r="D452" s="226" t="s">
        <v>163</v>
      </c>
      <c r="E452" s="243" t="s">
        <v>19</v>
      </c>
      <c r="F452" s="244" t="s">
        <v>1018</v>
      </c>
      <c r="G452" s="242"/>
      <c r="H452" s="245">
        <v>31.8</v>
      </c>
      <c r="I452" s="246"/>
      <c r="J452" s="242"/>
      <c r="K452" s="242"/>
      <c r="L452" s="247"/>
      <c r="M452" s="248"/>
      <c r="N452" s="249"/>
      <c r="O452" s="249"/>
      <c r="P452" s="249"/>
      <c r="Q452" s="249"/>
      <c r="R452" s="249"/>
      <c r="S452" s="249"/>
      <c r="T452" s="250"/>
      <c r="U452" s="14"/>
      <c r="V452" s="14"/>
      <c r="W452" s="14"/>
      <c r="X452" s="14"/>
      <c r="Y452" s="14"/>
      <c r="Z452" s="14"/>
      <c r="AA452" s="14"/>
      <c r="AB452" s="14"/>
      <c r="AC452" s="14"/>
      <c r="AD452" s="14"/>
      <c r="AE452" s="14"/>
      <c r="AT452" s="251" t="s">
        <v>163</v>
      </c>
      <c r="AU452" s="251" t="s">
        <v>83</v>
      </c>
      <c r="AV452" s="14" t="s">
        <v>83</v>
      </c>
      <c r="AW452" s="14" t="s">
        <v>33</v>
      </c>
      <c r="AX452" s="14" t="s">
        <v>74</v>
      </c>
      <c r="AY452" s="251" t="s">
        <v>152</v>
      </c>
    </row>
    <row r="453" spans="1:51" s="15" customFormat="1" ht="12">
      <c r="A453" s="15"/>
      <c r="B453" s="252"/>
      <c r="C453" s="253"/>
      <c r="D453" s="226" t="s">
        <v>163</v>
      </c>
      <c r="E453" s="254" t="s">
        <v>19</v>
      </c>
      <c r="F453" s="255" t="s">
        <v>170</v>
      </c>
      <c r="G453" s="253"/>
      <c r="H453" s="256">
        <v>55.2</v>
      </c>
      <c r="I453" s="257"/>
      <c r="J453" s="253"/>
      <c r="K453" s="253"/>
      <c r="L453" s="258"/>
      <c r="M453" s="259"/>
      <c r="N453" s="260"/>
      <c r="O453" s="260"/>
      <c r="P453" s="260"/>
      <c r="Q453" s="260"/>
      <c r="R453" s="260"/>
      <c r="S453" s="260"/>
      <c r="T453" s="261"/>
      <c r="U453" s="15"/>
      <c r="V453" s="15"/>
      <c r="W453" s="15"/>
      <c r="X453" s="15"/>
      <c r="Y453" s="15"/>
      <c r="Z453" s="15"/>
      <c r="AA453" s="15"/>
      <c r="AB453" s="15"/>
      <c r="AC453" s="15"/>
      <c r="AD453" s="15"/>
      <c r="AE453" s="15"/>
      <c r="AT453" s="262" t="s">
        <v>163</v>
      </c>
      <c r="AU453" s="262" t="s">
        <v>83</v>
      </c>
      <c r="AV453" s="15" t="s">
        <v>159</v>
      </c>
      <c r="AW453" s="15" t="s">
        <v>33</v>
      </c>
      <c r="AX453" s="15" t="s">
        <v>81</v>
      </c>
      <c r="AY453" s="262" t="s">
        <v>152</v>
      </c>
    </row>
    <row r="454" spans="1:65" s="2" customFormat="1" ht="14.4" customHeight="1">
      <c r="A454" s="39"/>
      <c r="B454" s="40"/>
      <c r="C454" s="263" t="s">
        <v>575</v>
      </c>
      <c r="D454" s="263" t="s">
        <v>531</v>
      </c>
      <c r="E454" s="264" t="s">
        <v>597</v>
      </c>
      <c r="F454" s="265" t="s">
        <v>598</v>
      </c>
      <c r="G454" s="266" t="s">
        <v>157</v>
      </c>
      <c r="H454" s="267">
        <v>4.598</v>
      </c>
      <c r="I454" s="268"/>
      <c r="J454" s="269">
        <f>ROUND(I454*H454,2)</f>
        <v>0</v>
      </c>
      <c r="K454" s="265" t="s">
        <v>158</v>
      </c>
      <c r="L454" s="270"/>
      <c r="M454" s="271" t="s">
        <v>19</v>
      </c>
      <c r="N454" s="272" t="s">
        <v>45</v>
      </c>
      <c r="O454" s="85"/>
      <c r="P454" s="222">
        <f>O454*H454</f>
        <v>0</v>
      </c>
      <c r="Q454" s="222">
        <v>0.55</v>
      </c>
      <c r="R454" s="222">
        <f>Q454*H454</f>
        <v>2.5289</v>
      </c>
      <c r="S454" s="222">
        <v>0</v>
      </c>
      <c r="T454" s="223">
        <f>S454*H454</f>
        <v>0</v>
      </c>
      <c r="U454" s="39"/>
      <c r="V454" s="39"/>
      <c r="W454" s="39"/>
      <c r="X454" s="39"/>
      <c r="Y454" s="39"/>
      <c r="Z454" s="39"/>
      <c r="AA454" s="39"/>
      <c r="AB454" s="39"/>
      <c r="AC454" s="39"/>
      <c r="AD454" s="39"/>
      <c r="AE454" s="39"/>
      <c r="AR454" s="224" t="s">
        <v>380</v>
      </c>
      <c r="AT454" s="224" t="s">
        <v>531</v>
      </c>
      <c r="AU454" s="224" t="s">
        <v>83</v>
      </c>
      <c r="AY454" s="18" t="s">
        <v>152</v>
      </c>
      <c r="BE454" s="225">
        <f>IF(N454="základní",J454,0)</f>
        <v>0</v>
      </c>
      <c r="BF454" s="225">
        <f>IF(N454="snížená",J454,0)</f>
        <v>0</v>
      </c>
      <c r="BG454" s="225">
        <f>IF(N454="zákl. přenesená",J454,0)</f>
        <v>0</v>
      </c>
      <c r="BH454" s="225">
        <f>IF(N454="sníž. přenesená",J454,0)</f>
        <v>0</v>
      </c>
      <c r="BI454" s="225">
        <f>IF(N454="nulová",J454,0)</f>
        <v>0</v>
      </c>
      <c r="BJ454" s="18" t="s">
        <v>81</v>
      </c>
      <c r="BK454" s="225">
        <f>ROUND(I454*H454,2)</f>
        <v>0</v>
      </c>
      <c r="BL454" s="18" t="s">
        <v>268</v>
      </c>
      <c r="BM454" s="224" t="s">
        <v>1044</v>
      </c>
    </row>
    <row r="455" spans="1:51" s="13" customFormat="1" ht="12">
      <c r="A455" s="13"/>
      <c r="B455" s="231"/>
      <c r="C455" s="232"/>
      <c r="D455" s="226" t="s">
        <v>163</v>
      </c>
      <c r="E455" s="233" t="s">
        <v>19</v>
      </c>
      <c r="F455" s="234" t="s">
        <v>556</v>
      </c>
      <c r="G455" s="232"/>
      <c r="H455" s="233" t="s">
        <v>19</v>
      </c>
      <c r="I455" s="235"/>
      <c r="J455" s="232"/>
      <c r="K455" s="232"/>
      <c r="L455" s="236"/>
      <c r="M455" s="237"/>
      <c r="N455" s="238"/>
      <c r="O455" s="238"/>
      <c r="P455" s="238"/>
      <c r="Q455" s="238"/>
      <c r="R455" s="238"/>
      <c r="S455" s="238"/>
      <c r="T455" s="239"/>
      <c r="U455" s="13"/>
      <c r="V455" s="13"/>
      <c r="W455" s="13"/>
      <c r="X455" s="13"/>
      <c r="Y455" s="13"/>
      <c r="Z455" s="13"/>
      <c r="AA455" s="13"/>
      <c r="AB455" s="13"/>
      <c r="AC455" s="13"/>
      <c r="AD455" s="13"/>
      <c r="AE455" s="13"/>
      <c r="AT455" s="240" t="s">
        <v>163</v>
      </c>
      <c r="AU455" s="240" t="s">
        <v>83</v>
      </c>
      <c r="AV455" s="13" t="s">
        <v>81</v>
      </c>
      <c r="AW455" s="13" t="s">
        <v>33</v>
      </c>
      <c r="AX455" s="13" t="s">
        <v>74</v>
      </c>
      <c r="AY455" s="240" t="s">
        <v>152</v>
      </c>
    </row>
    <row r="456" spans="1:51" s="13" customFormat="1" ht="12">
      <c r="A456" s="13"/>
      <c r="B456" s="231"/>
      <c r="C456" s="232"/>
      <c r="D456" s="226" t="s">
        <v>163</v>
      </c>
      <c r="E456" s="233" t="s">
        <v>19</v>
      </c>
      <c r="F456" s="234" t="s">
        <v>1016</v>
      </c>
      <c r="G456" s="232"/>
      <c r="H456" s="233" t="s">
        <v>19</v>
      </c>
      <c r="I456" s="235"/>
      <c r="J456" s="232"/>
      <c r="K456" s="232"/>
      <c r="L456" s="236"/>
      <c r="M456" s="237"/>
      <c r="N456" s="238"/>
      <c r="O456" s="238"/>
      <c r="P456" s="238"/>
      <c r="Q456" s="238"/>
      <c r="R456" s="238"/>
      <c r="S456" s="238"/>
      <c r="T456" s="239"/>
      <c r="U456" s="13"/>
      <c r="V456" s="13"/>
      <c r="W456" s="13"/>
      <c r="X456" s="13"/>
      <c r="Y456" s="13"/>
      <c r="Z456" s="13"/>
      <c r="AA456" s="13"/>
      <c r="AB456" s="13"/>
      <c r="AC456" s="13"/>
      <c r="AD456" s="13"/>
      <c r="AE456" s="13"/>
      <c r="AT456" s="240" t="s">
        <v>163</v>
      </c>
      <c r="AU456" s="240" t="s">
        <v>83</v>
      </c>
      <c r="AV456" s="13" t="s">
        <v>81</v>
      </c>
      <c r="AW456" s="13" t="s">
        <v>33</v>
      </c>
      <c r="AX456" s="13" t="s">
        <v>74</v>
      </c>
      <c r="AY456" s="240" t="s">
        <v>152</v>
      </c>
    </row>
    <row r="457" spans="1:51" s="14" customFormat="1" ht="12">
      <c r="A457" s="14"/>
      <c r="B457" s="241"/>
      <c r="C457" s="242"/>
      <c r="D457" s="226" t="s">
        <v>163</v>
      </c>
      <c r="E457" s="243" t="s">
        <v>19</v>
      </c>
      <c r="F457" s="244" t="s">
        <v>1045</v>
      </c>
      <c r="G457" s="242"/>
      <c r="H457" s="245">
        <v>1.348</v>
      </c>
      <c r="I457" s="246"/>
      <c r="J457" s="242"/>
      <c r="K457" s="242"/>
      <c r="L457" s="247"/>
      <c r="M457" s="248"/>
      <c r="N457" s="249"/>
      <c r="O457" s="249"/>
      <c r="P457" s="249"/>
      <c r="Q457" s="249"/>
      <c r="R457" s="249"/>
      <c r="S457" s="249"/>
      <c r="T457" s="250"/>
      <c r="U457" s="14"/>
      <c r="V457" s="14"/>
      <c r="W457" s="14"/>
      <c r="X457" s="14"/>
      <c r="Y457" s="14"/>
      <c r="Z457" s="14"/>
      <c r="AA457" s="14"/>
      <c r="AB457" s="14"/>
      <c r="AC457" s="14"/>
      <c r="AD457" s="14"/>
      <c r="AE457" s="14"/>
      <c r="AT457" s="251" t="s">
        <v>163</v>
      </c>
      <c r="AU457" s="251" t="s">
        <v>83</v>
      </c>
      <c r="AV457" s="14" t="s">
        <v>83</v>
      </c>
      <c r="AW457" s="14" t="s">
        <v>33</v>
      </c>
      <c r="AX457" s="14" t="s">
        <v>74</v>
      </c>
      <c r="AY457" s="251" t="s">
        <v>152</v>
      </c>
    </row>
    <row r="458" spans="1:51" s="13" customFormat="1" ht="12">
      <c r="A458" s="13"/>
      <c r="B458" s="231"/>
      <c r="C458" s="232"/>
      <c r="D458" s="226" t="s">
        <v>163</v>
      </c>
      <c r="E458" s="233" t="s">
        <v>19</v>
      </c>
      <c r="F458" s="234" t="s">
        <v>505</v>
      </c>
      <c r="G458" s="232"/>
      <c r="H458" s="233" t="s">
        <v>19</v>
      </c>
      <c r="I458" s="235"/>
      <c r="J458" s="232"/>
      <c r="K458" s="232"/>
      <c r="L458" s="236"/>
      <c r="M458" s="237"/>
      <c r="N458" s="238"/>
      <c r="O458" s="238"/>
      <c r="P458" s="238"/>
      <c r="Q458" s="238"/>
      <c r="R458" s="238"/>
      <c r="S458" s="238"/>
      <c r="T458" s="239"/>
      <c r="U458" s="13"/>
      <c r="V458" s="13"/>
      <c r="W458" s="13"/>
      <c r="X458" s="13"/>
      <c r="Y458" s="13"/>
      <c r="Z458" s="13"/>
      <c r="AA458" s="13"/>
      <c r="AB458" s="13"/>
      <c r="AC458" s="13"/>
      <c r="AD458" s="13"/>
      <c r="AE458" s="13"/>
      <c r="AT458" s="240" t="s">
        <v>163</v>
      </c>
      <c r="AU458" s="240" t="s">
        <v>83</v>
      </c>
      <c r="AV458" s="13" t="s">
        <v>81</v>
      </c>
      <c r="AW458" s="13" t="s">
        <v>33</v>
      </c>
      <c r="AX458" s="13" t="s">
        <v>74</v>
      </c>
      <c r="AY458" s="240" t="s">
        <v>152</v>
      </c>
    </row>
    <row r="459" spans="1:51" s="14" customFormat="1" ht="12">
      <c r="A459" s="14"/>
      <c r="B459" s="241"/>
      <c r="C459" s="242"/>
      <c r="D459" s="226" t="s">
        <v>163</v>
      </c>
      <c r="E459" s="243" t="s">
        <v>19</v>
      </c>
      <c r="F459" s="244" t="s">
        <v>1046</v>
      </c>
      <c r="G459" s="242"/>
      <c r="H459" s="245">
        <v>1.526</v>
      </c>
      <c r="I459" s="246"/>
      <c r="J459" s="242"/>
      <c r="K459" s="242"/>
      <c r="L459" s="247"/>
      <c r="M459" s="248"/>
      <c r="N459" s="249"/>
      <c r="O459" s="249"/>
      <c r="P459" s="249"/>
      <c r="Q459" s="249"/>
      <c r="R459" s="249"/>
      <c r="S459" s="249"/>
      <c r="T459" s="250"/>
      <c r="U459" s="14"/>
      <c r="V459" s="14"/>
      <c r="W459" s="14"/>
      <c r="X459" s="14"/>
      <c r="Y459" s="14"/>
      <c r="Z459" s="14"/>
      <c r="AA459" s="14"/>
      <c r="AB459" s="14"/>
      <c r="AC459" s="14"/>
      <c r="AD459" s="14"/>
      <c r="AE459" s="14"/>
      <c r="AT459" s="251" t="s">
        <v>163</v>
      </c>
      <c r="AU459" s="251" t="s">
        <v>83</v>
      </c>
      <c r="AV459" s="14" t="s">
        <v>83</v>
      </c>
      <c r="AW459" s="14" t="s">
        <v>33</v>
      </c>
      <c r="AX459" s="14" t="s">
        <v>74</v>
      </c>
      <c r="AY459" s="251" t="s">
        <v>152</v>
      </c>
    </row>
    <row r="460" spans="1:51" s="15" customFormat="1" ht="12">
      <c r="A460" s="15"/>
      <c r="B460" s="252"/>
      <c r="C460" s="253"/>
      <c r="D460" s="226" t="s">
        <v>163</v>
      </c>
      <c r="E460" s="254" t="s">
        <v>19</v>
      </c>
      <c r="F460" s="255" t="s">
        <v>170</v>
      </c>
      <c r="G460" s="253"/>
      <c r="H460" s="256">
        <v>2.874</v>
      </c>
      <c r="I460" s="257"/>
      <c r="J460" s="253"/>
      <c r="K460" s="253"/>
      <c r="L460" s="258"/>
      <c r="M460" s="259"/>
      <c r="N460" s="260"/>
      <c r="O460" s="260"/>
      <c r="P460" s="260"/>
      <c r="Q460" s="260"/>
      <c r="R460" s="260"/>
      <c r="S460" s="260"/>
      <c r="T460" s="261"/>
      <c r="U460" s="15"/>
      <c r="V460" s="15"/>
      <c r="W460" s="15"/>
      <c r="X460" s="15"/>
      <c r="Y460" s="15"/>
      <c r="Z460" s="15"/>
      <c r="AA460" s="15"/>
      <c r="AB460" s="15"/>
      <c r="AC460" s="15"/>
      <c r="AD460" s="15"/>
      <c r="AE460" s="15"/>
      <c r="AT460" s="262" t="s">
        <v>163</v>
      </c>
      <c r="AU460" s="262" t="s">
        <v>83</v>
      </c>
      <c r="AV460" s="15" t="s">
        <v>159</v>
      </c>
      <c r="AW460" s="15" t="s">
        <v>33</v>
      </c>
      <c r="AX460" s="15" t="s">
        <v>81</v>
      </c>
      <c r="AY460" s="262" t="s">
        <v>152</v>
      </c>
    </row>
    <row r="461" spans="1:51" s="14" customFormat="1" ht="12">
      <c r="A461" s="14"/>
      <c r="B461" s="241"/>
      <c r="C461" s="242"/>
      <c r="D461" s="226" t="s">
        <v>163</v>
      </c>
      <c r="E461" s="242"/>
      <c r="F461" s="244" t="s">
        <v>1047</v>
      </c>
      <c r="G461" s="242"/>
      <c r="H461" s="245">
        <v>4.598</v>
      </c>
      <c r="I461" s="246"/>
      <c r="J461" s="242"/>
      <c r="K461" s="242"/>
      <c r="L461" s="247"/>
      <c r="M461" s="248"/>
      <c r="N461" s="249"/>
      <c r="O461" s="249"/>
      <c r="P461" s="249"/>
      <c r="Q461" s="249"/>
      <c r="R461" s="249"/>
      <c r="S461" s="249"/>
      <c r="T461" s="250"/>
      <c r="U461" s="14"/>
      <c r="V461" s="14"/>
      <c r="W461" s="14"/>
      <c r="X461" s="14"/>
      <c r="Y461" s="14"/>
      <c r="Z461" s="14"/>
      <c r="AA461" s="14"/>
      <c r="AB461" s="14"/>
      <c r="AC461" s="14"/>
      <c r="AD461" s="14"/>
      <c r="AE461" s="14"/>
      <c r="AT461" s="251" t="s">
        <v>163</v>
      </c>
      <c r="AU461" s="251" t="s">
        <v>83</v>
      </c>
      <c r="AV461" s="14" t="s">
        <v>83</v>
      </c>
      <c r="AW461" s="14" t="s">
        <v>4</v>
      </c>
      <c r="AX461" s="14" t="s">
        <v>81</v>
      </c>
      <c r="AY461" s="251" t="s">
        <v>152</v>
      </c>
    </row>
    <row r="462" spans="1:65" s="2" customFormat="1" ht="24.15" customHeight="1">
      <c r="A462" s="39"/>
      <c r="B462" s="40"/>
      <c r="C462" s="213" t="s">
        <v>582</v>
      </c>
      <c r="D462" s="213" t="s">
        <v>154</v>
      </c>
      <c r="E462" s="214" t="s">
        <v>1048</v>
      </c>
      <c r="F462" s="215" t="s">
        <v>1049</v>
      </c>
      <c r="G462" s="216" t="s">
        <v>240</v>
      </c>
      <c r="H462" s="217">
        <v>174.66</v>
      </c>
      <c r="I462" s="218"/>
      <c r="J462" s="219">
        <f>ROUND(I462*H462,2)</f>
        <v>0</v>
      </c>
      <c r="K462" s="215" t="s">
        <v>158</v>
      </c>
      <c r="L462" s="45"/>
      <c r="M462" s="220" t="s">
        <v>19</v>
      </c>
      <c r="N462" s="221" t="s">
        <v>45</v>
      </c>
      <c r="O462" s="85"/>
      <c r="P462" s="222">
        <f>O462*H462</f>
        <v>0</v>
      </c>
      <c r="Q462" s="222">
        <v>0</v>
      </c>
      <c r="R462" s="222">
        <f>Q462*H462</f>
        <v>0</v>
      </c>
      <c r="S462" s="222">
        <v>0</v>
      </c>
      <c r="T462" s="223">
        <f>S462*H462</f>
        <v>0</v>
      </c>
      <c r="U462" s="39"/>
      <c r="V462" s="39"/>
      <c r="W462" s="39"/>
      <c r="X462" s="39"/>
      <c r="Y462" s="39"/>
      <c r="Z462" s="39"/>
      <c r="AA462" s="39"/>
      <c r="AB462" s="39"/>
      <c r="AC462" s="39"/>
      <c r="AD462" s="39"/>
      <c r="AE462" s="39"/>
      <c r="AR462" s="224" t="s">
        <v>268</v>
      </c>
      <c r="AT462" s="224" t="s">
        <v>154</v>
      </c>
      <c r="AU462" s="224" t="s">
        <v>83</v>
      </c>
      <c r="AY462" s="18" t="s">
        <v>152</v>
      </c>
      <c r="BE462" s="225">
        <f>IF(N462="základní",J462,0)</f>
        <v>0</v>
      </c>
      <c r="BF462" s="225">
        <f>IF(N462="snížená",J462,0)</f>
        <v>0</v>
      </c>
      <c r="BG462" s="225">
        <f>IF(N462="zákl. přenesená",J462,0)</f>
        <v>0</v>
      </c>
      <c r="BH462" s="225">
        <f>IF(N462="sníž. přenesená",J462,0)</f>
        <v>0</v>
      </c>
      <c r="BI462" s="225">
        <f>IF(N462="nulová",J462,0)</f>
        <v>0</v>
      </c>
      <c r="BJ462" s="18" t="s">
        <v>81</v>
      </c>
      <c r="BK462" s="225">
        <f>ROUND(I462*H462,2)</f>
        <v>0</v>
      </c>
      <c r="BL462" s="18" t="s">
        <v>268</v>
      </c>
      <c r="BM462" s="224" t="s">
        <v>1050</v>
      </c>
    </row>
    <row r="463" spans="1:47" s="2" customFormat="1" ht="12">
      <c r="A463" s="39"/>
      <c r="B463" s="40"/>
      <c r="C463" s="41"/>
      <c r="D463" s="226" t="s">
        <v>161</v>
      </c>
      <c r="E463" s="41"/>
      <c r="F463" s="227" t="s">
        <v>607</v>
      </c>
      <c r="G463" s="41"/>
      <c r="H463" s="41"/>
      <c r="I463" s="228"/>
      <c r="J463" s="41"/>
      <c r="K463" s="41"/>
      <c r="L463" s="45"/>
      <c r="M463" s="229"/>
      <c r="N463" s="230"/>
      <c r="O463" s="85"/>
      <c r="P463" s="85"/>
      <c r="Q463" s="85"/>
      <c r="R463" s="85"/>
      <c r="S463" s="85"/>
      <c r="T463" s="86"/>
      <c r="U463" s="39"/>
      <c r="V463" s="39"/>
      <c r="W463" s="39"/>
      <c r="X463" s="39"/>
      <c r="Y463" s="39"/>
      <c r="Z463" s="39"/>
      <c r="AA463" s="39"/>
      <c r="AB463" s="39"/>
      <c r="AC463" s="39"/>
      <c r="AD463" s="39"/>
      <c r="AE463" s="39"/>
      <c r="AT463" s="18" t="s">
        <v>161</v>
      </c>
      <c r="AU463" s="18" t="s">
        <v>83</v>
      </c>
    </row>
    <row r="464" spans="1:51" s="13" customFormat="1" ht="12">
      <c r="A464" s="13"/>
      <c r="B464" s="231"/>
      <c r="C464" s="232"/>
      <c r="D464" s="226" t="s">
        <v>163</v>
      </c>
      <c r="E464" s="233" t="s">
        <v>19</v>
      </c>
      <c r="F464" s="234" t="s">
        <v>1051</v>
      </c>
      <c r="G464" s="232"/>
      <c r="H464" s="233" t="s">
        <v>19</v>
      </c>
      <c r="I464" s="235"/>
      <c r="J464" s="232"/>
      <c r="K464" s="232"/>
      <c r="L464" s="236"/>
      <c r="M464" s="237"/>
      <c r="N464" s="238"/>
      <c r="O464" s="238"/>
      <c r="P464" s="238"/>
      <c r="Q464" s="238"/>
      <c r="R464" s="238"/>
      <c r="S464" s="238"/>
      <c r="T464" s="239"/>
      <c r="U464" s="13"/>
      <c r="V464" s="13"/>
      <c r="W464" s="13"/>
      <c r="X464" s="13"/>
      <c r="Y464" s="13"/>
      <c r="Z464" s="13"/>
      <c r="AA464" s="13"/>
      <c r="AB464" s="13"/>
      <c r="AC464" s="13"/>
      <c r="AD464" s="13"/>
      <c r="AE464" s="13"/>
      <c r="AT464" s="240" t="s">
        <v>163</v>
      </c>
      <c r="AU464" s="240" t="s">
        <v>83</v>
      </c>
      <c r="AV464" s="13" t="s">
        <v>81</v>
      </c>
      <c r="AW464" s="13" t="s">
        <v>33</v>
      </c>
      <c r="AX464" s="13" t="s">
        <v>74</v>
      </c>
      <c r="AY464" s="240" t="s">
        <v>152</v>
      </c>
    </row>
    <row r="465" spans="1:51" s="14" customFormat="1" ht="12">
      <c r="A465" s="14"/>
      <c r="B465" s="241"/>
      <c r="C465" s="242"/>
      <c r="D465" s="226" t="s">
        <v>163</v>
      </c>
      <c r="E465" s="243" t="s">
        <v>19</v>
      </c>
      <c r="F465" s="244" t="s">
        <v>1052</v>
      </c>
      <c r="G465" s="242"/>
      <c r="H465" s="245">
        <v>174.66</v>
      </c>
      <c r="I465" s="246"/>
      <c r="J465" s="242"/>
      <c r="K465" s="242"/>
      <c r="L465" s="247"/>
      <c r="M465" s="248"/>
      <c r="N465" s="249"/>
      <c r="O465" s="249"/>
      <c r="P465" s="249"/>
      <c r="Q465" s="249"/>
      <c r="R465" s="249"/>
      <c r="S465" s="249"/>
      <c r="T465" s="250"/>
      <c r="U465" s="14"/>
      <c r="V465" s="14"/>
      <c r="W465" s="14"/>
      <c r="X465" s="14"/>
      <c r="Y465" s="14"/>
      <c r="Z465" s="14"/>
      <c r="AA465" s="14"/>
      <c r="AB465" s="14"/>
      <c r="AC465" s="14"/>
      <c r="AD465" s="14"/>
      <c r="AE465" s="14"/>
      <c r="AT465" s="251" t="s">
        <v>163</v>
      </c>
      <c r="AU465" s="251" t="s">
        <v>83</v>
      </c>
      <c r="AV465" s="14" t="s">
        <v>83</v>
      </c>
      <c r="AW465" s="14" t="s">
        <v>33</v>
      </c>
      <c r="AX465" s="14" t="s">
        <v>74</v>
      </c>
      <c r="AY465" s="251" t="s">
        <v>152</v>
      </c>
    </row>
    <row r="466" spans="1:51" s="15" customFormat="1" ht="12">
      <c r="A466" s="15"/>
      <c r="B466" s="252"/>
      <c r="C466" s="253"/>
      <c r="D466" s="226" t="s">
        <v>163</v>
      </c>
      <c r="E466" s="254" t="s">
        <v>19</v>
      </c>
      <c r="F466" s="255" t="s">
        <v>170</v>
      </c>
      <c r="G466" s="253"/>
      <c r="H466" s="256">
        <v>174.66</v>
      </c>
      <c r="I466" s="257"/>
      <c r="J466" s="253"/>
      <c r="K466" s="253"/>
      <c r="L466" s="258"/>
      <c r="M466" s="259"/>
      <c r="N466" s="260"/>
      <c r="O466" s="260"/>
      <c r="P466" s="260"/>
      <c r="Q466" s="260"/>
      <c r="R466" s="260"/>
      <c r="S466" s="260"/>
      <c r="T466" s="261"/>
      <c r="U466" s="15"/>
      <c r="V466" s="15"/>
      <c r="W466" s="15"/>
      <c r="X466" s="15"/>
      <c r="Y466" s="15"/>
      <c r="Z466" s="15"/>
      <c r="AA466" s="15"/>
      <c r="AB466" s="15"/>
      <c r="AC466" s="15"/>
      <c r="AD466" s="15"/>
      <c r="AE466" s="15"/>
      <c r="AT466" s="262" t="s">
        <v>163</v>
      </c>
      <c r="AU466" s="262" t="s">
        <v>83</v>
      </c>
      <c r="AV466" s="15" t="s">
        <v>159</v>
      </c>
      <c r="AW466" s="15" t="s">
        <v>33</v>
      </c>
      <c r="AX466" s="15" t="s">
        <v>81</v>
      </c>
      <c r="AY466" s="262" t="s">
        <v>152</v>
      </c>
    </row>
    <row r="467" spans="1:65" s="2" customFormat="1" ht="14.4" customHeight="1">
      <c r="A467" s="39"/>
      <c r="B467" s="40"/>
      <c r="C467" s="263" t="s">
        <v>586</v>
      </c>
      <c r="D467" s="263" t="s">
        <v>531</v>
      </c>
      <c r="E467" s="264" t="s">
        <v>787</v>
      </c>
      <c r="F467" s="265" t="s">
        <v>788</v>
      </c>
      <c r="G467" s="266" t="s">
        <v>157</v>
      </c>
      <c r="H467" s="267">
        <v>1.537</v>
      </c>
      <c r="I467" s="268"/>
      <c r="J467" s="269">
        <f>ROUND(I467*H467,2)</f>
        <v>0</v>
      </c>
      <c r="K467" s="265" t="s">
        <v>19</v>
      </c>
      <c r="L467" s="270"/>
      <c r="M467" s="271" t="s">
        <v>19</v>
      </c>
      <c r="N467" s="272" t="s">
        <v>45</v>
      </c>
      <c r="O467" s="85"/>
      <c r="P467" s="222">
        <f>O467*H467</f>
        <v>0</v>
      </c>
      <c r="Q467" s="222">
        <v>0.55</v>
      </c>
      <c r="R467" s="222">
        <f>Q467*H467</f>
        <v>0.84535</v>
      </c>
      <c r="S467" s="222">
        <v>0</v>
      </c>
      <c r="T467" s="223">
        <f>S467*H467</f>
        <v>0</v>
      </c>
      <c r="U467" s="39"/>
      <c r="V467" s="39"/>
      <c r="W467" s="39"/>
      <c r="X467" s="39"/>
      <c r="Y467" s="39"/>
      <c r="Z467" s="39"/>
      <c r="AA467" s="39"/>
      <c r="AB467" s="39"/>
      <c r="AC467" s="39"/>
      <c r="AD467" s="39"/>
      <c r="AE467" s="39"/>
      <c r="AR467" s="224" t="s">
        <v>380</v>
      </c>
      <c r="AT467" s="224" t="s">
        <v>531</v>
      </c>
      <c r="AU467" s="224" t="s">
        <v>83</v>
      </c>
      <c r="AY467" s="18" t="s">
        <v>152</v>
      </c>
      <c r="BE467" s="225">
        <f>IF(N467="základní",J467,0)</f>
        <v>0</v>
      </c>
      <c r="BF467" s="225">
        <f>IF(N467="snížená",J467,0)</f>
        <v>0</v>
      </c>
      <c r="BG467" s="225">
        <f>IF(N467="zákl. přenesená",J467,0)</f>
        <v>0</v>
      </c>
      <c r="BH467" s="225">
        <f>IF(N467="sníž. přenesená",J467,0)</f>
        <v>0</v>
      </c>
      <c r="BI467" s="225">
        <f>IF(N467="nulová",J467,0)</f>
        <v>0</v>
      </c>
      <c r="BJ467" s="18" t="s">
        <v>81</v>
      </c>
      <c r="BK467" s="225">
        <f>ROUND(I467*H467,2)</f>
        <v>0</v>
      </c>
      <c r="BL467" s="18" t="s">
        <v>268</v>
      </c>
      <c r="BM467" s="224" t="s">
        <v>1053</v>
      </c>
    </row>
    <row r="468" spans="1:51" s="13" customFormat="1" ht="12">
      <c r="A468" s="13"/>
      <c r="B468" s="231"/>
      <c r="C468" s="232"/>
      <c r="D468" s="226" t="s">
        <v>163</v>
      </c>
      <c r="E468" s="233" t="s">
        <v>19</v>
      </c>
      <c r="F468" s="234" t="s">
        <v>1051</v>
      </c>
      <c r="G468" s="232"/>
      <c r="H468" s="233" t="s">
        <v>19</v>
      </c>
      <c r="I468" s="235"/>
      <c r="J468" s="232"/>
      <c r="K468" s="232"/>
      <c r="L468" s="236"/>
      <c r="M468" s="237"/>
      <c r="N468" s="238"/>
      <c r="O468" s="238"/>
      <c r="P468" s="238"/>
      <c r="Q468" s="238"/>
      <c r="R468" s="238"/>
      <c r="S468" s="238"/>
      <c r="T468" s="239"/>
      <c r="U468" s="13"/>
      <c r="V468" s="13"/>
      <c r="W468" s="13"/>
      <c r="X468" s="13"/>
      <c r="Y468" s="13"/>
      <c r="Z468" s="13"/>
      <c r="AA468" s="13"/>
      <c r="AB468" s="13"/>
      <c r="AC468" s="13"/>
      <c r="AD468" s="13"/>
      <c r="AE468" s="13"/>
      <c r="AT468" s="240" t="s">
        <v>163</v>
      </c>
      <c r="AU468" s="240" t="s">
        <v>83</v>
      </c>
      <c r="AV468" s="13" t="s">
        <v>81</v>
      </c>
      <c r="AW468" s="13" t="s">
        <v>33</v>
      </c>
      <c r="AX468" s="13" t="s">
        <v>74</v>
      </c>
      <c r="AY468" s="240" t="s">
        <v>152</v>
      </c>
    </row>
    <row r="469" spans="1:51" s="14" customFormat="1" ht="12">
      <c r="A469" s="14"/>
      <c r="B469" s="241"/>
      <c r="C469" s="242"/>
      <c r="D469" s="226" t="s">
        <v>163</v>
      </c>
      <c r="E469" s="243" t="s">
        <v>19</v>
      </c>
      <c r="F469" s="244" t="s">
        <v>1054</v>
      </c>
      <c r="G469" s="242"/>
      <c r="H469" s="245">
        <v>1.397</v>
      </c>
      <c r="I469" s="246"/>
      <c r="J469" s="242"/>
      <c r="K469" s="242"/>
      <c r="L469" s="247"/>
      <c r="M469" s="248"/>
      <c r="N469" s="249"/>
      <c r="O469" s="249"/>
      <c r="P469" s="249"/>
      <c r="Q469" s="249"/>
      <c r="R469" s="249"/>
      <c r="S469" s="249"/>
      <c r="T469" s="250"/>
      <c r="U469" s="14"/>
      <c r="V469" s="14"/>
      <c r="W469" s="14"/>
      <c r="X469" s="14"/>
      <c r="Y469" s="14"/>
      <c r="Z469" s="14"/>
      <c r="AA469" s="14"/>
      <c r="AB469" s="14"/>
      <c r="AC469" s="14"/>
      <c r="AD469" s="14"/>
      <c r="AE469" s="14"/>
      <c r="AT469" s="251" t="s">
        <v>163</v>
      </c>
      <c r="AU469" s="251" t="s">
        <v>83</v>
      </c>
      <c r="AV469" s="14" t="s">
        <v>83</v>
      </c>
      <c r="AW469" s="14" t="s">
        <v>33</v>
      </c>
      <c r="AX469" s="14" t="s">
        <v>74</v>
      </c>
      <c r="AY469" s="251" t="s">
        <v>152</v>
      </c>
    </row>
    <row r="470" spans="1:51" s="15" customFormat="1" ht="12">
      <c r="A470" s="15"/>
      <c r="B470" s="252"/>
      <c r="C470" s="253"/>
      <c r="D470" s="226" t="s">
        <v>163</v>
      </c>
      <c r="E470" s="254" t="s">
        <v>19</v>
      </c>
      <c r="F470" s="255" t="s">
        <v>170</v>
      </c>
      <c r="G470" s="253"/>
      <c r="H470" s="256">
        <v>1.397</v>
      </c>
      <c r="I470" s="257"/>
      <c r="J470" s="253"/>
      <c r="K470" s="253"/>
      <c r="L470" s="258"/>
      <c r="M470" s="259"/>
      <c r="N470" s="260"/>
      <c r="O470" s="260"/>
      <c r="P470" s="260"/>
      <c r="Q470" s="260"/>
      <c r="R470" s="260"/>
      <c r="S470" s="260"/>
      <c r="T470" s="261"/>
      <c r="U470" s="15"/>
      <c r="V470" s="15"/>
      <c r="W470" s="15"/>
      <c r="X470" s="15"/>
      <c r="Y470" s="15"/>
      <c r="Z470" s="15"/>
      <c r="AA470" s="15"/>
      <c r="AB470" s="15"/>
      <c r="AC470" s="15"/>
      <c r="AD470" s="15"/>
      <c r="AE470" s="15"/>
      <c r="AT470" s="262" t="s">
        <v>163</v>
      </c>
      <c r="AU470" s="262" t="s">
        <v>83</v>
      </c>
      <c r="AV470" s="15" t="s">
        <v>159</v>
      </c>
      <c r="AW470" s="15" t="s">
        <v>33</v>
      </c>
      <c r="AX470" s="15" t="s">
        <v>81</v>
      </c>
      <c r="AY470" s="262" t="s">
        <v>152</v>
      </c>
    </row>
    <row r="471" spans="1:51" s="14" customFormat="1" ht="12">
      <c r="A471" s="14"/>
      <c r="B471" s="241"/>
      <c r="C471" s="242"/>
      <c r="D471" s="226" t="s">
        <v>163</v>
      </c>
      <c r="E471" s="242"/>
      <c r="F471" s="244" t="s">
        <v>1055</v>
      </c>
      <c r="G471" s="242"/>
      <c r="H471" s="245">
        <v>1.537</v>
      </c>
      <c r="I471" s="246"/>
      <c r="J471" s="242"/>
      <c r="K471" s="242"/>
      <c r="L471" s="247"/>
      <c r="M471" s="248"/>
      <c r="N471" s="249"/>
      <c r="O471" s="249"/>
      <c r="P471" s="249"/>
      <c r="Q471" s="249"/>
      <c r="R471" s="249"/>
      <c r="S471" s="249"/>
      <c r="T471" s="250"/>
      <c r="U471" s="14"/>
      <c r="V471" s="14"/>
      <c r="W471" s="14"/>
      <c r="X471" s="14"/>
      <c r="Y471" s="14"/>
      <c r="Z471" s="14"/>
      <c r="AA471" s="14"/>
      <c r="AB471" s="14"/>
      <c r="AC471" s="14"/>
      <c r="AD471" s="14"/>
      <c r="AE471" s="14"/>
      <c r="AT471" s="251" t="s">
        <v>163</v>
      </c>
      <c r="AU471" s="251" t="s">
        <v>83</v>
      </c>
      <c r="AV471" s="14" t="s">
        <v>83</v>
      </c>
      <c r="AW471" s="14" t="s">
        <v>4</v>
      </c>
      <c r="AX471" s="14" t="s">
        <v>81</v>
      </c>
      <c r="AY471" s="251" t="s">
        <v>152</v>
      </c>
    </row>
    <row r="472" spans="1:65" s="2" customFormat="1" ht="14.4" customHeight="1">
      <c r="A472" s="39"/>
      <c r="B472" s="40"/>
      <c r="C472" s="213" t="s">
        <v>592</v>
      </c>
      <c r="D472" s="213" t="s">
        <v>154</v>
      </c>
      <c r="E472" s="214" t="s">
        <v>619</v>
      </c>
      <c r="F472" s="215" t="s">
        <v>620</v>
      </c>
      <c r="G472" s="216" t="s">
        <v>157</v>
      </c>
      <c r="H472" s="217">
        <v>9.099</v>
      </c>
      <c r="I472" s="218"/>
      <c r="J472" s="219">
        <f>ROUND(I472*H472,2)</f>
        <v>0</v>
      </c>
      <c r="K472" s="215" t="s">
        <v>158</v>
      </c>
      <c r="L472" s="45"/>
      <c r="M472" s="220" t="s">
        <v>19</v>
      </c>
      <c r="N472" s="221" t="s">
        <v>45</v>
      </c>
      <c r="O472" s="85"/>
      <c r="P472" s="222">
        <f>O472*H472</f>
        <v>0</v>
      </c>
      <c r="Q472" s="222">
        <v>0.02337</v>
      </c>
      <c r="R472" s="222">
        <f>Q472*H472</f>
        <v>0.21264363</v>
      </c>
      <c r="S472" s="222">
        <v>0</v>
      </c>
      <c r="T472" s="223">
        <f>S472*H472</f>
        <v>0</v>
      </c>
      <c r="U472" s="39"/>
      <c r="V472" s="39"/>
      <c r="W472" s="39"/>
      <c r="X472" s="39"/>
      <c r="Y472" s="39"/>
      <c r="Z472" s="39"/>
      <c r="AA472" s="39"/>
      <c r="AB472" s="39"/>
      <c r="AC472" s="39"/>
      <c r="AD472" s="39"/>
      <c r="AE472" s="39"/>
      <c r="AR472" s="224" t="s">
        <v>268</v>
      </c>
      <c r="AT472" s="224" t="s">
        <v>154</v>
      </c>
      <c r="AU472" s="224" t="s">
        <v>83</v>
      </c>
      <c r="AY472" s="18" t="s">
        <v>152</v>
      </c>
      <c r="BE472" s="225">
        <f>IF(N472="základní",J472,0)</f>
        <v>0</v>
      </c>
      <c r="BF472" s="225">
        <f>IF(N472="snížená",J472,0)</f>
        <v>0</v>
      </c>
      <c r="BG472" s="225">
        <f>IF(N472="zákl. přenesená",J472,0)</f>
        <v>0</v>
      </c>
      <c r="BH472" s="225">
        <f>IF(N472="sníž. přenesená",J472,0)</f>
        <v>0</v>
      </c>
      <c r="BI472" s="225">
        <f>IF(N472="nulová",J472,0)</f>
        <v>0</v>
      </c>
      <c r="BJ472" s="18" t="s">
        <v>81</v>
      </c>
      <c r="BK472" s="225">
        <f>ROUND(I472*H472,2)</f>
        <v>0</v>
      </c>
      <c r="BL472" s="18" t="s">
        <v>268</v>
      </c>
      <c r="BM472" s="224" t="s">
        <v>1056</v>
      </c>
    </row>
    <row r="473" spans="1:47" s="2" customFormat="1" ht="12">
      <c r="A473" s="39"/>
      <c r="B473" s="40"/>
      <c r="C473" s="41"/>
      <c r="D473" s="226" t="s">
        <v>161</v>
      </c>
      <c r="E473" s="41"/>
      <c r="F473" s="227" t="s">
        <v>622</v>
      </c>
      <c r="G473" s="41"/>
      <c r="H473" s="41"/>
      <c r="I473" s="228"/>
      <c r="J473" s="41"/>
      <c r="K473" s="41"/>
      <c r="L473" s="45"/>
      <c r="M473" s="229"/>
      <c r="N473" s="230"/>
      <c r="O473" s="85"/>
      <c r="P473" s="85"/>
      <c r="Q473" s="85"/>
      <c r="R473" s="85"/>
      <c r="S473" s="85"/>
      <c r="T473" s="86"/>
      <c r="U473" s="39"/>
      <c r="V473" s="39"/>
      <c r="W473" s="39"/>
      <c r="X473" s="39"/>
      <c r="Y473" s="39"/>
      <c r="Z473" s="39"/>
      <c r="AA473" s="39"/>
      <c r="AB473" s="39"/>
      <c r="AC473" s="39"/>
      <c r="AD473" s="39"/>
      <c r="AE473" s="39"/>
      <c r="AT473" s="18" t="s">
        <v>161</v>
      </c>
      <c r="AU473" s="18" t="s">
        <v>83</v>
      </c>
    </row>
    <row r="474" spans="1:51" s="13" customFormat="1" ht="12">
      <c r="A474" s="13"/>
      <c r="B474" s="231"/>
      <c r="C474" s="232"/>
      <c r="D474" s="226" t="s">
        <v>163</v>
      </c>
      <c r="E474" s="233" t="s">
        <v>19</v>
      </c>
      <c r="F474" s="234" t="s">
        <v>1016</v>
      </c>
      <c r="G474" s="232"/>
      <c r="H474" s="233" t="s">
        <v>19</v>
      </c>
      <c r="I474" s="235"/>
      <c r="J474" s="232"/>
      <c r="K474" s="232"/>
      <c r="L474" s="236"/>
      <c r="M474" s="237"/>
      <c r="N474" s="238"/>
      <c r="O474" s="238"/>
      <c r="P474" s="238"/>
      <c r="Q474" s="238"/>
      <c r="R474" s="238"/>
      <c r="S474" s="238"/>
      <c r="T474" s="239"/>
      <c r="U474" s="13"/>
      <c r="V474" s="13"/>
      <c r="W474" s="13"/>
      <c r="X474" s="13"/>
      <c r="Y474" s="13"/>
      <c r="Z474" s="13"/>
      <c r="AA474" s="13"/>
      <c r="AB474" s="13"/>
      <c r="AC474" s="13"/>
      <c r="AD474" s="13"/>
      <c r="AE474" s="13"/>
      <c r="AT474" s="240" t="s">
        <v>163</v>
      </c>
      <c r="AU474" s="240" t="s">
        <v>83</v>
      </c>
      <c r="AV474" s="13" t="s">
        <v>81</v>
      </c>
      <c r="AW474" s="13" t="s">
        <v>33</v>
      </c>
      <c r="AX474" s="13" t="s">
        <v>74</v>
      </c>
      <c r="AY474" s="240" t="s">
        <v>152</v>
      </c>
    </row>
    <row r="475" spans="1:51" s="14" customFormat="1" ht="12">
      <c r="A475" s="14"/>
      <c r="B475" s="241"/>
      <c r="C475" s="242"/>
      <c r="D475" s="226" t="s">
        <v>163</v>
      </c>
      <c r="E475" s="243" t="s">
        <v>19</v>
      </c>
      <c r="F475" s="244" t="s">
        <v>1045</v>
      </c>
      <c r="G475" s="242"/>
      <c r="H475" s="245">
        <v>1.348</v>
      </c>
      <c r="I475" s="246"/>
      <c r="J475" s="242"/>
      <c r="K475" s="242"/>
      <c r="L475" s="247"/>
      <c r="M475" s="248"/>
      <c r="N475" s="249"/>
      <c r="O475" s="249"/>
      <c r="P475" s="249"/>
      <c r="Q475" s="249"/>
      <c r="R475" s="249"/>
      <c r="S475" s="249"/>
      <c r="T475" s="250"/>
      <c r="U475" s="14"/>
      <c r="V475" s="14"/>
      <c r="W475" s="14"/>
      <c r="X475" s="14"/>
      <c r="Y475" s="14"/>
      <c r="Z475" s="14"/>
      <c r="AA475" s="14"/>
      <c r="AB475" s="14"/>
      <c r="AC475" s="14"/>
      <c r="AD475" s="14"/>
      <c r="AE475" s="14"/>
      <c r="AT475" s="251" t="s">
        <v>163</v>
      </c>
      <c r="AU475" s="251" t="s">
        <v>83</v>
      </c>
      <c r="AV475" s="14" t="s">
        <v>83</v>
      </c>
      <c r="AW475" s="14" t="s">
        <v>33</v>
      </c>
      <c r="AX475" s="14" t="s">
        <v>74</v>
      </c>
      <c r="AY475" s="251" t="s">
        <v>152</v>
      </c>
    </row>
    <row r="476" spans="1:51" s="13" customFormat="1" ht="12">
      <c r="A476" s="13"/>
      <c r="B476" s="231"/>
      <c r="C476" s="232"/>
      <c r="D476" s="226" t="s">
        <v>163</v>
      </c>
      <c r="E476" s="233" t="s">
        <v>19</v>
      </c>
      <c r="F476" s="234" t="s">
        <v>505</v>
      </c>
      <c r="G476" s="232"/>
      <c r="H476" s="233" t="s">
        <v>19</v>
      </c>
      <c r="I476" s="235"/>
      <c r="J476" s="232"/>
      <c r="K476" s="232"/>
      <c r="L476" s="236"/>
      <c r="M476" s="237"/>
      <c r="N476" s="238"/>
      <c r="O476" s="238"/>
      <c r="P476" s="238"/>
      <c r="Q476" s="238"/>
      <c r="R476" s="238"/>
      <c r="S476" s="238"/>
      <c r="T476" s="239"/>
      <c r="U476" s="13"/>
      <c r="V476" s="13"/>
      <c r="W476" s="13"/>
      <c r="X476" s="13"/>
      <c r="Y476" s="13"/>
      <c r="Z476" s="13"/>
      <c r="AA476" s="13"/>
      <c r="AB476" s="13"/>
      <c r="AC476" s="13"/>
      <c r="AD476" s="13"/>
      <c r="AE476" s="13"/>
      <c r="AT476" s="240" t="s">
        <v>163</v>
      </c>
      <c r="AU476" s="240" t="s">
        <v>83</v>
      </c>
      <c r="AV476" s="13" t="s">
        <v>81</v>
      </c>
      <c r="AW476" s="13" t="s">
        <v>33</v>
      </c>
      <c r="AX476" s="13" t="s">
        <v>74</v>
      </c>
      <c r="AY476" s="240" t="s">
        <v>152</v>
      </c>
    </row>
    <row r="477" spans="1:51" s="14" customFormat="1" ht="12">
      <c r="A477" s="14"/>
      <c r="B477" s="241"/>
      <c r="C477" s="242"/>
      <c r="D477" s="226" t="s">
        <v>163</v>
      </c>
      <c r="E477" s="243" t="s">
        <v>19</v>
      </c>
      <c r="F477" s="244" t="s">
        <v>1046</v>
      </c>
      <c r="G477" s="242"/>
      <c r="H477" s="245">
        <v>1.526</v>
      </c>
      <c r="I477" s="246"/>
      <c r="J477" s="242"/>
      <c r="K477" s="242"/>
      <c r="L477" s="247"/>
      <c r="M477" s="248"/>
      <c r="N477" s="249"/>
      <c r="O477" s="249"/>
      <c r="P477" s="249"/>
      <c r="Q477" s="249"/>
      <c r="R477" s="249"/>
      <c r="S477" s="249"/>
      <c r="T477" s="250"/>
      <c r="U477" s="14"/>
      <c r="V477" s="14"/>
      <c r="W477" s="14"/>
      <c r="X477" s="14"/>
      <c r="Y477" s="14"/>
      <c r="Z477" s="14"/>
      <c r="AA477" s="14"/>
      <c r="AB477" s="14"/>
      <c r="AC477" s="14"/>
      <c r="AD477" s="14"/>
      <c r="AE477" s="14"/>
      <c r="AT477" s="251" t="s">
        <v>163</v>
      </c>
      <c r="AU477" s="251" t="s">
        <v>83</v>
      </c>
      <c r="AV477" s="14" t="s">
        <v>83</v>
      </c>
      <c r="AW477" s="14" t="s">
        <v>33</v>
      </c>
      <c r="AX477" s="14" t="s">
        <v>74</v>
      </c>
      <c r="AY477" s="251" t="s">
        <v>152</v>
      </c>
    </row>
    <row r="478" spans="1:51" s="13" customFormat="1" ht="12">
      <c r="A478" s="13"/>
      <c r="B478" s="231"/>
      <c r="C478" s="232"/>
      <c r="D478" s="226" t="s">
        <v>163</v>
      </c>
      <c r="E478" s="233" t="s">
        <v>19</v>
      </c>
      <c r="F478" s="234" t="s">
        <v>514</v>
      </c>
      <c r="G478" s="232"/>
      <c r="H478" s="233" t="s">
        <v>19</v>
      </c>
      <c r="I478" s="235"/>
      <c r="J478" s="232"/>
      <c r="K478" s="232"/>
      <c r="L478" s="236"/>
      <c r="M478" s="237"/>
      <c r="N478" s="238"/>
      <c r="O478" s="238"/>
      <c r="P478" s="238"/>
      <c r="Q478" s="238"/>
      <c r="R478" s="238"/>
      <c r="S478" s="238"/>
      <c r="T478" s="239"/>
      <c r="U478" s="13"/>
      <c r="V478" s="13"/>
      <c r="W478" s="13"/>
      <c r="X478" s="13"/>
      <c r="Y478" s="13"/>
      <c r="Z478" s="13"/>
      <c r="AA478" s="13"/>
      <c r="AB478" s="13"/>
      <c r="AC478" s="13"/>
      <c r="AD478" s="13"/>
      <c r="AE478" s="13"/>
      <c r="AT478" s="240" t="s">
        <v>163</v>
      </c>
      <c r="AU478" s="240" t="s">
        <v>83</v>
      </c>
      <c r="AV478" s="13" t="s">
        <v>81</v>
      </c>
      <c r="AW478" s="13" t="s">
        <v>33</v>
      </c>
      <c r="AX478" s="13" t="s">
        <v>74</v>
      </c>
      <c r="AY478" s="240" t="s">
        <v>152</v>
      </c>
    </row>
    <row r="479" spans="1:51" s="14" customFormat="1" ht="12">
      <c r="A479" s="14"/>
      <c r="B479" s="241"/>
      <c r="C479" s="242"/>
      <c r="D479" s="226" t="s">
        <v>163</v>
      </c>
      <c r="E479" s="243" t="s">
        <v>19</v>
      </c>
      <c r="F479" s="244" t="s">
        <v>1028</v>
      </c>
      <c r="G479" s="242"/>
      <c r="H479" s="245">
        <v>0.139</v>
      </c>
      <c r="I479" s="246"/>
      <c r="J479" s="242"/>
      <c r="K479" s="242"/>
      <c r="L479" s="247"/>
      <c r="M479" s="248"/>
      <c r="N479" s="249"/>
      <c r="O479" s="249"/>
      <c r="P479" s="249"/>
      <c r="Q479" s="249"/>
      <c r="R479" s="249"/>
      <c r="S479" s="249"/>
      <c r="T479" s="250"/>
      <c r="U479" s="14"/>
      <c r="V479" s="14"/>
      <c r="W479" s="14"/>
      <c r="X479" s="14"/>
      <c r="Y479" s="14"/>
      <c r="Z479" s="14"/>
      <c r="AA479" s="14"/>
      <c r="AB479" s="14"/>
      <c r="AC479" s="14"/>
      <c r="AD479" s="14"/>
      <c r="AE479" s="14"/>
      <c r="AT479" s="251" t="s">
        <v>163</v>
      </c>
      <c r="AU479" s="251" t="s">
        <v>83</v>
      </c>
      <c r="AV479" s="14" t="s">
        <v>83</v>
      </c>
      <c r="AW479" s="14" t="s">
        <v>33</v>
      </c>
      <c r="AX479" s="14" t="s">
        <v>74</v>
      </c>
      <c r="AY479" s="251" t="s">
        <v>152</v>
      </c>
    </row>
    <row r="480" spans="1:51" s="13" customFormat="1" ht="12">
      <c r="A480" s="13"/>
      <c r="B480" s="231"/>
      <c r="C480" s="232"/>
      <c r="D480" s="226" t="s">
        <v>163</v>
      </c>
      <c r="E480" s="233" t="s">
        <v>19</v>
      </c>
      <c r="F480" s="234" t="s">
        <v>516</v>
      </c>
      <c r="G480" s="232"/>
      <c r="H480" s="233" t="s">
        <v>19</v>
      </c>
      <c r="I480" s="235"/>
      <c r="J480" s="232"/>
      <c r="K480" s="232"/>
      <c r="L480" s="236"/>
      <c r="M480" s="237"/>
      <c r="N480" s="238"/>
      <c r="O480" s="238"/>
      <c r="P480" s="238"/>
      <c r="Q480" s="238"/>
      <c r="R480" s="238"/>
      <c r="S480" s="238"/>
      <c r="T480" s="239"/>
      <c r="U480" s="13"/>
      <c r="V480" s="13"/>
      <c r="W480" s="13"/>
      <c r="X480" s="13"/>
      <c r="Y480" s="13"/>
      <c r="Z480" s="13"/>
      <c r="AA480" s="13"/>
      <c r="AB480" s="13"/>
      <c r="AC480" s="13"/>
      <c r="AD480" s="13"/>
      <c r="AE480" s="13"/>
      <c r="AT480" s="240" t="s">
        <v>163</v>
      </c>
      <c r="AU480" s="240" t="s">
        <v>83</v>
      </c>
      <c r="AV480" s="13" t="s">
        <v>81</v>
      </c>
      <c r="AW480" s="13" t="s">
        <v>33</v>
      </c>
      <c r="AX480" s="13" t="s">
        <v>74</v>
      </c>
      <c r="AY480" s="240" t="s">
        <v>152</v>
      </c>
    </row>
    <row r="481" spans="1:51" s="14" customFormat="1" ht="12">
      <c r="A481" s="14"/>
      <c r="B481" s="241"/>
      <c r="C481" s="242"/>
      <c r="D481" s="226" t="s">
        <v>163</v>
      </c>
      <c r="E481" s="243" t="s">
        <v>19</v>
      </c>
      <c r="F481" s="244" t="s">
        <v>558</v>
      </c>
      <c r="G481" s="242"/>
      <c r="H481" s="245">
        <v>0.144</v>
      </c>
      <c r="I481" s="246"/>
      <c r="J481" s="242"/>
      <c r="K481" s="242"/>
      <c r="L481" s="247"/>
      <c r="M481" s="248"/>
      <c r="N481" s="249"/>
      <c r="O481" s="249"/>
      <c r="P481" s="249"/>
      <c r="Q481" s="249"/>
      <c r="R481" s="249"/>
      <c r="S481" s="249"/>
      <c r="T481" s="250"/>
      <c r="U481" s="14"/>
      <c r="V481" s="14"/>
      <c r="W481" s="14"/>
      <c r="X481" s="14"/>
      <c r="Y481" s="14"/>
      <c r="Z481" s="14"/>
      <c r="AA481" s="14"/>
      <c r="AB481" s="14"/>
      <c r="AC481" s="14"/>
      <c r="AD481" s="14"/>
      <c r="AE481" s="14"/>
      <c r="AT481" s="251" t="s">
        <v>163</v>
      </c>
      <c r="AU481" s="251" t="s">
        <v>83</v>
      </c>
      <c r="AV481" s="14" t="s">
        <v>83</v>
      </c>
      <c r="AW481" s="14" t="s">
        <v>33</v>
      </c>
      <c r="AX481" s="14" t="s">
        <v>74</v>
      </c>
      <c r="AY481" s="251" t="s">
        <v>152</v>
      </c>
    </row>
    <row r="482" spans="1:51" s="13" customFormat="1" ht="12">
      <c r="A482" s="13"/>
      <c r="B482" s="231"/>
      <c r="C482" s="232"/>
      <c r="D482" s="226" t="s">
        <v>163</v>
      </c>
      <c r="E482" s="233" t="s">
        <v>19</v>
      </c>
      <c r="F482" s="234" t="s">
        <v>1020</v>
      </c>
      <c r="G482" s="232"/>
      <c r="H482" s="233" t="s">
        <v>19</v>
      </c>
      <c r="I482" s="235"/>
      <c r="J482" s="232"/>
      <c r="K482" s="232"/>
      <c r="L482" s="236"/>
      <c r="M482" s="237"/>
      <c r="N482" s="238"/>
      <c r="O482" s="238"/>
      <c r="P482" s="238"/>
      <c r="Q482" s="238"/>
      <c r="R482" s="238"/>
      <c r="S482" s="238"/>
      <c r="T482" s="239"/>
      <c r="U482" s="13"/>
      <c r="V482" s="13"/>
      <c r="W482" s="13"/>
      <c r="X482" s="13"/>
      <c r="Y482" s="13"/>
      <c r="Z482" s="13"/>
      <c r="AA482" s="13"/>
      <c r="AB482" s="13"/>
      <c r="AC482" s="13"/>
      <c r="AD482" s="13"/>
      <c r="AE482" s="13"/>
      <c r="AT482" s="240" t="s">
        <v>163</v>
      </c>
      <c r="AU482" s="240" t="s">
        <v>83</v>
      </c>
      <c r="AV482" s="13" t="s">
        <v>81</v>
      </c>
      <c r="AW482" s="13" t="s">
        <v>33</v>
      </c>
      <c r="AX482" s="13" t="s">
        <v>74</v>
      </c>
      <c r="AY482" s="240" t="s">
        <v>152</v>
      </c>
    </row>
    <row r="483" spans="1:51" s="14" customFormat="1" ht="12">
      <c r="A483" s="14"/>
      <c r="B483" s="241"/>
      <c r="C483" s="242"/>
      <c r="D483" s="226" t="s">
        <v>163</v>
      </c>
      <c r="E483" s="243" t="s">
        <v>19</v>
      </c>
      <c r="F483" s="244" t="s">
        <v>1032</v>
      </c>
      <c r="G483" s="242"/>
      <c r="H483" s="245">
        <v>0.406</v>
      </c>
      <c r="I483" s="246"/>
      <c r="J483" s="242"/>
      <c r="K483" s="242"/>
      <c r="L483" s="247"/>
      <c r="M483" s="248"/>
      <c r="N483" s="249"/>
      <c r="O483" s="249"/>
      <c r="P483" s="249"/>
      <c r="Q483" s="249"/>
      <c r="R483" s="249"/>
      <c r="S483" s="249"/>
      <c r="T483" s="250"/>
      <c r="U483" s="14"/>
      <c r="V483" s="14"/>
      <c r="W483" s="14"/>
      <c r="X483" s="14"/>
      <c r="Y483" s="14"/>
      <c r="Z483" s="14"/>
      <c r="AA483" s="14"/>
      <c r="AB483" s="14"/>
      <c r="AC483" s="14"/>
      <c r="AD483" s="14"/>
      <c r="AE483" s="14"/>
      <c r="AT483" s="251" t="s">
        <v>163</v>
      </c>
      <c r="AU483" s="251" t="s">
        <v>83</v>
      </c>
      <c r="AV483" s="14" t="s">
        <v>83</v>
      </c>
      <c r="AW483" s="14" t="s">
        <v>33</v>
      </c>
      <c r="AX483" s="14" t="s">
        <v>74</v>
      </c>
      <c r="AY483" s="251" t="s">
        <v>152</v>
      </c>
    </row>
    <row r="484" spans="1:51" s="13" customFormat="1" ht="12">
      <c r="A484" s="13"/>
      <c r="B484" s="231"/>
      <c r="C484" s="232"/>
      <c r="D484" s="226" t="s">
        <v>163</v>
      </c>
      <c r="E484" s="233" t="s">
        <v>19</v>
      </c>
      <c r="F484" s="234" t="s">
        <v>520</v>
      </c>
      <c r="G484" s="232"/>
      <c r="H484" s="233" t="s">
        <v>19</v>
      </c>
      <c r="I484" s="235"/>
      <c r="J484" s="232"/>
      <c r="K484" s="232"/>
      <c r="L484" s="236"/>
      <c r="M484" s="237"/>
      <c r="N484" s="238"/>
      <c r="O484" s="238"/>
      <c r="P484" s="238"/>
      <c r="Q484" s="238"/>
      <c r="R484" s="238"/>
      <c r="S484" s="238"/>
      <c r="T484" s="239"/>
      <c r="U484" s="13"/>
      <c r="V484" s="13"/>
      <c r="W484" s="13"/>
      <c r="X484" s="13"/>
      <c r="Y484" s="13"/>
      <c r="Z484" s="13"/>
      <c r="AA484" s="13"/>
      <c r="AB484" s="13"/>
      <c r="AC484" s="13"/>
      <c r="AD484" s="13"/>
      <c r="AE484" s="13"/>
      <c r="AT484" s="240" t="s">
        <v>163</v>
      </c>
      <c r="AU484" s="240" t="s">
        <v>83</v>
      </c>
      <c r="AV484" s="13" t="s">
        <v>81</v>
      </c>
      <c r="AW484" s="13" t="s">
        <v>33</v>
      </c>
      <c r="AX484" s="13" t="s">
        <v>74</v>
      </c>
      <c r="AY484" s="240" t="s">
        <v>152</v>
      </c>
    </row>
    <row r="485" spans="1:51" s="14" customFormat="1" ht="12">
      <c r="A485" s="14"/>
      <c r="B485" s="241"/>
      <c r="C485" s="242"/>
      <c r="D485" s="226" t="s">
        <v>163</v>
      </c>
      <c r="E485" s="243" t="s">
        <v>19</v>
      </c>
      <c r="F485" s="244" t="s">
        <v>1033</v>
      </c>
      <c r="G485" s="242"/>
      <c r="H485" s="245">
        <v>2.223</v>
      </c>
      <c r="I485" s="246"/>
      <c r="J485" s="242"/>
      <c r="K485" s="242"/>
      <c r="L485" s="247"/>
      <c r="M485" s="248"/>
      <c r="N485" s="249"/>
      <c r="O485" s="249"/>
      <c r="P485" s="249"/>
      <c r="Q485" s="249"/>
      <c r="R485" s="249"/>
      <c r="S485" s="249"/>
      <c r="T485" s="250"/>
      <c r="U485" s="14"/>
      <c r="V485" s="14"/>
      <c r="W485" s="14"/>
      <c r="X485" s="14"/>
      <c r="Y485" s="14"/>
      <c r="Z485" s="14"/>
      <c r="AA485" s="14"/>
      <c r="AB485" s="14"/>
      <c r="AC485" s="14"/>
      <c r="AD485" s="14"/>
      <c r="AE485" s="14"/>
      <c r="AT485" s="251" t="s">
        <v>163</v>
      </c>
      <c r="AU485" s="251" t="s">
        <v>83</v>
      </c>
      <c r="AV485" s="14" t="s">
        <v>83</v>
      </c>
      <c r="AW485" s="14" t="s">
        <v>33</v>
      </c>
      <c r="AX485" s="14" t="s">
        <v>74</v>
      </c>
      <c r="AY485" s="251" t="s">
        <v>152</v>
      </c>
    </row>
    <row r="486" spans="1:51" s="13" customFormat="1" ht="12">
      <c r="A486" s="13"/>
      <c r="B486" s="231"/>
      <c r="C486" s="232"/>
      <c r="D486" s="226" t="s">
        <v>163</v>
      </c>
      <c r="E486" s="233" t="s">
        <v>19</v>
      </c>
      <c r="F486" s="234" t="s">
        <v>511</v>
      </c>
      <c r="G486" s="232"/>
      <c r="H486" s="233" t="s">
        <v>19</v>
      </c>
      <c r="I486" s="235"/>
      <c r="J486" s="232"/>
      <c r="K486" s="232"/>
      <c r="L486" s="236"/>
      <c r="M486" s="237"/>
      <c r="N486" s="238"/>
      <c r="O486" s="238"/>
      <c r="P486" s="238"/>
      <c r="Q486" s="238"/>
      <c r="R486" s="238"/>
      <c r="S486" s="238"/>
      <c r="T486" s="239"/>
      <c r="U486" s="13"/>
      <c r="V486" s="13"/>
      <c r="W486" s="13"/>
      <c r="X486" s="13"/>
      <c r="Y486" s="13"/>
      <c r="Z486" s="13"/>
      <c r="AA486" s="13"/>
      <c r="AB486" s="13"/>
      <c r="AC486" s="13"/>
      <c r="AD486" s="13"/>
      <c r="AE486" s="13"/>
      <c r="AT486" s="240" t="s">
        <v>163</v>
      </c>
      <c r="AU486" s="240" t="s">
        <v>83</v>
      </c>
      <c r="AV486" s="13" t="s">
        <v>81</v>
      </c>
      <c r="AW486" s="13" t="s">
        <v>33</v>
      </c>
      <c r="AX486" s="13" t="s">
        <v>74</v>
      </c>
      <c r="AY486" s="240" t="s">
        <v>152</v>
      </c>
    </row>
    <row r="487" spans="1:51" s="14" customFormat="1" ht="12">
      <c r="A487" s="14"/>
      <c r="B487" s="241"/>
      <c r="C487" s="242"/>
      <c r="D487" s="226" t="s">
        <v>163</v>
      </c>
      <c r="E487" s="243" t="s">
        <v>19</v>
      </c>
      <c r="F487" s="244" t="s">
        <v>1037</v>
      </c>
      <c r="G487" s="242"/>
      <c r="H487" s="245">
        <v>0.581</v>
      </c>
      <c r="I487" s="246"/>
      <c r="J487" s="242"/>
      <c r="K487" s="242"/>
      <c r="L487" s="247"/>
      <c r="M487" s="248"/>
      <c r="N487" s="249"/>
      <c r="O487" s="249"/>
      <c r="P487" s="249"/>
      <c r="Q487" s="249"/>
      <c r="R487" s="249"/>
      <c r="S487" s="249"/>
      <c r="T487" s="250"/>
      <c r="U487" s="14"/>
      <c r="V487" s="14"/>
      <c r="W487" s="14"/>
      <c r="X487" s="14"/>
      <c r="Y487" s="14"/>
      <c r="Z487" s="14"/>
      <c r="AA487" s="14"/>
      <c r="AB487" s="14"/>
      <c r="AC487" s="14"/>
      <c r="AD487" s="14"/>
      <c r="AE487" s="14"/>
      <c r="AT487" s="251" t="s">
        <v>163</v>
      </c>
      <c r="AU487" s="251" t="s">
        <v>83</v>
      </c>
      <c r="AV487" s="14" t="s">
        <v>83</v>
      </c>
      <c r="AW487" s="14" t="s">
        <v>33</v>
      </c>
      <c r="AX487" s="14" t="s">
        <v>74</v>
      </c>
      <c r="AY487" s="251" t="s">
        <v>152</v>
      </c>
    </row>
    <row r="488" spans="1:51" s="13" customFormat="1" ht="12">
      <c r="A488" s="13"/>
      <c r="B488" s="231"/>
      <c r="C488" s="232"/>
      <c r="D488" s="226" t="s">
        <v>163</v>
      </c>
      <c r="E488" s="233" t="s">
        <v>19</v>
      </c>
      <c r="F488" s="234" t="s">
        <v>512</v>
      </c>
      <c r="G488" s="232"/>
      <c r="H488" s="233" t="s">
        <v>19</v>
      </c>
      <c r="I488" s="235"/>
      <c r="J488" s="232"/>
      <c r="K488" s="232"/>
      <c r="L488" s="236"/>
      <c r="M488" s="237"/>
      <c r="N488" s="238"/>
      <c r="O488" s="238"/>
      <c r="P488" s="238"/>
      <c r="Q488" s="238"/>
      <c r="R488" s="238"/>
      <c r="S488" s="238"/>
      <c r="T488" s="239"/>
      <c r="U488" s="13"/>
      <c r="V488" s="13"/>
      <c r="W488" s="13"/>
      <c r="X488" s="13"/>
      <c r="Y488" s="13"/>
      <c r="Z488" s="13"/>
      <c r="AA488" s="13"/>
      <c r="AB488" s="13"/>
      <c r="AC488" s="13"/>
      <c r="AD488" s="13"/>
      <c r="AE488" s="13"/>
      <c r="AT488" s="240" t="s">
        <v>163</v>
      </c>
      <c r="AU488" s="240" t="s">
        <v>83</v>
      </c>
      <c r="AV488" s="13" t="s">
        <v>81</v>
      </c>
      <c r="AW488" s="13" t="s">
        <v>33</v>
      </c>
      <c r="AX488" s="13" t="s">
        <v>74</v>
      </c>
      <c r="AY488" s="240" t="s">
        <v>152</v>
      </c>
    </row>
    <row r="489" spans="1:51" s="14" customFormat="1" ht="12">
      <c r="A489" s="14"/>
      <c r="B489" s="241"/>
      <c r="C489" s="242"/>
      <c r="D489" s="226" t="s">
        <v>163</v>
      </c>
      <c r="E489" s="243" t="s">
        <v>19</v>
      </c>
      <c r="F489" s="244" t="s">
        <v>580</v>
      </c>
      <c r="G489" s="242"/>
      <c r="H489" s="245">
        <v>0.367</v>
      </c>
      <c r="I489" s="246"/>
      <c r="J489" s="242"/>
      <c r="K489" s="242"/>
      <c r="L489" s="247"/>
      <c r="M489" s="248"/>
      <c r="N489" s="249"/>
      <c r="O489" s="249"/>
      <c r="P489" s="249"/>
      <c r="Q489" s="249"/>
      <c r="R489" s="249"/>
      <c r="S489" s="249"/>
      <c r="T489" s="250"/>
      <c r="U489" s="14"/>
      <c r="V489" s="14"/>
      <c r="W489" s="14"/>
      <c r="X489" s="14"/>
      <c r="Y489" s="14"/>
      <c r="Z489" s="14"/>
      <c r="AA489" s="14"/>
      <c r="AB489" s="14"/>
      <c r="AC489" s="14"/>
      <c r="AD489" s="14"/>
      <c r="AE489" s="14"/>
      <c r="AT489" s="251" t="s">
        <v>163</v>
      </c>
      <c r="AU489" s="251" t="s">
        <v>83</v>
      </c>
      <c r="AV489" s="14" t="s">
        <v>83</v>
      </c>
      <c r="AW489" s="14" t="s">
        <v>33</v>
      </c>
      <c r="AX489" s="14" t="s">
        <v>74</v>
      </c>
      <c r="AY489" s="251" t="s">
        <v>152</v>
      </c>
    </row>
    <row r="490" spans="1:51" s="13" customFormat="1" ht="12">
      <c r="A490" s="13"/>
      <c r="B490" s="231"/>
      <c r="C490" s="232"/>
      <c r="D490" s="226" t="s">
        <v>163</v>
      </c>
      <c r="E490" s="233" t="s">
        <v>19</v>
      </c>
      <c r="F490" s="234" t="s">
        <v>1024</v>
      </c>
      <c r="G490" s="232"/>
      <c r="H490" s="233" t="s">
        <v>19</v>
      </c>
      <c r="I490" s="235"/>
      <c r="J490" s="232"/>
      <c r="K490" s="232"/>
      <c r="L490" s="236"/>
      <c r="M490" s="237"/>
      <c r="N490" s="238"/>
      <c r="O490" s="238"/>
      <c r="P490" s="238"/>
      <c r="Q490" s="238"/>
      <c r="R490" s="238"/>
      <c r="S490" s="238"/>
      <c r="T490" s="239"/>
      <c r="U490" s="13"/>
      <c r="V490" s="13"/>
      <c r="W490" s="13"/>
      <c r="X490" s="13"/>
      <c r="Y490" s="13"/>
      <c r="Z490" s="13"/>
      <c r="AA490" s="13"/>
      <c r="AB490" s="13"/>
      <c r="AC490" s="13"/>
      <c r="AD490" s="13"/>
      <c r="AE490" s="13"/>
      <c r="AT490" s="240" t="s">
        <v>163</v>
      </c>
      <c r="AU490" s="240" t="s">
        <v>83</v>
      </c>
      <c r="AV490" s="13" t="s">
        <v>81</v>
      </c>
      <c r="AW490" s="13" t="s">
        <v>33</v>
      </c>
      <c r="AX490" s="13" t="s">
        <v>74</v>
      </c>
      <c r="AY490" s="240" t="s">
        <v>152</v>
      </c>
    </row>
    <row r="491" spans="1:51" s="14" customFormat="1" ht="12">
      <c r="A491" s="14"/>
      <c r="B491" s="241"/>
      <c r="C491" s="242"/>
      <c r="D491" s="226" t="s">
        <v>163</v>
      </c>
      <c r="E491" s="243" t="s">
        <v>19</v>
      </c>
      <c r="F491" s="244" t="s">
        <v>1041</v>
      </c>
      <c r="G491" s="242"/>
      <c r="H491" s="245">
        <v>0.968</v>
      </c>
      <c r="I491" s="246"/>
      <c r="J491" s="242"/>
      <c r="K491" s="242"/>
      <c r="L491" s="247"/>
      <c r="M491" s="248"/>
      <c r="N491" s="249"/>
      <c r="O491" s="249"/>
      <c r="P491" s="249"/>
      <c r="Q491" s="249"/>
      <c r="R491" s="249"/>
      <c r="S491" s="249"/>
      <c r="T491" s="250"/>
      <c r="U491" s="14"/>
      <c r="V491" s="14"/>
      <c r="W491" s="14"/>
      <c r="X491" s="14"/>
      <c r="Y491" s="14"/>
      <c r="Z491" s="14"/>
      <c r="AA491" s="14"/>
      <c r="AB491" s="14"/>
      <c r="AC491" s="14"/>
      <c r="AD491" s="14"/>
      <c r="AE491" s="14"/>
      <c r="AT491" s="251" t="s">
        <v>163</v>
      </c>
      <c r="AU491" s="251" t="s">
        <v>83</v>
      </c>
      <c r="AV491" s="14" t="s">
        <v>83</v>
      </c>
      <c r="AW491" s="14" t="s">
        <v>33</v>
      </c>
      <c r="AX491" s="14" t="s">
        <v>74</v>
      </c>
      <c r="AY491" s="251" t="s">
        <v>152</v>
      </c>
    </row>
    <row r="492" spans="1:51" s="13" customFormat="1" ht="12">
      <c r="A492" s="13"/>
      <c r="B492" s="231"/>
      <c r="C492" s="232"/>
      <c r="D492" s="226" t="s">
        <v>163</v>
      </c>
      <c r="E492" s="233" t="s">
        <v>19</v>
      </c>
      <c r="F492" s="234" t="s">
        <v>1051</v>
      </c>
      <c r="G492" s="232"/>
      <c r="H492" s="233" t="s">
        <v>19</v>
      </c>
      <c r="I492" s="235"/>
      <c r="J492" s="232"/>
      <c r="K492" s="232"/>
      <c r="L492" s="236"/>
      <c r="M492" s="237"/>
      <c r="N492" s="238"/>
      <c r="O492" s="238"/>
      <c r="P492" s="238"/>
      <c r="Q492" s="238"/>
      <c r="R492" s="238"/>
      <c r="S492" s="238"/>
      <c r="T492" s="239"/>
      <c r="U492" s="13"/>
      <c r="V492" s="13"/>
      <c r="W492" s="13"/>
      <c r="X492" s="13"/>
      <c r="Y492" s="13"/>
      <c r="Z492" s="13"/>
      <c r="AA492" s="13"/>
      <c r="AB492" s="13"/>
      <c r="AC492" s="13"/>
      <c r="AD492" s="13"/>
      <c r="AE492" s="13"/>
      <c r="AT492" s="240" t="s">
        <v>163</v>
      </c>
      <c r="AU492" s="240" t="s">
        <v>83</v>
      </c>
      <c r="AV492" s="13" t="s">
        <v>81</v>
      </c>
      <c r="AW492" s="13" t="s">
        <v>33</v>
      </c>
      <c r="AX492" s="13" t="s">
        <v>74</v>
      </c>
      <c r="AY492" s="240" t="s">
        <v>152</v>
      </c>
    </row>
    <row r="493" spans="1:51" s="14" customFormat="1" ht="12">
      <c r="A493" s="14"/>
      <c r="B493" s="241"/>
      <c r="C493" s="242"/>
      <c r="D493" s="226" t="s">
        <v>163</v>
      </c>
      <c r="E493" s="243" t="s">
        <v>19</v>
      </c>
      <c r="F493" s="244" t="s">
        <v>1054</v>
      </c>
      <c r="G493" s="242"/>
      <c r="H493" s="245">
        <v>1.397</v>
      </c>
      <c r="I493" s="246"/>
      <c r="J493" s="242"/>
      <c r="K493" s="242"/>
      <c r="L493" s="247"/>
      <c r="M493" s="248"/>
      <c r="N493" s="249"/>
      <c r="O493" s="249"/>
      <c r="P493" s="249"/>
      <c r="Q493" s="249"/>
      <c r="R493" s="249"/>
      <c r="S493" s="249"/>
      <c r="T493" s="250"/>
      <c r="U493" s="14"/>
      <c r="V493" s="14"/>
      <c r="W493" s="14"/>
      <c r="X493" s="14"/>
      <c r="Y493" s="14"/>
      <c r="Z493" s="14"/>
      <c r="AA493" s="14"/>
      <c r="AB493" s="14"/>
      <c r="AC493" s="14"/>
      <c r="AD493" s="14"/>
      <c r="AE493" s="14"/>
      <c r="AT493" s="251" t="s">
        <v>163</v>
      </c>
      <c r="AU493" s="251" t="s">
        <v>83</v>
      </c>
      <c r="AV493" s="14" t="s">
        <v>83</v>
      </c>
      <c r="AW493" s="14" t="s">
        <v>33</v>
      </c>
      <c r="AX493" s="14" t="s">
        <v>74</v>
      </c>
      <c r="AY493" s="251" t="s">
        <v>152</v>
      </c>
    </row>
    <row r="494" spans="1:51" s="15" customFormat="1" ht="12">
      <c r="A494" s="15"/>
      <c r="B494" s="252"/>
      <c r="C494" s="253"/>
      <c r="D494" s="226" t="s">
        <v>163</v>
      </c>
      <c r="E494" s="254" t="s">
        <v>19</v>
      </c>
      <c r="F494" s="255" t="s">
        <v>170</v>
      </c>
      <c r="G494" s="253"/>
      <c r="H494" s="256">
        <v>9.099</v>
      </c>
      <c r="I494" s="257"/>
      <c r="J494" s="253"/>
      <c r="K494" s="253"/>
      <c r="L494" s="258"/>
      <c r="M494" s="259"/>
      <c r="N494" s="260"/>
      <c r="O494" s="260"/>
      <c r="P494" s="260"/>
      <c r="Q494" s="260"/>
      <c r="R494" s="260"/>
      <c r="S494" s="260"/>
      <c r="T494" s="261"/>
      <c r="U494" s="15"/>
      <c r="V494" s="15"/>
      <c r="W494" s="15"/>
      <c r="X494" s="15"/>
      <c r="Y494" s="15"/>
      <c r="Z494" s="15"/>
      <c r="AA494" s="15"/>
      <c r="AB494" s="15"/>
      <c r="AC494" s="15"/>
      <c r="AD494" s="15"/>
      <c r="AE494" s="15"/>
      <c r="AT494" s="262" t="s">
        <v>163</v>
      </c>
      <c r="AU494" s="262" t="s">
        <v>83</v>
      </c>
      <c r="AV494" s="15" t="s">
        <v>159</v>
      </c>
      <c r="AW494" s="15" t="s">
        <v>33</v>
      </c>
      <c r="AX494" s="15" t="s">
        <v>81</v>
      </c>
      <c r="AY494" s="262" t="s">
        <v>152</v>
      </c>
    </row>
    <row r="495" spans="1:65" s="2" customFormat="1" ht="14.4" customHeight="1">
      <c r="A495" s="39"/>
      <c r="B495" s="40"/>
      <c r="C495" s="213" t="s">
        <v>596</v>
      </c>
      <c r="D495" s="213" t="s">
        <v>154</v>
      </c>
      <c r="E495" s="214" t="s">
        <v>1057</v>
      </c>
      <c r="F495" s="215" t="s">
        <v>1058</v>
      </c>
      <c r="G495" s="216" t="s">
        <v>240</v>
      </c>
      <c r="H495" s="217">
        <v>19.78</v>
      </c>
      <c r="I495" s="218"/>
      <c r="J495" s="219">
        <f>ROUND(I495*H495,2)</f>
        <v>0</v>
      </c>
      <c r="K495" s="215" t="s">
        <v>158</v>
      </c>
      <c r="L495" s="45"/>
      <c r="M495" s="220" t="s">
        <v>19</v>
      </c>
      <c r="N495" s="221" t="s">
        <v>45</v>
      </c>
      <c r="O495" s="85"/>
      <c r="P495" s="222">
        <f>O495*H495</f>
        <v>0</v>
      </c>
      <c r="Q495" s="222">
        <v>0</v>
      </c>
      <c r="R495" s="222">
        <f>Q495*H495</f>
        <v>0</v>
      </c>
      <c r="S495" s="222">
        <v>0</v>
      </c>
      <c r="T495" s="223">
        <f>S495*H495</f>
        <v>0</v>
      </c>
      <c r="U495" s="39"/>
      <c r="V495" s="39"/>
      <c r="W495" s="39"/>
      <c r="X495" s="39"/>
      <c r="Y495" s="39"/>
      <c r="Z495" s="39"/>
      <c r="AA495" s="39"/>
      <c r="AB495" s="39"/>
      <c r="AC495" s="39"/>
      <c r="AD495" s="39"/>
      <c r="AE495" s="39"/>
      <c r="AR495" s="224" t="s">
        <v>268</v>
      </c>
      <c r="AT495" s="224" t="s">
        <v>154</v>
      </c>
      <c r="AU495" s="224" t="s">
        <v>83</v>
      </c>
      <c r="AY495" s="18" t="s">
        <v>152</v>
      </c>
      <c r="BE495" s="225">
        <f>IF(N495="základní",J495,0)</f>
        <v>0</v>
      </c>
      <c r="BF495" s="225">
        <f>IF(N495="snížená",J495,0)</f>
        <v>0</v>
      </c>
      <c r="BG495" s="225">
        <f>IF(N495="zákl. přenesená",J495,0)</f>
        <v>0</v>
      </c>
      <c r="BH495" s="225">
        <f>IF(N495="sníž. přenesená",J495,0)</f>
        <v>0</v>
      </c>
      <c r="BI495" s="225">
        <f>IF(N495="nulová",J495,0)</f>
        <v>0</v>
      </c>
      <c r="BJ495" s="18" t="s">
        <v>81</v>
      </c>
      <c r="BK495" s="225">
        <f>ROUND(I495*H495,2)</f>
        <v>0</v>
      </c>
      <c r="BL495" s="18" t="s">
        <v>268</v>
      </c>
      <c r="BM495" s="224" t="s">
        <v>1059</v>
      </c>
    </row>
    <row r="496" spans="1:47" s="2" customFormat="1" ht="12">
      <c r="A496" s="39"/>
      <c r="B496" s="40"/>
      <c r="C496" s="41"/>
      <c r="D496" s="226" t="s">
        <v>161</v>
      </c>
      <c r="E496" s="41"/>
      <c r="F496" s="227" t="s">
        <v>640</v>
      </c>
      <c r="G496" s="41"/>
      <c r="H496" s="41"/>
      <c r="I496" s="228"/>
      <c r="J496" s="41"/>
      <c r="K496" s="41"/>
      <c r="L496" s="45"/>
      <c r="M496" s="229"/>
      <c r="N496" s="230"/>
      <c r="O496" s="85"/>
      <c r="P496" s="85"/>
      <c r="Q496" s="85"/>
      <c r="R496" s="85"/>
      <c r="S496" s="85"/>
      <c r="T496" s="86"/>
      <c r="U496" s="39"/>
      <c r="V496" s="39"/>
      <c r="W496" s="39"/>
      <c r="X496" s="39"/>
      <c r="Y496" s="39"/>
      <c r="Z496" s="39"/>
      <c r="AA496" s="39"/>
      <c r="AB496" s="39"/>
      <c r="AC496" s="39"/>
      <c r="AD496" s="39"/>
      <c r="AE496" s="39"/>
      <c r="AT496" s="18" t="s">
        <v>161</v>
      </c>
      <c r="AU496" s="18" t="s">
        <v>83</v>
      </c>
    </row>
    <row r="497" spans="1:51" s="13" customFormat="1" ht="12">
      <c r="A497" s="13"/>
      <c r="B497" s="231"/>
      <c r="C497" s="232"/>
      <c r="D497" s="226" t="s">
        <v>163</v>
      </c>
      <c r="E497" s="233" t="s">
        <v>19</v>
      </c>
      <c r="F497" s="234" t="s">
        <v>1060</v>
      </c>
      <c r="G497" s="232"/>
      <c r="H497" s="233" t="s">
        <v>19</v>
      </c>
      <c r="I497" s="235"/>
      <c r="J497" s="232"/>
      <c r="K497" s="232"/>
      <c r="L497" s="236"/>
      <c r="M497" s="237"/>
      <c r="N497" s="238"/>
      <c r="O497" s="238"/>
      <c r="P497" s="238"/>
      <c r="Q497" s="238"/>
      <c r="R497" s="238"/>
      <c r="S497" s="238"/>
      <c r="T497" s="239"/>
      <c r="U497" s="13"/>
      <c r="V497" s="13"/>
      <c r="W497" s="13"/>
      <c r="X497" s="13"/>
      <c r="Y497" s="13"/>
      <c r="Z497" s="13"/>
      <c r="AA497" s="13"/>
      <c r="AB497" s="13"/>
      <c r="AC497" s="13"/>
      <c r="AD497" s="13"/>
      <c r="AE497" s="13"/>
      <c r="AT497" s="240" t="s">
        <v>163</v>
      </c>
      <c r="AU497" s="240" t="s">
        <v>83</v>
      </c>
      <c r="AV497" s="13" t="s">
        <v>81</v>
      </c>
      <c r="AW497" s="13" t="s">
        <v>33</v>
      </c>
      <c r="AX497" s="13" t="s">
        <v>74</v>
      </c>
      <c r="AY497" s="240" t="s">
        <v>152</v>
      </c>
    </row>
    <row r="498" spans="1:51" s="14" customFormat="1" ht="12">
      <c r="A498" s="14"/>
      <c r="B498" s="241"/>
      <c r="C498" s="242"/>
      <c r="D498" s="226" t="s">
        <v>163</v>
      </c>
      <c r="E498" s="243" t="s">
        <v>19</v>
      </c>
      <c r="F498" s="244" t="s">
        <v>1061</v>
      </c>
      <c r="G498" s="242"/>
      <c r="H498" s="245">
        <v>19.78</v>
      </c>
      <c r="I498" s="246"/>
      <c r="J498" s="242"/>
      <c r="K498" s="242"/>
      <c r="L498" s="247"/>
      <c r="M498" s="248"/>
      <c r="N498" s="249"/>
      <c r="O498" s="249"/>
      <c r="P498" s="249"/>
      <c r="Q498" s="249"/>
      <c r="R498" s="249"/>
      <c r="S498" s="249"/>
      <c r="T498" s="250"/>
      <c r="U498" s="14"/>
      <c r="V498" s="14"/>
      <c r="W498" s="14"/>
      <c r="X498" s="14"/>
      <c r="Y498" s="14"/>
      <c r="Z498" s="14"/>
      <c r="AA498" s="14"/>
      <c r="AB498" s="14"/>
      <c r="AC498" s="14"/>
      <c r="AD498" s="14"/>
      <c r="AE498" s="14"/>
      <c r="AT498" s="251" t="s">
        <v>163</v>
      </c>
      <c r="AU498" s="251" t="s">
        <v>83</v>
      </c>
      <c r="AV498" s="14" t="s">
        <v>83</v>
      </c>
      <c r="AW498" s="14" t="s">
        <v>33</v>
      </c>
      <c r="AX498" s="14" t="s">
        <v>74</v>
      </c>
      <c r="AY498" s="251" t="s">
        <v>152</v>
      </c>
    </row>
    <row r="499" spans="1:51" s="15" customFormat="1" ht="12">
      <c r="A499" s="15"/>
      <c r="B499" s="252"/>
      <c r="C499" s="253"/>
      <c r="D499" s="226" t="s">
        <v>163</v>
      </c>
      <c r="E499" s="254" t="s">
        <v>19</v>
      </c>
      <c r="F499" s="255" t="s">
        <v>170</v>
      </c>
      <c r="G499" s="253"/>
      <c r="H499" s="256">
        <v>19.78</v>
      </c>
      <c r="I499" s="257"/>
      <c r="J499" s="253"/>
      <c r="K499" s="253"/>
      <c r="L499" s="258"/>
      <c r="M499" s="259"/>
      <c r="N499" s="260"/>
      <c r="O499" s="260"/>
      <c r="P499" s="260"/>
      <c r="Q499" s="260"/>
      <c r="R499" s="260"/>
      <c r="S499" s="260"/>
      <c r="T499" s="261"/>
      <c r="U499" s="15"/>
      <c r="V499" s="15"/>
      <c r="W499" s="15"/>
      <c r="X499" s="15"/>
      <c r="Y499" s="15"/>
      <c r="Z499" s="15"/>
      <c r="AA499" s="15"/>
      <c r="AB499" s="15"/>
      <c r="AC499" s="15"/>
      <c r="AD499" s="15"/>
      <c r="AE499" s="15"/>
      <c r="AT499" s="262" t="s">
        <v>163</v>
      </c>
      <c r="AU499" s="262" t="s">
        <v>83</v>
      </c>
      <c r="AV499" s="15" t="s">
        <v>159</v>
      </c>
      <c r="AW499" s="15" t="s">
        <v>33</v>
      </c>
      <c r="AX499" s="15" t="s">
        <v>81</v>
      </c>
      <c r="AY499" s="262" t="s">
        <v>152</v>
      </c>
    </row>
    <row r="500" spans="1:65" s="2" customFormat="1" ht="14.4" customHeight="1">
      <c r="A500" s="39"/>
      <c r="B500" s="40"/>
      <c r="C500" s="263" t="s">
        <v>603</v>
      </c>
      <c r="D500" s="263" t="s">
        <v>531</v>
      </c>
      <c r="E500" s="264" t="s">
        <v>1062</v>
      </c>
      <c r="F500" s="265" t="s">
        <v>1063</v>
      </c>
      <c r="G500" s="266" t="s">
        <v>157</v>
      </c>
      <c r="H500" s="267">
        <v>0.696</v>
      </c>
      <c r="I500" s="268"/>
      <c r="J500" s="269">
        <f>ROUND(I500*H500,2)</f>
        <v>0</v>
      </c>
      <c r="K500" s="265" t="s">
        <v>158</v>
      </c>
      <c r="L500" s="270"/>
      <c r="M500" s="271" t="s">
        <v>19</v>
      </c>
      <c r="N500" s="272" t="s">
        <v>45</v>
      </c>
      <c r="O500" s="85"/>
      <c r="P500" s="222">
        <f>O500*H500</f>
        <v>0</v>
      </c>
      <c r="Q500" s="222">
        <v>0.55</v>
      </c>
      <c r="R500" s="222">
        <f>Q500*H500</f>
        <v>0.38280000000000003</v>
      </c>
      <c r="S500" s="222">
        <v>0</v>
      </c>
      <c r="T500" s="223">
        <f>S500*H500</f>
        <v>0</v>
      </c>
      <c r="U500" s="39"/>
      <c r="V500" s="39"/>
      <c r="W500" s="39"/>
      <c r="X500" s="39"/>
      <c r="Y500" s="39"/>
      <c r="Z500" s="39"/>
      <c r="AA500" s="39"/>
      <c r="AB500" s="39"/>
      <c r="AC500" s="39"/>
      <c r="AD500" s="39"/>
      <c r="AE500" s="39"/>
      <c r="AR500" s="224" t="s">
        <v>380</v>
      </c>
      <c r="AT500" s="224" t="s">
        <v>531</v>
      </c>
      <c r="AU500" s="224" t="s">
        <v>83</v>
      </c>
      <c r="AY500" s="18" t="s">
        <v>152</v>
      </c>
      <c r="BE500" s="225">
        <f>IF(N500="základní",J500,0)</f>
        <v>0</v>
      </c>
      <c r="BF500" s="225">
        <f>IF(N500="snížená",J500,0)</f>
        <v>0</v>
      </c>
      <c r="BG500" s="225">
        <f>IF(N500="zákl. přenesená",J500,0)</f>
        <v>0</v>
      </c>
      <c r="BH500" s="225">
        <f>IF(N500="sníž. přenesená",J500,0)</f>
        <v>0</v>
      </c>
      <c r="BI500" s="225">
        <f>IF(N500="nulová",J500,0)</f>
        <v>0</v>
      </c>
      <c r="BJ500" s="18" t="s">
        <v>81</v>
      </c>
      <c r="BK500" s="225">
        <f>ROUND(I500*H500,2)</f>
        <v>0</v>
      </c>
      <c r="BL500" s="18" t="s">
        <v>268</v>
      </c>
      <c r="BM500" s="224" t="s">
        <v>1064</v>
      </c>
    </row>
    <row r="501" spans="1:51" s="13" customFormat="1" ht="12">
      <c r="A501" s="13"/>
      <c r="B501" s="231"/>
      <c r="C501" s="232"/>
      <c r="D501" s="226" t="s">
        <v>163</v>
      </c>
      <c r="E501" s="233" t="s">
        <v>19</v>
      </c>
      <c r="F501" s="234" t="s">
        <v>1060</v>
      </c>
      <c r="G501" s="232"/>
      <c r="H501" s="233" t="s">
        <v>19</v>
      </c>
      <c r="I501" s="235"/>
      <c r="J501" s="232"/>
      <c r="K501" s="232"/>
      <c r="L501" s="236"/>
      <c r="M501" s="237"/>
      <c r="N501" s="238"/>
      <c r="O501" s="238"/>
      <c r="P501" s="238"/>
      <c r="Q501" s="238"/>
      <c r="R501" s="238"/>
      <c r="S501" s="238"/>
      <c r="T501" s="239"/>
      <c r="U501" s="13"/>
      <c r="V501" s="13"/>
      <c r="W501" s="13"/>
      <c r="X501" s="13"/>
      <c r="Y501" s="13"/>
      <c r="Z501" s="13"/>
      <c r="AA501" s="13"/>
      <c r="AB501" s="13"/>
      <c r="AC501" s="13"/>
      <c r="AD501" s="13"/>
      <c r="AE501" s="13"/>
      <c r="AT501" s="240" t="s">
        <v>163</v>
      </c>
      <c r="AU501" s="240" t="s">
        <v>83</v>
      </c>
      <c r="AV501" s="13" t="s">
        <v>81</v>
      </c>
      <c r="AW501" s="13" t="s">
        <v>33</v>
      </c>
      <c r="AX501" s="13" t="s">
        <v>74</v>
      </c>
      <c r="AY501" s="240" t="s">
        <v>152</v>
      </c>
    </row>
    <row r="502" spans="1:51" s="14" customFormat="1" ht="12">
      <c r="A502" s="14"/>
      <c r="B502" s="241"/>
      <c r="C502" s="242"/>
      <c r="D502" s="226" t="s">
        <v>163</v>
      </c>
      <c r="E502" s="243" t="s">
        <v>19</v>
      </c>
      <c r="F502" s="244" t="s">
        <v>1065</v>
      </c>
      <c r="G502" s="242"/>
      <c r="H502" s="245">
        <v>0.633</v>
      </c>
      <c r="I502" s="246"/>
      <c r="J502" s="242"/>
      <c r="K502" s="242"/>
      <c r="L502" s="247"/>
      <c r="M502" s="248"/>
      <c r="N502" s="249"/>
      <c r="O502" s="249"/>
      <c r="P502" s="249"/>
      <c r="Q502" s="249"/>
      <c r="R502" s="249"/>
      <c r="S502" s="249"/>
      <c r="T502" s="250"/>
      <c r="U502" s="14"/>
      <c r="V502" s="14"/>
      <c r="W502" s="14"/>
      <c r="X502" s="14"/>
      <c r="Y502" s="14"/>
      <c r="Z502" s="14"/>
      <c r="AA502" s="14"/>
      <c r="AB502" s="14"/>
      <c r="AC502" s="14"/>
      <c r="AD502" s="14"/>
      <c r="AE502" s="14"/>
      <c r="AT502" s="251" t="s">
        <v>163</v>
      </c>
      <c r="AU502" s="251" t="s">
        <v>83</v>
      </c>
      <c r="AV502" s="14" t="s">
        <v>83</v>
      </c>
      <c r="AW502" s="14" t="s">
        <v>33</v>
      </c>
      <c r="AX502" s="14" t="s">
        <v>74</v>
      </c>
      <c r="AY502" s="251" t="s">
        <v>152</v>
      </c>
    </row>
    <row r="503" spans="1:51" s="15" customFormat="1" ht="12">
      <c r="A503" s="15"/>
      <c r="B503" s="252"/>
      <c r="C503" s="253"/>
      <c r="D503" s="226" t="s">
        <v>163</v>
      </c>
      <c r="E503" s="254" t="s">
        <v>19</v>
      </c>
      <c r="F503" s="255" t="s">
        <v>170</v>
      </c>
      <c r="G503" s="253"/>
      <c r="H503" s="256">
        <v>0.633</v>
      </c>
      <c r="I503" s="257"/>
      <c r="J503" s="253"/>
      <c r="K503" s="253"/>
      <c r="L503" s="258"/>
      <c r="M503" s="259"/>
      <c r="N503" s="260"/>
      <c r="O503" s="260"/>
      <c r="P503" s="260"/>
      <c r="Q503" s="260"/>
      <c r="R503" s="260"/>
      <c r="S503" s="260"/>
      <c r="T503" s="261"/>
      <c r="U503" s="15"/>
      <c r="V503" s="15"/>
      <c r="W503" s="15"/>
      <c r="X503" s="15"/>
      <c r="Y503" s="15"/>
      <c r="Z503" s="15"/>
      <c r="AA503" s="15"/>
      <c r="AB503" s="15"/>
      <c r="AC503" s="15"/>
      <c r="AD503" s="15"/>
      <c r="AE503" s="15"/>
      <c r="AT503" s="262" t="s">
        <v>163</v>
      </c>
      <c r="AU503" s="262" t="s">
        <v>83</v>
      </c>
      <c r="AV503" s="15" t="s">
        <v>159</v>
      </c>
      <c r="AW503" s="15" t="s">
        <v>33</v>
      </c>
      <c r="AX503" s="15" t="s">
        <v>81</v>
      </c>
      <c r="AY503" s="262" t="s">
        <v>152</v>
      </c>
    </row>
    <row r="504" spans="1:51" s="14" customFormat="1" ht="12">
      <c r="A504" s="14"/>
      <c r="B504" s="241"/>
      <c r="C504" s="242"/>
      <c r="D504" s="226" t="s">
        <v>163</v>
      </c>
      <c r="E504" s="242"/>
      <c r="F504" s="244" t="s">
        <v>1066</v>
      </c>
      <c r="G504" s="242"/>
      <c r="H504" s="245">
        <v>0.696</v>
      </c>
      <c r="I504" s="246"/>
      <c r="J504" s="242"/>
      <c r="K504" s="242"/>
      <c r="L504" s="247"/>
      <c r="M504" s="248"/>
      <c r="N504" s="249"/>
      <c r="O504" s="249"/>
      <c r="P504" s="249"/>
      <c r="Q504" s="249"/>
      <c r="R504" s="249"/>
      <c r="S504" s="249"/>
      <c r="T504" s="250"/>
      <c r="U504" s="14"/>
      <c r="V504" s="14"/>
      <c r="W504" s="14"/>
      <c r="X504" s="14"/>
      <c r="Y504" s="14"/>
      <c r="Z504" s="14"/>
      <c r="AA504" s="14"/>
      <c r="AB504" s="14"/>
      <c r="AC504" s="14"/>
      <c r="AD504" s="14"/>
      <c r="AE504" s="14"/>
      <c r="AT504" s="251" t="s">
        <v>163</v>
      </c>
      <c r="AU504" s="251" t="s">
        <v>83</v>
      </c>
      <c r="AV504" s="14" t="s">
        <v>83</v>
      </c>
      <c r="AW504" s="14" t="s">
        <v>4</v>
      </c>
      <c r="AX504" s="14" t="s">
        <v>81</v>
      </c>
      <c r="AY504" s="251" t="s">
        <v>152</v>
      </c>
    </row>
    <row r="505" spans="1:65" s="2" customFormat="1" ht="14.4" customHeight="1">
      <c r="A505" s="39"/>
      <c r="B505" s="40"/>
      <c r="C505" s="213" t="s">
        <v>612</v>
      </c>
      <c r="D505" s="213" t="s">
        <v>154</v>
      </c>
      <c r="E505" s="214" t="s">
        <v>650</v>
      </c>
      <c r="F505" s="215" t="s">
        <v>651</v>
      </c>
      <c r="G505" s="216" t="s">
        <v>240</v>
      </c>
      <c r="H505" s="217">
        <v>19.78</v>
      </c>
      <c r="I505" s="218"/>
      <c r="J505" s="219">
        <f>ROUND(I505*H505,2)</f>
        <v>0</v>
      </c>
      <c r="K505" s="215" t="s">
        <v>158</v>
      </c>
      <c r="L505" s="45"/>
      <c r="M505" s="220" t="s">
        <v>19</v>
      </c>
      <c r="N505" s="221" t="s">
        <v>45</v>
      </c>
      <c r="O505" s="85"/>
      <c r="P505" s="222">
        <f>O505*H505</f>
        <v>0</v>
      </c>
      <c r="Q505" s="222">
        <v>0</v>
      </c>
      <c r="R505" s="222">
        <f>Q505*H505</f>
        <v>0</v>
      </c>
      <c r="S505" s="222">
        <v>0</v>
      </c>
      <c r="T505" s="223">
        <f>S505*H505</f>
        <v>0</v>
      </c>
      <c r="U505" s="39"/>
      <c r="V505" s="39"/>
      <c r="W505" s="39"/>
      <c r="X505" s="39"/>
      <c r="Y505" s="39"/>
      <c r="Z505" s="39"/>
      <c r="AA505" s="39"/>
      <c r="AB505" s="39"/>
      <c r="AC505" s="39"/>
      <c r="AD505" s="39"/>
      <c r="AE505" s="39"/>
      <c r="AR505" s="224" t="s">
        <v>268</v>
      </c>
      <c r="AT505" s="224" t="s">
        <v>154</v>
      </c>
      <c r="AU505" s="224" t="s">
        <v>83</v>
      </c>
      <c r="AY505" s="18" t="s">
        <v>152</v>
      </c>
      <c r="BE505" s="225">
        <f>IF(N505="základní",J505,0)</f>
        <v>0</v>
      </c>
      <c r="BF505" s="225">
        <f>IF(N505="snížená",J505,0)</f>
        <v>0</v>
      </c>
      <c r="BG505" s="225">
        <f>IF(N505="zákl. přenesená",J505,0)</f>
        <v>0</v>
      </c>
      <c r="BH505" s="225">
        <f>IF(N505="sníž. přenesená",J505,0)</f>
        <v>0</v>
      </c>
      <c r="BI505" s="225">
        <f>IF(N505="nulová",J505,0)</f>
        <v>0</v>
      </c>
      <c r="BJ505" s="18" t="s">
        <v>81</v>
      </c>
      <c r="BK505" s="225">
        <f>ROUND(I505*H505,2)</f>
        <v>0</v>
      </c>
      <c r="BL505" s="18" t="s">
        <v>268</v>
      </c>
      <c r="BM505" s="224" t="s">
        <v>1067</v>
      </c>
    </row>
    <row r="506" spans="1:47" s="2" customFormat="1" ht="12">
      <c r="A506" s="39"/>
      <c r="B506" s="40"/>
      <c r="C506" s="41"/>
      <c r="D506" s="226" t="s">
        <v>161</v>
      </c>
      <c r="E506" s="41"/>
      <c r="F506" s="227" t="s">
        <v>640</v>
      </c>
      <c r="G506" s="41"/>
      <c r="H506" s="41"/>
      <c r="I506" s="228"/>
      <c r="J506" s="41"/>
      <c r="K506" s="41"/>
      <c r="L506" s="45"/>
      <c r="M506" s="229"/>
      <c r="N506" s="230"/>
      <c r="O506" s="85"/>
      <c r="P506" s="85"/>
      <c r="Q506" s="85"/>
      <c r="R506" s="85"/>
      <c r="S506" s="85"/>
      <c r="T506" s="86"/>
      <c r="U506" s="39"/>
      <c r="V506" s="39"/>
      <c r="W506" s="39"/>
      <c r="X506" s="39"/>
      <c r="Y506" s="39"/>
      <c r="Z506" s="39"/>
      <c r="AA506" s="39"/>
      <c r="AB506" s="39"/>
      <c r="AC506" s="39"/>
      <c r="AD506" s="39"/>
      <c r="AE506" s="39"/>
      <c r="AT506" s="18" t="s">
        <v>161</v>
      </c>
      <c r="AU506" s="18" t="s">
        <v>83</v>
      </c>
    </row>
    <row r="507" spans="1:51" s="13" customFormat="1" ht="12">
      <c r="A507" s="13"/>
      <c r="B507" s="231"/>
      <c r="C507" s="232"/>
      <c r="D507" s="226" t="s">
        <v>163</v>
      </c>
      <c r="E507" s="233" t="s">
        <v>19</v>
      </c>
      <c r="F507" s="234" t="s">
        <v>1068</v>
      </c>
      <c r="G507" s="232"/>
      <c r="H507" s="233" t="s">
        <v>19</v>
      </c>
      <c r="I507" s="235"/>
      <c r="J507" s="232"/>
      <c r="K507" s="232"/>
      <c r="L507" s="236"/>
      <c r="M507" s="237"/>
      <c r="N507" s="238"/>
      <c r="O507" s="238"/>
      <c r="P507" s="238"/>
      <c r="Q507" s="238"/>
      <c r="R507" s="238"/>
      <c r="S507" s="238"/>
      <c r="T507" s="239"/>
      <c r="U507" s="13"/>
      <c r="V507" s="13"/>
      <c r="W507" s="13"/>
      <c r="X507" s="13"/>
      <c r="Y507" s="13"/>
      <c r="Z507" s="13"/>
      <c r="AA507" s="13"/>
      <c r="AB507" s="13"/>
      <c r="AC507" s="13"/>
      <c r="AD507" s="13"/>
      <c r="AE507" s="13"/>
      <c r="AT507" s="240" t="s">
        <v>163</v>
      </c>
      <c r="AU507" s="240" t="s">
        <v>83</v>
      </c>
      <c r="AV507" s="13" t="s">
        <v>81</v>
      </c>
      <c r="AW507" s="13" t="s">
        <v>33</v>
      </c>
      <c r="AX507" s="13" t="s">
        <v>74</v>
      </c>
      <c r="AY507" s="240" t="s">
        <v>152</v>
      </c>
    </row>
    <row r="508" spans="1:51" s="14" customFormat="1" ht="12">
      <c r="A508" s="14"/>
      <c r="B508" s="241"/>
      <c r="C508" s="242"/>
      <c r="D508" s="226" t="s">
        <v>163</v>
      </c>
      <c r="E508" s="243" t="s">
        <v>19</v>
      </c>
      <c r="F508" s="244" t="s">
        <v>1061</v>
      </c>
      <c r="G508" s="242"/>
      <c r="H508" s="245">
        <v>19.78</v>
      </c>
      <c r="I508" s="246"/>
      <c r="J508" s="242"/>
      <c r="K508" s="242"/>
      <c r="L508" s="247"/>
      <c r="M508" s="248"/>
      <c r="N508" s="249"/>
      <c r="O508" s="249"/>
      <c r="P508" s="249"/>
      <c r="Q508" s="249"/>
      <c r="R508" s="249"/>
      <c r="S508" s="249"/>
      <c r="T508" s="250"/>
      <c r="U508" s="14"/>
      <c r="V508" s="14"/>
      <c r="W508" s="14"/>
      <c r="X508" s="14"/>
      <c r="Y508" s="14"/>
      <c r="Z508" s="14"/>
      <c r="AA508" s="14"/>
      <c r="AB508" s="14"/>
      <c r="AC508" s="14"/>
      <c r="AD508" s="14"/>
      <c r="AE508" s="14"/>
      <c r="AT508" s="251" t="s">
        <v>163</v>
      </c>
      <c r="AU508" s="251" t="s">
        <v>83</v>
      </c>
      <c r="AV508" s="14" t="s">
        <v>83</v>
      </c>
      <c r="AW508" s="14" t="s">
        <v>33</v>
      </c>
      <c r="AX508" s="14" t="s">
        <v>74</v>
      </c>
      <c r="AY508" s="251" t="s">
        <v>152</v>
      </c>
    </row>
    <row r="509" spans="1:51" s="15" customFormat="1" ht="12">
      <c r="A509" s="15"/>
      <c r="B509" s="252"/>
      <c r="C509" s="253"/>
      <c r="D509" s="226" t="s">
        <v>163</v>
      </c>
      <c r="E509" s="254" t="s">
        <v>19</v>
      </c>
      <c r="F509" s="255" t="s">
        <v>170</v>
      </c>
      <c r="G509" s="253"/>
      <c r="H509" s="256">
        <v>19.78</v>
      </c>
      <c r="I509" s="257"/>
      <c r="J509" s="253"/>
      <c r="K509" s="253"/>
      <c r="L509" s="258"/>
      <c r="M509" s="259"/>
      <c r="N509" s="260"/>
      <c r="O509" s="260"/>
      <c r="P509" s="260"/>
      <c r="Q509" s="260"/>
      <c r="R509" s="260"/>
      <c r="S509" s="260"/>
      <c r="T509" s="261"/>
      <c r="U509" s="15"/>
      <c r="V509" s="15"/>
      <c r="W509" s="15"/>
      <c r="X509" s="15"/>
      <c r="Y509" s="15"/>
      <c r="Z509" s="15"/>
      <c r="AA509" s="15"/>
      <c r="AB509" s="15"/>
      <c r="AC509" s="15"/>
      <c r="AD509" s="15"/>
      <c r="AE509" s="15"/>
      <c r="AT509" s="262" t="s">
        <v>163</v>
      </c>
      <c r="AU509" s="262" t="s">
        <v>83</v>
      </c>
      <c r="AV509" s="15" t="s">
        <v>159</v>
      </c>
      <c r="AW509" s="15" t="s">
        <v>33</v>
      </c>
      <c r="AX509" s="15" t="s">
        <v>81</v>
      </c>
      <c r="AY509" s="262" t="s">
        <v>152</v>
      </c>
    </row>
    <row r="510" spans="1:65" s="2" customFormat="1" ht="14.4" customHeight="1">
      <c r="A510" s="39"/>
      <c r="B510" s="40"/>
      <c r="C510" s="263" t="s">
        <v>1069</v>
      </c>
      <c r="D510" s="263" t="s">
        <v>531</v>
      </c>
      <c r="E510" s="264" t="s">
        <v>553</v>
      </c>
      <c r="F510" s="265" t="s">
        <v>554</v>
      </c>
      <c r="G510" s="266" t="s">
        <v>157</v>
      </c>
      <c r="H510" s="267">
        <v>0.376</v>
      </c>
      <c r="I510" s="268"/>
      <c r="J510" s="269">
        <f>ROUND(I510*H510,2)</f>
        <v>0</v>
      </c>
      <c r="K510" s="265" t="s">
        <v>158</v>
      </c>
      <c r="L510" s="270"/>
      <c r="M510" s="271" t="s">
        <v>19</v>
      </c>
      <c r="N510" s="272" t="s">
        <v>45</v>
      </c>
      <c r="O510" s="85"/>
      <c r="P510" s="222">
        <f>O510*H510</f>
        <v>0</v>
      </c>
      <c r="Q510" s="222">
        <v>0.55</v>
      </c>
      <c r="R510" s="222">
        <f>Q510*H510</f>
        <v>0.2068</v>
      </c>
      <c r="S510" s="222">
        <v>0</v>
      </c>
      <c r="T510" s="223">
        <f>S510*H510</f>
        <v>0</v>
      </c>
      <c r="U510" s="39"/>
      <c r="V510" s="39"/>
      <c r="W510" s="39"/>
      <c r="X510" s="39"/>
      <c r="Y510" s="39"/>
      <c r="Z510" s="39"/>
      <c r="AA510" s="39"/>
      <c r="AB510" s="39"/>
      <c r="AC510" s="39"/>
      <c r="AD510" s="39"/>
      <c r="AE510" s="39"/>
      <c r="AR510" s="224" t="s">
        <v>380</v>
      </c>
      <c r="AT510" s="224" t="s">
        <v>531</v>
      </c>
      <c r="AU510" s="224" t="s">
        <v>83</v>
      </c>
      <c r="AY510" s="18" t="s">
        <v>152</v>
      </c>
      <c r="BE510" s="225">
        <f>IF(N510="základní",J510,0)</f>
        <v>0</v>
      </c>
      <c r="BF510" s="225">
        <f>IF(N510="snížená",J510,0)</f>
        <v>0</v>
      </c>
      <c r="BG510" s="225">
        <f>IF(N510="zákl. přenesená",J510,0)</f>
        <v>0</v>
      </c>
      <c r="BH510" s="225">
        <f>IF(N510="sníž. přenesená",J510,0)</f>
        <v>0</v>
      </c>
      <c r="BI510" s="225">
        <f>IF(N510="nulová",J510,0)</f>
        <v>0</v>
      </c>
      <c r="BJ510" s="18" t="s">
        <v>81</v>
      </c>
      <c r="BK510" s="225">
        <f>ROUND(I510*H510,2)</f>
        <v>0</v>
      </c>
      <c r="BL510" s="18" t="s">
        <v>268</v>
      </c>
      <c r="BM510" s="224" t="s">
        <v>1070</v>
      </c>
    </row>
    <row r="511" spans="1:51" s="13" customFormat="1" ht="12">
      <c r="A511" s="13"/>
      <c r="B511" s="231"/>
      <c r="C511" s="232"/>
      <c r="D511" s="226" t="s">
        <v>163</v>
      </c>
      <c r="E511" s="233" t="s">
        <v>19</v>
      </c>
      <c r="F511" s="234" t="s">
        <v>1068</v>
      </c>
      <c r="G511" s="232"/>
      <c r="H511" s="233" t="s">
        <v>19</v>
      </c>
      <c r="I511" s="235"/>
      <c r="J511" s="232"/>
      <c r="K511" s="232"/>
      <c r="L511" s="236"/>
      <c r="M511" s="237"/>
      <c r="N511" s="238"/>
      <c r="O511" s="238"/>
      <c r="P511" s="238"/>
      <c r="Q511" s="238"/>
      <c r="R511" s="238"/>
      <c r="S511" s="238"/>
      <c r="T511" s="239"/>
      <c r="U511" s="13"/>
      <c r="V511" s="13"/>
      <c r="W511" s="13"/>
      <c r="X511" s="13"/>
      <c r="Y511" s="13"/>
      <c r="Z511" s="13"/>
      <c r="AA511" s="13"/>
      <c r="AB511" s="13"/>
      <c r="AC511" s="13"/>
      <c r="AD511" s="13"/>
      <c r="AE511" s="13"/>
      <c r="AT511" s="240" t="s">
        <v>163</v>
      </c>
      <c r="AU511" s="240" t="s">
        <v>83</v>
      </c>
      <c r="AV511" s="13" t="s">
        <v>81</v>
      </c>
      <c r="AW511" s="13" t="s">
        <v>33</v>
      </c>
      <c r="AX511" s="13" t="s">
        <v>74</v>
      </c>
      <c r="AY511" s="240" t="s">
        <v>152</v>
      </c>
    </row>
    <row r="512" spans="1:51" s="14" customFormat="1" ht="12">
      <c r="A512" s="14"/>
      <c r="B512" s="241"/>
      <c r="C512" s="242"/>
      <c r="D512" s="226" t="s">
        <v>163</v>
      </c>
      <c r="E512" s="243" t="s">
        <v>19</v>
      </c>
      <c r="F512" s="244" t="s">
        <v>1071</v>
      </c>
      <c r="G512" s="242"/>
      <c r="H512" s="245">
        <v>0.342</v>
      </c>
      <c r="I512" s="246"/>
      <c r="J512" s="242"/>
      <c r="K512" s="242"/>
      <c r="L512" s="247"/>
      <c r="M512" s="248"/>
      <c r="N512" s="249"/>
      <c r="O512" s="249"/>
      <c r="P512" s="249"/>
      <c r="Q512" s="249"/>
      <c r="R512" s="249"/>
      <c r="S512" s="249"/>
      <c r="T512" s="250"/>
      <c r="U512" s="14"/>
      <c r="V512" s="14"/>
      <c r="W512" s="14"/>
      <c r="X512" s="14"/>
      <c r="Y512" s="14"/>
      <c r="Z512" s="14"/>
      <c r="AA512" s="14"/>
      <c r="AB512" s="14"/>
      <c r="AC512" s="14"/>
      <c r="AD512" s="14"/>
      <c r="AE512" s="14"/>
      <c r="AT512" s="251" t="s">
        <v>163</v>
      </c>
      <c r="AU512" s="251" t="s">
        <v>83</v>
      </c>
      <c r="AV512" s="14" t="s">
        <v>83</v>
      </c>
      <c r="AW512" s="14" t="s">
        <v>33</v>
      </c>
      <c r="AX512" s="14" t="s">
        <v>74</v>
      </c>
      <c r="AY512" s="251" t="s">
        <v>152</v>
      </c>
    </row>
    <row r="513" spans="1:51" s="15" customFormat="1" ht="12">
      <c r="A513" s="15"/>
      <c r="B513" s="252"/>
      <c r="C513" s="253"/>
      <c r="D513" s="226" t="s">
        <v>163</v>
      </c>
      <c r="E513" s="254" t="s">
        <v>19</v>
      </c>
      <c r="F513" s="255" t="s">
        <v>170</v>
      </c>
      <c r="G513" s="253"/>
      <c r="H513" s="256">
        <v>0.342</v>
      </c>
      <c r="I513" s="257"/>
      <c r="J513" s="253"/>
      <c r="K513" s="253"/>
      <c r="L513" s="258"/>
      <c r="M513" s="259"/>
      <c r="N513" s="260"/>
      <c r="O513" s="260"/>
      <c r="P513" s="260"/>
      <c r="Q513" s="260"/>
      <c r="R513" s="260"/>
      <c r="S513" s="260"/>
      <c r="T513" s="261"/>
      <c r="U513" s="15"/>
      <c r="V513" s="15"/>
      <c r="W513" s="15"/>
      <c r="X513" s="15"/>
      <c r="Y513" s="15"/>
      <c r="Z513" s="15"/>
      <c r="AA513" s="15"/>
      <c r="AB513" s="15"/>
      <c r="AC513" s="15"/>
      <c r="AD513" s="15"/>
      <c r="AE513" s="15"/>
      <c r="AT513" s="262" t="s">
        <v>163</v>
      </c>
      <c r="AU513" s="262" t="s">
        <v>83</v>
      </c>
      <c r="AV513" s="15" t="s">
        <v>159</v>
      </c>
      <c r="AW513" s="15" t="s">
        <v>33</v>
      </c>
      <c r="AX513" s="15" t="s">
        <v>81</v>
      </c>
      <c r="AY513" s="262" t="s">
        <v>152</v>
      </c>
    </row>
    <row r="514" spans="1:51" s="14" customFormat="1" ht="12">
      <c r="A514" s="14"/>
      <c r="B514" s="241"/>
      <c r="C514" s="242"/>
      <c r="D514" s="226" t="s">
        <v>163</v>
      </c>
      <c r="E514" s="242"/>
      <c r="F514" s="244" t="s">
        <v>1072</v>
      </c>
      <c r="G514" s="242"/>
      <c r="H514" s="245">
        <v>0.376</v>
      </c>
      <c r="I514" s="246"/>
      <c r="J514" s="242"/>
      <c r="K514" s="242"/>
      <c r="L514" s="247"/>
      <c r="M514" s="248"/>
      <c r="N514" s="249"/>
      <c r="O514" s="249"/>
      <c r="P514" s="249"/>
      <c r="Q514" s="249"/>
      <c r="R514" s="249"/>
      <c r="S514" s="249"/>
      <c r="T514" s="250"/>
      <c r="U514" s="14"/>
      <c r="V514" s="14"/>
      <c r="W514" s="14"/>
      <c r="X514" s="14"/>
      <c r="Y514" s="14"/>
      <c r="Z514" s="14"/>
      <c r="AA514" s="14"/>
      <c r="AB514" s="14"/>
      <c r="AC514" s="14"/>
      <c r="AD514" s="14"/>
      <c r="AE514" s="14"/>
      <c r="AT514" s="251" t="s">
        <v>163</v>
      </c>
      <c r="AU514" s="251" t="s">
        <v>83</v>
      </c>
      <c r="AV514" s="14" t="s">
        <v>83</v>
      </c>
      <c r="AW514" s="14" t="s">
        <v>4</v>
      </c>
      <c r="AX514" s="14" t="s">
        <v>81</v>
      </c>
      <c r="AY514" s="251" t="s">
        <v>152</v>
      </c>
    </row>
    <row r="515" spans="1:65" s="2" customFormat="1" ht="14.4" customHeight="1">
      <c r="A515" s="39"/>
      <c r="B515" s="40"/>
      <c r="C515" s="213" t="s">
        <v>1073</v>
      </c>
      <c r="D515" s="213" t="s">
        <v>154</v>
      </c>
      <c r="E515" s="214" t="s">
        <v>659</v>
      </c>
      <c r="F515" s="215" t="s">
        <v>660</v>
      </c>
      <c r="G515" s="216" t="s">
        <v>240</v>
      </c>
      <c r="H515" s="217">
        <v>39.56</v>
      </c>
      <c r="I515" s="218"/>
      <c r="J515" s="219">
        <f>ROUND(I515*H515,2)</f>
        <v>0</v>
      </c>
      <c r="K515" s="215" t="s">
        <v>158</v>
      </c>
      <c r="L515" s="45"/>
      <c r="M515" s="220" t="s">
        <v>19</v>
      </c>
      <c r="N515" s="221" t="s">
        <v>45</v>
      </c>
      <c r="O515" s="85"/>
      <c r="P515" s="222">
        <f>O515*H515</f>
        <v>0</v>
      </c>
      <c r="Q515" s="222">
        <v>0.0002</v>
      </c>
      <c r="R515" s="222">
        <f>Q515*H515</f>
        <v>0.007912</v>
      </c>
      <c r="S515" s="222">
        <v>0</v>
      </c>
      <c r="T515" s="223">
        <f>S515*H515</f>
        <v>0</v>
      </c>
      <c r="U515" s="39"/>
      <c r="V515" s="39"/>
      <c r="W515" s="39"/>
      <c r="X515" s="39"/>
      <c r="Y515" s="39"/>
      <c r="Z515" s="39"/>
      <c r="AA515" s="39"/>
      <c r="AB515" s="39"/>
      <c r="AC515" s="39"/>
      <c r="AD515" s="39"/>
      <c r="AE515" s="39"/>
      <c r="AR515" s="224" t="s">
        <v>268</v>
      </c>
      <c r="AT515" s="224" t="s">
        <v>154</v>
      </c>
      <c r="AU515" s="224" t="s">
        <v>83</v>
      </c>
      <c r="AY515" s="18" t="s">
        <v>152</v>
      </c>
      <c r="BE515" s="225">
        <f>IF(N515="základní",J515,0)</f>
        <v>0</v>
      </c>
      <c r="BF515" s="225">
        <f>IF(N515="snížená",J515,0)</f>
        <v>0</v>
      </c>
      <c r="BG515" s="225">
        <f>IF(N515="zákl. přenesená",J515,0)</f>
        <v>0</v>
      </c>
      <c r="BH515" s="225">
        <f>IF(N515="sníž. přenesená",J515,0)</f>
        <v>0</v>
      </c>
      <c r="BI515" s="225">
        <f>IF(N515="nulová",J515,0)</f>
        <v>0</v>
      </c>
      <c r="BJ515" s="18" t="s">
        <v>81</v>
      </c>
      <c r="BK515" s="225">
        <f>ROUND(I515*H515,2)</f>
        <v>0</v>
      </c>
      <c r="BL515" s="18" t="s">
        <v>268</v>
      </c>
      <c r="BM515" s="224" t="s">
        <v>1074</v>
      </c>
    </row>
    <row r="516" spans="1:47" s="2" customFormat="1" ht="12">
      <c r="A516" s="39"/>
      <c r="B516" s="40"/>
      <c r="C516" s="41"/>
      <c r="D516" s="226" t="s">
        <v>161</v>
      </c>
      <c r="E516" s="41"/>
      <c r="F516" s="227" t="s">
        <v>662</v>
      </c>
      <c r="G516" s="41"/>
      <c r="H516" s="41"/>
      <c r="I516" s="228"/>
      <c r="J516" s="41"/>
      <c r="K516" s="41"/>
      <c r="L516" s="45"/>
      <c r="M516" s="229"/>
      <c r="N516" s="230"/>
      <c r="O516" s="85"/>
      <c r="P516" s="85"/>
      <c r="Q516" s="85"/>
      <c r="R516" s="85"/>
      <c r="S516" s="85"/>
      <c r="T516" s="86"/>
      <c r="U516" s="39"/>
      <c r="V516" s="39"/>
      <c r="W516" s="39"/>
      <c r="X516" s="39"/>
      <c r="Y516" s="39"/>
      <c r="Z516" s="39"/>
      <c r="AA516" s="39"/>
      <c r="AB516" s="39"/>
      <c r="AC516" s="39"/>
      <c r="AD516" s="39"/>
      <c r="AE516" s="39"/>
      <c r="AT516" s="18" t="s">
        <v>161</v>
      </c>
      <c r="AU516" s="18" t="s">
        <v>83</v>
      </c>
    </row>
    <row r="517" spans="1:51" s="13" customFormat="1" ht="12">
      <c r="A517" s="13"/>
      <c r="B517" s="231"/>
      <c r="C517" s="232"/>
      <c r="D517" s="226" t="s">
        <v>163</v>
      </c>
      <c r="E517" s="233" t="s">
        <v>19</v>
      </c>
      <c r="F517" s="234" t="s">
        <v>1060</v>
      </c>
      <c r="G517" s="232"/>
      <c r="H517" s="233" t="s">
        <v>19</v>
      </c>
      <c r="I517" s="235"/>
      <c r="J517" s="232"/>
      <c r="K517" s="232"/>
      <c r="L517" s="236"/>
      <c r="M517" s="237"/>
      <c r="N517" s="238"/>
      <c r="O517" s="238"/>
      <c r="P517" s="238"/>
      <c r="Q517" s="238"/>
      <c r="R517" s="238"/>
      <c r="S517" s="238"/>
      <c r="T517" s="239"/>
      <c r="U517" s="13"/>
      <c r="V517" s="13"/>
      <c r="W517" s="13"/>
      <c r="X517" s="13"/>
      <c r="Y517" s="13"/>
      <c r="Z517" s="13"/>
      <c r="AA517" s="13"/>
      <c r="AB517" s="13"/>
      <c r="AC517" s="13"/>
      <c r="AD517" s="13"/>
      <c r="AE517" s="13"/>
      <c r="AT517" s="240" t="s">
        <v>163</v>
      </c>
      <c r="AU517" s="240" t="s">
        <v>83</v>
      </c>
      <c r="AV517" s="13" t="s">
        <v>81</v>
      </c>
      <c r="AW517" s="13" t="s">
        <v>33</v>
      </c>
      <c r="AX517" s="13" t="s">
        <v>74</v>
      </c>
      <c r="AY517" s="240" t="s">
        <v>152</v>
      </c>
    </row>
    <row r="518" spans="1:51" s="14" customFormat="1" ht="12">
      <c r="A518" s="14"/>
      <c r="B518" s="241"/>
      <c r="C518" s="242"/>
      <c r="D518" s="226" t="s">
        <v>163</v>
      </c>
      <c r="E518" s="243" t="s">
        <v>19</v>
      </c>
      <c r="F518" s="244" t="s">
        <v>1061</v>
      </c>
      <c r="G518" s="242"/>
      <c r="H518" s="245">
        <v>19.78</v>
      </c>
      <c r="I518" s="246"/>
      <c r="J518" s="242"/>
      <c r="K518" s="242"/>
      <c r="L518" s="247"/>
      <c r="M518" s="248"/>
      <c r="N518" s="249"/>
      <c r="O518" s="249"/>
      <c r="P518" s="249"/>
      <c r="Q518" s="249"/>
      <c r="R518" s="249"/>
      <c r="S518" s="249"/>
      <c r="T518" s="250"/>
      <c r="U518" s="14"/>
      <c r="V518" s="14"/>
      <c r="W518" s="14"/>
      <c r="X518" s="14"/>
      <c r="Y518" s="14"/>
      <c r="Z518" s="14"/>
      <c r="AA518" s="14"/>
      <c r="AB518" s="14"/>
      <c r="AC518" s="14"/>
      <c r="AD518" s="14"/>
      <c r="AE518" s="14"/>
      <c r="AT518" s="251" t="s">
        <v>163</v>
      </c>
      <c r="AU518" s="251" t="s">
        <v>83</v>
      </c>
      <c r="AV518" s="14" t="s">
        <v>83</v>
      </c>
      <c r="AW518" s="14" t="s">
        <v>33</v>
      </c>
      <c r="AX518" s="14" t="s">
        <v>74</v>
      </c>
      <c r="AY518" s="251" t="s">
        <v>152</v>
      </c>
    </row>
    <row r="519" spans="1:51" s="13" customFormat="1" ht="12">
      <c r="A519" s="13"/>
      <c r="B519" s="231"/>
      <c r="C519" s="232"/>
      <c r="D519" s="226" t="s">
        <v>163</v>
      </c>
      <c r="E519" s="233" t="s">
        <v>19</v>
      </c>
      <c r="F519" s="234" t="s">
        <v>1068</v>
      </c>
      <c r="G519" s="232"/>
      <c r="H519" s="233" t="s">
        <v>19</v>
      </c>
      <c r="I519" s="235"/>
      <c r="J519" s="232"/>
      <c r="K519" s="232"/>
      <c r="L519" s="236"/>
      <c r="M519" s="237"/>
      <c r="N519" s="238"/>
      <c r="O519" s="238"/>
      <c r="P519" s="238"/>
      <c r="Q519" s="238"/>
      <c r="R519" s="238"/>
      <c r="S519" s="238"/>
      <c r="T519" s="239"/>
      <c r="U519" s="13"/>
      <c r="V519" s="13"/>
      <c r="W519" s="13"/>
      <c r="X519" s="13"/>
      <c r="Y519" s="13"/>
      <c r="Z519" s="13"/>
      <c r="AA519" s="13"/>
      <c r="AB519" s="13"/>
      <c r="AC519" s="13"/>
      <c r="AD519" s="13"/>
      <c r="AE519" s="13"/>
      <c r="AT519" s="240" t="s">
        <v>163</v>
      </c>
      <c r="AU519" s="240" t="s">
        <v>83</v>
      </c>
      <c r="AV519" s="13" t="s">
        <v>81</v>
      </c>
      <c r="AW519" s="13" t="s">
        <v>33</v>
      </c>
      <c r="AX519" s="13" t="s">
        <v>74</v>
      </c>
      <c r="AY519" s="240" t="s">
        <v>152</v>
      </c>
    </row>
    <row r="520" spans="1:51" s="14" customFormat="1" ht="12">
      <c r="A520" s="14"/>
      <c r="B520" s="241"/>
      <c r="C520" s="242"/>
      <c r="D520" s="226" t="s">
        <v>163</v>
      </c>
      <c r="E520" s="243" t="s">
        <v>19</v>
      </c>
      <c r="F520" s="244" t="s">
        <v>1061</v>
      </c>
      <c r="G520" s="242"/>
      <c r="H520" s="245">
        <v>19.78</v>
      </c>
      <c r="I520" s="246"/>
      <c r="J520" s="242"/>
      <c r="K520" s="242"/>
      <c r="L520" s="247"/>
      <c r="M520" s="248"/>
      <c r="N520" s="249"/>
      <c r="O520" s="249"/>
      <c r="P520" s="249"/>
      <c r="Q520" s="249"/>
      <c r="R520" s="249"/>
      <c r="S520" s="249"/>
      <c r="T520" s="250"/>
      <c r="U520" s="14"/>
      <c r="V520" s="14"/>
      <c r="W520" s="14"/>
      <c r="X520" s="14"/>
      <c r="Y520" s="14"/>
      <c r="Z520" s="14"/>
      <c r="AA520" s="14"/>
      <c r="AB520" s="14"/>
      <c r="AC520" s="14"/>
      <c r="AD520" s="14"/>
      <c r="AE520" s="14"/>
      <c r="AT520" s="251" t="s">
        <v>163</v>
      </c>
      <c r="AU520" s="251" t="s">
        <v>83</v>
      </c>
      <c r="AV520" s="14" t="s">
        <v>83</v>
      </c>
      <c r="AW520" s="14" t="s">
        <v>33</v>
      </c>
      <c r="AX520" s="14" t="s">
        <v>74</v>
      </c>
      <c r="AY520" s="251" t="s">
        <v>152</v>
      </c>
    </row>
    <row r="521" spans="1:51" s="15" customFormat="1" ht="12">
      <c r="A521" s="15"/>
      <c r="B521" s="252"/>
      <c r="C521" s="253"/>
      <c r="D521" s="226" t="s">
        <v>163</v>
      </c>
      <c r="E521" s="254" t="s">
        <v>19</v>
      </c>
      <c r="F521" s="255" t="s">
        <v>170</v>
      </c>
      <c r="G521" s="253"/>
      <c r="H521" s="256">
        <v>39.56</v>
      </c>
      <c r="I521" s="257"/>
      <c r="J521" s="253"/>
      <c r="K521" s="253"/>
      <c r="L521" s="258"/>
      <c r="M521" s="259"/>
      <c r="N521" s="260"/>
      <c r="O521" s="260"/>
      <c r="P521" s="260"/>
      <c r="Q521" s="260"/>
      <c r="R521" s="260"/>
      <c r="S521" s="260"/>
      <c r="T521" s="261"/>
      <c r="U521" s="15"/>
      <c r="V521" s="15"/>
      <c r="W521" s="15"/>
      <c r="X521" s="15"/>
      <c r="Y521" s="15"/>
      <c r="Z521" s="15"/>
      <c r="AA521" s="15"/>
      <c r="AB521" s="15"/>
      <c r="AC521" s="15"/>
      <c r="AD521" s="15"/>
      <c r="AE521" s="15"/>
      <c r="AT521" s="262" t="s">
        <v>163</v>
      </c>
      <c r="AU521" s="262" t="s">
        <v>83</v>
      </c>
      <c r="AV521" s="15" t="s">
        <v>159</v>
      </c>
      <c r="AW521" s="15" t="s">
        <v>33</v>
      </c>
      <c r="AX521" s="15" t="s">
        <v>81</v>
      </c>
      <c r="AY521" s="262" t="s">
        <v>152</v>
      </c>
    </row>
    <row r="522" spans="1:65" s="2" customFormat="1" ht="24.15" customHeight="1">
      <c r="A522" s="39"/>
      <c r="B522" s="40"/>
      <c r="C522" s="213" t="s">
        <v>618</v>
      </c>
      <c r="D522" s="213" t="s">
        <v>154</v>
      </c>
      <c r="E522" s="214" t="s">
        <v>1075</v>
      </c>
      <c r="F522" s="215" t="s">
        <v>1076</v>
      </c>
      <c r="G522" s="216" t="s">
        <v>475</v>
      </c>
      <c r="H522" s="217">
        <v>24</v>
      </c>
      <c r="I522" s="218"/>
      <c r="J522" s="219">
        <f>ROUND(I522*H522,2)</f>
        <v>0</v>
      </c>
      <c r="K522" s="215" t="s">
        <v>158</v>
      </c>
      <c r="L522" s="45"/>
      <c r="M522" s="220" t="s">
        <v>19</v>
      </c>
      <c r="N522" s="221" t="s">
        <v>45</v>
      </c>
      <c r="O522" s="85"/>
      <c r="P522" s="222">
        <f>O522*H522</f>
        <v>0</v>
      </c>
      <c r="Q522" s="222">
        <v>0</v>
      </c>
      <c r="R522" s="222">
        <f>Q522*H522</f>
        <v>0</v>
      </c>
      <c r="S522" s="222">
        <v>0</v>
      </c>
      <c r="T522" s="223">
        <f>S522*H522</f>
        <v>0</v>
      </c>
      <c r="U522" s="39"/>
      <c r="V522" s="39"/>
      <c r="W522" s="39"/>
      <c r="X522" s="39"/>
      <c r="Y522" s="39"/>
      <c r="Z522" s="39"/>
      <c r="AA522" s="39"/>
      <c r="AB522" s="39"/>
      <c r="AC522" s="39"/>
      <c r="AD522" s="39"/>
      <c r="AE522" s="39"/>
      <c r="AR522" s="224" t="s">
        <v>268</v>
      </c>
      <c r="AT522" s="224" t="s">
        <v>154</v>
      </c>
      <c r="AU522" s="224" t="s">
        <v>83</v>
      </c>
      <c r="AY522" s="18" t="s">
        <v>152</v>
      </c>
      <c r="BE522" s="225">
        <f>IF(N522="základní",J522,0)</f>
        <v>0</v>
      </c>
      <c r="BF522" s="225">
        <f>IF(N522="snížená",J522,0)</f>
        <v>0</v>
      </c>
      <c r="BG522" s="225">
        <f>IF(N522="zákl. přenesená",J522,0)</f>
        <v>0</v>
      </c>
      <c r="BH522" s="225">
        <f>IF(N522="sníž. přenesená",J522,0)</f>
        <v>0</v>
      </c>
      <c r="BI522" s="225">
        <f>IF(N522="nulová",J522,0)</f>
        <v>0</v>
      </c>
      <c r="BJ522" s="18" t="s">
        <v>81</v>
      </c>
      <c r="BK522" s="225">
        <f>ROUND(I522*H522,2)</f>
        <v>0</v>
      </c>
      <c r="BL522" s="18" t="s">
        <v>268</v>
      </c>
      <c r="BM522" s="224" t="s">
        <v>1077</v>
      </c>
    </row>
    <row r="523" spans="1:47" s="2" customFormat="1" ht="12">
      <c r="A523" s="39"/>
      <c r="B523" s="40"/>
      <c r="C523" s="41"/>
      <c r="D523" s="226" t="s">
        <v>161</v>
      </c>
      <c r="E523" s="41"/>
      <c r="F523" s="227" t="s">
        <v>722</v>
      </c>
      <c r="G523" s="41"/>
      <c r="H523" s="41"/>
      <c r="I523" s="228"/>
      <c r="J523" s="41"/>
      <c r="K523" s="41"/>
      <c r="L523" s="45"/>
      <c r="M523" s="229"/>
      <c r="N523" s="230"/>
      <c r="O523" s="85"/>
      <c r="P523" s="85"/>
      <c r="Q523" s="85"/>
      <c r="R523" s="85"/>
      <c r="S523" s="85"/>
      <c r="T523" s="86"/>
      <c r="U523" s="39"/>
      <c r="V523" s="39"/>
      <c r="W523" s="39"/>
      <c r="X523" s="39"/>
      <c r="Y523" s="39"/>
      <c r="Z523" s="39"/>
      <c r="AA523" s="39"/>
      <c r="AB523" s="39"/>
      <c r="AC523" s="39"/>
      <c r="AD523" s="39"/>
      <c r="AE523" s="39"/>
      <c r="AT523" s="18" t="s">
        <v>161</v>
      </c>
      <c r="AU523" s="18" t="s">
        <v>83</v>
      </c>
    </row>
    <row r="524" spans="1:51" s="13" customFormat="1" ht="12">
      <c r="A524" s="13"/>
      <c r="B524" s="231"/>
      <c r="C524" s="232"/>
      <c r="D524" s="226" t="s">
        <v>163</v>
      </c>
      <c r="E524" s="233" t="s">
        <v>19</v>
      </c>
      <c r="F524" s="234" t="s">
        <v>723</v>
      </c>
      <c r="G524" s="232"/>
      <c r="H524" s="233" t="s">
        <v>19</v>
      </c>
      <c r="I524" s="235"/>
      <c r="J524" s="232"/>
      <c r="K524" s="232"/>
      <c r="L524" s="236"/>
      <c r="M524" s="237"/>
      <c r="N524" s="238"/>
      <c r="O524" s="238"/>
      <c r="P524" s="238"/>
      <c r="Q524" s="238"/>
      <c r="R524" s="238"/>
      <c r="S524" s="238"/>
      <c r="T524" s="239"/>
      <c r="U524" s="13"/>
      <c r="V524" s="13"/>
      <c r="W524" s="13"/>
      <c r="X524" s="13"/>
      <c r="Y524" s="13"/>
      <c r="Z524" s="13"/>
      <c r="AA524" s="13"/>
      <c r="AB524" s="13"/>
      <c r="AC524" s="13"/>
      <c r="AD524" s="13"/>
      <c r="AE524" s="13"/>
      <c r="AT524" s="240" t="s">
        <v>163</v>
      </c>
      <c r="AU524" s="240" t="s">
        <v>83</v>
      </c>
      <c r="AV524" s="13" t="s">
        <v>81</v>
      </c>
      <c r="AW524" s="13" t="s">
        <v>33</v>
      </c>
      <c r="AX524" s="13" t="s">
        <v>74</v>
      </c>
      <c r="AY524" s="240" t="s">
        <v>152</v>
      </c>
    </row>
    <row r="525" spans="1:51" s="14" customFormat="1" ht="12">
      <c r="A525" s="14"/>
      <c r="B525" s="241"/>
      <c r="C525" s="242"/>
      <c r="D525" s="226" t="s">
        <v>163</v>
      </c>
      <c r="E525" s="243" t="s">
        <v>19</v>
      </c>
      <c r="F525" s="244" t="s">
        <v>1078</v>
      </c>
      <c r="G525" s="242"/>
      <c r="H525" s="245">
        <v>24</v>
      </c>
      <c r="I525" s="246"/>
      <c r="J525" s="242"/>
      <c r="K525" s="242"/>
      <c r="L525" s="247"/>
      <c r="M525" s="248"/>
      <c r="N525" s="249"/>
      <c r="O525" s="249"/>
      <c r="P525" s="249"/>
      <c r="Q525" s="249"/>
      <c r="R525" s="249"/>
      <c r="S525" s="249"/>
      <c r="T525" s="250"/>
      <c r="U525" s="14"/>
      <c r="V525" s="14"/>
      <c r="W525" s="14"/>
      <c r="X525" s="14"/>
      <c r="Y525" s="14"/>
      <c r="Z525" s="14"/>
      <c r="AA525" s="14"/>
      <c r="AB525" s="14"/>
      <c r="AC525" s="14"/>
      <c r="AD525" s="14"/>
      <c r="AE525" s="14"/>
      <c r="AT525" s="251" t="s">
        <v>163</v>
      </c>
      <c r="AU525" s="251" t="s">
        <v>83</v>
      </c>
      <c r="AV525" s="14" t="s">
        <v>83</v>
      </c>
      <c r="AW525" s="14" t="s">
        <v>33</v>
      </c>
      <c r="AX525" s="14" t="s">
        <v>74</v>
      </c>
      <c r="AY525" s="251" t="s">
        <v>152</v>
      </c>
    </row>
    <row r="526" spans="1:51" s="15" customFormat="1" ht="12">
      <c r="A526" s="15"/>
      <c r="B526" s="252"/>
      <c r="C526" s="253"/>
      <c r="D526" s="226" t="s">
        <v>163</v>
      </c>
      <c r="E526" s="254" t="s">
        <v>19</v>
      </c>
      <c r="F526" s="255" t="s">
        <v>170</v>
      </c>
      <c r="G526" s="253"/>
      <c r="H526" s="256">
        <v>24</v>
      </c>
      <c r="I526" s="257"/>
      <c r="J526" s="253"/>
      <c r="K526" s="253"/>
      <c r="L526" s="258"/>
      <c r="M526" s="259"/>
      <c r="N526" s="260"/>
      <c r="O526" s="260"/>
      <c r="P526" s="260"/>
      <c r="Q526" s="260"/>
      <c r="R526" s="260"/>
      <c r="S526" s="260"/>
      <c r="T526" s="261"/>
      <c r="U526" s="15"/>
      <c r="V526" s="15"/>
      <c r="W526" s="15"/>
      <c r="X526" s="15"/>
      <c r="Y526" s="15"/>
      <c r="Z526" s="15"/>
      <c r="AA526" s="15"/>
      <c r="AB526" s="15"/>
      <c r="AC526" s="15"/>
      <c r="AD526" s="15"/>
      <c r="AE526" s="15"/>
      <c r="AT526" s="262" t="s">
        <v>163</v>
      </c>
      <c r="AU526" s="262" t="s">
        <v>83</v>
      </c>
      <c r="AV526" s="15" t="s">
        <v>159</v>
      </c>
      <c r="AW526" s="15" t="s">
        <v>33</v>
      </c>
      <c r="AX526" s="15" t="s">
        <v>81</v>
      </c>
      <c r="AY526" s="262" t="s">
        <v>152</v>
      </c>
    </row>
    <row r="527" spans="1:65" s="2" customFormat="1" ht="24.15" customHeight="1">
      <c r="A527" s="39"/>
      <c r="B527" s="40"/>
      <c r="C527" s="263" t="s">
        <v>623</v>
      </c>
      <c r="D527" s="263" t="s">
        <v>531</v>
      </c>
      <c r="E527" s="264" t="s">
        <v>532</v>
      </c>
      <c r="F527" s="265" t="s">
        <v>533</v>
      </c>
      <c r="G527" s="266" t="s">
        <v>157</v>
      </c>
      <c r="H527" s="267">
        <v>0.347</v>
      </c>
      <c r="I527" s="268"/>
      <c r="J527" s="269">
        <f>ROUND(I527*H527,2)</f>
        <v>0</v>
      </c>
      <c r="K527" s="265" t="s">
        <v>19</v>
      </c>
      <c r="L527" s="270"/>
      <c r="M527" s="271" t="s">
        <v>19</v>
      </c>
      <c r="N527" s="272" t="s">
        <v>45</v>
      </c>
      <c r="O527" s="85"/>
      <c r="P527" s="222">
        <f>O527*H527</f>
        <v>0</v>
      </c>
      <c r="Q527" s="222">
        <v>0.55</v>
      </c>
      <c r="R527" s="222">
        <f>Q527*H527</f>
        <v>0.19085</v>
      </c>
      <c r="S527" s="222">
        <v>0</v>
      </c>
      <c r="T527" s="223">
        <f>S527*H527</f>
        <v>0</v>
      </c>
      <c r="U527" s="39"/>
      <c r="V527" s="39"/>
      <c r="W527" s="39"/>
      <c r="X527" s="39"/>
      <c r="Y527" s="39"/>
      <c r="Z527" s="39"/>
      <c r="AA527" s="39"/>
      <c r="AB527" s="39"/>
      <c r="AC527" s="39"/>
      <c r="AD527" s="39"/>
      <c r="AE527" s="39"/>
      <c r="AR527" s="224" t="s">
        <v>380</v>
      </c>
      <c r="AT527" s="224" t="s">
        <v>531</v>
      </c>
      <c r="AU527" s="224" t="s">
        <v>83</v>
      </c>
      <c r="AY527" s="18" t="s">
        <v>152</v>
      </c>
      <c r="BE527" s="225">
        <f>IF(N527="základní",J527,0)</f>
        <v>0</v>
      </c>
      <c r="BF527" s="225">
        <f>IF(N527="snížená",J527,0)</f>
        <v>0</v>
      </c>
      <c r="BG527" s="225">
        <f>IF(N527="zákl. přenesená",J527,0)</f>
        <v>0</v>
      </c>
      <c r="BH527" s="225">
        <f>IF(N527="sníž. přenesená",J527,0)</f>
        <v>0</v>
      </c>
      <c r="BI527" s="225">
        <f>IF(N527="nulová",J527,0)</f>
        <v>0</v>
      </c>
      <c r="BJ527" s="18" t="s">
        <v>81</v>
      </c>
      <c r="BK527" s="225">
        <f>ROUND(I527*H527,2)</f>
        <v>0</v>
      </c>
      <c r="BL527" s="18" t="s">
        <v>268</v>
      </c>
      <c r="BM527" s="224" t="s">
        <v>1079</v>
      </c>
    </row>
    <row r="528" spans="1:51" s="13" customFormat="1" ht="12">
      <c r="A528" s="13"/>
      <c r="B528" s="231"/>
      <c r="C528" s="232"/>
      <c r="D528" s="226" t="s">
        <v>163</v>
      </c>
      <c r="E528" s="233" t="s">
        <v>19</v>
      </c>
      <c r="F528" s="234" t="s">
        <v>723</v>
      </c>
      <c r="G528" s="232"/>
      <c r="H528" s="233" t="s">
        <v>19</v>
      </c>
      <c r="I528" s="235"/>
      <c r="J528" s="232"/>
      <c r="K528" s="232"/>
      <c r="L528" s="236"/>
      <c r="M528" s="237"/>
      <c r="N528" s="238"/>
      <c r="O528" s="238"/>
      <c r="P528" s="238"/>
      <c r="Q528" s="238"/>
      <c r="R528" s="238"/>
      <c r="S528" s="238"/>
      <c r="T528" s="239"/>
      <c r="U528" s="13"/>
      <c r="V528" s="13"/>
      <c r="W528" s="13"/>
      <c r="X528" s="13"/>
      <c r="Y528" s="13"/>
      <c r="Z528" s="13"/>
      <c r="AA528" s="13"/>
      <c r="AB528" s="13"/>
      <c r="AC528" s="13"/>
      <c r="AD528" s="13"/>
      <c r="AE528" s="13"/>
      <c r="AT528" s="240" t="s">
        <v>163</v>
      </c>
      <c r="AU528" s="240" t="s">
        <v>83</v>
      </c>
      <c r="AV528" s="13" t="s">
        <v>81</v>
      </c>
      <c r="AW528" s="13" t="s">
        <v>33</v>
      </c>
      <c r="AX528" s="13" t="s">
        <v>74</v>
      </c>
      <c r="AY528" s="240" t="s">
        <v>152</v>
      </c>
    </row>
    <row r="529" spans="1:51" s="14" customFormat="1" ht="12">
      <c r="A529" s="14"/>
      <c r="B529" s="241"/>
      <c r="C529" s="242"/>
      <c r="D529" s="226" t="s">
        <v>163</v>
      </c>
      <c r="E529" s="243" t="s">
        <v>19</v>
      </c>
      <c r="F529" s="244" t="s">
        <v>1080</v>
      </c>
      <c r="G529" s="242"/>
      <c r="H529" s="245">
        <v>0.315</v>
      </c>
      <c r="I529" s="246"/>
      <c r="J529" s="242"/>
      <c r="K529" s="242"/>
      <c r="L529" s="247"/>
      <c r="M529" s="248"/>
      <c r="N529" s="249"/>
      <c r="O529" s="249"/>
      <c r="P529" s="249"/>
      <c r="Q529" s="249"/>
      <c r="R529" s="249"/>
      <c r="S529" s="249"/>
      <c r="T529" s="250"/>
      <c r="U529" s="14"/>
      <c r="V529" s="14"/>
      <c r="W529" s="14"/>
      <c r="X529" s="14"/>
      <c r="Y529" s="14"/>
      <c r="Z529" s="14"/>
      <c r="AA529" s="14"/>
      <c r="AB529" s="14"/>
      <c r="AC529" s="14"/>
      <c r="AD529" s="14"/>
      <c r="AE529" s="14"/>
      <c r="AT529" s="251" t="s">
        <v>163</v>
      </c>
      <c r="AU529" s="251" t="s">
        <v>83</v>
      </c>
      <c r="AV529" s="14" t="s">
        <v>83</v>
      </c>
      <c r="AW529" s="14" t="s">
        <v>33</v>
      </c>
      <c r="AX529" s="14" t="s">
        <v>74</v>
      </c>
      <c r="AY529" s="251" t="s">
        <v>152</v>
      </c>
    </row>
    <row r="530" spans="1:51" s="15" customFormat="1" ht="12">
      <c r="A530" s="15"/>
      <c r="B530" s="252"/>
      <c r="C530" s="253"/>
      <c r="D530" s="226" t="s">
        <v>163</v>
      </c>
      <c r="E530" s="254" t="s">
        <v>19</v>
      </c>
      <c r="F530" s="255" t="s">
        <v>170</v>
      </c>
      <c r="G530" s="253"/>
      <c r="H530" s="256">
        <v>0.315</v>
      </c>
      <c r="I530" s="257"/>
      <c r="J530" s="253"/>
      <c r="K530" s="253"/>
      <c r="L530" s="258"/>
      <c r="M530" s="259"/>
      <c r="N530" s="260"/>
      <c r="O530" s="260"/>
      <c r="P530" s="260"/>
      <c r="Q530" s="260"/>
      <c r="R530" s="260"/>
      <c r="S530" s="260"/>
      <c r="T530" s="261"/>
      <c r="U530" s="15"/>
      <c r="V530" s="15"/>
      <c r="W530" s="15"/>
      <c r="X530" s="15"/>
      <c r="Y530" s="15"/>
      <c r="Z530" s="15"/>
      <c r="AA530" s="15"/>
      <c r="AB530" s="15"/>
      <c r="AC530" s="15"/>
      <c r="AD530" s="15"/>
      <c r="AE530" s="15"/>
      <c r="AT530" s="262" t="s">
        <v>163</v>
      </c>
      <c r="AU530" s="262" t="s">
        <v>83</v>
      </c>
      <c r="AV530" s="15" t="s">
        <v>159</v>
      </c>
      <c r="AW530" s="15" t="s">
        <v>33</v>
      </c>
      <c r="AX530" s="15" t="s">
        <v>81</v>
      </c>
      <c r="AY530" s="262" t="s">
        <v>152</v>
      </c>
    </row>
    <row r="531" spans="1:51" s="14" customFormat="1" ht="12">
      <c r="A531" s="14"/>
      <c r="B531" s="241"/>
      <c r="C531" s="242"/>
      <c r="D531" s="226" t="s">
        <v>163</v>
      </c>
      <c r="E531" s="242"/>
      <c r="F531" s="244" t="s">
        <v>1081</v>
      </c>
      <c r="G531" s="242"/>
      <c r="H531" s="245">
        <v>0.347</v>
      </c>
      <c r="I531" s="246"/>
      <c r="J531" s="242"/>
      <c r="K531" s="242"/>
      <c r="L531" s="247"/>
      <c r="M531" s="248"/>
      <c r="N531" s="249"/>
      <c r="O531" s="249"/>
      <c r="P531" s="249"/>
      <c r="Q531" s="249"/>
      <c r="R531" s="249"/>
      <c r="S531" s="249"/>
      <c r="T531" s="250"/>
      <c r="U531" s="14"/>
      <c r="V531" s="14"/>
      <c r="W531" s="14"/>
      <c r="X531" s="14"/>
      <c r="Y531" s="14"/>
      <c r="Z531" s="14"/>
      <c r="AA531" s="14"/>
      <c r="AB531" s="14"/>
      <c r="AC531" s="14"/>
      <c r="AD531" s="14"/>
      <c r="AE531" s="14"/>
      <c r="AT531" s="251" t="s">
        <v>163</v>
      </c>
      <c r="AU531" s="251" t="s">
        <v>83</v>
      </c>
      <c r="AV531" s="14" t="s">
        <v>83</v>
      </c>
      <c r="AW531" s="14" t="s">
        <v>4</v>
      </c>
      <c r="AX531" s="14" t="s">
        <v>81</v>
      </c>
      <c r="AY531" s="251" t="s">
        <v>152</v>
      </c>
    </row>
    <row r="532" spans="1:65" s="2" customFormat="1" ht="14.4" customHeight="1">
      <c r="A532" s="39"/>
      <c r="B532" s="40"/>
      <c r="C532" s="213" t="s">
        <v>629</v>
      </c>
      <c r="D532" s="213" t="s">
        <v>154</v>
      </c>
      <c r="E532" s="214" t="s">
        <v>730</v>
      </c>
      <c r="F532" s="215" t="s">
        <v>731</v>
      </c>
      <c r="G532" s="216" t="s">
        <v>157</v>
      </c>
      <c r="H532" s="217">
        <v>0.315</v>
      </c>
      <c r="I532" s="218"/>
      <c r="J532" s="219">
        <f>ROUND(I532*H532,2)</f>
        <v>0</v>
      </c>
      <c r="K532" s="215" t="s">
        <v>158</v>
      </c>
      <c r="L532" s="45"/>
      <c r="M532" s="220" t="s">
        <v>19</v>
      </c>
      <c r="N532" s="221" t="s">
        <v>45</v>
      </c>
      <c r="O532" s="85"/>
      <c r="P532" s="222">
        <f>O532*H532</f>
        <v>0</v>
      </c>
      <c r="Q532" s="222">
        <v>0.00281</v>
      </c>
      <c r="R532" s="222">
        <f>Q532*H532</f>
        <v>0.00088515</v>
      </c>
      <c r="S532" s="222">
        <v>0</v>
      </c>
      <c r="T532" s="223">
        <f>S532*H532</f>
        <v>0</v>
      </c>
      <c r="U532" s="39"/>
      <c r="V532" s="39"/>
      <c r="W532" s="39"/>
      <c r="X532" s="39"/>
      <c r="Y532" s="39"/>
      <c r="Z532" s="39"/>
      <c r="AA532" s="39"/>
      <c r="AB532" s="39"/>
      <c r="AC532" s="39"/>
      <c r="AD532" s="39"/>
      <c r="AE532" s="39"/>
      <c r="AR532" s="224" t="s">
        <v>268</v>
      </c>
      <c r="AT532" s="224" t="s">
        <v>154</v>
      </c>
      <c r="AU532" s="224" t="s">
        <v>83</v>
      </c>
      <c r="AY532" s="18" t="s">
        <v>152</v>
      </c>
      <c r="BE532" s="225">
        <f>IF(N532="základní",J532,0)</f>
        <v>0</v>
      </c>
      <c r="BF532" s="225">
        <f>IF(N532="snížená",J532,0)</f>
        <v>0</v>
      </c>
      <c r="BG532" s="225">
        <f>IF(N532="zákl. přenesená",J532,0)</f>
        <v>0</v>
      </c>
      <c r="BH532" s="225">
        <f>IF(N532="sníž. přenesená",J532,0)</f>
        <v>0</v>
      </c>
      <c r="BI532" s="225">
        <f>IF(N532="nulová",J532,0)</f>
        <v>0</v>
      </c>
      <c r="BJ532" s="18" t="s">
        <v>81</v>
      </c>
      <c r="BK532" s="225">
        <f>ROUND(I532*H532,2)</f>
        <v>0</v>
      </c>
      <c r="BL532" s="18" t="s">
        <v>268</v>
      </c>
      <c r="BM532" s="224" t="s">
        <v>1082</v>
      </c>
    </row>
    <row r="533" spans="1:47" s="2" customFormat="1" ht="12">
      <c r="A533" s="39"/>
      <c r="B533" s="40"/>
      <c r="C533" s="41"/>
      <c r="D533" s="226" t="s">
        <v>161</v>
      </c>
      <c r="E533" s="41"/>
      <c r="F533" s="227" t="s">
        <v>733</v>
      </c>
      <c r="G533" s="41"/>
      <c r="H533" s="41"/>
      <c r="I533" s="228"/>
      <c r="J533" s="41"/>
      <c r="K533" s="41"/>
      <c r="L533" s="45"/>
      <c r="M533" s="229"/>
      <c r="N533" s="230"/>
      <c r="O533" s="85"/>
      <c r="P533" s="85"/>
      <c r="Q533" s="85"/>
      <c r="R533" s="85"/>
      <c r="S533" s="85"/>
      <c r="T533" s="86"/>
      <c r="U533" s="39"/>
      <c r="V533" s="39"/>
      <c r="W533" s="39"/>
      <c r="X533" s="39"/>
      <c r="Y533" s="39"/>
      <c r="Z533" s="39"/>
      <c r="AA533" s="39"/>
      <c r="AB533" s="39"/>
      <c r="AC533" s="39"/>
      <c r="AD533" s="39"/>
      <c r="AE533" s="39"/>
      <c r="AT533" s="18" t="s">
        <v>161</v>
      </c>
      <c r="AU533" s="18" t="s">
        <v>83</v>
      </c>
    </row>
    <row r="534" spans="1:51" s="13" customFormat="1" ht="12">
      <c r="A534" s="13"/>
      <c r="B534" s="231"/>
      <c r="C534" s="232"/>
      <c r="D534" s="226" t="s">
        <v>163</v>
      </c>
      <c r="E534" s="233" t="s">
        <v>19</v>
      </c>
      <c r="F534" s="234" t="s">
        <v>723</v>
      </c>
      <c r="G534" s="232"/>
      <c r="H534" s="233" t="s">
        <v>19</v>
      </c>
      <c r="I534" s="235"/>
      <c r="J534" s="232"/>
      <c r="K534" s="232"/>
      <c r="L534" s="236"/>
      <c r="M534" s="237"/>
      <c r="N534" s="238"/>
      <c r="O534" s="238"/>
      <c r="P534" s="238"/>
      <c r="Q534" s="238"/>
      <c r="R534" s="238"/>
      <c r="S534" s="238"/>
      <c r="T534" s="239"/>
      <c r="U534" s="13"/>
      <c r="V534" s="13"/>
      <c r="W534" s="13"/>
      <c r="X534" s="13"/>
      <c r="Y534" s="13"/>
      <c r="Z534" s="13"/>
      <c r="AA534" s="13"/>
      <c r="AB534" s="13"/>
      <c r="AC534" s="13"/>
      <c r="AD534" s="13"/>
      <c r="AE534" s="13"/>
      <c r="AT534" s="240" t="s">
        <v>163</v>
      </c>
      <c r="AU534" s="240" t="s">
        <v>83</v>
      </c>
      <c r="AV534" s="13" t="s">
        <v>81</v>
      </c>
      <c r="AW534" s="13" t="s">
        <v>33</v>
      </c>
      <c r="AX534" s="13" t="s">
        <v>74</v>
      </c>
      <c r="AY534" s="240" t="s">
        <v>152</v>
      </c>
    </row>
    <row r="535" spans="1:51" s="14" customFormat="1" ht="12">
      <c r="A535" s="14"/>
      <c r="B535" s="241"/>
      <c r="C535" s="242"/>
      <c r="D535" s="226" t="s">
        <v>163</v>
      </c>
      <c r="E535" s="243" t="s">
        <v>19</v>
      </c>
      <c r="F535" s="244" t="s">
        <v>1080</v>
      </c>
      <c r="G535" s="242"/>
      <c r="H535" s="245">
        <v>0.315</v>
      </c>
      <c r="I535" s="246"/>
      <c r="J535" s="242"/>
      <c r="K535" s="242"/>
      <c r="L535" s="247"/>
      <c r="M535" s="248"/>
      <c r="N535" s="249"/>
      <c r="O535" s="249"/>
      <c r="P535" s="249"/>
      <c r="Q535" s="249"/>
      <c r="R535" s="249"/>
      <c r="S535" s="249"/>
      <c r="T535" s="250"/>
      <c r="U535" s="14"/>
      <c r="V535" s="14"/>
      <c r="W535" s="14"/>
      <c r="X535" s="14"/>
      <c r="Y535" s="14"/>
      <c r="Z535" s="14"/>
      <c r="AA535" s="14"/>
      <c r="AB535" s="14"/>
      <c r="AC535" s="14"/>
      <c r="AD535" s="14"/>
      <c r="AE535" s="14"/>
      <c r="AT535" s="251" t="s">
        <v>163</v>
      </c>
      <c r="AU535" s="251" t="s">
        <v>83</v>
      </c>
      <c r="AV535" s="14" t="s">
        <v>83</v>
      </c>
      <c r="AW535" s="14" t="s">
        <v>33</v>
      </c>
      <c r="AX535" s="14" t="s">
        <v>74</v>
      </c>
      <c r="AY535" s="251" t="s">
        <v>152</v>
      </c>
    </row>
    <row r="536" spans="1:51" s="15" customFormat="1" ht="12">
      <c r="A536" s="15"/>
      <c r="B536" s="252"/>
      <c r="C536" s="253"/>
      <c r="D536" s="226" t="s">
        <v>163</v>
      </c>
      <c r="E536" s="254" t="s">
        <v>19</v>
      </c>
      <c r="F536" s="255" t="s">
        <v>170</v>
      </c>
      <c r="G536" s="253"/>
      <c r="H536" s="256">
        <v>0.315</v>
      </c>
      <c r="I536" s="257"/>
      <c r="J536" s="253"/>
      <c r="K536" s="253"/>
      <c r="L536" s="258"/>
      <c r="M536" s="259"/>
      <c r="N536" s="260"/>
      <c r="O536" s="260"/>
      <c r="P536" s="260"/>
      <c r="Q536" s="260"/>
      <c r="R536" s="260"/>
      <c r="S536" s="260"/>
      <c r="T536" s="261"/>
      <c r="U536" s="15"/>
      <c r="V536" s="15"/>
      <c r="W536" s="15"/>
      <c r="X536" s="15"/>
      <c r="Y536" s="15"/>
      <c r="Z536" s="15"/>
      <c r="AA536" s="15"/>
      <c r="AB536" s="15"/>
      <c r="AC536" s="15"/>
      <c r="AD536" s="15"/>
      <c r="AE536" s="15"/>
      <c r="AT536" s="262" t="s">
        <v>163</v>
      </c>
      <c r="AU536" s="262" t="s">
        <v>83</v>
      </c>
      <c r="AV536" s="15" t="s">
        <v>159</v>
      </c>
      <c r="AW536" s="15" t="s">
        <v>33</v>
      </c>
      <c r="AX536" s="15" t="s">
        <v>81</v>
      </c>
      <c r="AY536" s="262" t="s">
        <v>152</v>
      </c>
    </row>
    <row r="537" spans="1:65" s="2" customFormat="1" ht="24.15" customHeight="1">
      <c r="A537" s="39"/>
      <c r="B537" s="40"/>
      <c r="C537" s="213" t="s">
        <v>636</v>
      </c>
      <c r="D537" s="213" t="s">
        <v>154</v>
      </c>
      <c r="E537" s="214" t="s">
        <v>739</v>
      </c>
      <c r="F537" s="215" t="s">
        <v>740</v>
      </c>
      <c r="G537" s="216" t="s">
        <v>741</v>
      </c>
      <c r="H537" s="273"/>
      <c r="I537" s="218"/>
      <c r="J537" s="219">
        <f>ROUND(I537*H537,2)</f>
        <v>0</v>
      </c>
      <c r="K537" s="215" t="s">
        <v>158</v>
      </c>
      <c r="L537" s="45"/>
      <c r="M537" s="220" t="s">
        <v>19</v>
      </c>
      <c r="N537" s="221" t="s">
        <v>45</v>
      </c>
      <c r="O537" s="85"/>
      <c r="P537" s="222">
        <f>O537*H537</f>
        <v>0</v>
      </c>
      <c r="Q537" s="222">
        <v>0</v>
      </c>
      <c r="R537" s="222">
        <f>Q537*H537</f>
        <v>0</v>
      </c>
      <c r="S537" s="222">
        <v>0</v>
      </c>
      <c r="T537" s="223">
        <f>S537*H537</f>
        <v>0</v>
      </c>
      <c r="U537" s="39"/>
      <c r="V537" s="39"/>
      <c r="W537" s="39"/>
      <c r="X537" s="39"/>
      <c r="Y537" s="39"/>
      <c r="Z537" s="39"/>
      <c r="AA537" s="39"/>
      <c r="AB537" s="39"/>
      <c r="AC537" s="39"/>
      <c r="AD537" s="39"/>
      <c r="AE537" s="39"/>
      <c r="AR537" s="224" t="s">
        <v>268</v>
      </c>
      <c r="AT537" s="224" t="s">
        <v>154</v>
      </c>
      <c r="AU537" s="224" t="s">
        <v>83</v>
      </c>
      <c r="AY537" s="18" t="s">
        <v>152</v>
      </c>
      <c r="BE537" s="225">
        <f>IF(N537="základní",J537,0)</f>
        <v>0</v>
      </c>
      <c r="BF537" s="225">
        <f>IF(N537="snížená",J537,0)</f>
        <v>0</v>
      </c>
      <c r="BG537" s="225">
        <f>IF(N537="zákl. přenesená",J537,0)</f>
        <v>0</v>
      </c>
      <c r="BH537" s="225">
        <f>IF(N537="sníž. přenesená",J537,0)</f>
        <v>0</v>
      </c>
      <c r="BI537" s="225">
        <f>IF(N537="nulová",J537,0)</f>
        <v>0</v>
      </c>
      <c r="BJ537" s="18" t="s">
        <v>81</v>
      </c>
      <c r="BK537" s="225">
        <f>ROUND(I537*H537,2)</f>
        <v>0</v>
      </c>
      <c r="BL537" s="18" t="s">
        <v>268</v>
      </c>
      <c r="BM537" s="224" t="s">
        <v>1083</v>
      </c>
    </row>
    <row r="538" spans="1:47" s="2" customFormat="1" ht="12">
      <c r="A538" s="39"/>
      <c r="B538" s="40"/>
      <c r="C538" s="41"/>
      <c r="D538" s="226" t="s">
        <v>161</v>
      </c>
      <c r="E538" s="41"/>
      <c r="F538" s="227" t="s">
        <v>743</v>
      </c>
      <c r="G538" s="41"/>
      <c r="H538" s="41"/>
      <c r="I538" s="228"/>
      <c r="J538" s="41"/>
      <c r="K538" s="41"/>
      <c r="L538" s="45"/>
      <c r="M538" s="229"/>
      <c r="N538" s="230"/>
      <c r="O538" s="85"/>
      <c r="P538" s="85"/>
      <c r="Q538" s="85"/>
      <c r="R538" s="85"/>
      <c r="S538" s="85"/>
      <c r="T538" s="86"/>
      <c r="U538" s="39"/>
      <c r="V538" s="39"/>
      <c r="W538" s="39"/>
      <c r="X538" s="39"/>
      <c r="Y538" s="39"/>
      <c r="Z538" s="39"/>
      <c r="AA538" s="39"/>
      <c r="AB538" s="39"/>
      <c r="AC538" s="39"/>
      <c r="AD538" s="39"/>
      <c r="AE538" s="39"/>
      <c r="AT538" s="18" t="s">
        <v>161</v>
      </c>
      <c r="AU538" s="18" t="s">
        <v>83</v>
      </c>
    </row>
    <row r="539" spans="1:63" s="12" customFormat="1" ht="22.8" customHeight="1">
      <c r="A539" s="12"/>
      <c r="B539" s="197"/>
      <c r="C539" s="198"/>
      <c r="D539" s="199" t="s">
        <v>73</v>
      </c>
      <c r="E539" s="211" t="s">
        <v>1084</v>
      </c>
      <c r="F539" s="211" t="s">
        <v>1085</v>
      </c>
      <c r="G539" s="198"/>
      <c r="H539" s="198"/>
      <c r="I539" s="201"/>
      <c r="J539" s="212">
        <f>BK539</f>
        <v>0</v>
      </c>
      <c r="K539" s="198"/>
      <c r="L539" s="203"/>
      <c r="M539" s="204"/>
      <c r="N539" s="205"/>
      <c r="O539" s="205"/>
      <c r="P539" s="206">
        <f>SUM(P540:P561)</f>
        <v>0</v>
      </c>
      <c r="Q539" s="205"/>
      <c r="R539" s="206">
        <f>SUM(R540:R561)</f>
        <v>12.4303033</v>
      </c>
      <c r="S539" s="205"/>
      <c r="T539" s="207">
        <f>SUM(T540:T561)</f>
        <v>0</v>
      </c>
      <c r="U539" s="12"/>
      <c r="V539" s="12"/>
      <c r="W539" s="12"/>
      <c r="X539" s="12"/>
      <c r="Y539" s="12"/>
      <c r="Z539" s="12"/>
      <c r="AA539" s="12"/>
      <c r="AB539" s="12"/>
      <c r="AC539" s="12"/>
      <c r="AD539" s="12"/>
      <c r="AE539" s="12"/>
      <c r="AR539" s="208" t="s">
        <v>83</v>
      </c>
      <c r="AT539" s="209" t="s">
        <v>73</v>
      </c>
      <c r="AU539" s="209" t="s">
        <v>81</v>
      </c>
      <c r="AY539" s="208" t="s">
        <v>152</v>
      </c>
      <c r="BK539" s="210">
        <f>SUM(BK540:BK561)</f>
        <v>0</v>
      </c>
    </row>
    <row r="540" spans="1:65" s="2" customFormat="1" ht="14.4" customHeight="1">
      <c r="A540" s="39"/>
      <c r="B540" s="40"/>
      <c r="C540" s="213" t="s">
        <v>643</v>
      </c>
      <c r="D540" s="213" t="s">
        <v>154</v>
      </c>
      <c r="E540" s="214" t="s">
        <v>1086</v>
      </c>
      <c r="F540" s="215" t="s">
        <v>1087</v>
      </c>
      <c r="G540" s="216" t="s">
        <v>240</v>
      </c>
      <c r="H540" s="217">
        <v>174.66</v>
      </c>
      <c r="I540" s="218"/>
      <c r="J540" s="219">
        <f>ROUND(I540*H540,2)</f>
        <v>0</v>
      </c>
      <c r="K540" s="215" t="s">
        <v>158</v>
      </c>
      <c r="L540" s="45"/>
      <c r="M540" s="220" t="s">
        <v>19</v>
      </c>
      <c r="N540" s="221" t="s">
        <v>45</v>
      </c>
      <c r="O540" s="85"/>
      <c r="P540" s="222">
        <f>O540*H540</f>
        <v>0</v>
      </c>
      <c r="Q540" s="222">
        <v>4E-05</v>
      </c>
      <c r="R540" s="222">
        <f>Q540*H540</f>
        <v>0.0069864</v>
      </c>
      <c r="S540" s="222">
        <v>0</v>
      </c>
      <c r="T540" s="223">
        <f>S540*H540</f>
        <v>0</v>
      </c>
      <c r="U540" s="39"/>
      <c r="V540" s="39"/>
      <c r="W540" s="39"/>
      <c r="X540" s="39"/>
      <c r="Y540" s="39"/>
      <c r="Z540" s="39"/>
      <c r="AA540" s="39"/>
      <c r="AB540" s="39"/>
      <c r="AC540" s="39"/>
      <c r="AD540" s="39"/>
      <c r="AE540" s="39"/>
      <c r="AR540" s="224" t="s">
        <v>268</v>
      </c>
      <c r="AT540" s="224" t="s">
        <v>154</v>
      </c>
      <c r="AU540" s="224" t="s">
        <v>83</v>
      </c>
      <c r="AY540" s="18" t="s">
        <v>152</v>
      </c>
      <c r="BE540" s="225">
        <f>IF(N540="základní",J540,0)</f>
        <v>0</v>
      </c>
      <c r="BF540" s="225">
        <f>IF(N540="snížená",J540,0)</f>
        <v>0</v>
      </c>
      <c r="BG540" s="225">
        <f>IF(N540="zákl. přenesená",J540,0)</f>
        <v>0</v>
      </c>
      <c r="BH540" s="225">
        <f>IF(N540="sníž. přenesená",J540,0)</f>
        <v>0</v>
      </c>
      <c r="BI540" s="225">
        <f>IF(N540="nulová",J540,0)</f>
        <v>0</v>
      </c>
      <c r="BJ540" s="18" t="s">
        <v>81</v>
      </c>
      <c r="BK540" s="225">
        <f>ROUND(I540*H540,2)</f>
        <v>0</v>
      </c>
      <c r="BL540" s="18" t="s">
        <v>268</v>
      </c>
      <c r="BM540" s="224" t="s">
        <v>1088</v>
      </c>
    </row>
    <row r="541" spans="1:47" s="2" customFormat="1" ht="12">
      <c r="A541" s="39"/>
      <c r="B541" s="40"/>
      <c r="C541" s="41"/>
      <c r="D541" s="226" t="s">
        <v>161</v>
      </c>
      <c r="E541" s="41"/>
      <c r="F541" s="227" t="s">
        <v>1089</v>
      </c>
      <c r="G541" s="41"/>
      <c r="H541" s="41"/>
      <c r="I541" s="228"/>
      <c r="J541" s="41"/>
      <c r="K541" s="41"/>
      <c r="L541" s="45"/>
      <c r="M541" s="229"/>
      <c r="N541" s="230"/>
      <c r="O541" s="85"/>
      <c r="P541" s="85"/>
      <c r="Q541" s="85"/>
      <c r="R541" s="85"/>
      <c r="S541" s="85"/>
      <c r="T541" s="86"/>
      <c r="U541" s="39"/>
      <c r="V541" s="39"/>
      <c r="W541" s="39"/>
      <c r="X541" s="39"/>
      <c r="Y541" s="39"/>
      <c r="Z541" s="39"/>
      <c r="AA541" s="39"/>
      <c r="AB541" s="39"/>
      <c r="AC541" s="39"/>
      <c r="AD541" s="39"/>
      <c r="AE541" s="39"/>
      <c r="AT541" s="18" t="s">
        <v>161</v>
      </c>
      <c r="AU541" s="18" t="s">
        <v>83</v>
      </c>
    </row>
    <row r="542" spans="1:51" s="13" customFormat="1" ht="12">
      <c r="A542" s="13"/>
      <c r="B542" s="231"/>
      <c r="C542" s="232"/>
      <c r="D542" s="226" t="s">
        <v>163</v>
      </c>
      <c r="E542" s="233" t="s">
        <v>19</v>
      </c>
      <c r="F542" s="234" t="s">
        <v>1090</v>
      </c>
      <c r="G542" s="232"/>
      <c r="H542" s="233" t="s">
        <v>19</v>
      </c>
      <c r="I542" s="235"/>
      <c r="J542" s="232"/>
      <c r="K542" s="232"/>
      <c r="L542" s="236"/>
      <c r="M542" s="237"/>
      <c r="N542" s="238"/>
      <c r="O542" s="238"/>
      <c r="P542" s="238"/>
      <c r="Q542" s="238"/>
      <c r="R542" s="238"/>
      <c r="S542" s="238"/>
      <c r="T542" s="239"/>
      <c r="U542" s="13"/>
      <c r="V542" s="13"/>
      <c r="W542" s="13"/>
      <c r="X542" s="13"/>
      <c r="Y542" s="13"/>
      <c r="Z542" s="13"/>
      <c r="AA542" s="13"/>
      <c r="AB542" s="13"/>
      <c r="AC542" s="13"/>
      <c r="AD542" s="13"/>
      <c r="AE542" s="13"/>
      <c r="AT542" s="240" t="s">
        <v>163</v>
      </c>
      <c r="AU542" s="240" t="s">
        <v>83</v>
      </c>
      <c r="AV542" s="13" t="s">
        <v>81</v>
      </c>
      <c r="AW542" s="13" t="s">
        <v>33</v>
      </c>
      <c r="AX542" s="13" t="s">
        <v>74</v>
      </c>
      <c r="AY542" s="240" t="s">
        <v>152</v>
      </c>
    </row>
    <row r="543" spans="1:51" s="14" customFormat="1" ht="12">
      <c r="A543" s="14"/>
      <c r="B543" s="241"/>
      <c r="C543" s="242"/>
      <c r="D543" s="226" t="s">
        <v>163</v>
      </c>
      <c r="E543" s="243" t="s">
        <v>19</v>
      </c>
      <c r="F543" s="244" t="s">
        <v>1052</v>
      </c>
      <c r="G543" s="242"/>
      <c r="H543" s="245">
        <v>174.66</v>
      </c>
      <c r="I543" s="246"/>
      <c r="J543" s="242"/>
      <c r="K543" s="242"/>
      <c r="L543" s="247"/>
      <c r="M543" s="248"/>
      <c r="N543" s="249"/>
      <c r="O543" s="249"/>
      <c r="P543" s="249"/>
      <c r="Q543" s="249"/>
      <c r="R543" s="249"/>
      <c r="S543" s="249"/>
      <c r="T543" s="250"/>
      <c r="U543" s="14"/>
      <c r="V543" s="14"/>
      <c r="W543" s="14"/>
      <c r="X543" s="14"/>
      <c r="Y543" s="14"/>
      <c r="Z543" s="14"/>
      <c r="AA543" s="14"/>
      <c r="AB543" s="14"/>
      <c r="AC543" s="14"/>
      <c r="AD543" s="14"/>
      <c r="AE543" s="14"/>
      <c r="AT543" s="251" t="s">
        <v>163</v>
      </c>
      <c r="AU543" s="251" t="s">
        <v>83</v>
      </c>
      <c r="AV543" s="14" t="s">
        <v>83</v>
      </c>
      <c r="AW543" s="14" t="s">
        <v>33</v>
      </c>
      <c r="AX543" s="14" t="s">
        <v>74</v>
      </c>
      <c r="AY543" s="251" t="s">
        <v>152</v>
      </c>
    </row>
    <row r="544" spans="1:51" s="15" customFormat="1" ht="12">
      <c r="A544" s="15"/>
      <c r="B544" s="252"/>
      <c r="C544" s="253"/>
      <c r="D544" s="226" t="s">
        <v>163</v>
      </c>
      <c r="E544" s="254" t="s">
        <v>19</v>
      </c>
      <c r="F544" s="255" t="s">
        <v>170</v>
      </c>
      <c r="G544" s="253"/>
      <c r="H544" s="256">
        <v>174.66</v>
      </c>
      <c r="I544" s="257"/>
      <c r="J544" s="253"/>
      <c r="K544" s="253"/>
      <c r="L544" s="258"/>
      <c r="M544" s="259"/>
      <c r="N544" s="260"/>
      <c r="O544" s="260"/>
      <c r="P544" s="260"/>
      <c r="Q544" s="260"/>
      <c r="R544" s="260"/>
      <c r="S544" s="260"/>
      <c r="T544" s="261"/>
      <c r="U544" s="15"/>
      <c r="V544" s="15"/>
      <c r="W544" s="15"/>
      <c r="X544" s="15"/>
      <c r="Y544" s="15"/>
      <c r="Z544" s="15"/>
      <c r="AA544" s="15"/>
      <c r="AB544" s="15"/>
      <c r="AC544" s="15"/>
      <c r="AD544" s="15"/>
      <c r="AE544" s="15"/>
      <c r="AT544" s="262" t="s">
        <v>163</v>
      </c>
      <c r="AU544" s="262" t="s">
        <v>83</v>
      </c>
      <c r="AV544" s="15" t="s">
        <v>159</v>
      </c>
      <c r="AW544" s="15" t="s">
        <v>33</v>
      </c>
      <c r="AX544" s="15" t="s">
        <v>81</v>
      </c>
      <c r="AY544" s="262" t="s">
        <v>152</v>
      </c>
    </row>
    <row r="545" spans="1:65" s="2" customFormat="1" ht="14.4" customHeight="1">
      <c r="A545" s="39"/>
      <c r="B545" s="40"/>
      <c r="C545" s="213" t="s">
        <v>649</v>
      </c>
      <c r="D545" s="213" t="s">
        <v>154</v>
      </c>
      <c r="E545" s="214" t="s">
        <v>1091</v>
      </c>
      <c r="F545" s="215" t="s">
        <v>1092</v>
      </c>
      <c r="G545" s="216" t="s">
        <v>240</v>
      </c>
      <c r="H545" s="217">
        <v>174.66</v>
      </c>
      <c r="I545" s="218"/>
      <c r="J545" s="219">
        <f>ROUND(I545*H545,2)</f>
        <v>0</v>
      </c>
      <c r="K545" s="215" t="s">
        <v>158</v>
      </c>
      <c r="L545" s="45"/>
      <c r="M545" s="220" t="s">
        <v>19</v>
      </c>
      <c r="N545" s="221" t="s">
        <v>45</v>
      </c>
      <c r="O545" s="85"/>
      <c r="P545" s="222">
        <f>O545*H545</f>
        <v>0</v>
      </c>
      <c r="Q545" s="222">
        <v>0.06696</v>
      </c>
      <c r="R545" s="222">
        <f>Q545*H545</f>
        <v>11.6952336</v>
      </c>
      <c r="S545" s="222">
        <v>0</v>
      </c>
      <c r="T545" s="223">
        <f>S545*H545</f>
        <v>0</v>
      </c>
      <c r="U545" s="39"/>
      <c r="V545" s="39"/>
      <c r="W545" s="39"/>
      <c r="X545" s="39"/>
      <c r="Y545" s="39"/>
      <c r="Z545" s="39"/>
      <c r="AA545" s="39"/>
      <c r="AB545" s="39"/>
      <c r="AC545" s="39"/>
      <c r="AD545" s="39"/>
      <c r="AE545" s="39"/>
      <c r="AR545" s="224" t="s">
        <v>268</v>
      </c>
      <c r="AT545" s="224" t="s">
        <v>154</v>
      </c>
      <c r="AU545" s="224" t="s">
        <v>83</v>
      </c>
      <c r="AY545" s="18" t="s">
        <v>152</v>
      </c>
      <c r="BE545" s="225">
        <f>IF(N545="základní",J545,0)</f>
        <v>0</v>
      </c>
      <c r="BF545" s="225">
        <f>IF(N545="snížená",J545,0)</f>
        <v>0</v>
      </c>
      <c r="BG545" s="225">
        <f>IF(N545="zákl. přenesená",J545,0)</f>
        <v>0</v>
      </c>
      <c r="BH545" s="225">
        <f>IF(N545="sníž. přenesená",J545,0)</f>
        <v>0</v>
      </c>
      <c r="BI545" s="225">
        <f>IF(N545="nulová",J545,0)</f>
        <v>0</v>
      </c>
      <c r="BJ545" s="18" t="s">
        <v>81</v>
      </c>
      <c r="BK545" s="225">
        <f>ROUND(I545*H545,2)</f>
        <v>0</v>
      </c>
      <c r="BL545" s="18" t="s">
        <v>268</v>
      </c>
      <c r="BM545" s="224" t="s">
        <v>1093</v>
      </c>
    </row>
    <row r="546" spans="1:47" s="2" customFormat="1" ht="12">
      <c r="A546" s="39"/>
      <c r="B546" s="40"/>
      <c r="C546" s="41"/>
      <c r="D546" s="226" t="s">
        <v>161</v>
      </c>
      <c r="E546" s="41"/>
      <c r="F546" s="227" t="s">
        <v>1094</v>
      </c>
      <c r="G546" s="41"/>
      <c r="H546" s="41"/>
      <c r="I546" s="228"/>
      <c r="J546" s="41"/>
      <c r="K546" s="41"/>
      <c r="L546" s="45"/>
      <c r="M546" s="229"/>
      <c r="N546" s="230"/>
      <c r="O546" s="85"/>
      <c r="P546" s="85"/>
      <c r="Q546" s="85"/>
      <c r="R546" s="85"/>
      <c r="S546" s="85"/>
      <c r="T546" s="86"/>
      <c r="U546" s="39"/>
      <c r="V546" s="39"/>
      <c r="W546" s="39"/>
      <c r="X546" s="39"/>
      <c r="Y546" s="39"/>
      <c r="Z546" s="39"/>
      <c r="AA546" s="39"/>
      <c r="AB546" s="39"/>
      <c r="AC546" s="39"/>
      <c r="AD546" s="39"/>
      <c r="AE546" s="39"/>
      <c r="AT546" s="18" t="s">
        <v>161</v>
      </c>
      <c r="AU546" s="18" t="s">
        <v>83</v>
      </c>
    </row>
    <row r="547" spans="1:51" s="13" customFormat="1" ht="12">
      <c r="A547" s="13"/>
      <c r="B547" s="231"/>
      <c r="C547" s="232"/>
      <c r="D547" s="226" t="s">
        <v>163</v>
      </c>
      <c r="E547" s="233" t="s">
        <v>19</v>
      </c>
      <c r="F547" s="234" t="s">
        <v>1090</v>
      </c>
      <c r="G547" s="232"/>
      <c r="H547" s="233" t="s">
        <v>19</v>
      </c>
      <c r="I547" s="235"/>
      <c r="J547" s="232"/>
      <c r="K547" s="232"/>
      <c r="L547" s="236"/>
      <c r="M547" s="237"/>
      <c r="N547" s="238"/>
      <c r="O547" s="238"/>
      <c r="P547" s="238"/>
      <c r="Q547" s="238"/>
      <c r="R547" s="238"/>
      <c r="S547" s="238"/>
      <c r="T547" s="239"/>
      <c r="U547" s="13"/>
      <c r="V547" s="13"/>
      <c r="W547" s="13"/>
      <c r="X547" s="13"/>
      <c r="Y547" s="13"/>
      <c r="Z547" s="13"/>
      <c r="AA547" s="13"/>
      <c r="AB547" s="13"/>
      <c r="AC547" s="13"/>
      <c r="AD547" s="13"/>
      <c r="AE547" s="13"/>
      <c r="AT547" s="240" t="s">
        <v>163</v>
      </c>
      <c r="AU547" s="240" t="s">
        <v>83</v>
      </c>
      <c r="AV547" s="13" t="s">
        <v>81</v>
      </c>
      <c r="AW547" s="13" t="s">
        <v>33</v>
      </c>
      <c r="AX547" s="13" t="s">
        <v>74</v>
      </c>
      <c r="AY547" s="240" t="s">
        <v>152</v>
      </c>
    </row>
    <row r="548" spans="1:51" s="14" customFormat="1" ht="12">
      <c r="A548" s="14"/>
      <c r="B548" s="241"/>
      <c r="C548" s="242"/>
      <c r="D548" s="226" t="s">
        <v>163</v>
      </c>
      <c r="E548" s="243" t="s">
        <v>19</v>
      </c>
      <c r="F548" s="244" t="s">
        <v>1052</v>
      </c>
      <c r="G548" s="242"/>
      <c r="H548" s="245">
        <v>174.66</v>
      </c>
      <c r="I548" s="246"/>
      <c r="J548" s="242"/>
      <c r="K548" s="242"/>
      <c r="L548" s="247"/>
      <c r="M548" s="248"/>
      <c r="N548" s="249"/>
      <c r="O548" s="249"/>
      <c r="P548" s="249"/>
      <c r="Q548" s="249"/>
      <c r="R548" s="249"/>
      <c r="S548" s="249"/>
      <c r="T548" s="250"/>
      <c r="U548" s="14"/>
      <c r="V548" s="14"/>
      <c r="W548" s="14"/>
      <c r="X548" s="14"/>
      <c r="Y548" s="14"/>
      <c r="Z548" s="14"/>
      <c r="AA548" s="14"/>
      <c r="AB548" s="14"/>
      <c r="AC548" s="14"/>
      <c r="AD548" s="14"/>
      <c r="AE548" s="14"/>
      <c r="AT548" s="251" t="s">
        <v>163</v>
      </c>
      <c r="AU548" s="251" t="s">
        <v>83</v>
      </c>
      <c r="AV548" s="14" t="s">
        <v>83</v>
      </c>
      <c r="AW548" s="14" t="s">
        <v>33</v>
      </c>
      <c r="AX548" s="14" t="s">
        <v>74</v>
      </c>
      <c r="AY548" s="251" t="s">
        <v>152</v>
      </c>
    </row>
    <row r="549" spans="1:51" s="15" customFormat="1" ht="12">
      <c r="A549" s="15"/>
      <c r="B549" s="252"/>
      <c r="C549" s="253"/>
      <c r="D549" s="226" t="s">
        <v>163</v>
      </c>
      <c r="E549" s="254" t="s">
        <v>19</v>
      </c>
      <c r="F549" s="255" t="s">
        <v>170</v>
      </c>
      <c r="G549" s="253"/>
      <c r="H549" s="256">
        <v>174.66</v>
      </c>
      <c r="I549" s="257"/>
      <c r="J549" s="253"/>
      <c r="K549" s="253"/>
      <c r="L549" s="258"/>
      <c r="M549" s="259"/>
      <c r="N549" s="260"/>
      <c r="O549" s="260"/>
      <c r="P549" s="260"/>
      <c r="Q549" s="260"/>
      <c r="R549" s="260"/>
      <c r="S549" s="260"/>
      <c r="T549" s="261"/>
      <c r="U549" s="15"/>
      <c r="V549" s="15"/>
      <c r="W549" s="15"/>
      <c r="X549" s="15"/>
      <c r="Y549" s="15"/>
      <c r="Z549" s="15"/>
      <c r="AA549" s="15"/>
      <c r="AB549" s="15"/>
      <c r="AC549" s="15"/>
      <c r="AD549" s="15"/>
      <c r="AE549" s="15"/>
      <c r="AT549" s="262" t="s">
        <v>163</v>
      </c>
      <c r="AU549" s="262" t="s">
        <v>83</v>
      </c>
      <c r="AV549" s="15" t="s">
        <v>159</v>
      </c>
      <c r="AW549" s="15" t="s">
        <v>33</v>
      </c>
      <c r="AX549" s="15" t="s">
        <v>81</v>
      </c>
      <c r="AY549" s="262" t="s">
        <v>152</v>
      </c>
    </row>
    <row r="550" spans="1:65" s="2" customFormat="1" ht="14.4" customHeight="1">
      <c r="A550" s="39"/>
      <c r="B550" s="40"/>
      <c r="C550" s="213" t="s">
        <v>654</v>
      </c>
      <c r="D550" s="213" t="s">
        <v>154</v>
      </c>
      <c r="E550" s="214" t="s">
        <v>1095</v>
      </c>
      <c r="F550" s="215" t="s">
        <v>1096</v>
      </c>
      <c r="G550" s="216" t="s">
        <v>475</v>
      </c>
      <c r="H550" s="217">
        <v>12</v>
      </c>
      <c r="I550" s="218"/>
      <c r="J550" s="219">
        <f>ROUND(I550*H550,2)</f>
        <v>0</v>
      </c>
      <c r="K550" s="215" t="s">
        <v>158</v>
      </c>
      <c r="L550" s="45"/>
      <c r="M550" s="220" t="s">
        <v>19</v>
      </c>
      <c r="N550" s="221" t="s">
        <v>45</v>
      </c>
      <c r="O550" s="85"/>
      <c r="P550" s="222">
        <f>O550*H550</f>
        <v>0</v>
      </c>
      <c r="Q550" s="222">
        <v>0.01451</v>
      </c>
      <c r="R550" s="222">
        <f>Q550*H550</f>
        <v>0.17412</v>
      </c>
      <c r="S550" s="222">
        <v>0</v>
      </c>
      <c r="T550" s="223">
        <f>S550*H550</f>
        <v>0</v>
      </c>
      <c r="U550" s="39"/>
      <c r="V550" s="39"/>
      <c r="W550" s="39"/>
      <c r="X550" s="39"/>
      <c r="Y550" s="39"/>
      <c r="Z550" s="39"/>
      <c r="AA550" s="39"/>
      <c r="AB550" s="39"/>
      <c r="AC550" s="39"/>
      <c r="AD550" s="39"/>
      <c r="AE550" s="39"/>
      <c r="AR550" s="224" t="s">
        <v>268</v>
      </c>
      <c r="AT550" s="224" t="s">
        <v>154</v>
      </c>
      <c r="AU550" s="224" t="s">
        <v>83</v>
      </c>
      <c r="AY550" s="18" t="s">
        <v>152</v>
      </c>
      <c r="BE550" s="225">
        <f>IF(N550="základní",J550,0)</f>
        <v>0</v>
      </c>
      <c r="BF550" s="225">
        <f>IF(N550="snížená",J550,0)</f>
        <v>0</v>
      </c>
      <c r="BG550" s="225">
        <f>IF(N550="zákl. přenesená",J550,0)</f>
        <v>0</v>
      </c>
      <c r="BH550" s="225">
        <f>IF(N550="sníž. přenesená",J550,0)</f>
        <v>0</v>
      </c>
      <c r="BI550" s="225">
        <f>IF(N550="nulová",J550,0)</f>
        <v>0</v>
      </c>
      <c r="BJ550" s="18" t="s">
        <v>81</v>
      </c>
      <c r="BK550" s="225">
        <f>ROUND(I550*H550,2)</f>
        <v>0</v>
      </c>
      <c r="BL550" s="18" t="s">
        <v>268</v>
      </c>
      <c r="BM550" s="224" t="s">
        <v>1097</v>
      </c>
    </row>
    <row r="551" spans="1:47" s="2" customFormat="1" ht="12">
      <c r="A551" s="39"/>
      <c r="B551" s="40"/>
      <c r="C551" s="41"/>
      <c r="D551" s="226" t="s">
        <v>161</v>
      </c>
      <c r="E551" s="41"/>
      <c r="F551" s="227" t="s">
        <v>1094</v>
      </c>
      <c r="G551" s="41"/>
      <c r="H551" s="41"/>
      <c r="I551" s="228"/>
      <c r="J551" s="41"/>
      <c r="K551" s="41"/>
      <c r="L551" s="45"/>
      <c r="M551" s="229"/>
      <c r="N551" s="230"/>
      <c r="O551" s="85"/>
      <c r="P551" s="85"/>
      <c r="Q551" s="85"/>
      <c r="R551" s="85"/>
      <c r="S551" s="85"/>
      <c r="T551" s="86"/>
      <c r="U551" s="39"/>
      <c r="V551" s="39"/>
      <c r="W551" s="39"/>
      <c r="X551" s="39"/>
      <c r="Y551" s="39"/>
      <c r="Z551" s="39"/>
      <c r="AA551" s="39"/>
      <c r="AB551" s="39"/>
      <c r="AC551" s="39"/>
      <c r="AD551" s="39"/>
      <c r="AE551" s="39"/>
      <c r="AT551" s="18" t="s">
        <v>161</v>
      </c>
      <c r="AU551" s="18" t="s">
        <v>83</v>
      </c>
    </row>
    <row r="552" spans="1:51" s="13" customFormat="1" ht="12">
      <c r="A552" s="13"/>
      <c r="B552" s="231"/>
      <c r="C552" s="232"/>
      <c r="D552" s="226" t="s">
        <v>163</v>
      </c>
      <c r="E552" s="233" t="s">
        <v>19</v>
      </c>
      <c r="F552" s="234" t="s">
        <v>1098</v>
      </c>
      <c r="G552" s="232"/>
      <c r="H552" s="233" t="s">
        <v>19</v>
      </c>
      <c r="I552" s="235"/>
      <c r="J552" s="232"/>
      <c r="K552" s="232"/>
      <c r="L552" s="236"/>
      <c r="M552" s="237"/>
      <c r="N552" s="238"/>
      <c r="O552" s="238"/>
      <c r="P552" s="238"/>
      <c r="Q552" s="238"/>
      <c r="R552" s="238"/>
      <c r="S552" s="238"/>
      <c r="T552" s="239"/>
      <c r="U552" s="13"/>
      <c r="V552" s="13"/>
      <c r="W552" s="13"/>
      <c r="X552" s="13"/>
      <c r="Y552" s="13"/>
      <c r="Z552" s="13"/>
      <c r="AA552" s="13"/>
      <c r="AB552" s="13"/>
      <c r="AC552" s="13"/>
      <c r="AD552" s="13"/>
      <c r="AE552" s="13"/>
      <c r="AT552" s="240" t="s">
        <v>163</v>
      </c>
      <c r="AU552" s="240" t="s">
        <v>83</v>
      </c>
      <c r="AV552" s="13" t="s">
        <v>81</v>
      </c>
      <c r="AW552" s="13" t="s">
        <v>33</v>
      </c>
      <c r="AX552" s="13" t="s">
        <v>74</v>
      </c>
      <c r="AY552" s="240" t="s">
        <v>152</v>
      </c>
    </row>
    <row r="553" spans="1:51" s="14" customFormat="1" ht="12">
      <c r="A553" s="14"/>
      <c r="B553" s="241"/>
      <c r="C553" s="242"/>
      <c r="D553" s="226" t="s">
        <v>163</v>
      </c>
      <c r="E553" s="243" t="s">
        <v>19</v>
      </c>
      <c r="F553" s="244" t="s">
        <v>237</v>
      </c>
      <c r="G553" s="242"/>
      <c r="H553" s="245">
        <v>12</v>
      </c>
      <c r="I553" s="246"/>
      <c r="J553" s="242"/>
      <c r="K553" s="242"/>
      <c r="L553" s="247"/>
      <c r="M553" s="248"/>
      <c r="N553" s="249"/>
      <c r="O553" s="249"/>
      <c r="P553" s="249"/>
      <c r="Q553" s="249"/>
      <c r="R553" s="249"/>
      <c r="S553" s="249"/>
      <c r="T553" s="250"/>
      <c r="U553" s="14"/>
      <c r="V553" s="14"/>
      <c r="W553" s="14"/>
      <c r="X553" s="14"/>
      <c r="Y553" s="14"/>
      <c r="Z553" s="14"/>
      <c r="AA553" s="14"/>
      <c r="AB553" s="14"/>
      <c r="AC553" s="14"/>
      <c r="AD553" s="14"/>
      <c r="AE553" s="14"/>
      <c r="AT553" s="251" t="s">
        <v>163</v>
      </c>
      <c r="AU553" s="251" t="s">
        <v>83</v>
      </c>
      <c r="AV553" s="14" t="s">
        <v>83</v>
      </c>
      <c r="AW553" s="14" t="s">
        <v>33</v>
      </c>
      <c r="AX553" s="14" t="s">
        <v>74</v>
      </c>
      <c r="AY553" s="251" t="s">
        <v>152</v>
      </c>
    </row>
    <row r="554" spans="1:51" s="15" customFormat="1" ht="12">
      <c r="A554" s="15"/>
      <c r="B554" s="252"/>
      <c r="C554" s="253"/>
      <c r="D554" s="226" t="s">
        <v>163</v>
      </c>
      <c r="E554" s="254" t="s">
        <v>19</v>
      </c>
      <c r="F554" s="255" t="s">
        <v>170</v>
      </c>
      <c r="G554" s="253"/>
      <c r="H554" s="256">
        <v>12</v>
      </c>
      <c r="I554" s="257"/>
      <c r="J554" s="253"/>
      <c r="K554" s="253"/>
      <c r="L554" s="258"/>
      <c r="M554" s="259"/>
      <c r="N554" s="260"/>
      <c r="O554" s="260"/>
      <c r="P554" s="260"/>
      <c r="Q554" s="260"/>
      <c r="R554" s="260"/>
      <c r="S554" s="260"/>
      <c r="T554" s="261"/>
      <c r="U554" s="15"/>
      <c r="V554" s="15"/>
      <c r="W554" s="15"/>
      <c r="X554" s="15"/>
      <c r="Y554" s="15"/>
      <c r="Z554" s="15"/>
      <c r="AA554" s="15"/>
      <c r="AB554" s="15"/>
      <c r="AC554" s="15"/>
      <c r="AD554" s="15"/>
      <c r="AE554" s="15"/>
      <c r="AT554" s="262" t="s">
        <v>163</v>
      </c>
      <c r="AU554" s="262" t="s">
        <v>83</v>
      </c>
      <c r="AV554" s="15" t="s">
        <v>159</v>
      </c>
      <c r="AW554" s="15" t="s">
        <v>33</v>
      </c>
      <c r="AX554" s="15" t="s">
        <v>81</v>
      </c>
      <c r="AY554" s="262" t="s">
        <v>152</v>
      </c>
    </row>
    <row r="555" spans="1:65" s="2" customFormat="1" ht="14.4" customHeight="1">
      <c r="A555" s="39"/>
      <c r="B555" s="40"/>
      <c r="C555" s="213" t="s">
        <v>658</v>
      </c>
      <c r="D555" s="213" t="s">
        <v>154</v>
      </c>
      <c r="E555" s="214" t="s">
        <v>1099</v>
      </c>
      <c r="F555" s="215" t="s">
        <v>1100</v>
      </c>
      <c r="G555" s="216" t="s">
        <v>475</v>
      </c>
      <c r="H555" s="217">
        <v>29.11</v>
      </c>
      <c r="I555" s="218"/>
      <c r="J555" s="219">
        <f>ROUND(I555*H555,2)</f>
        <v>0</v>
      </c>
      <c r="K555" s="215" t="s">
        <v>158</v>
      </c>
      <c r="L555" s="45"/>
      <c r="M555" s="220" t="s">
        <v>19</v>
      </c>
      <c r="N555" s="221" t="s">
        <v>45</v>
      </c>
      <c r="O555" s="85"/>
      <c r="P555" s="222">
        <f>O555*H555</f>
        <v>0</v>
      </c>
      <c r="Q555" s="222">
        <v>0.01903</v>
      </c>
      <c r="R555" s="222">
        <f>Q555*H555</f>
        <v>0.5539632999999999</v>
      </c>
      <c r="S555" s="222">
        <v>0</v>
      </c>
      <c r="T555" s="223">
        <f>S555*H555</f>
        <v>0</v>
      </c>
      <c r="U555" s="39"/>
      <c r="V555" s="39"/>
      <c r="W555" s="39"/>
      <c r="X555" s="39"/>
      <c r="Y555" s="39"/>
      <c r="Z555" s="39"/>
      <c r="AA555" s="39"/>
      <c r="AB555" s="39"/>
      <c r="AC555" s="39"/>
      <c r="AD555" s="39"/>
      <c r="AE555" s="39"/>
      <c r="AR555" s="224" t="s">
        <v>268</v>
      </c>
      <c r="AT555" s="224" t="s">
        <v>154</v>
      </c>
      <c r="AU555" s="224" t="s">
        <v>83</v>
      </c>
      <c r="AY555" s="18" t="s">
        <v>152</v>
      </c>
      <c r="BE555" s="225">
        <f>IF(N555="základní",J555,0)</f>
        <v>0</v>
      </c>
      <c r="BF555" s="225">
        <f>IF(N555="snížená",J555,0)</f>
        <v>0</v>
      </c>
      <c r="BG555" s="225">
        <f>IF(N555="zákl. přenesená",J555,0)</f>
        <v>0</v>
      </c>
      <c r="BH555" s="225">
        <f>IF(N555="sníž. přenesená",J555,0)</f>
        <v>0</v>
      </c>
      <c r="BI555" s="225">
        <f>IF(N555="nulová",J555,0)</f>
        <v>0</v>
      </c>
      <c r="BJ555" s="18" t="s">
        <v>81</v>
      </c>
      <c r="BK555" s="225">
        <f>ROUND(I555*H555,2)</f>
        <v>0</v>
      </c>
      <c r="BL555" s="18" t="s">
        <v>268</v>
      </c>
      <c r="BM555" s="224" t="s">
        <v>1101</v>
      </c>
    </row>
    <row r="556" spans="1:47" s="2" customFormat="1" ht="12">
      <c r="A556" s="39"/>
      <c r="B556" s="40"/>
      <c r="C556" s="41"/>
      <c r="D556" s="226" t="s">
        <v>161</v>
      </c>
      <c r="E556" s="41"/>
      <c r="F556" s="227" t="s">
        <v>1094</v>
      </c>
      <c r="G556" s="41"/>
      <c r="H556" s="41"/>
      <c r="I556" s="228"/>
      <c r="J556" s="41"/>
      <c r="K556" s="41"/>
      <c r="L556" s="45"/>
      <c r="M556" s="229"/>
      <c r="N556" s="230"/>
      <c r="O556" s="85"/>
      <c r="P556" s="85"/>
      <c r="Q556" s="85"/>
      <c r="R556" s="85"/>
      <c r="S556" s="85"/>
      <c r="T556" s="86"/>
      <c r="U556" s="39"/>
      <c r="V556" s="39"/>
      <c r="W556" s="39"/>
      <c r="X556" s="39"/>
      <c r="Y556" s="39"/>
      <c r="Z556" s="39"/>
      <c r="AA556" s="39"/>
      <c r="AB556" s="39"/>
      <c r="AC556" s="39"/>
      <c r="AD556" s="39"/>
      <c r="AE556" s="39"/>
      <c r="AT556" s="18" t="s">
        <v>161</v>
      </c>
      <c r="AU556" s="18" t="s">
        <v>83</v>
      </c>
    </row>
    <row r="557" spans="1:51" s="13" customFormat="1" ht="12">
      <c r="A557" s="13"/>
      <c r="B557" s="231"/>
      <c r="C557" s="232"/>
      <c r="D557" s="226" t="s">
        <v>163</v>
      </c>
      <c r="E557" s="233" t="s">
        <v>19</v>
      </c>
      <c r="F557" s="234" t="s">
        <v>1102</v>
      </c>
      <c r="G557" s="232"/>
      <c r="H557" s="233" t="s">
        <v>19</v>
      </c>
      <c r="I557" s="235"/>
      <c r="J557" s="232"/>
      <c r="K557" s="232"/>
      <c r="L557" s="236"/>
      <c r="M557" s="237"/>
      <c r="N557" s="238"/>
      <c r="O557" s="238"/>
      <c r="P557" s="238"/>
      <c r="Q557" s="238"/>
      <c r="R557" s="238"/>
      <c r="S557" s="238"/>
      <c r="T557" s="239"/>
      <c r="U557" s="13"/>
      <c r="V557" s="13"/>
      <c r="W557" s="13"/>
      <c r="X557" s="13"/>
      <c r="Y557" s="13"/>
      <c r="Z557" s="13"/>
      <c r="AA557" s="13"/>
      <c r="AB557" s="13"/>
      <c r="AC557" s="13"/>
      <c r="AD557" s="13"/>
      <c r="AE557" s="13"/>
      <c r="AT557" s="240" t="s">
        <v>163</v>
      </c>
      <c r="AU557" s="240" t="s">
        <v>83</v>
      </c>
      <c r="AV557" s="13" t="s">
        <v>81</v>
      </c>
      <c r="AW557" s="13" t="s">
        <v>33</v>
      </c>
      <c r="AX557" s="13" t="s">
        <v>74</v>
      </c>
      <c r="AY557" s="240" t="s">
        <v>152</v>
      </c>
    </row>
    <row r="558" spans="1:51" s="14" customFormat="1" ht="12">
      <c r="A558" s="14"/>
      <c r="B558" s="241"/>
      <c r="C558" s="242"/>
      <c r="D558" s="226" t="s">
        <v>163</v>
      </c>
      <c r="E558" s="243" t="s">
        <v>19</v>
      </c>
      <c r="F558" s="244" t="s">
        <v>1103</v>
      </c>
      <c r="G558" s="242"/>
      <c r="H558" s="245">
        <v>29.11</v>
      </c>
      <c r="I558" s="246"/>
      <c r="J558" s="242"/>
      <c r="K558" s="242"/>
      <c r="L558" s="247"/>
      <c r="M558" s="248"/>
      <c r="N558" s="249"/>
      <c r="O558" s="249"/>
      <c r="P558" s="249"/>
      <c r="Q558" s="249"/>
      <c r="R558" s="249"/>
      <c r="S558" s="249"/>
      <c r="T558" s="250"/>
      <c r="U558" s="14"/>
      <c r="V558" s="14"/>
      <c r="W558" s="14"/>
      <c r="X558" s="14"/>
      <c r="Y558" s="14"/>
      <c r="Z558" s="14"/>
      <c r="AA558" s="14"/>
      <c r="AB558" s="14"/>
      <c r="AC558" s="14"/>
      <c r="AD558" s="14"/>
      <c r="AE558" s="14"/>
      <c r="AT558" s="251" t="s">
        <v>163</v>
      </c>
      <c r="AU558" s="251" t="s">
        <v>83</v>
      </c>
      <c r="AV558" s="14" t="s">
        <v>83</v>
      </c>
      <c r="AW558" s="14" t="s">
        <v>33</v>
      </c>
      <c r="AX558" s="14" t="s">
        <v>74</v>
      </c>
      <c r="AY558" s="251" t="s">
        <v>152</v>
      </c>
    </row>
    <row r="559" spans="1:51" s="15" customFormat="1" ht="12">
      <c r="A559" s="15"/>
      <c r="B559" s="252"/>
      <c r="C559" s="253"/>
      <c r="D559" s="226" t="s">
        <v>163</v>
      </c>
      <c r="E559" s="254" t="s">
        <v>19</v>
      </c>
      <c r="F559" s="255" t="s">
        <v>170</v>
      </c>
      <c r="G559" s="253"/>
      <c r="H559" s="256">
        <v>29.11</v>
      </c>
      <c r="I559" s="257"/>
      <c r="J559" s="253"/>
      <c r="K559" s="253"/>
      <c r="L559" s="258"/>
      <c r="M559" s="259"/>
      <c r="N559" s="260"/>
      <c r="O559" s="260"/>
      <c r="P559" s="260"/>
      <c r="Q559" s="260"/>
      <c r="R559" s="260"/>
      <c r="S559" s="260"/>
      <c r="T559" s="261"/>
      <c r="U559" s="15"/>
      <c r="V559" s="15"/>
      <c r="W559" s="15"/>
      <c r="X559" s="15"/>
      <c r="Y559" s="15"/>
      <c r="Z559" s="15"/>
      <c r="AA559" s="15"/>
      <c r="AB559" s="15"/>
      <c r="AC559" s="15"/>
      <c r="AD559" s="15"/>
      <c r="AE559" s="15"/>
      <c r="AT559" s="262" t="s">
        <v>163</v>
      </c>
      <c r="AU559" s="262" t="s">
        <v>83</v>
      </c>
      <c r="AV559" s="15" t="s">
        <v>159</v>
      </c>
      <c r="AW559" s="15" t="s">
        <v>33</v>
      </c>
      <c r="AX559" s="15" t="s">
        <v>81</v>
      </c>
      <c r="AY559" s="262" t="s">
        <v>152</v>
      </c>
    </row>
    <row r="560" spans="1:65" s="2" customFormat="1" ht="24.15" customHeight="1">
      <c r="A560" s="39"/>
      <c r="B560" s="40"/>
      <c r="C560" s="213" t="s">
        <v>665</v>
      </c>
      <c r="D560" s="213" t="s">
        <v>154</v>
      </c>
      <c r="E560" s="214" t="s">
        <v>1104</v>
      </c>
      <c r="F560" s="215" t="s">
        <v>1105</v>
      </c>
      <c r="G560" s="216" t="s">
        <v>741</v>
      </c>
      <c r="H560" s="273"/>
      <c r="I560" s="218"/>
      <c r="J560" s="219">
        <f>ROUND(I560*H560,2)</f>
        <v>0</v>
      </c>
      <c r="K560" s="215" t="s">
        <v>158</v>
      </c>
      <c r="L560" s="45"/>
      <c r="M560" s="220" t="s">
        <v>19</v>
      </c>
      <c r="N560" s="221" t="s">
        <v>45</v>
      </c>
      <c r="O560" s="85"/>
      <c r="P560" s="222">
        <f>O560*H560</f>
        <v>0</v>
      </c>
      <c r="Q560" s="222">
        <v>0</v>
      </c>
      <c r="R560" s="222">
        <f>Q560*H560</f>
        <v>0</v>
      </c>
      <c r="S560" s="222">
        <v>0</v>
      </c>
      <c r="T560" s="223">
        <f>S560*H560</f>
        <v>0</v>
      </c>
      <c r="U560" s="39"/>
      <c r="V560" s="39"/>
      <c r="W560" s="39"/>
      <c r="X560" s="39"/>
      <c r="Y560" s="39"/>
      <c r="Z560" s="39"/>
      <c r="AA560" s="39"/>
      <c r="AB560" s="39"/>
      <c r="AC560" s="39"/>
      <c r="AD560" s="39"/>
      <c r="AE560" s="39"/>
      <c r="AR560" s="224" t="s">
        <v>268</v>
      </c>
      <c r="AT560" s="224" t="s">
        <v>154</v>
      </c>
      <c r="AU560" s="224" t="s">
        <v>83</v>
      </c>
      <c r="AY560" s="18" t="s">
        <v>152</v>
      </c>
      <c r="BE560" s="225">
        <f>IF(N560="základní",J560,0)</f>
        <v>0</v>
      </c>
      <c r="BF560" s="225">
        <f>IF(N560="snížená",J560,0)</f>
        <v>0</v>
      </c>
      <c r="BG560" s="225">
        <f>IF(N560="zákl. přenesená",J560,0)</f>
        <v>0</v>
      </c>
      <c r="BH560" s="225">
        <f>IF(N560="sníž. přenesená",J560,0)</f>
        <v>0</v>
      </c>
      <c r="BI560" s="225">
        <f>IF(N560="nulová",J560,0)</f>
        <v>0</v>
      </c>
      <c r="BJ560" s="18" t="s">
        <v>81</v>
      </c>
      <c r="BK560" s="225">
        <f>ROUND(I560*H560,2)</f>
        <v>0</v>
      </c>
      <c r="BL560" s="18" t="s">
        <v>268</v>
      </c>
      <c r="BM560" s="224" t="s">
        <v>1106</v>
      </c>
    </row>
    <row r="561" spans="1:47" s="2" customFormat="1" ht="12">
      <c r="A561" s="39"/>
      <c r="B561" s="40"/>
      <c r="C561" s="41"/>
      <c r="D561" s="226" t="s">
        <v>161</v>
      </c>
      <c r="E561" s="41"/>
      <c r="F561" s="227" t="s">
        <v>1107</v>
      </c>
      <c r="G561" s="41"/>
      <c r="H561" s="41"/>
      <c r="I561" s="228"/>
      <c r="J561" s="41"/>
      <c r="K561" s="41"/>
      <c r="L561" s="45"/>
      <c r="M561" s="229"/>
      <c r="N561" s="230"/>
      <c r="O561" s="85"/>
      <c r="P561" s="85"/>
      <c r="Q561" s="85"/>
      <c r="R561" s="85"/>
      <c r="S561" s="85"/>
      <c r="T561" s="86"/>
      <c r="U561" s="39"/>
      <c r="V561" s="39"/>
      <c r="W561" s="39"/>
      <c r="X561" s="39"/>
      <c r="Y561" s="39"/>
      <c r="Z561" s="39"/>
      <c r="AA561" s="39"/>
      <c r="AB561" s="39"/>
      <c r="AC561" s="39"/>
      <c r="AD561" s="39"/>
      <c r="AE561" s="39"/>
      <c r="AT561" s="18" t="s">
        <v>161</v>
      </c>
      <c r="AU561" s="18" t="s">
        <v>83</v>
      </c>
    </row>
    <row r="562" spans="1:63" s="12" customFormat="1" ht="22.8" customHeight="1">
      <c r="A562" s="12"/>
      <c r="B562" s="197"/>
      <c r="C562" s="198"/>
      <c r="D562" s="199" t="s">
        <v>73</v>
      </c>
      <c r="E562" s="211" t="s">
        <v>744</v>
      </c>
      <c r="F562" s="211" t="s">
        <v>745</v>
      </c>
      <c r="G562" s="198"/>
      <c r="H562" s="198"/>
      <c r="I562" s="201"/>
      <c r="J562" s="212">
        <f>BK562</f>
        <v>0</v>
      </c>
      <c r="K562" s="198"/>
      <c r="L562" s="203"/>
      <c r="M562" s="204"/>
      <c r="N562" s="205"/>
      <c r="O562" s="205"/>
      <c r="P562" s="206">
        <f>SUM(P563:P566)</f>
        <v>0</v>
      </c>
      <c r="Q562" s="205"/>
      <c r="R562" s="206">
        <f>SUM(R563:R566)</f>
        <v>0.11000000000000001</v>
      </c>
      <c r="S562" s="205"/>
      <c r="T562" s="207">
        <f>SUM(T563:T566)</f>
        <v>0</v>
      </c>
      <c r="U562" s="12"/>
      <c r="V562" s="12"/>
      <c r="W562" s="12"/>
      <c r="X562" s="12"/>
      <c r="Y562" s="12"/>
      <c r="Z562" s="12"/>
      <c r="AA562" s="12"/>
      <c r="AB562" s="12"/>
      <c r="AC562" s="12"/>
      <c r="AD562" s="12"/>
      <c r="AE562" s="12"/>
      <c r="AR562" s="208" t="s">
        <v>83</v>
      </c>
      <c r="AT562" s="209" t="s">
        <v>73</v>
      </c>
      <c r="AU562" s="209" t="s">
        <v>81</v>
      </c>
      <c r="AY562" s="208" t="s">
        <v>152</v>
      </c>
      <c r="BK562" s="210">
        <f>SUM(BK563:BK566)</f>
        <v>0</v>
      </c>
    </row>
    <row r="563" spans="1:65" s="2" customFormat="1" ht="14.4" customHeight="1">
      <c r="A563" s="39"/>
      <c r="B563" s="40"/>
      <c r="C563" s="213" t="s">
        <v>671</v>
      </c>
      <c r="D563" s="213" t="s">
        <v>154</v>
      </c>
      <c r="E563" s="214" t="s">
        <v>1108</v>
      </c>
      <c r="F563" s="215" t="s">
        <v>1109</v>
      </c>
      <c r="G563" s="216" t="s">
        <v>749</v>
      </c>
      <c r="H563" s="217">
        <v>2</v>
      </c>
      <c r="I563" s="218"/>
      <c r="J563" s="219">
        <f>ROUND(I563*H563,2)</f>
        <v>0</v>
      </c>
      <c r="K563" s="215" t="s">
        <v>19</v>
      </c>
      <c r="L563" s="45"/>
      <c r="M563" s="220" t="s">
        <v>19</v>
      </c>
      <c r="N563" s="221" t="s">
        <v>45</v>
      </c>
      <c r="O563" s="85"/>
      <c r="P563" s="222">
        <f>O563*H563</f>
        <v>0</v>
      </c>
      <c r="Q563" s="222">
        <v>0.02</v>
      </c>
      <c r="R563" s="222">
        <f>Q563*H563</f>
        <v>0.04</v>
      </c>
      <c r="S563" s="222">
        <v>0</v>
      </c>
      <c r="T563" s="223">
        <f>S563*H563</f>
        <v>0</v>
      </c>
      <c r="U563" s="39"/>
      <c r="V563" s="39"/>
      <c r="W563" s="39"/>
      <c r="X563" s="39"/>
      <c r="Y563" s="39"/>
      <c r="Z563" s="39"/>
      <c r="AA563" s="39"/>
      <c r="AB563" s="39"/>
      <c r="AC563" s="39"/>
      <c r="AD563" s="39"/>
      <c r="AE563" s="39"/>
      <c r="AR563" s="224" t="s">
        <v>268</v>
      </c>
      <c r="AT563" s="224" t="s">
        <v>154</v>
      </c>
      <c r="AU563" s="224" t="s">
        <v>83</v>
      </c>
      <c r="AY563" s="18" t="s">
        <v>152</v>
      </c>
      <c r="BE563" s="225">
        <f>IF(N563="základní",J563,0)</f>
        <v>0</v>
      </c>
      <c r="BF563" s="225">
        <f>IF(N563="snížená",J563,0)</f>
        <v>0</v>
      </c>
      <c r="BG563" s="225">
        <f>IF(N563="zákl. přenesená",J563,0)</f>
        <v>0</v>
      </c>
      <c r="BH563" s="225">
        <f>IF(N563="sníž. přenesená",J563,0)</f>
        <v>0</v>
      </c>
      <c r="BI563" s="225">
        <f>IF(N563="nulová",J563,0)</f>
        <v>0</v>
      </c>
      <c r="BJ563" s="18" t="s">
        <v>81</v>
      </c>
      <c r="BK563" s="225">
        <f>ROUND(I563*H563,2)</f>
        <v>0</v>
      </c>
      <c r="BL563" s="18" t="s">
        <v>268</v>
      </c>
      <c r="BM563" s="224" t="s">
        <v>1110</v>
      </c>
    </row>
    <row r="564" spans="1:65" s="2" customFormat="1" ht="14.4" customHeight="1">
      <c r="A564" s="39"/>
      <c r="B564" s="40"/>
      <c r="C564" s="213" t="s">
        <v>679</v>
      </c>
      <c r="D564" s="213" t="s">
        <v>154</v>
      </c>
      <c r="E564" s="214" t="s">
        <v>1111</v>
      </c>
      <c r="F564" s="215" t="s">
        <v>1112</v>
      </c>
      <c r="G564" s="216" t="s">
        <v>749</v>
      </c>
      <c r="H564" s="217">
        <v>1</v>
      </c>
      <c r="I564" s="218"/>
      <c r="J564" s="219">
        <f>ROUND(I564*H564,2)</f>
        <v>0</v>
      </c>
      <c r="K564" s="215" t="s">
        <v>19</v>
      </c>
      <c r="L564" s="45"/>
      <c r="M564" s="220" t="s">
        <v>19</v>
      </c>
      <c r="N564" s="221" t="s">
        <v>45</v>
      </c>
      <c r="O564" s="85"/>
      <c r="P564" s="222">
        <f>O564*H564</f>
        <v>0</v>
      </c>
      <c r="Q564" s="222">
        <v>0.07</v>
      </c>
      <c r="R564" s="222">
        <f>Q564*H564</f>
        <v>0.07</v>
      </c>
      <c r="S564" s="222">
        <v>0</v>
      </c>
      <c r="T564" s="223">
        <f>S564*H564</f>
        <v>0</v>
      </c>
      <c r="U564" s="39"/>
      <c r="V564" s="39"/>
      <c r="W564" s="39"/>
      <c r="X564" s="39"/>
      <c r="Y564" s="39"/>
      <c r="Z564" s="39"/>
      <c r="AA564" s="39"/>
      <c r="AB564" s="39"/>
      <c r="AC564" s="39"/>
      <c r="AD564" s="39"/>
      <c r="AE564" s="39"/>
      <c r="AR564" s="224" t="s">
        <v>268</v>
      </c>
      <c r="AT564" s="224" t="s">
        <v>154</v>
      </c>
      <c r="AU564" s="224" t="s">
        <v>83</v>
      </c>
      <c r="AY564" s="18" t="s">
        <v>152</v>
      </c>
      <c r="BE564" s="225">
        <f>IF(N564="základní",J564,0)</f>
        <v>0</v>
      </c>
      <c r="BF564" s="225">
        <f>IF(N564="snížená",J564,0)</f>
        <v>0</v>
      </c>
      <c r="BG564" s="225">
        <f>IF(N564="zákl. přenesená",J564,0)</f>
        <v>0</v>
      </c>
      <c r="BH564" s="225">
        <f>IF(N564="sníž. přenesená",J564,0)</f>
        <v>0</v>
      </c>
      <c r="BI564" s="225">
        <f>IF(N564="nulová",J564,0)</f>
        <v>0</v>
      </c>
      <c r="BJ564" s="18" t="s">
        <v>81</v>
      </c>
      <c r="BK564" s="225">
        <f>ROUND(I564*H564,2)</f>
        <v>0</v>
      </c>
      <c r="BL564" s="18" t="s">
        <v>268</v>
      </c>
      <c r="BM564" s="224" t="s">
        <v>1113</v>
      </c>
    </row>
    <row r="565" spans="1:65" s="2" customFormat="1" ht="24.15" customHeight="1">
      <c r="A565" s="39"/>
      <c r="B565" s="40"/>
      <c r="C565" s="213" t="s">
        <v>685</v>
      </c>
      <c r="D565" s="213" t="s">
        <v>154</v>
      </c>
      <c r="E565" s="214" t="s">
        <v>793</v>
      </c>
      <c r="F565" s="215" t="s">
        <v>794</v>
      </c>
      <c r="G565" s="216" t="s">
        <v>741</v>
      </c>
      <c r="H565" s="273"/>
      <c r="I565" s="218"/>
      <c r="J565" s="219">
        <f>ROUND(I565*H565,2)</f>
        <v>0</v>
      </c>
      <c r="K565" s="215" t="s">
        <v>158</v>
      </c>
      <c r="L565" s="45"/>
      <c r="M565" s="220" t="s">
        <v>19</v>
      </c>
      <c r="N565" s="221" t="s">
        <v>45</v>
      </c>
      <c r="O565" s="85"/>
      <c r="P565" s="222">
        <f>O565*H565</f>
        <v>0</v>
      </c>
      <c r="Q565" s="222">
        <v>0</v>
      </c>
      <c r="R565" s="222">
        <f>Q565*H565</f>
        <v>0</v>
      </c>
      <c r="S565" s="222">
        <v>0</v>
      </c>
      <c r="T565" s="223">
        <f>S565*H565</f>
        <v>0</v>
      </c>
      <c r="U565" s="39"/>
      <c r="V565" s="39"/>
      <c r="W565" s="39"/>
      <c r="X565" s="39"/>
      <c r="Y565" s="39"/>
      <c r="Z565" s="39"/>
      <c r="AA565" s="39"/>
      <c r="AB565" s="39"/>
      <c r="AC565" s="39"/>
      <c r="AD565" s="39"/>
      <c r="AE565" s="39"/>
      <c r="AR565" s="224" t="s">
        <v>268</v>
      </c>
      <c r="AT565" s="224" t="s">
        <v>154</v>
      </c>
      <c r="AU565" s="224" t="s">
        <v>83</v>
      </c>
      <c r="AY565" s="18" t="s">
        <v>152</v>
      </c>
      <c r="BE565" s="225">
        <f>IF(N565="základní",J565,0)</f>
        <v>0</v>
      </c>
      <c r="BF565" s="225">
        <f>IF(N565="snížená",J565,0)</f>
        <v>0</v>
      </c>
      <c r="BG565" s="225">
        <f>IF(N565="zákl. přenesená",J565,0)</f>
        <v>0</v>
      </c>
      <c r="BH565" s="225">
        <f>IF(N565="sníž. přenesená",J565,0)</f>
        <v>0</v>
      </c>
      <c r="BI565" s="225">
        <f>IF(N565="nulová",J565,0)</f>
        <v>0</v>
      </c>
      <c r="BJ565" s="18" t="s">
        <v>81</v>
      </c>
      <c r="BK565" s="225">
        <f>ROUND(I565*H565,2)</f>
        <v>0</v>
      </c>
      <c r="BL565" s="18" t="s">
        <v>268</v>
      </c>
      <c r="BM565" s="224" t="s">
        <v>1114</v>
      </c>
    </row>
    <row r="566" spans="1:47" s="2" customFormat="1" ht="12">
      <c r="A566" s="39"/>
      <c r="B566" s="40"/>
      <c r="C566" s="41"/>
      <c r="D566" s="226" t="s">
        <v>161</v>
      </c>
      <c r="E566" s="41"/>
      <c r="F566" s="227" t="s">
        <v>796</v>
      </c>
      <c r="G566" s="41"/>
      <c r="H566" s="41"/>
      <c r="I566" s="228"/>
      <c r="J566" s="41"/>
      <c r="K566" s="41"/>
      <c r="L566" s="45"/>
      <c r="M566" s="229"/>
      <c r="N566" s="230"/>
      <c r="O566" s="85"/>
      <c r="P566" s="85"/>
      <c r="Q566" s="85"/>
      <c r="R566" s="85"/>
      <c r="S566" s="85"/>
      <c r="T566" s="86"/>
      <c r="U566" s="39"/>
      <c r="V566" s="39"/>
      <c r="W566" s="39"/>
      <c r="X566" s="39"/>
      <c r="Y566" s="39"/>
      <c r="Z566" s="39"/>
      <c r="AA566" s="39"/>
      <c r="AB566" s="39"/>
      <c r="AC566" s="39"/>
      <c r="AD566" s="39"/>
      <c r="AE566" s="39"/>
      <c r="AT566" s="18" t="s">
        <v>161</v>
      </c>
      <c r="AU566" s="18" t="s">
        <v>83</v>
      </c>
    </row>
    <row r="567" spans="1:63" s="12" customFormat="1" ht="22.8" customHeight="1">
      <c r="A567" s="12"/>
      <c r="B567" s="197"/>
      <c r="C567" s="198"/>
      <c r="D567" s="199" t="s">
        <v>73</v>
      </c>
      <c r="E567" s="211" t="s">
        <v>797</v>
      </c>
      <c r="F567" s="211" t="s">
        <v>798</v>
      </c>
      <c r="G567" s="198"/>
      <c r="H567" s="198"/>
      <c r="I567" s="201"/>
      <c r="J567" s="212">
        <f>BK567</f>
        <v>0</v>
      </c>
      <c r="K567" s="198"/>
      <c r="L567" s="203"/>
      <c r="M567" s="204"/>
      <c r="N567" s="205"/>
      <c r="O567" s="205"/>
      <c r="P567" s="206">
        <f>SUM(P568:P599)</f>
        <v>0</v>
      </c>
      <c r="Q567" s="205"/>
      <c r="R567" s="206">
        <f>SUM(R568:R599)</f>
        <v>0.06516508</v>
      </c>
      <c r="S567" s="205"/>
      <c r="T567" s="207">
        <f>SUM(T568:T599)</f>
        <v>0</v>
      </c>
      <c r="U567" s="12"/>
      <c r="V567" s="12"/>
      <c r="W567" s="12"/>
      <c r="X567" s="12"/>
      <c r="Y567" s="12"/>
      <c r="Z567" s="12"/>
      <c r="AA567" s="12"/>
      <c r="AB567" s="12"/>
      <c r="AC567" s="12"/>
      <c r="AD567" s="12"/>
      <c r="AE567" s="12"/>
      <c r="AR567" s="208" t="s">
        <v>83</v>
      </c>
      <c r="AT567" s="209" t="s">
        <v>73</v>
      </c>
      <c r="AU567" s="209" t="s">
        <v>81</v>
      </c>
      <c r="AY567" s="208" t="s">
        <v>152</v>
      </c>
      <c r="BK567" s="210">
        <f>SUM(BK568:BK599)</f>
        <v>0</v>
      </c>
    </row>
    <row r="568" spans="1:65" s="2" customFormat="1" ht="24.15" customHeight="1">
      <c r="A568" s="39"/>
      <c r="B568" s="40"/>
      <c r="C568" s="213" t="s">
        <v>690</v>
      </c>
      <c r="D568" s="213" t="s">
        <v>154</v>
      </c>
      <c r="E568" s="214" t="s">
        <v>800</v>
      </c>
      <c r="F568" s="215" t="s">
        <v>801</v>
      </c>
      <c r="G568" s="216" t="s">
        <v>240</v>
      </c>
      <c r="H568" s="217">
        <v>268.714</v>
      </c>
      <c r="I568" s="218"/>
      <c r="J568" s="219">
        <f>ROUND(I568*H568,2)</f>
        <v>0</v>
      </c>
      <c r="K568" s="215" t="s">
        <v>158</v>
      </c>
      <c r="L568" s="45"/>
      <c r="M568" s="220" t="s">
        <v>19</v>
      </c>
      <c r="N568" s="221" t="s">
        <v>45</v>
      </c>
      <c r="O568" s="85"/>
      <c r="P568" s="222">
        <f>O568*H568</f>
        <v>0</v>
      </c>
      <c r="Q568" s="222">
        <v>0.00022</v>
      </c>
      <c r="R568" s="222">
        <f>Q568*H568</f>
        <v>0.05911708</v>
      </c>
      <c r="S568" s="222">
        <v>0</v>
      </c>
      <c r="T568" s="223">
        <f>S568*H568</f>
        <v>0</v>
      </c>
      <c r="U568" s="39"/>
      <c r="V568" s="39"/>
      <c r="W568" s="39"/>
      <c r="X568" s="39"/>
      <c r="Y568" s="39"/>
      <c r="Z568" s="39"/>
      <c r="AA568" s="39"/>
      <c r="AB568" s="39"/>
      <c r="AC568" s="39"/>
      <c r="AD568" s="39"/>
      <c r="AE568" s="39"/>
      <c r="AR568" s="224" t="s">
        <v>268</v>
      </c>
      <c r="AT568" s="224" t="s">
        <v>154</v>
      </c>
      <c r="AU568" s="224" t="s">
        <v>83</v>
      </c>
      <c r="AY568" s="18" t="s">
        <v>152</v>
      </c>
      <c r="BE568" s="225">
        <f>IF(N568="základní",J568,0)</f>
        <v>0</v>
      </c>
      <c r="BF568" s="225">
        <f>IF(N568="snížená",J568,0)</f>
        <v>0</v>
      </c>
      <c r="BG568" s="225">
        <f>IF(N568="zákl. přenesená",J568,0)</f>
        <v>0</v>
      </c>
      <c r="BH568" s="225">
        <f>IF(N568="sníž. přenesená",J568,0)</f>
        <v>0</v>
      </c>
      <c r="BI568" s="225">
        <f>IF(N568="nulová",J568,0)</f>
        <v>0</v>
      </c>
      <c r="BJ568" s="18" t="s">
        <v>81</v>
      </c>
      <c r="BK568" s="225">
        <f>ROUND(I568*H568,2)</f>
        <v>0</v>
      </c>
      <c r="BL568" s="18" t="s">
        <v>268</v>
      </c>
      <c r="BM568" s="224" t="s">
        <v>1115</v>
      </c>
    </row>
    <row r="569" spans="1:47" s="2" customFormat="1" ht="12">
      <c r="A569" s="39"/>
      <c r="B569" s="40"/>
      <c r="C569" s="41"/>
      <c r="D569" s="226" t="s">
        <v>161</v>
      </c>
      <c r="E569" s="41"/>
      <c r="F569" s="227" t="s">
        <v>803</v>
      </c>
      <c r="G569" s="41"/>
      <c r="H569" s="41"/>
      <c r="I569" s="228"/>
      <c r="J569" s="41"/>
      <c r="K569" s="41"/>
      <c r="L569" s="45"/>
      <c r="M569" s="229"/>
      <c r="N569" s="230"/>
      <c r="O569" s="85"/>
      <c r="P569" s="85"/>
      <c r="Q569" s="85"/>
      <c r="R569" s="85"/>
      <c r="S569" s="85"/>
      <c r="T569" s="86"/>
      <c r="U569" s="39"/>
      <c r="V569" s="39"/>
      <c r="W569" s="39"/>
      <c r="X569" s="39"/>
      <c r="Y569" s="39"/>
      <c r="Z569" s="39"/>
      <c r="AA569" s="39"/>
      <c r="AB569" s="39"/>
      <c r="AC569" s="39"/>
      <c r="AD569" s="39"/>
      <c r="AE569" s="39"/>
      <c r="AT569" s="18" t="s">
        <v>161</v>
      </c>
      <c r="AU569" s="18" t="s">
        <v>83</v>
      </c>
    </row>
    <row r="570" spans="1:51" s="13" customFormat="1" ht="12">
      <c r="A570" s="13"/>
      <c r="B570" s="231"/>
      <c r="C570" s="232"/>
      <c r="D570" s="226" t="s">
        <v>163</v>
      </c>
      <c r="E570" s="233" t="s">
        <v>19</v>
      </c>
      <c r="F570" s="234" t="s">
        <v>1016</v>
      </c>
      <c r="G570" s="232"/>
      <c r="H570" s="233" t="s">
        <v>19</v>
      </c>
      <c r="I570" s="235"/>
      <c r="J570" s="232"/>
      <c r="K570" s="232"/>
      <c r="L570" s="236"/>
      <c r="M570" s="237"/>
      <c r="N570" s="238"/>
      <c r="O570" s="238"/>
      <c r="P570" s="238"/>
      <c r="Q570" s="238"/>
      <c r="R570" s="238"/>
      <c r="S570" s="238"/>
      <c r="T570" s="239"/>
      <c r="U570" s="13"/>
      <c r="V570" s="13"/>
      <c r="W570" s="13"/>
      <c r="X570" s="13"/>
      <c r="Y570" s="13"/>
      <c r="Z570" s="13"/>
      <c r="AA570" s="13"/>
      <c r="AB570" s="13"/>
      <c r="AC570" s="13"/>
      <c r="AD570" s="13"/>
      <c r="AE570" s="13"/>
      <c r="AT570" s="240" t="s">
        <v>163</v>
      </c>
      <c r="AU570" s="240" t="s">
        <v>83</v>
      </c>
      <c r="AV570" s="13" t="s">
        <v>81</v>
      </c>
      <c r="AW570" s="13" t="s">
        <v>33</v>
      </c>
      <c r="AX570" s="13" t="s">
        <v>74</v>
      </c>
      <c r="AY570" s="240" t="s">
        <v>152</v>
      </c>
    </row>
    <row r="571" spans="1:51" s="14" customFormat="1" ht="12">
      <c r="A571" s="14"/>
      <c r="B571" s="241"/>
      <c r="C571" s="242"/>
      <c r="D571" s="226" t="s">
        <v>163</v>
      </c>
      <c r="E571" s="243" t="s">
        <v>19</v>
      </c>
      <c r="F571" s="244" t="s">
        <v>1116</v>
      </c>
      <c r="G571" s="242"/>
      <c r="H571" s="245">
        <v>22.464</v>
      </c>
      <c r="I571" s="246"/>
      <c r="J571" s="242"/>
      <c r="K571" s="242"/>
      <c r="L571" s="247"/>
      <c r="M571" s="248"/>
      <c r="N571" s="249"/>
      <c r="O571" s="249"/>
      <c r="P571" s="249"/>
      <c r="Q571" s="249"/>
      <c r="R571" s="249"/>
      <c r="S571" s="249"/>
      <c r="T571" s="250"/>
      <c r="U571" s="14"/>
      <c r="V571" s="14"/>
      <c r="W571" s="14"/>
      <c r="X571" s="14"/>
      <c r="Y571" s="14"/>
      <c r="Z571" s="14"/>
      <c r="AA571" s="14"/>
      <c r="AB571" s="14"/>
      <c r="AC571" s="14"/>
      <c r="AD571" s="14"/>
      <c r="AE571" s="14"/>
      <c r="AT571" s="251" t="s">
        <v>163</v>
      </c>
      <c r="AU571" s="251" t="s">
        <v>83</v>
      </c>
      <c r="AV571" s="14" t="s">
        <v>83</v>
      </c>
      <c r="AW571" s="14" t="s">
        <v>33</v>
      </c>
      <c r="AX571" s="14" t="s">
        <v>74</v>
      </c>
      <c r="AY571" s="251" t="s">
        <v>152</v>
      </c>
    </row>
    <row r="572" spans="1:51" s="13" customFormat="1" ht="12">
      <c r="A572" s="13"/>
      <c r="B572" s="231"/>
      <c r="C572" s="232"/>
      <c r="D572" s="226" t="s">
        <v>163</v>
      </c>
      <c r="E572" s="233" t="s">
        <v>19</v>
      </c>
      <c r="F572" s="234" t="s">
        <v>505</v>
      </c>
      <c r="G572" s="232"/>
      <c r="H572" s="233" t="s">
        <v>19</v>
      </c>
      <c r="I572" s="235"/>
      <c r="J572" s="232"/>
      <c r="K572" s="232"/>
      <c r="L572" s="236"/>
      <c r="M572" s="237"/>
      <c r="N572" s="238"/>
      <c r="O572" s="238"/>
      <c r="P572" s="238"/>
      <c r="Q572" s="238"/>
      <c r="R572" s="238"/>
      <c r="S572" s="238"/>
      <c r="T572" s="239"/>
      <c r="U572" s="13"/>
      <c r="V572" s="13"/>
      <c r="W572" s="13"/>
      <c r="X572" s="13"/>
      <c r="Y572" s="13"/>
      <c r="Z572" s="13"/>
      <c r="AA572" s="13"/>
      <c r="AB572" s="13"/>
      <c r="AC572" s="13"/>
      <c r="AD572" s="13"/>
      <c r="AE572" s="13"/>
      <c r="AT572" s="240" t="s">
        <v>163</v>
      </c>
      <c r="AU572" s="240" t="s">
        <v>83</v>
      </c>
      <c r="AV572" s="13" t="s">
        <v>81</v>
      </c>
      <c r="AW572" s="13" t="s">
        <v>33</v>
      </c>
      <c r="AX572" s="13" t="s">
        <v>74</v>
      </c>
      <c r="AY572" s="240" t="s">
        <v>152</v>
      </c>
    </row>
    <row r="573" spans="1:51" s="14" customFormat="1" ht="12">
      <c r="A573" s="14"/>
      <c r="B573" s="241"/>
      <c r="C573" s="242"/>
      <c r="D573" s="226" t="s">
        <v>163</v>
      </c>
      <c r="E573" s="243" t="s">
        <v>19</v>
      </c>
      <c r="F573" s="244" t="s">
        <v>1117</v>
      </c>
      <c r="G573" s="242"/>
      <c r="H573" s="245">
        <v>27.984</v>
      </c>
      <c r="I573" s="246"/>
      <c r="J573" s="242"/>
      <c r="K573" s="242"/>
      <c r="L573" s="247"/>
      <c r="M573" s="248"/>
      <c r="N573" s="249"/>
      <c r="O573" s="249"/>
      <c r="P573" s="249"/>
      <c r="Q573" s="249"/>
      <c r="R573" s="249"/>
      <c r="S573" s="249"/>
      <c r="T573" s="250"/>
      <c r="U573" s="14"/>
      <c r="V573" s="14"/>
      <c r="W573" s="14"/>
      <c r="X573" s="14"/>
      <c r="Y573" s="14"/>
      <c r="Z573" s="14"/>
      <c r="AA573" s="14"/>
      <c r="AB573" s="14"/>
      <c r="AC573" s="14"/>
      <c r="AD573" s="14"/>
      <c r="AE573" s="14"/>
      <c r="AT573" s="251" t="s">
        <v>163</v>
      </c>
      <c r="AU573" s="251" t="s">
        <v>83</v>
      </c>
      <c r="AV573" s="14" t="s">
        <v>83</v>
      </c>
      <c r="AW573" s="14" t="s">
        <v>33</v>
      </c>
      <c r="AX573" s="14" t="s">
        <v>74</v>
      </c>
      <c r="AY573" s="251" t="s">
        <v>152</v>
      </c>
    </row>
    <row r="574" spans="1:51" s="13" customFormat="1" ht="12">
      <c r="A574" s="13"/>
      <c r="B574" s="231"/>
      <c r="C574" s="232"/>
      <c r="D574" s="226" t="s">
        <v>163</v>
      </c>
      <c r="E574" s="233" t="s">
        <v>19</v>
      </c>
      <c r="F574" s="234" t="s">
        <v>514</v>
      </c>
      <c r="G574" s="232"/>
      <c r="H574" s="233" t="s">
        <v>19</v>
      </c>
      <c r="I574" s="235"/>
      <c r="J574" s="232"/>
      <c r="K574" s="232"/>
      <c r="L574" s="236"/>
      <c r="M574" s="237"/>
      <c r="N574" s="238"/>
      <c r="O574" s="238"/>
      <c r="P574" s="238"/>
      <c r="Q574" s="238"/>
      <c r="R574" s="238"/>
      <c r="S574" s="238"/>
      <c r="T574" s="239"/>
      <c r="U574" s="13"/>
      <c r="V574" s="13"/>
      <c r="W574" s="13"/>
      <c r="X574" s="13"/>
      <c r="Y574" s="13"/>
      <c r="Z574" s="13"/>
      <c r="AA574" s="13"/>
      <c r="AB574" s="13"/>
      <c r="AC574" s="13"/>
      <c r="AD574" s="13"/>
      <c r="AE574" s="13"/>
      <c r="AT574" s="240" t="s">
        <v>163</v>
      </c>
      <c r="AU574" s="240" t="s">
        <v>83</v>
      </c>
      <c r="AV574" s="13" t="s">
        <v>81</v>
      </c>
      <c r="AW574" s="13" t="s">
        <v>33</v>
      </c>
      <c r="AX574" s="13" t="s">
        <v>74</v>
      </c>
      <c r="AY574" s="240" t="s">
        <v>152</v>
      </c>
    </row>
    <row r="575" spans="1:51" s="14" customFormat="1" ht="12">
      <c r="A575" s="14"/>
      <c r="B575" s="241"/>
      <c r="C575" s="242"/>
      <c r="D575" s="226" t="s">
        <v>163</v>
      </c>
      <c r="E575" s="243" t="s">
        <v>19</v>
      </c>
      <c r="F575" s="244" t="s">
        <v>1118</v>
      </c>
      <c r="G575" s="242"/>
      <c r="H575" s="245">
        <v>5.104</v>
      </c>
      <c r="I575" s="246"/>
      <c r="J575" s="242"/>
      <c r="K575" s="242"/>
      <c r="L575" s="247"/>
      <c r="M575" s="248"/>
      <c r="N575" s="249"/>
      <c r="O575" s="249"/>
      <c r="P575" s="249"/>
      <c r="Q575" s="249"/>
      <c r="R575" s="249"/>
      <c r="S575" s="249"/>
      <c r="T575" s="250"/>
      <c r="U575" s="14"/>
      <c r="V575" s="14"/>
      <c r="W575" s="14"/>
      <c r="X575" s="14"/>
      <c r="Y575" s="14"/>
      <c r="Z575" s="14"/>
      <c r="AA575" s="14"/>
      <c r="AB575" s="14"/>
      <c r="AC575" s="14"/>
      <c r="AD575" s="14"/>
      <c r="AE575" s="14"/>
      <c r="AT575" s="251" t="s">
        <v>163</v>
      </c>
      <c r="AU575" s="251" t="s">
        <v>83</v>
      </c>
      <c r="AV575" s="14" t="s">
        <v>83</v>
      </c>
      <c r="AW575" s="14" t="s">
        <v>33</v>
      </c>
      <c r="AX575" s="14" t="s">
        <v>74</v>
      </c>
      <c r="AY575" s="251" t="s">
        <v>152</v>
      </c>
    </row>
    <row r="576" spans="1:51" s="13" customFormat="1" ht="12">
      <c r="A576" s="13"/>
      <c r="B576" s="231"/>
      <c r="C576" s="232"/>
      <c r="D576" s="226" t="s">
        <v>163</v>
      </c>
      <c r="E576" s="233" t="s">
        <v>19</v>
      </c>
      <c r="F576" s="234" t="s">
        <v>516</v>
      </c>
      <c r="G576" s="232"/>
      <c r="H576" s="233" t="s">
        <v>19</v>
      </c>
      <c r="I576" s="235"/>
      <c r="J576" s="232"/>
      <c r="K576" s="232"/>
      <c r="L576" s="236"/>
      <c r="M576" s="237"/>
      <c r="N576" s="238"/>
      <c r="O576" s="238"/>
      <c r="P576" s="238"/>
      <c r="Q576" s="238"/>
      <c r="R576" s="238"/>
      <c r="S576" s="238"/>
      <c r="T576" s="239"/>
      <c r="U576" s="13"/>
      <c r="V576" s="13"/>
      <c r="W576" s="13"/>
      <c r="X576" s="13"/>
      <c r="Y576" s="13"/>
      <c r="Z576" s="13"/>
      <c r="AA576" s="13"/>
      <c r="AB576" s="13"/>
      <c r="AC576" s="13"/>
      <c r="AD576" s="13"/>
      <c r="AE576" s="13"/>
      <c r="AT576" s="240" t="s">
        <v>163</v>
      </c>
      <c r="AU576" s="240" t="s">
        <v>83</v>
      </c>
      <c r="AV576" s="13" t="s">
        <v>81</v>
      </c>
      <c r="AW576" s="13" t="s">
        <v>33</v>
      </c>
      <c r="AX576" s="13" t="s">
        <v>74</v>
      </c>
      <c r="AY576" s="240" t="s">
        <v>152</v>
      </c>
    </row>
    <row r="577" spans="1:51" s="14" customFormat="1" ht="12">
      <c r="A577" s="14"/>
      <c r="B577" s="241"/>
      <c r="C577" s="242"/>
      <c r="D577" s="226" t="s">
        <v>163</v>
      </c>
      <c r="E577" s="243" t="s">
        <v>19</v>
      </c>
      <c r="F577" s="244" t="s">
        <v>816</v>
      </c>
      <c r="G577" s="242"/>
      <c r="H577" s="245">
        <v>5.28</v>
      </c>
      <c r="I577" s="246"/>
      <c r="J577" s="242"/>
      <c r="K577" s="242"/>
      <c r="L577" s="247"/>
      <c r="M577" s="248"/>
      <c r="N577" s="249"/>
      <c r="O577" s="249"/>
      <c r="P577" s="249"/>
      <c r="Q577" s="249"/>
      <c r="R577" s="249"/>
      <c r="S577" s="249"/>
      <c r="T577" s="250"/>
      <c r="U577" s="14"/>
      <c r="V577" s="14"/>
      <c r="W577" s="14"/>
      <c r="X577" s="14"/>
      <c r="Y577" s="14"/>
      <c r="Z577" s="14"/>
      <c r="AA577" s="14"/>
      <c r="AB577" s="14"/>
      <c r="AC577" s="14"/>
      <c r="AD577" s="14"/>
      <c r="AE577" s="14"/>
      <c r="AT577" s="251" t="s">
        <v>163</v>
      </c>
      <c r="AU577" s="251" t="s">
        <v>83</v>
      </c>
      <c r="AV577" s="14" t="s">
        <v>83</v>
      </c>
      <c r="AW577" s="14" t="s">
        <v>33</v>
      </c>
      <c r="AX577" s="14" t="s">
        <v>74</v>
      </c>
      <c r="AY577" s="251" t="s">
        <v>152</v>
      </c>
    </row>
    <row r="578" spans="1:51" s="13" customFormat="1" ht="12">
      <c r="A578" s="13"/>
      <c r="B578" s="231"/>
      <c r="C578" s="232"/>
      <c r="D578" s="226" t="s">
        <v>163</v>
      </c>
      <c r="E578" s="233" t="s">
        <v>19</v>
      </c>
      <c r="F578" s="234" t="s">
        <v>1020</v>
      </c>
      <c r="G578" s="232"/>
      <c r="H578" s="233" t="s">
        <v>19</v>
      </c>
      <c r="I578" s="235"/>
      <c r="J578" s="232"/>
      <c r="K578" s="232"/>
      <c r="L578" s="236"/>
      <c r="M578" s="237"/>
      <c r="N578" s="238"/>
      <c r="O578" s="238"/>
      <c r="P578" s="238"/>
      <c r="Q578" s="238"/>
      <c r="R578" s="238"/>
      <c r="S578" s="238"/>
      <c r="T578" s="239"/>
      <c r="U578" s="13"/>
      <c r="V578" s="13"/>
      <c r="W578" s="13"/>
      <c r="X578" s="13"/>
      <c r="Y578" s="13"/>
      <c r="Z578" s="13"/>
      <c r="AA578" s="13"/>
      <c r="AB578" s="13"/>
      <c r="AC578" s="13"/>
      <c r="AD578" s="13"/>
      <c r="AE578" s="13"/>
      <c r="AT578" s="240" t="s">
        <v>163</v>
      </c>
      <c r="AU578" s="240" t="s">
        <v>83</v>
      </c>
      <c r="AV578" s="13" t="s">
        <v>81</v>
      </c>
      <c r="AW578" s="13" t="s">
        <v>33</v>
      </c>
      <c r="AX578" s="13" t="s">
        <v>74</v>
      </c>
      <c r="AY578" s="240" t="s">
        <v>152</v>
      </c>
    </row>
    <row r="579" spans="1:51" s="14" customFormat="1" ht="12">
      <c r="A579" s="14"/>
      <c r="B579" s="241"/>
      <c r="C579" s="242"/>
      <c r="D579" s="226" t="s">
        <v>163</v>
      </c>
      <c r="E579" s="243" t="s">
        <v>19</v>
      </c>
      <c r="F579" s="244" t="s">
        <v>1119</v>
      </c>
      <c r="G579" s="242"/>
      <c r="H579" s="245">
        <v>11.648</v>
      </c>
      <c r="I579" s="246"/>
      <c r="J579" s="242"/>
      <c r="K579" s="242"/>
      <c r="L579" s="247"/>
      <c r="M579" s="248"/>
      <c r="N579" s="249"/>
      <c r="O579" s="249"/>
      <c r="P579" s="249"/>
      <c r="Q579" s="249"/>
      <c r="R579" s="249"/>
      <c r="S579" s="249"/>
      <c r="T579" s="250"/>
      <c r="U579" s="14"/>
      <c r="V579" s="14"/>
      <c r="W579" s="14"/>
      <c r="X579" s="14"/>
      <c r="Y579" s="14"/>
      <c r="Z579" s="14"/>
      <c r="AA579" s="14"/>
      <c r="AB579" s="14"/>
      <c r="AC579" s="14"/>
      <c r="AD579" s="14"/>
      <c r="AE579" s="14"/>
      <c r="AT579" s="251" t="s">
        <v>163</v>
      </c>
      <c r="AU579" s="251" t="s">
        <v>83</v>
      </c>
      <c r="AV579" s="14" t="s">
        <v>83</v>
      </c>
      <c r="AW579" s="14" t="s">
        <v>33</v>
      </c>
      <c r="AX579" s="14" t="s">
        <v>74</v>
      </c>
      <c r="AY579" s="251" t="s">
        <v>152</v>
      </c>
    </row>
    <row r="580" spans="1:51" s="13" customFormat="1" ht="12">
      <c r="A580" s="13"/>
      <c r="B580" s="231"/>
      <c r="C580" s="232"/>
      <c r="D580" s="226" t="s">
        <v>163</v>
      </c>
      <c r="E580" s="233" t="s">
        <v>19</v>
      </c>
      <c r="F580" s="234" t="s">
        <v>520</v>
      </c>
      <c r="G580" s="232"/>
      <c r="H580" s="233" t="s">
        <v>19</v>
      </c>
      <c r="I580" s="235"/>
      <c r="J580" s="232"/>
      <c r="K580" s="232"/>
      <c r="L580" s="236"/>
      <c r="M580" s="237"/>
      <c r="N580" s="238"/>
      <c r="O580" s="238"/>
      <c r="P580" s="238"/>
      <c r="Q580" s="238"/>
      <c r="R580" s="238"/>
      <c r="S580" s="238"/>
      <c r="T580" s="239"/>
      <c r="U580" s="13"/>
      <c r="V580" s="13"/>
      <c r="W580" s="13"/>
      <c r="X580" s="13"/>
      <c r="Y580" s="13"/>
      <c r="Z580" s="13"/>
      <c r="AA580" s="13"/>
      <c r="AB580" s="13"/>
      <c r="AC580" s="13"/>
      <c r="AD580" s="13"/>
      <c r="AE580" s="13"/>
      <c r="AT580" s="240" t="s">
        <v>163</v>
      </c>
      <c r="AU580" s="240" t="s">
        <v>83</v>
      </c>
      <c r="AV580" s="13" t="s">
        <v>81</v>
      </c>
      <c r="AW580" s="13" t="s">
        <v>33</v>
      </c>
      <c r="AX580" s="13" t="s">
        <v>74</v>
      </c>
      <c r="AY580" s="240" t="s">
        <v>152</v>
      </c>
    </row>
    <row r="581" spans="1:51" s="14" customFormat="1" ht="12">
      <c r="A581" s="14"/>
      <c r="B581" s="241"/>
      <c r="C581" s="242"/>
      <c r="D581" s="226" t="s">
        <v>163</v>
      </c>
      <c r="E581" s="243" t="s">
        <v>19</v>
      </c>
      <c r="F581" s="244" t="s">
        <v>1120</v>
      </c>
      <c r="G581" s="242"/>
      <c r="H581" s="245">
        <v>63.84</v>
      </c>
      <c r="I581" s="246"/>
      <c r="J581" s="242"/>
      <c r="K581" s="242"/>
      <c r="L581" s="247"/>
      <c r="M581" s="248"/>
      <c r="N581" s="249"/>
      <c r="O581" s="249"/>
      <c r="P581" s="249"/>
      <c r="Q581" s="249"/>
      <c r="R581" s="249"/>
      <c r="S581" s="249"/>
      <c r="T581" s="250"/>
      <c r="U581" s="14"/>
      <c r="V581" s="14"/>
      <c r="W581" s="14"/>
      <c r="X581" s="14"/>
      <c r="Y581" s="14"/>
      <c r="Z581" s="14"/>
      <c r="AA581" s="14"/>
      <c r="AB581" s="14"/>
      <c r="AC581" s="14"/>
      <c r="AD581" s="14"/>
      <c r="AE581" s="14"/>
      <c r="AT581" s="251" t="s">
        <v>163</v>
      </c>
      <c r="AU581" s="251" t="s">
        <v>83</v>
      </c>
      <c r="AV581" s="14" t="s">
        <v>83</v>
      </c>
      <c r="AW581" s="14" t="s">
        <v>33</v>
      </c>
      <c r="AX581" s="14" t="s">
        <v>74</v>
      </c>
      <c r="AY581" s="251" t="s">
        <v>152</v>
      </c>
    </row>
    <row r="582" spans="1:51" s="13" customFormat="1" ht="12">
      <c r="A582" s="13"/>
      <c r="B582" s="231"/>
      <c r="C582" s="232"/>
      <c r="D582" s="226" t="s">
        <v>163</v>
      </c>
      <c r="E582" s="233" t="s">
        <v>19</v>
      </c>
      <c r="F582" s="234" t="s">
        <v>511</v>
      </c>
      <c r="G582" s="232"/>
      <c r="H582" s="233" t="s">
        <v>19</v>
      </c>
      <c r="I582" s="235"/>
      <c r="J582" s="232"/>
      <c r="K582" s="232"/>
      <c r="L582" s="236"/>
      <c r="M582" s="237"/>
      <c r="N582" s="238"/>
      <c r="O582" s="238"/>
      <c r="P582" s="238"/>
      <c r="Q582" s="238"/>
      <c r="R582" s="238"/>
      <c r="S582" s="238"/>
      <c r="T582" s="239"/>
      <c r="U582" s="13"/>
      <c r="V582" s="13"/>
      <c r="W582" s="13"/>
      <c r="X582" s="13"/>
      <c r="Y582" s="13"/>
      <c r="Z582" s="13"/>
      <c r="AA582" s="13"/>
      <c r="AB582" s="13"/>
      <c r="AC582" s="13"/>
      <c r="AD582" s="13"/>
      <c r="AE582" s="13"/>
      <c r="AT582" s="240" t="s">
        <v>163</v>
      </c>
      <c r="AU582" s="240" t="s">
        <v>83</v>
      </c>
      <c r="AV582" s="13" t="s">
        <v>81</v>
      </c>
      <c r="AW582" s="13" t="s">
        <v>33</v>
      </c>
      <c r="AX582" s="13" t="s">
        <v>74</v>
      </c>
      <c r="AY582" s="240" t="s">
        <v>152</v>
      </c>
    </row>
    <row r="583" spans="1:51" s="14" customFormat="1" ht="12">
      <c r="A583" s="14"/>
      <c r="B583" s="241"/>
      <c r="C583" s="242"/>
      <c r="D583" s="226" t="s">
        <v>163</v>
      </c>
      <c r="E583" s="243" t="s">
        <v>19</v>
      </c>
      <c r="F583" s="244" t="s">
        <v>1121</v>
      </c>
      <c r="G583" s="242"/>
      <c r="H583" s="245">
        <v>14.592</v>
      </c>
      <c r="I583" s="246"/>
      <c r="J583" s="242"/>
      <c r="K583" s="242"/>
      <c r="L583" s="247"/>
      <c r="M583" s="248"/>
      <c r="N583" s="249"/>
      <c r="O583" s="249"/>
      <c r="P583" s="249"/>
      <c r="Q583" s="249"/>
      <c r="R583" s="249"/>
      <c r="S583" s="249"/>
      <c r="T583" s="250"/>
      <c r="U583" s="14"/>
      <c r="V583" s="14"/>
      <c r="W583" s="14"/>
      <c r="X583" s="14"/>
      <c r="Y583" s="14"/>
      <c r="Z583" s="14"/>
      <c r="AA583" s="14"/>
      <c r="AB583" s="14"/>
      <c r="AC583" s="14"/>
      <c r="AD583" s="14"/>
      <c r="AE583" s="14"/>
      <c r="AT583" s="251" t="s">
        <v>163</v>
      </c>
      <c r="AU583" s="251" t="s">
        <v>83</v>
      </c>
      <c r="AV583" s="14" t="s">
        <v>83</v>
      </c>
      <c r="AW583" s="14" t="s">
        <v>33</v>
      </c>
      <c r="AX583" s="14" t="s">
        <v>74</v>
      </c>
      <c r="AY583" s="251" t="s">
        <v>152</v>
      </c>
    </row>
    <row r="584" spans="1:51" s="13" customFormat="1" ht="12">
      <c r="A584" s="13"/>
      <c r="B584" s="231"/>
      <c r="C584" s="232"/>
      <c r="D584" s="226" t="s">
        <v>163</v>
      </c>
      <c r="E584" s="233" t="s">
        <v>19</v>
      </c>
      <c r="F584" s="234" t="s">
        <v>512</v>
      </c>
      <c r="G584" s="232"/>
      <c r="H584" s="233" t="s">
        <v>19</v>
      </c>
      <c r="I584" s="235"/>
      <c r="J584" s="232"/>
      <c r="K584" s="232"/>
      <c r="L584" s="236"/>
      <c r="M584" s="237"/>
      <c r="N584" s="238"/>
      <c r="O584" s="238"/>
      <c r="P584" s="238"/>
      <c r="Q584" s="238"/>
      <c r="R584" s="238"/>
      <c r="S584" s="238"/>
      <c r="T584" s="239"/>
      <c r="U584" s="13"/>
      <c r="V584" s="13"/>
      <c r="W584" s="13"/>
      <c r="X584" s="13"/>
      <c r="Y584" s="13"/>
      <c r="Z584" s="13"/>
      <c r="AA584" s="13"/>
      <c r="AB584" s="13"/>
      <c r="AC584" s="13"/>
      <c r="AD584" s="13"/>
      <c r="AE584" s="13"/>
      <c r="AT584" s="240" t="s">
        <v>163</v>
      </c>
      <c r="AU584" s="240" t="s">
        <v>83</v>
      </c>
      <c r="AV584" s="13" t="s">
        <v>81</v>
      </c>
      <c r="AW584" s="13" t="s">
        <v>33</v>
      </c>
      <c r="AX584" s="13" t="s">
        <v>74</v>
      </c>
      <c r="AY584" s="240" t="s">
        <v>152</v>
      </c>
    </row>
    <row r="585" spans="1:51" s="14" customFormat="1" ht="12">
      <c r="A585" s="14"/>
      <c r="B585" s="241"/>
      <c r="C585" s="242"/>
      <c r="D585" s="226" t="s">
        <v>163</v>
      </c>
      <c r="E585" s="243" t="s">
        <v>19</v>
      </c>
      <c r="F585" s="244" t="s">
        <v>814</v>
      </c>
      <c r="G585" s="242"/>
      <c r="H585" s="245">
        <v>9.792</v>
      </c>
      <c r="I585" s="246"/>
      <c r="J585" s="242"/>
      <c r="K585" s="242"/>
      <c r="L585" s="247"/>
      <c r="M585" s="248"/>
      <c r="N585" s="249"/>
      <c r="O585" s="249"/>
      <c r="P585" s="249"/>
      <c r="Q585" s="249"/>
      <c r="R585" s="249"/>
      <c r="S585" s="249"/>
      <c r="T585" s="250"/>
      <c r="U585" s="14"/>
      <c r="V585" s="14"/>
      <c r="W585" s="14"/>
      <c r="X585" s="14"/>
      <c r="Y585" s="14"/>
      <c r="Z585" s="14"/>
      <c r="AA585" s="14"/>
      <c r="AB585" s="14"/>
      <c r="AC585" s="14"/>
      <c r="AD585" s="14"/>
      <c r="AE585" s="14"/>
      <c r="AT585" s="251" t="s">
        <v>163</v>
      </c>
      <c r="AU585" s="251" t="s">
        <v>83</v>
      </c>
      <c r="AV585" s="14" t="s">
        <v>83</v>
      </c>
      <c r="AW585" s="14" t="s">
        <v>33</v>
      </c>
      <c r="AX585" s="14" t="s">
        <v>74</v>
      </c>
      <c r="AY585" s="251" t="s">
        <v>152</v>
      </c>
    </row>
    <row r="586" spans="1:51" s="13" customFormat="1" ht="12">
      <c r="A586" s="13"/>
      <c r="B586" s="231"/>
      <c r="C586" s="232"/>
      <c r="D586" s="226" t="s">
        <v>163</v>
      </c>
      <c r="E586" s="233" t="s">
        <v>19</v>
      </c>
      <c r="F586" s="234" t="s">
        <v>1024</v>
      </c>
      <c r="G586" s="232"/>
      <c r="H586" s="233" t="s">
        <v>19</v>
      </c>
      <c r="I586" s="235"/>
      <c r="J586" s="232"/>
      <c r="K586" s="232"/>
      <c r="L586" s="236"/>
      <c r="M586" s="237"/>
      <c r="N586" s="238"/>
      <c r="O586" s="238"/>
      <c r="P586" s="238"/>
      <c r="Q586" s="238"/>
      <c r="R586" s="238"/>
      <c r="S586" s="238"/>
      <c r="T586" s="239"/>
      <c r="U586" s="13"/>
      <c r="V586" s="13"/>
      <c r="W586" s="13"/>
      <c r="X586" s="13"/>
      <c r="Y586" s="13"/>
      <c r="Z586" s="13"/>
      <c r="AA586" s="13"/>
      <c r="AB586" s="13"/>
      <c r="AC586" s="13"/>
      <c r="AD586" s="13"/>
      <c r="AE586" s="13"/>
      <c r="AT586" s="240" t="s">
        <v>163</v>
      </c>
      <c r="AU586" s="240" t="s">
        <v>83</v>
      </c>
      <c r="AV586" s="13" t="s">
        <v>81</v>
      </c>
      <c r="AW586" s="13" t="s">
        <v>33</v>
      </c>
      <c r="AX586" s="13" t="s">
        <v>74</v>
      </c>
      <c r="AY586" s="240" t="s">
        <v>152</v>
      </c>
    </row>
    <row r="587" spans="1:51" s="14" customFormat="1" ht="12">
      <c r="A587" s="14"/>
      <c r="B587" s="241"/>
      <c r="C587" s="242"/>
      <c r="D587" s="226" t="s">
        <v>163</v>
      </c>
      <c r="E587" s="243" t="s">
        <v>19</v>
      </c>
      <c r="F587" s="244" t="s">
        <v>1122</v>
      </c>
      <c r="G587" s="242"/>
      <c r="H587" s="245">
        <v>18.48</v>
      </c>
      <c r="I587" s="246"/>
      <c r="J587" s="242"/>
      <c r="K587" s="242"/>
      <c r="L587" s="247"/>
      <c r="M587" s="248"/>
      <c r="N587" s="249"/>
      <c r="O587" s="249"/>
      <c r="P587" s="249"/>
      <c r="Q587" s="249"/>
      <c r="R587" s="249"/>
      <c r="S587" s="249"/>
      <c r="T587" s="250"/>
      <c r="U587" s="14"/>
      <c r="V587" s="14"/>
      <c r="W587" s="14"/>
      <c r="X587" s="14"/>
      <c r="Y587" s="14"/>
      <c r="Z587" s="14"/>
      <c r="AA587" s="14"/>
      <c r="AB587" s="14"/>
      <c r="AC587" s="14"/>
      <c r="AD587" s="14"/>
      <c r="AE587" s="14"/>
      <c r="AT587" s="251" t="s">
        <v>163</v>
      </c>
      <c r="AU587" s="251" t="s">
        <v>83</v>
      </c>
      <c r="AV587" s="14" t="s">
        <v>83</v>
      </c>
      <c r="AW587" s="14" t="s">
        <v>33</v>
      </c>
      <c r="AX587" s="14" t="s">
        <v>74</v>
      </c>
      <c r="AY587" s="251" t="s">
        <v>152</v>
      </c>
    </row>
    <row r="588" spans="1:51" s="13" customFormat="1" ht="12">
      <c r="A588" s="13"/>
      <c r="B588" s="231"/>
      <c r="C588" s="232"/>
      <c r="D588" s="226" t="s">
        <v>163</v>
      </c>
      <c r="E588" s="233" t="s">
        <v>19</v>
      </c>
      <c r="F588" s="234" t="s">
        <v>1068</v>
      </c>
      <c r="G588" s="232"/>
      <c r="H588" s="233" t="s">
        <v>19</v>
      </c>
      <c r="I588" s="235"/>
      <c r="J588" s="232"/>
      <c r="K588" s="232"/>
      <c r="L588" s="236"/>
      <c r="M588" s="237"/>
      <c r="N588" s="238"/>
      <c r="O588" s="238"/>
      <c r="P588" s="238"/>
      <c r="Q588" s="238"/>
      <c r="R588" s="238"/>
      <c r="S588" s="238"/>
      <c r="T588" s="239"/>
      <c r="U588" s="13"/>
      <c r="V588" s="13"/>
      <c r="W588" s="13"/>
      <c r="X588" s="13"/>
      <c r="Y588" s="13"/>
      <c r="Z588" s="13"/>
      <c r="AA588" s="13"/>
      <c r="AB588" s="13"/>
      <c r="AC588" s="13"/>
      <c r="AD588" s="13"/>
      <c r="AE588" s="13"/>
      <c r="AT588" s="240" t="s">
        <v>163</v>
      </c>
      <c r="AU588" s="240" t="s">
        <v>83</v>
      </c>
      <c r="AV588" s="13" t="s">
        <v>81</v>
      </c>
      <c r="AW588" s="13" t="s">
        <v>33</v>
      </c>
      <c r="AX588" s="13" t="s">
        <v>74</v>
      </c>
      <c r="AY588" s="240" t="s">
        <v>152</v>
      </c>
    </row>
    <row r="589" spans="1:51" s="14" customFormat="1" ht="12">
      <c r="A589" s="14"/>
      <c r="B589" s="241"/>
      <c r="C589" s="242"/>
      <c r="D589" s="226" t="s">
        <v>163</v>
      </c>
      <c r="E589" s="243" t="s">
        <v>19</v>
      </c>
      <c r="F589" s="244" t="s">
        <v>1123</v>
      </c>
      <c r="G589" s="242"/>
      <c r="H589" s="245">
        <v>14.24</v>
      </c>
      <c r="I589" s="246"/>
      <c r="J589" s="242"/>
      <c r="K589" s="242"/>
      <c r="L589" s="247"/>
      <c r="M589" s="248"/>
      <c r="N589" s="249"/>
      <c r="O589" s="249"/>
      <c r="P589" s="249"/>
      <c r="Q589" s="249"/>
      <c r="R589" s="249"/>
      <c r="S589" s="249"/>
      <c r="T589" s="250"/>
      <c r="U589" s="14"/>
      <c r="V589" s="14"/>
      <c r="W589" s="14"/>
      <c r="X589" s="14"/>
      <c r="Y589" s="14"/>
      <c r="Z589" s="14"/>
      <c r="AA589" s="14"/>
      <c r="AB589" s="14"/>
      <c r="AC589" s="14"/>
      <c r="AD589" s="14"/>
      <c r="AE589" s="14"/>
      <c r="AT589" s="251" t="s">
        <v>163</v>
      </c>
      <c r="AU589" s="251" t="s">
        <v>83</v>
      </c>
      <c r="AV589" s="14" t="s">
        <v>83</v>
      </c>
      <c r="AW589" s="14" t="s">
        <v>33</v>
      </c>
      <c r="AX589" s="14" t="s">
        <v>74</v>
      </c>
      <c r="AY589" s="251" t="s">
        <v>152</v>
      </c>
    </row>
    <row r="590" spans="1:51" s="13" customFormat="1" ht="12">
      <c r="A590" s="13"/>
      <c r="B590" s="231"/>
      <c r="C590" s="232"/>
      <c r="D590" s="226" t="s">
        <v>163</v>
      </c>
      <c r="E590" s="233" t="s">
        <v>19</v>
      </c>
      <c r="F590" s="234" t="s">
        <v>1124</v>
      </c>
      <c r="G590" s="232"/>
      <c r="H590" s="233" t="s">
        <v>19</v>
      </c>
      <c r="I590" s="235"/>
      <c r="J590" s="232"/>
      <c r="K590" s="232"/>
      <c r="L590" s="236"/>
      <c r="M590" s="237"/>
      <c r="N590" s="238"/>
      <c r="O590" s="238"/>
      <c r="P590" s="238"/>
      <c r="Q590" s="238"/>
      <c r="R590" s="238"/>
      <c r="S590" s="238"/>
      <c r="T590" s="239"/>
      <c r="U590" s="13"/>
      <c r="V590" s="13"/>
      <c r="W590" s="13"/>
      <c r="X590" s="13"/>
      <c r="Y590" s="13"/>
      <c r="Z590" s="13"/>
      <c r="AA590" s="13"/>
      <c r="AB590" s="13"/>
      <c r="AC590" s="13"/>
      <c r="AD590" s="13"/>
      <c r="AE590" s="13"/>
      <c r="AT590" s="240" t="s">
        <v>163</v>
      </c>
      <c r="AU590" s="240" t="s">
        <v>83</v>
      </c>
      <c r="AV590" s="13" t="s">
        <v>81</v>
      </c>
      <c r="AW590" s="13" t="s">
        <v>33</v>
      </c>
      <c r="AX590" s="13" t="s">
        <v>74</v>
      </c>
      <c r="AY590" s="240" t="s">
        <v>152</v>
      </c>
    </row>
    <row r="591" spans="1:51" s="14" customFormat="1" ht="12">
      <c r="A591" s="14"/>
      <c r="B591" s="241"/>
      <c r="C591" s="242"/>
      <c r="D591" s="226" t="s">
        <v>163</v>
      </c>
      <c r="E591" s="243" t="s">
        <v>19</v>
      </c>
      <c r="F591" s="244" t="s">
        <v>1125</v>
      </c>
      <c r="G591" s="242"/>
      <c r="H591" s="245">
        <v>45.89</v>
      </c>
      <c r="I591" s="246"/>
      <c r="J591" s="242"/>
      <c r="K591" s="242"/>
      <c r="L591" s="247"/>
      <c r="M591" s="248"/>
      <c r="N591" s="249"/>
      <c r="O591" s="249"/>
      <c r="P591" s="249"/>
      <c r="Q591" s="249"/>
      <c r="R591" s="249"/>
      <c r="S591" s="249"/>
      <c r="T591" s="250"/>
      <c r="U591" s="14"/>
      <c r="V591" s="14"/>
      <c r="W591" s="14"/>
      <c r="X591" s="14"/>
      <c r="Y591" s="14"/>
      <c r="Z591" s="14"/>
      <c r="AA591" s="14"/>
      <c r="AB591" s="14"/>
      <c r="AC591" s="14"/>
      <c r="AD591" s="14"/>
      <c r="AE591" s="14"/>
      <c r="AT591" s="251" t="s">
        <v>163</v>
      </c>
      <c r="AU591" s="251" t="s">
        <v>83</v>
      </c>
      <c r="AV591" s="14" t="s">
        <v>83</v>
      </c>
      <c r="AW591" s="14" t="s">
        <v>33</v>
      </c>
      <c r="AX591" s="14" t="s">
        <v>74</v>
      </c>
      <c r="AY591" s="251" t="s">
        <v>152</v>
      </c>
    </row>
    <row r="592" spans="1:51" s="13" customFormat="1" ht="12">
      <c r="A592" s="13"/>
      <c r="B592" s="231"/>
      <c r="C592" s="232"/>
      <c r="D592" s="226" t="s">
        <v>163</v>
      </c>
      <c r="E592" s="233" t="s">
        <v>19</v>
      </c>
      <c r="F592" s="234" t="s">
        <v>1126</v>
      </c>
      <c r="G592" s="232"/>
      <c r="H592" s="233" t="s">
        <v>19</v>
      </c>
      <c r="I592" s="235"/>
      <c r="J592" s="232"/>
      <c r="K592" s="232"/>
      <c r="L592" s="236"/>
      <c r="M592" s="237"/>
      <c r="N592" s="238"/>
      <c r="O592" s="238"/>
      <c r="P592" s="238"/>
      <c r="Q592" s="238"/>
      <c r="R592" s="238"/>
      <c r="S592" s="238"/>
      <c r="T592" s="239"/>
      <c r="U592" s="13"/>
      <c r="V592" s="13"/>
      <c r="W592" s="13"/>
      <c r="X592" s="13"/>
      <c r="Y592" s="13"/>
      <c r="Z592" s="13"/>
      <c r="AA592" s="13"/>
      <c r="AB592" s="13"/>
      <c r="AC592" s="13"/>
      <c r="AD592" s="13"/>
      <c r="AE592" s="13"/>
      <c r="AT592" s="240" t="s">
        <v>163</v>
      </c>
      <c r="AU592" s="240" t="s">
        <v>83</v>
      </c>
      <c r="AV592" s="13" t="s">
        <v>81</v>
      </c>
      <c r="AW592" s="13" t="s">
        <v>33</v>
      </c>
      <c r="AX592" s="13" t="s">
        <v>74</v>
      </c>
      <c r="AY592" s="240" t="s">
        <v>152</v>
      </c>
    </row>
    <row r="593" spans="1:51" s="14" customFormat="1" ht="12">
      <c r="A593" s="14"/>
      <c r="B593" s="241"/>
      <c r="C593" s="242"/>
      <c r="D593" s="226" t="s">
        <v>163</v>
      </c>
      <c r="E593" s="243" t="s">
        <v>19</v>
      </c>
      <c r="F593" s="244" t="s">
        <v>1127</v>
      </c>
      <c r="G593" s="242"/>
      <c r="H593" s="245">
        <v>29.4</v>
      </c>
      <c r="I593" s="246"/>
      <c r="J593" s="242"/>
      <c r="K593" s="242"/>
      <c r="L593" s="247"/>
      <c r="M593" s="248"/>
      <c r="N593" s="249"/>
      <c r="O593" s="249"/>
      <c r="P593" s="249"/>
      <c r="Q593" s="249"/>
      <c r="R593" s="249"/>
      <c r="S593" s="249"/>
      <c r="T593" s="250"/>
      <c r="U593" s="14"/>
      <c r="V593" s="14"/>
      <c r="W593" s="14"/>
      <c r="X593" s="14"/>
      <c r="Y593" s="14"/>
      <c r="Z593" s="14"/>
      <c r="AA593" s="14"/>
      <c r="AB593" s="14"/>
      <c r="AC593" s="14"/>
      <c r="AD593" s="14"/>
      <c r="AE593" s="14"/>
      <c r="AT593" s="251" t="s">
        <v>163</v>
      </c>
      <c r="AU593" s="251" t="s">
        <v>83</v>
      </c>
      <c r="AV593" s="14" t="s">
        <v>83</v>
      </c>
      <c r="AW593" s="14" t="s">
        <v>33</v>
      </c>
      <c r="AX593" s="14" t="s">
        <v>74</v>
      </c>
      <c r="AY593" s="251" t="s">
        <v>152</v>
      </c>
    </row>
    <row r="594" spans="1:51" s="15" customFormat="1" ht="12">
      <c r="A594" s="15"/>
      <c r="B594" s="252"/>
      <c r="C594" s="253"/>
      <c r="D594" s="226" t="s">
        <v>163</v>
      </c>
      <c r="E594" s="254" t="s">
        <v>19</v>
      </c>
      <c r="F594" s="255" t="s">
        <v>170</v>
      </c>
      <c r="G594" s="253"/>
      <c r="H594" s="256">
        <v>268.714</v>
      </c>
      <c r="I594" s="257"/>
      <c r="J594" s="253"/>
      <c r="K594" s="253"/>
      <c r="L594" s="258"/>
      <c r="M594" s="259"/>
      <c r="N594" s="260"/>
      <c r="O594" s="260"/>
      <c r="P594" s="260"/>
      <c r="Q594" s="260"/>
      <c r="R594" s="260"/>
      <c r="S594" s="260"/>
      <c r="T594" s="261"/>
      <c r="U594" s="15"/>
      <c r="V594" s="15"/>
      <c r="W594" s="15"/>
      <c r="X594" s="15"/>
      <c r="Y594" s="15"/>
      <c r="Z594" s="15"/>
      <c r="AA594" s="15"/>
      <c r="AB594" s="15"/>
      <c r="AC594" s="15"/>
      <c r="AD594" s="15"/>
      <c r="AE594" s="15"/>
      <c r="AT594" s="262" t="s">
        <v>163</v>
      </c>
      <c r="AU594" s="262" t="s">
        <v>83</v>
      </c>
      <c r="AV594" s="15" t="s">
        <v>159</v>
      </c>
      <c r="AW594" s="15" t="s">
        <v>33</v>
      </c>
      <c r="AX594" s="15" t="s">
        <v>81</v>
      </c>
      <c r="AY594" s="262" t="s">
        <v>152</v>
      </c>
    </row>
    <row r="595" spans="1:65" s="2" customFormat="1" ht="14.4" customHeight="1">
      <c r="A595" s="39"/>
      <c r="B595" s="40"/>
      <c r="C595" s="213" t="s">
        <v>696</v>
      </c>
      <c r="D595" s="213" t="s">
        <v>154</v>
      </c>
      <c r="E595" s="214" t="s">
        <v>830</v>
      </c>
      <c r="F595" s="215" t="s">
        <v>831</v>
      </c>
      <c r="G595" s="216" t="s">
        <v>240</v>
      </c>
      <c r="H595" s="217">
        <v>37.8</v>
      </c>
      <c r="I595" s="218"/>
      <c r="J595" s="219">
        <f>ROUND(I595*H595,2)</f>
        <v>0</v>
      </c>
      <c r="K595" s="215" t="s">
        <v>158</v>
      </c>
      <c r="L595" s="45"/>
      <c r="M595" s="220" t="s">
        <v>19</v>
      </c>
      <c r="N595" s="221" t="s">
        <v>45</v>
      </c>
      <c r="O595" s="85"/>
      <c r="P595" s="222">
        <f>O595*H595</f>
        <v>0</v>
      </c>
      <c r="Q595" s="222">
        <v>0.00016</v>
      </c>
      <c r="R595" s="222">
        <f>Q595*H595</f>
        <v>0.006048</v>
      </c>
      <c r="S595" s="222">
        <v>0</v>
      </c>
      <c r="T595" s="223">
        <f>S595*H595</f>
        <v>0</v>
      </c>
      <c r="U595" s="39"/>
      <c r="V595" s="39"/>
      <c r="W595" s="39"/>
      <c r="X595" s="39"/>
      <c r="Y595" s="39"/>
      <c r="Z595" s="39"/>
      <c r="AA595" s="39"/>
      <c r="AB595" s="39"/>
      <c r="AC595" s="39"/>
      <c r="AD595" s="39"/>
      <c r="AE595" s="39"/>
      <c r="AR595" s="224" t="s">
        <v>268</v>
      </c>
      <c r="AT595" s="224" t="s">
        <v>154</v>
      </c>
      <c r="AU595" s="224" t="s">
        <v>83</v>
      </c>
      <c r="AY595" s="18" t="s">
        <v>152</v>
      </c>
      <c r="BE595" s="225">
        <f>IF(N595="základní",J595,0)</f>
        <v>0</v>
      </c>
      <c r="BF595" s="225">
        <f>IF(N595="snížená",J595,0)</f>
        <v>0</v>
      </c>
      <c r="BG595" s="225">
        <f>IF(N595="zákl. přenesená",J595,0)</f>
        <v>0</v>
      </c>
      <c r="BH595" s="225">
        <f>IF(N595="sníž. přenesená",J595,0)</f>
        <v>0</v>
      </c>
      <c r="BI595" s="225">
        <f>IF(N595="nulová",J595,0)</f>
        <v>0</v>
      </c>
      <c r="BJ595" s="18" t="s">
        <v>81</v>
      </c>
      <c r="BK595" s="225">
        <f>ROUND(I595*H595,2)</f>
        <v>0</v>
      </c>
      <c r="BL595" s="18" t="s">
        <v>268</v>
      </c>
      <c r="BM595" s="224" t="s">
        <v>1128</v>
      </c>
    </row>
    <row r="596" spans="1:51" s="13" customFormat="1" ht="12">
      <c r="A596" s="13"/>
      <c r="B596" s="231"/>
      <c r="C596" s="232"/>
      <c r="D596" s="226" t="s">
        <v>163</v>
      </c>
      <c r="E596" s="233" t="s">
        <v>19</v>
      </c>
      <c r="F596" s="234" t="s">
        <v>833</v>
      </c>
      <c r="G596" s="232"/>
      <c r="H596" s="233" t="s">
        <v>19</v>
      </c>
      <c r="I596" s="235"/>
      <c r="J596" s="232"/>
      <c r="K596" s="232"/>
      <c r="L596" s="236"/>
      <c r="M596" s="237"/>
      <c r="N596" s="238"/>
      <c r="O596" s="238"/>
      <c r="P596" s="238"/>
      <c r="Q596" s="238"/>
      <c r="R596" s="238"/>
      <c r="S596" s="238"/>
      <c r="T596" s="239"/>
      <c r="U596" s="13"/>
      <c r="V596" s="13"/>
      <c r="W596" s="13"/>
      <c r="X596" s="13"/>
      <c r="Y596" s="13"/>
      <c r="Z596" s="13"/>
      <c r="AA596" s="13"/>
      <c r="AB596" s="13"/>
      <c r="AC596" s="13"/>
      <c r="AD596" s="13"/>
      <c r="AE596" s="13"/>
      <c r="AT596" s="240" t="s">
        <v>163</v>
      </c>
      <c r="AU596" s="240" t="s">
        <v>83</v>
      </c>
      <c r="AV596" s="13" t="s">
        <v>81</v>
      </c>
      <c r="AW596" s="13" t="s">
        <v>33</v>
      </c>
      <c r="AX596" s="13" t="s">
        <v>74</v>
      </c>
      <c r="AY596" s="240" t="s">
        <v>152</v>
      </c>
    </row>
    <row r="597" spans="1:51" s="13" customFormat="1" ht="12">
      <c r="A597" s="13"/>
      <c r="B597" s="231"/>
      <c r="C597" s="232"/>
      <c r="D597" s="226" t="s">
        <v>163</v>
      </c>
      <c r="E597" s="233" t="s">
        <v>19</v>
      </c>
      <c r="F597" s="234" t="s">
        <v>1126</v>
      </c>
      <c r="G597" s="232"/>
      <c r="H597" s="233" t="s">
        <v>19</v>
      </c>
      <c r="I597" s="235"/>
      <c r="J597" s="232"/>
      <c r="K597" s="232"/>
      <c r="L597" s="236"/>
      <c r="M597" s="237"/>
      <c r="N597" s="238"/>
      <c r="O597" s="238"/>
      <c r="P597" s="238"/>
      <c r="Q597" s="238"/>
      <c r="R597" s="238"/>
      <c r="S597" s="238"/>
      <c r="T597" s="239"/>
      <c r="U597" s="13"/>
      <c r="V597" s="13"/>
      <c r="W597" s="13"/>
      <c r="X597" s="13"/>
      <c r="Y597" s="13"/>
      <c r="Z597" s="13"/>
      <c r="AA597" s="13"/>
      <c r="AB597" s="13"/>
      <c r="AC597" s="13"/>
      <c r="AD597" s="13"/>
      <c r="AE597" s="13"/>
      <c r="AT597" s="240" t="s">
        <v>163</v>
      </c>
      <c r="AU597" s="240" t="s">
        <v>83</v>
      </c>
      <c r="AV597" s="13" t="s">
        <v>81</v>
      </c>
      <c r="AW597" s="13" t="s">
        <v>33</v>
      </c>
      <c r="AX597" s="13" t="s">
        <v>74</v>
      </c>
      <c r="AY597" s="240" t="s">
        <v>152</v>
      </c>
    </row>
    <row r="598" spans="1:51" s="14" customFormat="1" ht="12">
      <c r="A598" s="14"/>
      <c r="B598" s="241"/>
      <c r="C598" s="242"/>
      <c r="D598" s="226" t="s">
        <v>163</v>
      </c>
      <c r="E598" s="243" t="s">
        <v>19</v>
      </c>
      <c r="F598" s="244" t="s">
        <v>1129</v>
      </c>
      <c r="G598" s="242"/>
      <c r="H598" s="245">
        <v>37.8</v>
      </c>
      <c r="I598" s="246"/>
      <c r="J598" s="242"/>
      <c r="K598" s="242"/>
      <c r="L598" s="247"/>
      <c r="M598" s="248"/>
      <c r="N598" s="249"/>
      <c r="O598" s="249"/>
      <c r="P598" s="249"/>
      <c r="Q598" s="249"/>
      <c r="R598" s="249"/>
      <c r="S598" s="249"/>
      <c r="T598" s="250"/>
      <c r="U598" s="14"/>
      <c r="V598" s="14"/>
      <c r="W598" s="14"/>
      <c r="X598" s="14"/>
      <c r="Y598" s="14"/>
      <c r="Z598" s="14"/>
      <c r="AA598" s="14"/>
      <c r="AB598" s="14"/>
      <c r="AC598" s="14"/>
      <c r="AD598" s="14"/>
      <c r="AE598" s="14"/>
      <c r="AT598" s="251" t="s">
        <v>163</v>
      </c>
      <c r="AU598" s="251" t="s">
        <v>83</v>
      </c>
      <c r="AV598" s="14" t="s">
        <v>83</v>
      </c>
      <c r="AW598" s="14" t="s">
        <v>33</v>
      </c>
      <c r="AX598" s="14" t="s">
        <v>74</v>
      </c>
      <c r="AY598" s="251" t="s">
        <v>152</v>
      </c>
    </row>
    <row r="599" spans="1:51" s="15" customFormat="1" ht="12">
      <c r="A599" s="15"/>
      <c r="B599" s="252"/>
      <c r="C599" s="253"/>
      <c r="D599" s="226" t="s">
        <v>163</v>
      </c>
      <c r="E599" s="254" t="s">
        <v>19</v>
      </c>
      <c r="F599" s="255" t="s">
        <v>170</v>
      </c>
      <c r="G599" s="253"/>
      <c r="H599" s="256">
        <v>37.8</v>
      </c>
      <c r="I599" s="257"/>
      <c r="J599" s="253"/>
      <c r="K599" s="253"/>
      <c r="L599" s="258"/>
      <c r="M599" s="259"/>
      <c r="N599" s="260"/>
      <c r="O599" s="260"/>
      <c r="P599" s="260"/>
      <c r="Q599" s="260"/>
      <c r="R599" s="260"/>
      <c r="S599" s="260"/>
      <c r="T599" s="261"/>
      <c r="U599" s="15"/>
      <c r="V599" s="15"/>
      <c r="W599" s="15"/>
      <c r="X599" s="15"/>
      <c r="Y599" s="15"/>
      <c r="Z599" s="15"/>
      <c r="AA599" s="15"/>
      <c r="AB599" s="15"/>
      <c r="AC599" s="15"/>
      <c r="AD599" s="15"/>
      <c r="AE599" s="15"/>
      <c r="AT599" s="262" t="s">
        <v>163</v>
      </c>
      <c r="AU599" s="262" t="s">
        <v>83</v>
      </c>
      <c r="AV599" s="15" t="s">
        <v>159</v>
      </c>
      <c r="AW599" s="15" t="s">
        <v>33</v>
      </c>
      <c r="AX599" s="15" t="s">
        <v>81</v>
      </c>
      <c r="AY599" s="262" t="s">
        <v>152</v>
      </c>
    </row>
    <row r="600" spans="1:63" s="12" customFormat="1" ht="22.8" customHeight="1">
      <c r="A600" s="12"/>
      <c r="B600" s="197"/>
      <c r="C600" s="198"/>
      <c r="D600" s="199" t="s">
        <v>73</v>
      </c>
      <c r="E600" s="211" t="s">
        <v>839</v>
      </c>
      <c r="F600" s="211" t="s">
        <v>840</v>
      </c>
      <c r="G600" s="198"/>
      <c r="H600" s="198"/>
      <c r="I600" s="201"/>
      <c r="J600" s="212">
        <f>BK600</f>
        <v>0</v>
      </c>
      <c r="K600" s="198"/>
      <c r="L600" s="203"/>
      <c r="M600" s="204"/>
      <c r="N600" s="205"/>
      <c r="O600" s="205"/>
      <c r="P600" s="206">
        <f>SUM(P601:P636)</f>
        <v>0</v>
      </c>
      <c r="Q600" s="205"/>
      <c r="R600" s="206">
        <f>SUM(R601:R636)</f>
        <v>0.3242304</v>
      </c>
      <c r="S600" s="205"/>
      <c r="T600" s="207">
        <f>SUM(T601:T636)</f>
        <v>0</v>
      </c>
      <c r="U600" s="12"/>
      <c r="V600" s="12"/>
      <c r="W600" s="12"/>
      <c r="X600" s="12"/>
      <c r="Y600" s="12"/>
      <c r="Z600" s="12"/>
      <c r="AA600" s="12"/>
      <c r="AB600" s="12"/>
      <c r="AC600" s="12"/>
      <c r="AD600" s="12"/>
      <c r="AE600" s="12"/>
      <c r="AR600" s="208" t="s">
        <v>83</v>
      </c>
      <c r="AT600" s="209" t="s">
        <v>73</v>
      </c>
      <c r="AU600" s="209" t="s">
        <v>81</v>
      </c>
      <c r="AY600" s="208" t="s">
        <v>152</v>
      </c>
      <c r="BK600" s="210">
        <f>SUM(BK601:BK636)</f>
        <v>0</v>
      </c>
    </row>
    <row r="601" spans="1:65" s="2" customFormat="1" ht="14.4" customHeight="1">
      <c r="A601" s="39"/>
      <c r="B601" s="40"/>
      <c r="C601" s="213" t="s">
        <v>700</v>
      </c>
      <c r="D601" s="213" t="s">
        <v>154</v>
      </c>
      <c r="E601" s="214" t="s">
        <v>842</v>
      </c>
      <c r="F601" s="215" t="s">
        <v>843</v>
      </c>
      <c r="G601" s="216" t="s">
        <v>240</v>
      </c>
      <c r="H601" s="217">
        <v>311.76</v>
      </c>
      <c r="I601" s="218"/>
      <c r="J601" s="219">
        <f>ROUND(I601*H601,2)</f>
        <v>0</v>
      </c>
      <c r="K601" s="215" t="s">
        <v>158</v>
      </c>
      <c r="L601" s="45"/>
      <c r="M601" s="220" t="s">
        <v>19</v>
      </c>
      <c r="N601" s="221" t="s">
        <v>45</v>
      </c>
      <c r="O601" s="85"/>
      <c r="P601" s="222">
        <f>O601*H601</f>
        <v>0</v>
      </c>
      <c r="Q601" s="222">
        <v>0.00044</v>
      </c>
      <c r="R601" s="222">
        <f>Q601*H601</f>
        <v>0.1371744</v>
      </c>
      <c r="S601" s="222">
        <v>0</v>
      </c>
      <c r="T601" s="223">
        <f>S601*H601</f>
        <v>0</v>
      </c>
      <c r="U601" s="39"/>
      <c r="V601" s="39"/>
      <c r="W601" s="39"/>
      <c r="X601" s="39"/>
      <c r="Y601" s="39"/>
      <c r="Z601" s="39"/>
      <c r="AA601" s="39"/>
      <c r="AB601" s="39"/>
      <c r="AC601" s="39"/>
      <c r="AD601" s="39"/>
      <c r="AE601" s="39"/>
      <c r="AR601" s="224" t="s">
        <v>268</v>
      </c>
      <c r="AT601" s="224" t="s">
        <v>154</v>
      </c>
      <c r="AU601" s="224" t="s">
        <v>83</v>
      </c>
      <c r="AY601" s="18" t="s">
        <v>152</v>
      </c>
      <c r="BE601" s="225">
        <f>IF(N601="základní",J601,0)</f>
        <v>0</v>
      </c>
      <c r="BF601" s="225">
        <f>IF(N601="snížená",J601,0)</f>
        <v>0</v>
      </c>
      <c r="BG601" s="225">
        <f>IF(N601="zákl. přenesená",J601,0)</f>
        <v>0</v>
      </c>
      <c r="BH601" s="225">
        <f>IF(N601="sníž. přenesená",J601,0)</f>
        <v>0</v>
      </c>
      <c r="BI601" s="225">
        <f>IF(N601="nulová",J601,0)</f>
        <v>0</v>
      </c>
      <c r="BJ601" s="18" t="s">
        <v>81</v>
      </c>
      <c r="BK601" s="225">
        <f>ROUND(I601*H601,2)</f>
        <v>0</v>
      </c>
      <c r="BL601" s="18" t="s">
        <v>268</v>
      </c>
      <c r="BM601" s="224" t="s">
        <v>1130</v>
      </c>
    </row>
    <row r="602" spans="1:51" s="13" customFormat="1" ht="12">
      <c r="A602" s="13"/>
      <c r="B602" s="231"/>
      <c r="C602" s="232"/>
      <c r="D602" s="226" t="s">
        <v>163</v>
      </c>
      <c r="E602" s="233" t="s">
        <v>19</v>
      </c>
      <c r="F602" s="234" t="s">
        <v>1131</v>
      </c>
      <c r="G602" s="232"/>
      <c r="H602" s="233" t="s">
        <v>19</v>
      </c>
      <c r="I602" s="235"/>
      <c r="J602" s="232"/>
      <c r="K602" s="232"/>
      <c r="L602" s="236"/>
      <c r="M602" s="237"/>
      <c r="N602" s="238"/>
      <c r="O602" s="238"/>
      <c r="P602" s="238"/>
      <c r="Q602" s="238"/>
      <c r="R602" s="238"/>
      <c r="S602" s="238"/>
      <c r="T602" s="239"/>
      <c r="U602" s="13"/>
      <c r="V602" s="13"/>
      <c r="W602" s="13"/>
      <c r="X602" s="13"/>
      <c r="Y602" s="13"/>
      <c r="Z602" s="13"/>
      <c r="AA602" s="13"/>
      <c r="AB602" s="13"/>
      <c r="AC602" s="13"/>
      <c r="AD602" s="13"/>
      <c r="AE602" s="13"/>
      <c r="AT602" s="240" t="s">
        <v>163</v>
      </c>
      <c r="AU602" s="240" t="s">
        <v>83</v>
      </c>
      <c r="AV602" s="13" t="s">
        <v>81</v>
      </c>
      <c r="AW602" s="13" t="s">
        <v>33</v>
      </c>
      <c r="AX602" s="13" t="s">
        <v>74</v>
      </c>
      <c r="AY602" s="240" t="s">
        <v>152</v>
      </c>
    </row>
    <row r="603" spans="1:51" s="14" customFormat="1" ht="12">
      <c r="A603" s="14"/>
      <c r="B603" s="241"/>
      <c r="C603" s="242"/>
      <c r="D603" s="226" t="s">
        <v>163</v>
      </c>
      <c r="E603" s="243" t="s">
        <v>19</v>
      </c>
      <c r="F603" s="244" t="s">
        <v>946</v>
      </c>
      <c r="G603" s="242"/>
      <c r="H603" s="245">
        <v>70.92</v>
      </c>
      <c r="I603" s="246"/>
      <c r="J603" s="242"/>
      <c r="K603" s="242"/>
      <c r="L603" s="247"/>
      <c r="M603" s="248"/>
      <c r="N603" s="249"/>
      <c r="O603" s="249"/>
      <c r="P603" s="249"/>
      <c r="Q603" s="249"/>
      <c r="R603" s="249"/>
      <c r="S603" s="249"/>
      <c r="T603" s="250"/>
      <c r="U603" s="14"/>
      <c r="V603" s="14"/>
      <c r="W603" s="14"/>
      <c r="X603" s="14"/>
      <c r="Y603" s="14"/>
      <c r="Z603" s="14"/>
      <c r="AA603" s="14"/>
      <c r="AB603" s="14"/>
      <c r="AC603" s="14"/>
      <c r="AD603" s="14"/>
      <c r="AE603" s="14"/>
      <c r="AT603" s="251" t="s">
        <v>163</v>
      </c>
      <c r="AU603" s="251" t="s">
        <v>83</v>
      </c>
      <c r="AV603" s="14" t="s">
        <v>83</v>
      </c>
      <c r="AW603" s="14" t="s">
        <v>33</v>
      </c>
      <c r="AX603" s="14" t="s">
        <v>74</v>
      </c>
      <c r="AY603" s="251" t="s">
        <v>152</v>
      </c>
    </row>
    <row r="604" spans="1:51" s="13" customFormat="1" ht="12">
      <c r="A604" s="13"/>
      <c r="B604" s="231"/>
      <c r="C604" s="232"/>
      <c r="D604" s="226" t="s">
        <v>163</v>
      </c>
      <c r="E604" s="233" t="s">
        <v>19</v>
      </c>
      <c r="F604" s="234" t="s">
        <v>371</v>
      </c>
      <c r="G604" s="232"/>
      <c r="H604" s="233" t="s">
        <v>19</v>
      </c>
      <c r="I604" s="235"/>
      <c r="J604" s="232"/>
      <c r="K604" s="232"/>
      <c r="L604" s="236"/>
      <c r="M604" s="237"/>
      <c r="N604" s="238"/>
      <c r="O604" s="238"/>
      <c r="P604" s="238"/>
      <c r="Q604" s="238"/>
      <c r="R604" s="238"/>
      <c r="S604" s="238"/>
      <c r="T604" s="239"/>
      <c r="U604" s="13"/>
      <c r="V604" s="13"/>
      <c r="W604" s="13"/>
      <c r="X604" s="13"/>
      <c r="Y604" s="13"/>
      <c r="Z604" s="13"/>
      <c r="AA604" s="13"/>
      <c r="AB604" s="13"/>
      <c r="AC604" s="13"/>
      <c r="AD604" s="13"/>
      <c r="AE604" s="13"/>
      <c r="AT604" s="240" t="s">
        <v>163</v>
      </c>
      <c r="AU604" s="240" t="s">
        <v>83</v>
      </c>
      <c r="AV604" s="13" t="s">
        <v>81</v>
      </c>
      <c r="AW604" s="13" t="s">
        <v>33</v>
      </c>
      <c r="AX604" s="13" t="s">
        <v>74</v>
      </c>
      <c r="AY604" s="240" t="s">
        <v>152</v>
      </c>
    </row>
    <row r="605" spans="1:51" s="14" customFormat="1" ht="12">
      <c r="A605" s="14"/>
      <c r="B605" s="241"/>
      <c r="C605" s="242"/>
      <c r="D605" s="226" t="s">
        <v>163</v>
      </c>
      <c r="E605" s="243" t="s">
        <v>19</v>
      </c>
      <c r="F605" s="244" t="s">
        <v>982</v>
      </c>
      <c r="G605" s="242"/>
      <c r="H605" s="245">
        <v>86.25</v>
      </c>
      <c r="I605" s="246"/>
      <c r="J605" s="242"/>
      <c r="K605" s="242"/>
      <c r="L605" s="247"/>
      <c r="M605" s="248"/>
      <c r="N605" s="249"/>
      <c r="O605" s="249"/>
      <c r="P605" s="249"/>
      <c r="Q605" s="249"/>
      <c r="R605" s="249"/>
      <c r="S605" s="249"/>
      <c r="T605" s="250"/>
      <c r="U605" s="14"/>
      <c r="V605" s="14"/>
      <c r="W605" s="14"/>
      <c r="X605" s="14"/>
      <c r="Y605" s="14"/>
      <c r="Z605" s="14"/>
      <c r="AA605" s="14"/>
      <c r="AB605" s="14"/>
      <c r="AC605" s="14"/>
      <c r="AD605" s="14"/>
      <c r="AE605" s="14"/>
      <c r="AT605" s="251" t="s">
        <v>163</v>
      </c>
      <c r="AU605" s="251" t="s">
        <v>83</v>
      </c>
      <c r="AV605" s="14" t="s">
        <v>83</v>
      </c>
      <c r="AW605" s="14" t="s">
        <v>33</v>
      </c>
      <c r="AX605" s="14" t="s">
        <v>74</v>
      </c>
      <c r="AY605" s="251" t="s">
        <v>152</v>
      </c>
    </row>
    <row r="606" spans="1:51" s="13" customFormat="1" ht="12">
      <c r="A606" s="13"/>
      <c r="B606" s="231"/>
      <c r="C606" s="232"/>
      <c r="D606" s="226" t="s">
        <v>163</v>
      </c>
      <c r="E606" s="233" t="s">
        <v>19</v>
      </c>
      <c r="F606" s="234" t="s">
        <v>983</v>
      </c>
      <c r="G606" s="232"/>
      <c r="H606" s="233" t="s">
        <v>19</v>
      </c>
      <c r="I606" s="235"/>
      <c r="J606" s="232"/>
      <c r="K606" s="232"/>
      <c r="L606" s="236"/>
      <c r="M606" s="237"/>
      <c r="N606" s="238"/>
      <c r="O606" s="238"/>
      <c r="P606" s="238"/>
      <c r="Q606" s="238"/>
      <c r="R606" s="238"/>
      <c r="S606" s="238"/>
      <c r="T606" s="239"/>
      <c r="U606" s="13"/>
      <c r="V606" s="13"/>
      <c r="W606" s="13"/>
      <c r="X606" s="13"/>
      <c r="Y606" s="13"/>
      <c r="Z606" s="13"/>
      <c r="AA606" s="13"/>
      <c r="AB606" s="13"/>
      <c r="AC606" s="13"/>
      <c r="AD606" s="13"/>
      <c r="AE606" s="13"/>
      <c r="AT606" s="240" t="s">
        <v>163</v>
      </c>
      <c r="AU606" s="240" t="s">
        <v>83</v>
      </c>
      <c r="AV606" s="13" t="s">
        <v>81</v>
      </c>
      <c r="AW606" s="13" t="s">
        <v>33</v>
      </c>
      <c r="AX606" s="13" t="s">
        <v>74</v>
      </c>
      <c r="AY606" s="240" t="s">
        <v>152</v>
      </c>
    </row>
    <row r="607" spans="1:51" s="14" customFormat="1" ht="12">
      <c r="A607" s="14"/>
      <c r="B607" s="241"/>
      <c r="C607" s="242"/>
      <c r="D607" s="226" t="s">
        <v>163</v>
      </c>
      <c r="E607" s="243" t="s">
        <v>19</v>
      </c>
      <c r="F607" s="244" t="s">
        <v>944</v>
      </c>
      <c r="G607" s="242"/>
      <c r="H607" s="245">
        <v>36.57</v>
      </c>
      <c r="I607" s="246"/>
      <c r="J607" s="242"/>
      <c r="K607" s="242"/>
      <c r="L607" s="247"/>
      <c r="M607" s="248"/>
      <c r="N607" s="249"/>
      <c r="O607" s="249"/>
      <c r="P607" s="249"/>
      <c r="Q607" s="249"/>
      <c r="R607" s="249"/>
      <c r="S607" s="249"/>
      <c r="T607" s="250"/>
      <c r="U607" s="14"/>
      <c r="V607" s="14"/>
      <c r="W607" s="14"/>
      <c r="X607" s="14"/>
      <c r="Y607" s="14"/>
      <c r="Z607" s="14"/>
      <c r="AA607" s="14"/>
      <c r="AB607" s="14"/>
      <c r="AC607" s="14"/>
      <c r="AD607" s="14"/>
      <c r="AE607" s="14"/>
      <c r="AT607" s="251" t="s">
        <v>163</v>
      </c>
      <c r="AU607" s="251" t="s">
        <v>83</v>
      </c>
      <c r="AV607" s="14" t="s">
        <v>83</v>
      </c>
      <c r="AW607" s="14" t="s">
        <v>33</v>
      </c>
      <c r="AX607" s="14" t="s">
        <v>74</v>
      </c>
      <c r="AY607" s="251" t="s">
        <v>152</v>
      </c>
    </row>
    <row r="608" spans="1:51" s="13" customFormat="1" ht="12">
      <c r="A608" s="13"/>
      <c r="B608" s="231"/>
      <c r="C608" s="232"/>
      <c r="D608" s="226" t="s">
        <v>163</v>
      </c>
      <c r="E608" s="233" t="s">
        <v>19</v>
      </c>
      <c r="F608" s="234" t="s">
        <v>376</v>
      </c>
      <c r="G608" s="232"/>
      <c r="H608" s="233" t="s">
        <v>19</v>
      </c>
      <c r="I608" s="235"/>
      <c r="J608" s="232"/>
      <c r="K608" s="232"/>
      <c r="L608" s="236"/>
      <c r="M608" s="237"/>
      <c r="N608" s="238"/>
      <c r="O608" s="238"/>
      <c r="P608" s="238"/>
      <c r="Q608" s="238"/>
      <c r="R608" s="238"/>
      <c r="S608" s="238"/>
      <c r="T608" s="239"/>
      <c r="U608" s="13"/>
      <c r="V608" s="13"/>
      <c r="W608" s="13"/>
      <c r="X608" s="13"/>
      <c r="Y608" s="13"/>
      <c r="Z608" s="13"/>
      <c r="AA608" s="13"/>
      <c r="AB608" s="13"/>
      <c r="AC608" s="13"/>
      <c r="AD608" s="13"/>
      <c r="AE608" s="13"/>
      <c r="AT608" s="240" t="s">
        <v>163</v>
      </c>
      <c r="AU608" s="240" t="s">
        <v>83</v>
      </c>
      <c r="AV608" s="13" t="s">
        <v>81</v>
      </c>
      <c r="AW608" s="13" t="s">
        <v>33</v>
      </c>
      <c r="AX608" s="13" t="s">
        <v>74</v>
      </c>
      <c r="AY608" s="240" t="s">
        <v>152</v>
      </c>
    </row>
    <row r="609" spans="1:51" s="14" customFormat="1" ht="12">
      <c r="A609" s="14"/>
      <c r="B609" s="241"/>
      <c r="C609" s="242"/>
      <c r="D609" s="226" t="s">
        <v>163</v>
      </c>
      <c r="E609" s="243" t="s">
        <v>19</v>
      </c>
      <c r="F609" s="244" t="s">
        <v>984</v>
      </c>
      <c r="G609" s="242"/>
      <c r="H609" s="245">
        <v>99.735</v>
      </c>
      <c r="I609" s="246"/>
      <c r="J609" s="242"/>
      <c r="K609" s="242"/>
      <c r="L609" s="247"/>
      <c r="M609" s="248"/>
      <c r="N609" s="249"/>
      <c r="O609" s="249"/>
      <c r="P609" s="249"/>
      <c r="Q609" s="249"/>
      <c r="R609" s="249"/>
      <c r="S609" s="249"/>
      <c r="T609" s="250"/>
      <c r="U609" s="14"/>
      <c r="V609" s="14"/>
      <c r="W609" s="14"/>
      <c r="X609" s="14"/>
      <c r="Y609" s="14"/>
      <c r="Z609" s="14"/>
      <c r="AA609" s="14"/>
      <c r="AB609" s="14"/>
      <c r="AC609" s="14"/>
      <c r="AD609" s="14"/>
      <c r="AE609" s="14"/>
      <c r="AT609" s="251" t="s">
        <v>163</v>
      </c>
      <c r="AU609" s="251" t="s">
        <v>83</v>
      </c>
      <c r="AV609" s="14" t="s">
        <v>83</v>
      </c>
      <c r="AW609" s="14" t="s">
        <v>33</v>
      </c>
      <c r="AX609" s="14" t="s">
        <v>74</v>
      </c>
      <c r="AY609" s="251" t="s">
        <v>152</v>
      </c>
    </row>
    <row r="610" spans="1:51" s="13" customFormat="1" ht="12">
      <c r="A610" s="13"/>
      <c r="B610" s="231"/>
      <c r="C610" s="232"/>
      <c r="D610" s="226" t="s">
        <v>163</v>
      </c>
      <c r="E610" s="233" t="s">
        <v>19</v>
      </c>
      <c r="F610" s="234" t="s">
        <v>378</v>
      </c>
      <c r="G610" s="232"/>
      <c r="H610" s="233" t="s">
        <v>19</v>
      </c>
      <c r="I610" s="235"/>
      <c r="J610" s="232"/>
      <c r="K610" s="232"/>
      <c r="L610" s="236"/>
      <c r="M610" s="237"/>
      <c r="N610" s="238"/>
      <c r="O610" s="238"/>
      <c r="P610" s="238"/>
      <c r="Q610" s="238"/>
      <c r="R610" s="238"/>
      <c r="S610" s="238"/>
      <c r="T610" s="239"/>
      <c r="U610" s="13"/>
      <c r="V610" s="13"/>
      <c r="W610" s="13"/>
      <c r="X610" s="13"/>
      <c r="Y610" s="13"/>
      <c r="Z610" s="13"/>
      <c r="AA610" s="13"/>
      <c r="AB610" s="13"/>
      <c r="AC610" s="13"/>
      <c r="AD610" s="13"/>
      <c r="AE610" s="13"/>
      <c r="AT610" s="240" t="s">
        <v>163</v>
      </c>
      <c r="AU610" s="240" t="s">
        <v>83</v>
      </c>
      <c r="AV610" s="13" t="s">
        <v>81</v>
      </c>
      <c r="AW610" s="13" t="s">
        <v>33</v>
      </c>
      <c r="AX610" s="13" t="s">
        <v>74</v>
      </c>
      <c r="AY610" s="240" t="s">
        <v>152</v>
      </c>
    </row>
    <row r="611" spans="1:51" s="14" customFormat="1" ht="12">
      <c r="A611" s="14"/>
      <c r="B611" s="241"/>
      <c r="C611" s="242"/>
      <c r="D611" s="226" t="s">
        <v>163</v>
      </c>
      <c r="E611" s="243" t="s">
        <v>19</v>
      </c>
      <c r="F611" s="244" t="s">
        <v>985</v>
      </c>
      <c r="G611" s="242"/>
      <c r="H611" s="245">
        <v>18.285</v>
      </c>
      <c r="I611" s="246"/>
      <c r="J611" s="242"/>
      <c r="K611" s="242"/>
      <c r="L611" s="247"/>
      <c r="M611" s="248"/>
      <c r="N611" s="249"/>
      <c r="O611" s="249"/>
      <c r="P611" s="249"/>
      <c r="Q611" s="249"/>
      <c r="R611" s="249"/>
      <c r="S611" s="249"/>
      <c r="T611" s="250"/>
      <c r="U611" s="14"/>
      <c r="V611" s="14"/>
      <c r="W611" s="14"/>
      <c r="X611" s="14"/>
      <c r="Y611" s="14"/>
      <c r="Z611" s="14"/>
      <c r="AA611" s="14"/>
      <c r="AB611" s="14"/>
      <c r="AC611" s="14"/>
      <c r="AD611" s="14"/>
      <c r="AE611" s="14"/>
      <c r="AT611" s="251" t="s">
        <v>163</v>
      </c>
      <c r="AU611" s="251" t="s">
        <v>83</v>
      </c>
      <c r="AV611" s="14" t="s">
        <v>83</v>
      </c>
      <c r="AW611" s="14" t="s">
        <v>33</v>
      </c>
      <c r="AX611" s="14" t="s">
        <v>74</v>
      </c>
      <c r="AY611" s="251" t="s">
        <v>152</v>
      </c>
    </row>
    <row r="612" spans="1:51" s="15" customFormat="1" ht="12">
      <c r="A612" s="15"/>
      <c r="B612" s="252"/>
      <c r="C612" s="253"/>
      <c r="D612" s="226" t="s">
        <v>163</v>
      </c>
      <c r="E612" s="254" t="s">
        <v>19</v>
      </c>
      <c r="F612" s="255" t="s">
        <v>170</v>
      </c>
      <c r="G612" s="253"/>
      <c r="H612" s="256">
        <v>311.76</v>
      </c>
      <c r="I612" s="257"/>
      <c r="J612" s="253"/>
      <c r="K612" s="253"/>
      <c r="L612" s="258"/>
      <c r="M612" s="259"/>
      <c r="N612" s="260"/>
      <c r="O612" s="260"/>
      <c r="P612" s="260"/>
      <c r="Q612" s="260"/>
      <c r="R612" s="260"/>
      <c r="S612" s="260"/>
      <c r="T612" s="261"/>
      <c r="U612" s="15"/>
      <c r="V612" s="15"/>
      <c r="W612" s="15"/>
      <c r="X612" s="15"/>
      <c r="Y612" s="15"/>
      <c r="Z612" s="15"/>
      <c r="AA612" s="15"/>
      <c r="AB612" s="15"/>
      <c r="AC612" s="15"/>
      <c r="AD612" s="15"/>
      <c r="AE612" s="15"/>
      <c r="AT612" s="262" t="s">
        <v>163</v>
      </c>
      <c r="AU612" s="262" t="s">
        <v>83</v>
      </c>
      <c r="AV612" s="15" t="s">
        <v>159</v>
      </c>
      <c r="AW612" s="15" t="s">
        <v>33</v>
      </c>
      <c r="AX612" s="15" t="s">
        <v>81</v>
      </c>
      <c r="AY612" s="262" t="s">
        <v>152</v>
      </c>
    </row>
    <row r="613" spans="1:65" s="2" customFormat="1" ht="14.4" customHeight="1">
      <c r="A613" s="39"/>
      <c r="B613" s="40"/>
      <c r="C613" s="213" t="s">
        <v>704</v>
      </c>
      <c r="D613" s="213" t="s">
        <v>154</v>
      </c>
      <c r="E613" s="214" t="s">
        <v>851</v>
      </c>
      <c r="F613" s="215" t="s">
        <v>852</v>
      </c>
      <c r="G613" s="216" t="s">
        <v>240</v>
      </c>
      <c r="H613" s="217">
        <v>311.76</v>
      </c>
      <c r="I613" s="218"/>
      <c r="J613" s="219">
        <f>ROUND(I613*H613,2)</f>
        <v>0</v>
      </c>
      <c r="K613" s="215" t="s">
        <v>158</v>
      </c>
      <c r="L613" s="45"/>
      <c r="M613" s="220" t="s">
        <v>19</v>
      </c>
      <c r="N613" s="221" t="s">
        <v>45</v>
      </c>
      <c r="O613" s="85"/>
      <c r="P613" s="222">
        <f>O613*H613</f>
        <v>0</v>
      </c>
      <c r="Q613" s="222">
        <v>0.0002</v>
      </c>
      <c r="R613" s="222">
        <f>Q613*H613</f>
        <v>0.062352</v>
      </c>
      <c r="S613" s="222">
        <v>0</v>
      </c>
      <c r="T613" s="223">
        <f>S613*H613</f>
        <v>0</v>
      </c>
      <c r="U613" s="39"/>
      <c r="V613" s="39"/>
      <c r="W613" s="39"/>
      <c r="X613" s="39"/>
      <c r="Y613" s="39"/>
      <c r="Z613" s="39"/>
      <c r="AA613" s="39"/>
      <c r="AB613" s="39"/>
      <c r="AC613" s="39"/>
      <c r="AD613" s="39"/>
      <c r="AE613" s="39"/>
      <c r="AR613" s="224" t="s">
        <v>268</v>
      </c>
      <c r="AT613" s="224" t="s">
        <v>154</v>
      </c>
      <c r="AU613" s="224" t="s">
        <v>83</v>
      </c>
      <c r="AY613" s="18" t="s">
        <v>152</v>
      </c>
      <c r="BE613" s="225">
        <f>IF(N613="základní",J613,0)</f>
        <v>0</v>
      </c>
      <c r="BF613" s="225">
        <f>IF(N613="snížená",J613,0)</f>
        <v>0</v>
      </c>
      <c r="BG613" s="225">
        <f>IF(N613="zákl. přenesená",J613,0)</f>
        <v>0</v>
      </c>
      <c r="BH613" s="225">
        <f>IF(N613="sníž. přenesená",J613,0)</f>
        <v>0</v>
      </c>
      <c r="BI613" s="225">
        <f>IF(N613="nulová",J613,0)</f>
        <v>0</v>
      </c>
      <c r="BJ613" s="18" t="s">
        <v>81</v>
      </c>
      <c r="BK613" s="225">
        <f>ROUND(I613*H613,2)</f>
        <v>0</v>
      </c>
      <c r="BL613" s="18" t="s">
        <v>268</v>
      </c>
      <c r="BM613" s="224" t="s">
        <v>1132</v>
      </c>
    </row>
    <row r="614" spans="1:51" s="13" customFormat="1" ht="12">
      <c r="A614" s="13"/>
      <c r="B614" s="231"/>
      <c r="C614" s="232"/>
      <c r="D614" s="226" t="s">
        <v>163</v>
      </c>
      <c r="E614" s="233" t="s">
        <v>19</v>
      </c>
      <c r="F614" s="234" t="s">
        <v>1131</v>
      </c>
      <c r="G614" s="232"/>
      <c r="H614" s="233" t="s">
        <v>19</v>
      </c>
      <c r="I614" s="235"/>
      <c r="J614" s="232"/>
      <c r="K614" s="232"/>
      <c r="L614" s="236"/>
      <c r="M614" s="237"/>
      <c r="N614" s="238"/>
      <c r="O614" s="238"/>
      <c r="P614" s="238"/>
      <c r="Q614" s="238"/>
      <c r="R614" s="238"/>
      <c r="S614" s="238"/>
      <c r="T614" s="239"/>
      <c r="U614" s="13"/>
      <c r="V614" s="13"/>
      <c r="W614" s="13"/>
      <c r="X614" s="13"/>
      <c r="Y614" s="13"/>
      <c r="Z614" s="13"/>
      <c r="AA614" s="13"/>
      <c r="AB614" s="13"/>
      <c r="AC614" s="13"/>
      <c r="AD614" s="13"/>
      <c r="AE614" s="13"/>
      <c r="AT614" s="240" t="s">
        <v>163</v>
      </c>
      <c r="AU614" s="240" t="s">
        <v>83</v>
      </c>
      <c r="AV614" s="13" t="s">
        <v>81</v>
      </c>
      <c r="AW614" s="13" t="s">
        <v>33</v>
      </c>
      <c r="AX614" s="13" t="s">
        <v>74</v>
      </c>
      <c r="AY614" s="240" t="s">
        <v>152</v>
      </c>
    </row>
    <row r="615" spans="1:51" s="14" customFormat="1" ht="12">
      <c r="A615" s="14"/>
      <c r="B615" s="241"/>
      <c r="C615" s="242"/>
      <c r="D615" s="226" t="s">
        <v>163</v>
      </c>
      <c r="E615" s="243" t="s">
        <v>19</v>
      </c>
      <c r="F615" s="244" t="s">
        <v>946</v>
      </c>
      <c r="G615" s="242"/>
      <c r="H615" s="245">
        <v>70.92</v>
      </c>
      <c r="I615" s="246"/>
      <c r="J615" s="242"/>
      <c r="K615" s="242"/>
      <c r="L615" s="247"/>
      <c r="M615" s="248"/>
      <c r="N615" s="249"/>
      <c r="O615" s="249"/>
      <c r="P615" s="249"/>
      <c r="Q615" s="249"/>
      <c r="R615" s="249"/>
      <c r="S615" s="249"/>
      <c r="T615" s="250"/>
      <c r="U615" s="14"/>
      <c r="V615" s="14"/>
      <c r="W615" s="14"/>
      <c r="X615" s="14"/>
      <c r="Y615" s="14"/>
      <c r="Z615" s="14"/>
      <c r="AA615" s="14"/>
      <c r="AB615" s="14"/>
      <c r="AC615" s="14"/>
      <c r="AD615" s="14"/>
      <c r="AE615" s="14"/>
      <c r="AT615" s="251" t="s">
        <v>163</v>
      </c>
      <c r="AU615" s="251" t="s">
        <v>83</v>
      </c>
      <c r="AV615" s="14" t="s">
        <v>83</v>
      </c>
      <c r="AW615" s="14" t="s">
        <v>33</v>
      </c>
      <c r="AX615" s="14" t="s">
        <v>74</v>
      </c>
      <c r="AY615" s="251" t="s">
        <v>152</v>
      </c>
    </row>
    <row r="616" spans="1:51" s="13" customFormat="1" ht="12">
      <c r="A616" s="13"/>
      <c r="B616" s="231"/>
      <c r="C616" s="232"/>
      <c r="D616" s="226" t="s">
        <v>163</v>
      </c>
      <c r="E616" s="233" t="s">
        <v>19</v>
      </c>
      <c r="F616" s="234" t="s">
        <v>371</v>
      </c>
      <c r="G616" s="232"/>
      <c r="H616" s="233" t="s">
        <v>19</v>
      </c>
      <c r="I616" s="235"/>
      <c r="J616" s="232"/>
      <c r="K616" s="232"/>
      <c r="L616" s="236"/>
      <c r="M616" s="237"/>
      <c r="N616" s="238"/>
      <c r="O616" s="238"/>
      <c r="P616" s="238"/>
      <c r="Q616" s="238"/>
      <c r="R616" s="238"/>
      <c r="S616" s="238"/>
      <c r="T616" s="239"/>
      <c r="U616" s="13"/>
      <c r="V616" s="13"/>
      <c r="W616" s="13"/>
      <c r="X616" s="13"/>
      <c r="Y616" s="13"/>
      <c r="Z616" s="13"/>
      <c r="AA616" s="13"/>
      <c r="AB616" s="13"/>
      <c r="AC616" s="13"/>
      <c r="AD616" s="13"/>
      <c r="AE616" s="13"/>
      <c r="AT616" s="240" t="s">
        <v>163</v>
      </c>
      <c r="AU616" s="240" t="s">
        <v>83</v>
      </c>
      <c r="AV616" s="13" t="s">
        <v>81</v>
      </c>
      <c r="AW616" s="13" t="s">
        <v>33</v>
      </c>
      <c r="AX616" s="13" t="s">
        <v>74</v>
      </c>
      <c r="AY616" s="240" t="s">
        <v>152</v>
      </c>
    </row>
    <row r="617" spans="1:51" s="14" customFormat="1" ht="12">
      <c r="A617" s="14"/>
      <c r="B617" s="241"/>
      <c r="C617" s="242"/>
      <c r="D617" s="226" t="s">
        <v>163</v>
      </c>
      <c r="E617" s="243" t="s">
        <v>19</v>
      </c>
      <c r="F617" s="244" t="s">
        <v>982</v>
      </c>
      <c r="G617" s="242"/>
      <c r="H617" s="245">
        <v>86.25</v>
      </c>
      <c r="I617" s="246"/>
      <c r="J617" s="242"/>
      <c r="K617" s="242"/>
      <c r="L617" s="247"/>
      <c r="M617" s="248"/>
      <c r="N617" s="249"/>
      <c r="O617" s="249"/>
      <c r="P617" s="249"/>
      <c r="Q617" s="249"/>
      <c r="R617" s="249"/>
      <c r="S617" s="249"/>
      <c r="T617" s="250"/>
      <c r="U617" s="14"/>
      <c r="V617" s="14"/>
      <c r="W617" s="14"/>
      <c r="X617" s="14"/>
      <c r="Y617" s="14"/>
      <c r="Z617" s="14"/>
      <c r="AA617" s="14"/>
      <c r="AB617" s="14"/>
      <c r="AC617" s="14"/>
      <c r="AD617" s="14"/>
      <c r="AE617" s="14"/>
      <c r="AT617" s="251" t="s">
        <v>163</v>
      </c>
      <c r="AU617" s="251" t="s">
        <v>83</v>
      </c>
      <c r="AV617" s="14" t="s">
        <v>83</v>
      </c>
      <c r="AW617" s="14" t="s">
        <v>33</v>
      </c>
      <c r="AX617" s="14" t="s">
        <v>74</v>
      </c>
      <c r="AY617" s="251" t="s">
        <v>152</v>
      </c>
    </row>
    <row r="618" spans="1:51" s="13" customFormat="1" ht="12">
      <c r="A618" s="13"/>
      <c r="B618" s="231"/>
      <c r="C618" s="232"/>
      <c r="D618" s="226" t="s">
        <v>163</v>
      </c>
      <c r="E618" s="233" t="s">
        <v>19</v>
      </c>
      <c r="F618" s="234" t="s">
        <v>983</v>
      </c>
      <c r="G618" s="232"/>
      <c r="H618" s="233" t="s">
        <v>19</v>
      </c>
      <c r="I618" s="235"/>
      <c r="J618" s="232"/>
      <c r="K618" s="232"/>
      <c r="L618" s="236"/>
      <c r="M618" s="237"/>
      <c r="N618" s="238"/>
      <c r="O618" s="238"/>
      <c r="P618" s="238"/>
      <c r="Q618" s="238"/>
      <c r="R618" s="238"/>
      <c r="S618" s="238"/>
      <c r="T618" s="239"/>
      <c r="U618" s="13"/>
      <c r="V618" s="13"/>
      <c r="W618" s="13"/>
      <c r="X618" s="13"/>
      <c r="Y618" s="13"/>
      <c r="Z618" s="13"/>
      <c r="AA618" s="13"/>
      <c r="AB618" s="13"/>
      <c r="AC618" s="13"/>
      <c r="AD618" s="13"/>
      <c r="AE618" s="13"/>
      <c r="AT618" s="240" t="s">
        <v>163</v>
      </c>
      <c r="AU618" s="240" t="s">
        <v>83</v>
      </c>
      <c r="AV618" s="13" t="s">
        <v>81</v>
      </c>
      <c r="AW618" s="13" t="s">
        <v>33</v>
      </c>
      <c r="AX618" s="13" t="s">
        <v>74</v>
      </c>
      <c r="AY618" s="240" t="s">
        <v>152</v>
      </c>
    </row>
    <row r="619" spans="1:51" s="14" customFormat="1" ht="12">
      <c r="A619" s="14"/>
      <c r="B619" s="241"/>
      <c r="C619" s="242"/>
      <c r="D619" s="226" t="s">
        <v>163</v>
      </c>
      <c r="E619" s="243" t="s">
        <v>19</v>
      </c>
      <c r="F619" s="244" t="s">
        <v>944</v>
      </c>
      <c r="G619" s="242"/>
      <c r="H619" s="245">
        <v>36.57</v>
      </c>
      <c r="I619" s="246"/>
      <c r="J619" s="242"/>
      <c r="K619" s="242"/>
      <c r="L619" s="247"/>
      <c r="M619" s="248"/>
      <c r="N619" s="249"/>
      <c r="O619" s="249"/>
      <c r="P619" s="249"/>
      <c r="Q619" s="249"/>
      <c r="R619" s="249"/>
      <c r="S619" s="249"/>
      <c r="T619" s="250"/>
      <c r="U619" s="14"/>
      <c r="V619" s="14"/>
      <c r="W619" s="14"/>
      <c r="X619" s="14"/>
      <c r="Y619" s="14"/>
      <c r="Z619" s="14"/>
      <c r="AA619" s="14"/>
      <c r="AB619" s="14"/>
      <c r="AC619" s="14"/>
      <c r="AD619" s="14"/>
      <c r="AE619" s="14"/>
      <c r="AT619" s="251" t="s">
        <v>163</v>
      </c>
      <c r="AU619" s="251" t="s">
        <v>83</v>
      </c>
      <c r="AV619" s="14" t="s">
        <v>83</v>
      </c>
      <c r="AW619" s="14" t="s">
        <v>33</v>
      </c>
      <c r="AX619" s="14" t="s">
        <v>74</v>
      </c>
      <c r="AY619" s="251" t="s">
        <v>152</v>
      </c>
    </row>
    <row r="620" spans="1:51" s="13" customFormat="1" ht="12">
      <c r="A620" s="13"/>
      <c r="B620" s="231"/>
      <c r="C620" s="232"/>
      <c r="D620" s="226" t="s">
        <v>163</v>
      </c>
      <c r="E620" s="233" t="s">
        <v>19</v>
      </c>
      <c r="F620" s="234" t="s">
        <v>376</v>
      </c>
      <c r="G620" s="232"/>
      <c r="H620" s="233" t="s">
        <v>19</v>
      </c>
      <c r="I620" s="235"/>
      <c r="J620" s="232"/>
      <c r="K620" s="232"/>
      <c r="L620" s="236"/>
      <c r="M620" s="237"/>
      <c r="N620" s="238"/>
      <c r="O620" s="238"/>
      <c r="P620" s="238"/>
      <c r="Q620" s="238"/>
      <c r="R620" s="238"/>
      <c r="S620" s="238"/>
      <c r="T620" s="239"/>
      <c r="U620" s="13"/>
      <c r="V620" s="13"/>
      <c r="W620" s="13"/>
      <c r="X620" s="13"/>
      <c r="Y620" s="13"/>
      <c r="Z620" s="13"/>
      <c r="AA620" s="13"/>
      <c r="AB620" s="13"/>
      <c r="AC620" s="13"/>
      <c r="AD620" s="13"/>
      <c r="AE620" s="13"/>
      <c r="AT620" s="240" t="s">
        <v>163</v>
      </c>
      <c r="AU620" s="240" t="s">
        <v>83</v>
      </c>
      <c r="AV620" s="13" t="s">
        <v>81</v>
      </c>
      <c r="AW620" s="13" t="s">
        <v>33</v>
      </c>
      <c r="AX620" s="13" t="s">
        <v>74</v>
      </c>
      <c r="AY620" s="240" t="s">
        <v>152</v>
      </c>
    </row>
    <row r="621" spans="1:51" s="14" customFormat="1" ht="12">
      <c r="A621" s="14"/>
      <c r="B621" s="241"/>
      <c r="C621" s="242"/>
      <c r="D621" s="226" t="s">
        <v>163</v>
      </c>
      <c r="E621" s="243" t="s">
        <v>19</v>
      </c>
      <c r="F621" s="244" t="s">
        <v>984</v>
      </c>
      <c r="G621" s="242"/>
      <c r="H621" s="245">
        <v>99.735</v>
      </c>
      <c r="I621" s="246"/>
      <c r="J621" s="242"/>
      <c r="K621" s="242"/>
      <c r="L621" s="247"/>
      <c r="M621" s="248"/>
      <c r="N621" s="249"/>
      <c r="O621" s="249"/>
      <c r="P621" s="249"/>
      <c r="Q621" s="249"/>
      <c r="R621" s="249"/>
      <c r="S621" s="249"/>
      <c r="T621" s="250"/>
      <c r="U621" s="14"/>
      <c r="V621" s="14"/>
      <c r="W621" s="14"/>
      <c r="X621" s="14"/>
      <c r="Y621" s="14"/>
      <c r="Z621" s="14"/>
      <c r="AA621" s="14"/>
      <c r="AB621" s="14"/>
      <c r="AC621" s="14"/>
      <c r="AD621" s="14"/>
      <c r="AE621" s="14"/>
      <c r="AT621" s="251" t="s">
        <v>163</v>
      </c>
      <c r="AU621" s="251" t="s">
        <v>83</v>
      </c>
      <c r="AV621" s="14" t="s">
        <v>83</v>
      </c>
      <c r="AW621" s="14" t="s">
        <v>33</v>
      </c>
      <c r="AX621" s="14" t="s">
        <v>74</v>
      </c>
      <c r="AY621" s="251" t="s">
        <v>152</v>
      </c>
    </row>
    <row r="622" spans="1:51" s="13" customFormat="1" ht="12">
      <c r="A622" s="13"/>
      <c r="B622" s="231"/>
      <c r="C622" s="232"/>
      <c r="D622" s="226" t="s">
        <v>163</v>
      </c>
      <c r="E622" s="233" t="s">
        <v>19</v>
      </c>
      <c r="F622" s="234" t="s">
        <v>378</v>
      </c>
      <c r="G622" s="232"/>
      <c r="H622" s="233" t="s">
        <v>19</v>
      </c>
      <c r="I622" s="235"/>
      <c r="J622" s="232"/>
      <c r="K622" s="232"/>
      <c r="L622" s="236"/>
      <c r="M622" s="237"/>
      <c r="N622" s="238"/>
      <c r="O622" s="238"/>
      <c r="P622" s="238"/>
      <c r="Q622" s="238"/>
      <c r="R622" s="238"/>
      <c r="S622" s="238"/>
      <c r="T622" s="239"/>
      <c r="U622" s="13"/>
      <c r="V622" s="13"/>
      <c r="W622" s="13"/>
      <c r="X622" s="13"/>
      <c r="Y622" s="13"/>
      <c r="Z622" s="13"/>
      <c r="AA622" s="13"/>
      <c r="AB622" s="13"/>
      <c r="AC622" s="13"/>
      <c r="AD622" s="13"/>
      <c r="AE622" s="13"/>
      <c r="AT622" s="240" t="s">
        <v>163</v>
      </c>
      <c r="AU622" s="240" t="s">
        <v>83</v>
      </c>
      <c r="AV622" s="13" t="s">
        <v>81</v>
      </c>
      <c r="AW622" s="13" t="s">
        <v>33</v>
      </c>
      <c r="AX622" s="13" t="s">
        <v>74</v>
      </c>
      <c r="AY622" s="240" t="s">
        <v>152</v>
      </c>
    </row>
    <row r="623" spans="1:51" s="14" customFormat="1" ht="12">
      <c r="A623" s="14"/>
      <c r="B623" s="241"/>
      <c r="C623" s="242"/>
      <c r="D623" s="226" t="s">
        <v>163</v>
      </c>
      <c r="E623" s="243" t="s">
        <v>19</v>
      </c>
      <c r="F623" s="244" t="s">
        <v>985</v>
      </c>
      <c r="G623" s="242"/>
      <c r="H623" s="245">
        <v>18.285</v>
      </c>
      <c r="I623" s="246"/>
      <c r="J623" s="242"/>
      <c r="K623" s="242"/>
      <c r="L623" s="247"/>
      <c r="M623" s="248"/>
      <c r="N623" s="249"/>
      <c r="O623" s="249"/>
      <c r="P623" s="249"/>
      <c r="Q623" s="249"/>
      <c r="R623" s="249"/>
      <c r="S623" s="249"/>
      <c r="T623" s="250"/>
      <c r="U623" s="14"/>
      <c r="V623" s="14"/>
      <c r="W623" s="14"/>
      <c r="X623" s="14"/>
      <c r="Y623" s="14"/>
      <c r="Z623" s="14"/>
      <c r="AA623" s="14"/>
      <c r="AB623" s="14"/>
      <c r="AC623" s="14"/>
      <c r="AD623" s="14"/>
      <c r="AE623" s="14"/>
      <c r="AT623" s="251" t="s">
        <v>163</v>
      </c>
      <c r="AU623" s="251" t="s">
        <v>83</v>
      </c>
      <c r="AV623" s="14" t="s">
        <v>83</v>
      </c>
      <c r="AW623" s="14" t="s">
        <v>33</v>
      </c>
      <c r="AX623" s="14" t="s">
        <v>74</v>
      </c>
      <c r="AY623" s="251" t="s">
        <v>152</v>
      </c>
    </row>
    <row r="624" spans="1:51" s="15" customFormat="1" ht="12">
      <c r="A624" s="15"/>
      <c r="B624" s="252"/>
      <c r="C624" s="253"/>
      <c r="D624" s="226" t="s">
        <v>163</v>
      </c>
      <c r="E624" s="254" t="s">
        <v>19</v>
      </c>
      <c r="F624" s="255" t="s">
        <v>170</v>
      </c>
      <c r="G624" s="253"/>
      <c r="H624" s="256">
        <v>311.76</v>
      </c>
      <c r="I624" s="257"/>
      <c r="J624" s="253"/>
      <c r="K624" s="253"/>
      <c r="L624" s="258"/>
      <c r="M624" s="259"/>
      <c r="N624" s="260"/>
      <c r="O624" s="260"/>
      <c r="P624" s="260"/>
      <c r="Q624" s="260"/>
      <c r="R624" s="260"/>
      <c r="S624" s="260"/>
      <c r="T624" s="261"/>
      <c r="U624" s="15"/>
      <c r="V624" s="15"/>
      <c r="W624" s="15"/>
      <c r="X624" s="15"/>
      <c r="Y624" s="15"/>
      <c r="Z624" s="15"/>
      <c r="AA624" s="15"/>
      <c r="AB624" s="15"/>
      <c r="AC624" s="15"/>
      <c r="AD624" s="15"/>
      <c r="AE624" s="15"/>
      <c r="AT624" s="262" t="s">
        <v>163</v>
      </c>
      <c r="AU624" s="262" t="s">
        <v>83</v>
      </c>
      <c r="AV624" s="15" t="s">
        <v>159</v>
      </c>
      <c r="AW624" s="15" t="s">
        <v>33</v>
      </c>
      <c r="AX624" s="15" t="s">
        <v>81</v>
      </c>
      <c r="AY624" s="262" t="s">
        <v>152</v>
      </c>
    </row>
    <row r="625" spans="1:65" s="2" customFormat="1" ht="14.4" customHeight="1">
      <c r="A625" s="39"/>
      <c r="B625" s="40"/>
      <c r="C625" s="213" t="s">
        <v>710</v>
      </c>
      <c r="D625" s="213" t="s">
        <v>154</v>
      </c>
      <c r="E625" s="214" t="s">
        <v>855</v>
      </c>
      <c r="F625" s="215" t="s">
        <v>856</v>
      </c>
      <c r="G625" s="216" t="s">
        <v>240</v>
      </c>
      <c r="H625" s="217">
        <v>311.76</v>
      </c>
      <c r="I625" s="218"/>
      <c r="J625" s="219">
        <f>ROUND(I625*H625,2)</f>
        <v>0</v>
      </c>
      <c r="K625" s="215" t="s">
        <v>158</v>
      </c>
      <c r="L625" s="45"/>
      <c r="M625" s="220" t="s">
        <v>19</v>
      </c>
      <c r="N625" s="221" t="s">
        <v>45</v>
      </c>
      <c r="O625" s="85"/>
      <c r="P625" s="222">
        <f>O625*H625</f>
        <v>0</v>
      </c>
      <c r="Q625" s="222">
        <v>0.0004</v>
      </c>
      <c r="R625" s="222">
        <f>Q625*H625</f>
        <v>0.124704</v>
      </c>
      <c r="S625" s="222">
        <v>0</v>
      </c>
      <c r="T625" s="223">
        <f>S625*H625</f>
        <v>0</v>
      </c>
      <c r="U625" s="39"/>
      <c r="V625" s="39"/>
      <c r="W625" s="39"/>
      <c r="X625" s="39"/>
      <c r="Y625" s="39"/>
      <c r="Z625" s="39"/>
      <c r="AA625" s="39"/>
      <c r="AB625" s="39"/>
      <c r="AC625" s="39"/>
      <c r="AD625" s="39"/>
      <c r="AE625" s="39"/>
      <c r="AR625" s="224" t="s">
        <v>268</v>
      </c>
      <c r="AT625" s="224" t="s">
        <v>154</v>
      </c>
      <c r="AU625" s="224" t="s">
        <v>83</v>
      </c>
      <c r="AY625" s="18" t="s">
        <v>152</v>
      </c>
      <c r="BE625" s="225">
        <f>IF(N625="základní",J625,0)</f>
        <v>0</v>
      </c>
      <c r="BF625" s="225">
        <f>IF(N625="snížená",J625,0)</f>
        <v>0</v>
      </c>
      <c r="BG625" s="225">
        <f>IF(N625="zákl. přenesená",J625,0)</f>
        <v>0</v>
      </c>
      <c r="BH625" s="225">
        <f>IF(N625="sníž. přenesená",J625,0)</f>
        <v>0</v>
      </c>
      <c r="BI625" s="225">
        <f>IF(N625="nulová",J625,0)</f>
        <v>0</v>
      </c>
      <c r="BJ625" s="18" t="s">
        <v>81</v>
      </c>
      <c r="BK625" s="225">
        <f>ROUND(I625*H625,2)</f>
        <v>0</v>
      </c>
      <c r="BL625" s="18" t="s">
        <v>268</v>
      </c>
      <c r="BM625" s="224" t="s">
        <v>1133</v>
      </c>
    </row>
    <row r="626" spans="1:51" s="13" customFormat="1" ht="12">
      <c r="A626" s="13"/>
      <c r="B626" s="231"/>
      <c r="C626" s="232"/>
      <c r="D626" s="226" t="s">
        <v>163</v>
      </c>
      <c r="E626" s="233" t="s">
        <v>19</v>
      </c>
      <c r="F626" s="234" t="s">
        <v>1131</v>
      </c>
      <c r="G626" s="232"/>
      <c r="H626" s="233" t="s">
        <v>19</v>
      </c>
      <c r="I626" s="235"/>
      <c r="J626" s="232"/>
      <c r="K626" s="232"/>
      <c r="L626" s="236"/>
      <c r="M626" s="237"/>
      <c r="N626" s="238"/>
      <c r="O626" s="238"/>
      <c r="P626" s="238"/>
      <c r="Q626" s="238"/>
      <c r="R626" s="238"/>
      <c r="S626" s="238"/>
      <c r="T626" s="239"/>
      <c r="U626" s="13"/>
      <c r="V626" s="13"/>
      <c r="W626" s="13"/>
      <c r="X626" s="13"/>
      <c r="Y626" s="13"/>
      <c r="Z626" s="13"/>
      <c r="AA626" s="13"/>
      <c r="AB626" s="13"/>
      <c r="AC626" s="13"/>
      <c r="AD626" s="13"/>
      <c r="AE626" s="13"/>
      <c r="AT626" s="240" t="s">
        <v>163</v>
      </c>
      <c r="AU626" s="240" t="s">
        <v>83</v>
      </c>
      <c r="AV626" s="13" t="s">
        <v>81</v>
      </c>
      <c r="AW626" s="13" t="s">
        <v>33</v>
      </c>
      <c r="AX626" s="13" t="s">
        <v>74</v>
      </c>
      <c r="AY626" s="240" t="s">
        <v>152</v>
      </c>
    </row>
    <row r="627" spans="1:51" s="14" customFormat="1" ht="12">
      <c r="A627" s="14"/>
      <c r="B627" s="241"/>
      <c r="C627" s="242"/>
      <c r="D627" s="226" t="s">
        <v>163</v>
      </c>
      <c r="E627" s="243" t="s">
        <v>19</v>
      </c>
      <c r="F627" s="244" t="s">
        <v>946</v>
      </c>
      <c r="G627" s="242"/>
      <c r="H627" s="245">
        <v>70.92</v>
      </c>
      <c r="I627" s="246"/>
      <c r="J627" s="242"/>
      <c r="K627" s="242"/>
      <c r="L627" s="247"/>
      <c r="M627" s="248"/>
      <c r="N627" s="249"/>
      <c r="O627" s="249"/>
      <c r="P627" s="249"/>
      <c r="Q627" s="249"/>
      <c r="R627" s="249"/>
      <c r="S627" s="249"/>
      <c r="T627" s="250"/>
      <c r="U627" s="14"/>
      <c r="V627" s="14"/>
      <c r="W627" s="14"/>
      <c r="X627" s="14"/>
      <c r="Y627" s="14"/>
      <c r="Z627" s="14"/>
      <c r="AA627" s="14"/>
      <c r="AB627" s="14"/>
      <c r="AC627" s="14"/>
      <c r="AD627" s="14"/>
      <c r="AE627" s="14"/>
      <c r="AT627" s="251" t="s">
        <v>163</v>
      </c>
      <c r="AU627" s="251" t="s">
        <v>83</v>
      </c>
      <c r="AV627" s="14" t="s">
        <v>83</v>
      </c>
      <c r="AW627" s="14" t="s">
        <v>33</v>
      </c>
      <c r="AX627" s="14" t="s">
        <v>74</v>
      </c>
      <c r="AY627" s="251" t="s">
        <v>152</v>
      </c>
    </row>
    <row r="628" spans="1:51" s="13" customFormat="1" ht="12">
      <c r="A628" s="13"/>
      <c r="B628" s="231"/>
      <c r="C628" s="232"/>
      <c r="D628" s="226" t="s">
        <v>163</v>
      </c>
      <c r="E628" s="233" t="s">
        <v>19</v>
      </c>
      <c r="F628" s="234" t="s">
        <v>371</v>
      </c>
      <c r="G628" s="232"/>
      <c r="H628" s="233" t="s">
        <v>19</v>
      </c>
      <c r="I628" s="235"/>
      <c r="J628" s="232"/>
      <c r="K628" s="232"/>
      <c r="L628" s="236"/>
      <c r="M628" s="237"/>
      <c r="N628" s="238"/>
      <c r="O628" s="238"/>
      <c r="P628" s="238"/>
      <c r="Q628" s="238"/>
      <c r="R628" s="238"/>
      <c r="S628" s="238"/>
      <c r="T628" s="239"/>
      <c r="U628" s="13"/>
      <c r="V628" s="13"/>
      <c r="W628" s="13"/>
      <c r="X628" s="13"/>
      <c r="Y628" s="13"/>
      <c r="Z628" s="13"/>
      <c r="AA628" s="13"/>
      <c r="AB628" s="13"/>
      <c r="AC628" s="13"/>
      <c r="AD628" s="13"/>
      <c r="AE628" s="13"/>
      <c r="AT628" s="240" t="s">
        <v>163</v>
      </c>
      <c r="AU628" s="240" t="s">
        <v>83</v>
      </c>
      <c r="AV628" s="13" t="s">
        <v>81</v>
      </c>
      <c r="AW628" s="13" t="s">
        <v>33</v>
      </c>
      <c r="AX628" s="13" t="s">
        <v>74</v>
      </c>
      <c r="AY628" s="240" t="s">
        <v>152</v>
      </c>
    </row>
    <row r="629" spans="1:51" s="14" customFormat="1" ht="12">
      <c r="A629" s="14"/>
      <c r="B629" s="241"/>
      <c r="C629" s="242"/>
      <c r="D629" s="226" t="s">
        <v>163</v>
      </c>
      <c r="E629" s="243" t="s">
        <v>19</v>
      </c>
      <c r="F629" s="244" t="s">
        <v>982</v>
      </c>
      <c r="G629" s="242"/>
      <c r="H629" s="245">
        <v>86.25</v>
      </c>
      <c r="I629" s="246"/>
      <c r="J629" s="242"/>
      <c r="K629" s="242"/>
      <c r="L629" s="247"/>
      <c r="M629" s="248"/>
      <c r="N629" s="249"/>
      <c r="O629" s="249"/>
      <c r="P629" s="249"/>
      <c r="Q629" s="249"/>
      <c r="R629" s="249"/>
      <c r="S629" s="249"/>
      <c r="T629" s="250"/>
      <c r="U629" s="14"/>
      <c r="V629" s="14"/>
      <c r="W629" s="14"/>
      <c r="X629" s="14"/>
      <c r="Y629" s="14"/>
      <c r="Z629" s="14"/>
      <c r="AA629" s="14"/>
      <c r="AB629" s="14"/>
      <c r="AC629" s="14"/>
      <c r="AD629" s="14"/>
      <c r="AE629" s="14"/>
      <c r="AT629" s="251" t="s">
        <v>163</v>
      </c>
      <c r="AU629" s="251" t="s">
        <v>83</v>
      </c>
      <c r="AV629" s="14" t="s">
        <v>83</v>
      </c>
      <c r="AW629" s="14" t="s">
        <v>33</v>
      </c>
      <c r="AX629" s="14" t="s">
        <v>74</v>
      </c>
      <c r="AY629" s="251" t="s">
        <v>152</v>
      </c>
    </row>
    <row r="630" spans="1:51" s="13" customFormat="1" ht="12">
      <c r="A630" s="13"/>
      <c r="B630" s="231"/>
      <c r="C630" s="232"/>
      <c r="D630" s="226" t="s">
        <v>163</v>
      </c>
      <c r="E630" s="233" t="s">
        <v>19</v>
      </c>
      <c r="F630" s="234" t="s">
        <v>983</v>
      </c>
      <c r="G630" s="232"/>
      <c r="H630" s="233" t="s">
        <v>19</v>
      </c>
      <c r="I630" s="235"/>
      <c r="J630" s="232"/>
      <c r="K630" s="232"/>
      <c r="L630" s="236"/>
      <c r="M630" s="237"/>
      <c r="N630" s="238"/>
      <c r="O630" s="238"/>
      <c r="P630" s="238"/>
      <c r="Q630" s="238"/>
      <c r="R630" s="238"/>
      <c r="S630" s="238"/>
      <c r="T630" s="239"/>
      <c r="U630" s="13"/>
      <c r="V630" s="13"/>
      <c r="W630" s="13"/>
      <c r="X630" s="13"/>
      <c r="Y630" s="13"/>
      <c r="Z630" s="13"/>
      <c r="AA630" s="13"/>
      <c r="AB630" s="13"/>
      <c r="AC630" s="13"/>
      <c r="AD630" s="13"/>
      <c r="AE630" s="13"/>
      <c r="AT630" s="240" t="s">
        <v>163</v>
      </c>
      <c r="AU630" s="240" t="s">
        <v>83</v>
      </c>
      <c r="AV630" s="13" t="s">
        <v>81</v>
      </c>
      <c r="AW630" s="13" t="s">
        <v>33</v>
      </c>
      <c r="AX630" s="13" t="s">
        <v>74</v>
      </c>
      <c r="AY630" s="240" t="s">
        <v>152</v>
      </c>
    </row>
    <row r="631" spans="1:51" s="14" customFormat="1" ht="12">
      <c r="A631" s="14"/>
      <c r="B631" s="241"/>
      <c r="C631" s="242"/>
      <c r="D631" s="226" t="s">
        <v>163</v>
      </c>
      <c r="E631" s="243" t="s">
        <v>19</v>
      </c>
      <c r="F631" s="244" t="s">
        <v>944</v>
      </c>
      <c r="G631" s="242"/>
      <c r="H631" s="245">
        <v>36.57</v>
      </c>
      <c r="I631" s="246"/>
      <c r="J631" s="242"/>
      <c r="K631" s="242"/>
      <c r="L631" s="247"/>
      <c r="M631" s="248"/>
      <c r="N631" s="249"/>
      <c r="O631" s="249"/>
      <c r="P631" s="249"/>
      <c r="Q631" s="249"/>
      <c r="R631" s="249"/>
      <c r="S631" s="249"/>
      <c r="T631" s="250"/>
      <c r="U631" s="14"/>
      <c r="V631" s="14"/>
      <c r="W631" s="14"/>
      <c r="X631" s="14"/>
      <c r="Y631" s="14"/>
      <c r="Z631" s="14"/>
      <c r="AA631" s="14"/>
      <c r="AB631" s="14"/>
      <c r="AC631" s="14"/>
      <c r="AD631" s="14"/>
      <c r="AE631" s="14"/>
      <c r="AT631" s="251" t="s">
        <v>163</v>
      </c>
      <c r="AU631" s="251" t="s">
        <v>83</v>
      </c>
      <c r="AV631" s="14" t="s">
        <v>83</v>
      </c>
      <c r="AW631" s="14" t="s">
        <v>33</v>
      </c>
      <c r="AX631" s="14" t="s">
        <v>74</v>
      </c>
      <c r="AY631" s="251" t="s">
        <v>152</v>
      </c>
    </row>
    <row r="632" spans="1:51" s="13" customFormat="1" ht="12">
      <c r="A632" s="13"/>
      <c r="B632" s="231"/>
      <c r="C632" s="232"/>
      <c r="D632" s="226" t="s">
        <v>163</v>
      </c>
      <c r="E632" s="233" t="s">
        <v>19</v>
      </c>
      <c r="F632" s="234" t="s">
        <v>376</v>
      </c>
      <c r="G632" s="232"/>
      <c r="H632" s="233" t="s">
        <v>19</v>
      </c>
      <c r="I632" s="235"/>
      <c r="J632" s="232"/>
      <c r="K632" s="232"/>
      <c r="L632" s="236"/>
      <c r="M632" s="237"/>
      <c r="N632" s="238"/>
      <c r="O632" s="238"/>
      <c r="P632" s="238"/>
      <c r="Q632" s="238"/>
      <c r="R632" s="238"/>
      <c r="S632" s="238"/>
      <c r="T632" s="239"/>
      <c r="U632" s="13"/>
      <c r="V632" s="13"/>
      <c r="W632" s="13"/>
      <c r="X632" s="13"/>
      <c r="Y632" s="13"/>
      <c r="Z632" s="13"/>
      <c r="AA632" s="13"/>
      <c r="AB632" s="13"/>
      <c r="AC632" s="13"/>
      <c r="AD632" s="13"/>
      <c r="AE632" s="13"/>
      <c r="AT632" s="240" t="s">
        <v>163</v>
      </c>
      <c r="AU632" s="240" t="s">
        <v>83</v>
      </c>
      <c r="AV632" s="13" t="s">
        <v>81</v>
      </c>
      <c r="AW632" s="13" t="s">
        <v>33</v>
      </c>
      <c r="AX632" s="13" t="s">
        <v>74</v>
      </c>
      <c r="AY632" s="240" t="s">
        <v>152</v>
      </c>
    </row>
    <row r="633" spans="1:51" s="14" customFormat="1" ht="12">
      <c r="A633" s="14"/>
      <c r="B633" s="241"/>
      <c r="C633" s="242"/>
      <c r="D633" s="226" t="s">
        <v>163</v>
      </c>
      <c r="E633" s="243" t="s">
        <v>19</v>
      </c>
      <c r="F633" s="244" t="s">
        <v>984</v>
      </c>
      <c r="G633" s="242"/>
      <c r="H633" s="245">
        <v>99.735</v>
      </c>
      <c r="I633" s="246"/>
      <c r="J633" s="242"/>
      <c r="K633" s="242"/>
      <c r="L633" s="247"/>
      <c r="M633" s="248"/>
      <c r="N633" s="249"/>
      <c r="O633" s="249"/>
      <c r="P633" s="249"/>
      <c r="Q633" s="249"/>
      <c r="R633" s="249"/>
      <c r="S633" s="249"/>
      <c r="T633" s="250"/>
      <c r="U633" s="14"/>
      <c r="V633" s="14"/>
      <c r="W633" s="14"/>
      <c r="X633" s="14"/>
      <c r="Y633" s="14"/>
      <c r="Z633" s="14"/>
      <c r="AA633" s="14"/>
      <c r="AB633" s="14"/>
      <c r="AC633" s="14"/>
      <c r="AD633" s="14"/>
      <c r="AE633" s="14"/>
      <c r="AT633" s="251" t="s">
        <v>163</v>
      </c>
      <c r="AU633" s="251" t="s">
        <v>83</v>
      </c>
      <c r="AV633" s="14" t="s">
        <v>83</v>
      </c>
      <c r="AW633" s="14" t="s">
        <v>33</v>
      </c>
      <c r="AX633" s="14" t="s">
        <v>74</v>
      </c>
      <c r="AY633" s="251" t="s">
        <v>152</v>
      </c>
    </row>
    <row r="634" spans="1:51" s="13" customFormat="1" ht="12">
      <c r="A634" s="13"/>
      <c r="B634" s="231"/>
      <c r="C634" s="232"/>
      <c r="D634" s="226" t="s">
        <v>163</v>
      </c>
      <c r="E634" s="233" t="s">
        <v>19</v>
      </c>
      <c r="F634" s="234" t="s">
        <v>378</v>
      </c>
      <c r="G634" s="232"/>
      <c r="H634" s="233" t="s">
        <v>19</v>
      </c>
      <c r="I634" s="235"/>
      <c r="J634" s="232"/>
      <c r="K634" s="232"/>
      <c r="L634" s="236"/>
      <c r="M634" s="237"/>
      <c r="N634" s="238"/>
      <c r="O634" s="238"/>
      <c r="P634" s="238"/>
      <c r="Q634" s="238"/>
      <c r="R634" s="238"/>
      <c r="S634" s="238"/>
      <c r="T634" s="239"/>
      <c r="U634" s="13"/>
      <c r="V634" s="13"/>
      <c r="W634" s="13"/>
      <c r="X634" s="13"/>
      <c r="Y634" s="13"/>
      <c r="Z634" s="13"/>
      <c r="AA634" s="13"/>
      <c r="AB634" s="13"/>
      <c r="AC634" s="13"/>
      <c r="AD634" s="13"/>
      <c r="AE634" s="13"/>
      <c r="AT634" s="240" t="s">
        <v>163</v>
      </c>
      <c r="AU634" s="240" t="s">
        <v>83</v>
      </c>
      <c r="AV634" s="13" t="s">
        <v>81</v>
      </c>
      <c r="AW634" s="13" t="s">
        <v>33</v>
      </c>
      <c r="AX634" s="13" t="s">
        <v>74</v>
      </c>
      <c r="AY634" s="240" t="s">
        <v>152</v>
      </c>
    </row>
    <row r="635" spans="1:51" s="14" customFormat="1" ht="12">
      <c r="A635" s="14"/>
      <c r="B635" s="241"/>
      <c r="C635" s="242"/>
      <c r="D635" s="226" t="s">
        <v>163</v>
      </c>
      <c r="E635" s="243" t="s">
        <v>19</v>
      </c>
      <c r="F635" s="244" t="s">
        <v>985</v>
      </c>
      <c r="G635" s="242"/>
      <c r="H635" s="245">
        <v>18.285</v>
      </c>
      <c r="I635" s="246"/>
      <c r="J635" s="242"/>
      <c r="K635" s="242"/>
      <c r="L635" s="247"/>
      <c r="M635" s="248"/>
      <c r="N635" s="249"/>
      <c r="O635" s="249"/>
      <c r="P635" s="249"/>
      <c r="Q635" s="249"/>
      <c r="R635" s="249"/>
      <c r="S635" s="249"/>
      <c r="T635" s="250"/>
      <c r="U635" s="14"/>
      <c r="V635" s="14"/>
      <c r="W635" s="14"/>
      <c r="X635" s="14"/>
      <c r="Y635" s="14"/>
      <c r="Z635" s="14"/>
      <c r="AA635" s="14"/>
      <c r="AB635" s="14"/>
      <c r="AC635" s="14"/>
      <c r="AD635" s="14"/>
      <c r="AE635" s="14"/>
      <c r="AT635" s="251" t="s">
        <v>163</v>
      </c>
      <c r="AU635" s="251" t="s">
        <v>83</v>
      </c>
      <c r="AV635" s="14" t="s">
        <v>83</v>
      </c>
      <c r="AW635" s="14" t="s">
        <v>33</v>
      </c>
      <c r="AX635" s="14" t="s">
        <v>74</v>
      </c>
      <c r="AY635" s="251" t="s">
        <v>152</v>
      </c>
    </row>
    <row r="636" spans="1:51" s="15" customFormat="1" ht="12">
      <c r="A636" s="15"/>
      <c r="B636" s="252"/>
      <c r="C636" s="253"/>
      <c r="D636" s="226" t="s">
        <v>163</v>
      </c>
      <c r="E636" s="254" t="s">
        <v>19</v>
      </c>
      <c r="F636" s="255" t="s">
        <v>170</v>
      </c>
      <c r="G636" s="253"/>
      <c r="H636" s="256">
        <v>311.76</v>
      </c>
      <c r="I636" s="257"/>
      <c r="J636" s="253"/>
      <c r="K636" s="253"/>
      <c r="L636" s="258"/>
      <c r="M636" s="274"/>
      <c r="N636" s="275"/>
      <c r="O636" s="275"/>
      <c r="P636" s="275"/>
      <c r="Q636" s="275"/>
      <c r="R636" s="275"/>
      <c r="S636" s="275"/>
      <c r="T636" s="276"/>
      <c r="U636" s="15"/>
      <c r="V636" s="15"/>
      <c r="W636" s="15"/>
      <c r="X636" s="15"/>
      <c r="Y636" s="15"/>
      <c r="Z636" s="15"/>
      <c r="AA636" s="15"/>
      <c r="AB636" s="15"/>
      <c r="AC636" s="15"/>
      <c r="AD636" s="15"/>
      <c r="AE636" s="15"/>
      <c r="AT636" s="262" t="s">
        <v>163</v>
      </c>
      <c r="AU636" s="262" t="s">
        <v>83</v>
      </c>
      <c r="AV636" s="15" t="s">
        <v>159</v>
      </c>
      <c r="AW636" s="15" t="s">
        <v>33</v>
      </c>
      <c r="AX636" s="15" t="s">
        <v>81</v>
      </c>
      <c r="AY636" s="262" t="s">
        <v>152</v>
      </c>
    </row>
    <row r="637" spans="1:31" s="2" customFormat="1" ht="6.95" customHeight="1">
      <c r="A637" s="39"/>
      <c r="B637" s="60"/>
      <c r="C637" s="61"/>
      <c r="D637" s="61"/>
      <c r="E637" s="61"/>
      <c r="F637" s="61"/>
      <c r="G637" s="61"/>
      <c r="H637" s="61"/>
      <c r="I637" s="61"/>
      <c r="J637" s="61"/>
      <c r="K637" s="61"/>
      <c r="L637" s="45"/>
      <c r="M637" s="39"/>
      <c r="O637" s="39"/>
      <c r="P637" s="39"/>
      <c r="Q637" s="39"/>
      <c r="R637" s="39"/>
      <c r="S637" s="39"/>
      <c r="T637" s="39"/>
      <c r="U637" s="39"/>
      <c r="V637" s="39"/>
      <c r="W637" s="39"/>
      <c r="X637" s="39"/>
      <c r="Y637" s="39"/>
      <c r="Z637" s="39"/>
      <c r="AA637" s="39"/>
      <c r="AB637" s="39"/>
      <c r="AC637" s="39"/>
      <c r="AD637" s="39"/>
      <c r="AE637" s="39"/>
    </row>
  </sheetData>
  <sheetProtection password="CC35" sheet="1" objects="1" scenarios="1" formatColumns="0" formatRows="0" autoFilter="0"/>
  <autoFilter ref="C99:K636"/>
  <mergeCells count="12">
    <mergeCell ref="E7:H7"/>
    <mergeCell ref="E9:H9"/>
    <mergeCell ref="E11:H11"/>
    <mergeCell ref="E20:H20"/>
    <mergeCell ref="E29:H29"/>
    <mergeCell ref="E50:H50"/>
    <mergeCell ref="E52:H52"/>
    <mergeCell ref="E54:H54"/>
    <mergeCell ref="E88:H88"/>
    <mergeCell ref="E90:H90"/>
    <mergeCell ref="E92:H92"/>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36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100</v>
      </c>
    </row>
    <row r="3" spans="2:46" s="1" customFormat="1" ht="6.95" customHeight="1">
      <c r="B3" s="139"/>
      <c r="C3" s="140"/>
      <c r="D3" s="140"/>
      <c r="E3" s="140"/>
      <c r="F3" s="140"/>
      <c r="G3" s="140"/>
      <c r="H3" s="140"/>
      <c r="I3" s="140"/>
      <c r="J3" s="140"/>
      <c r="K3" s="140"/>
      <c r="L3" s="21"/>
      <c r="AT3" s="18" t="s">
        <v>83</v>
      </c>
    </row>
    <row r="4" spans="2:46" s="1" customFormat="1" ht="24.95" customHeight="1">
      <c r="B4" s="21"/>
      <c r="D4" s="141" t="s">
        <v>114</v>
      </c>
      <c r="L4" s="21"/>
      <c r="M4" s="142" t="s">
        <v>10</v>
      </c>
      <c r="AT4" s="18" t="s">
        <v>4</v>
      </c>
    </row>
    <row r="5" spans="2:12" s="1" customFormat="1" ht="6.95" customHeight="1">
      <c r="B5" s="21"/>
      <c r="L5" s="21"/>
    </row>
    <row r="6" spans="2:12" s="1" customFormat="1" ht="12" customHeight="1">
      <c r="B6" s="21"/>
      <c r="D6" s="143" t="s">
        <v>16</v>
      </c>
      <c r="L6" s="21"/>
    </row>
    <row r="7" spans="2:12" s="1" customFormat="1" ht="16.5" customHeight="1">
      <c r="B7" s="21"/>
      <c r="E7" s="144" t="str">
        <f>'Rekapitulace stavby'!K6</f>
        <v>Roubená chalupa s chlévy, původem z Třebýciny čp.7</v>
      </c>
      <c r="F7" s="143"/>
      <c r="G7" s="143"/>
      <c r="H7" s="143"/>
      <c r="L7" s="21"/>
    </row>
    <row r="8" spans="2:12" s="1" customFormat="1" ht="12" customHeight="1">
      <c r="B8" s="21"/>
      <c r="D8" s="143" t="s">
        <v>115</v>
      </c>
      <c r="L8" s="21"/>
    </row>
    <row r="9" spans="1:31" s="2" customFormat="1" ht="16.5" customHeight="1">
      <c r="A9" s="39"/>
      <c r="B9" s="45"/>
      <c r="C9" s="39"/>
      <c r="D9" s="39"/>
      <c r="E9" s="144" t="s">
        <v>1134</v>
      </c>
      <c r="F9" s="39"/>
      <c r="G9" s="39"/>
      <c r="H9" s="39"/>
      <c r="I9" s="39"/>
      <c r="J9" s="39"/>
      <c r="K9" s="39"/>
      <c r="L9" s="145"/>
      <c r="S9" s="39"/>
      <c r="T9" s="39"/>
      <c r="U9" s="39"/>
      <c r="V9" s="39"/>
      <c r="W9" s="39"/>
      <c r="X9" s="39"/>
      <c r="Y9" s="39"/>
      <c r="Z9" s="39"/>
      <c r="AA9" s="39"/>
      <c r="AB9" s="39"/>
      <c r="AC9" s="39"/>
      <c r="AD9" s="39"/>
      <c r="AE9" s="39"/>
    </row>
    <row r="10" spans="1:31" s="2" customFormat="1" ht="12" customHeight="1">
      <c r="A10" s="39"/>
      <c r="B10" s="45"/>
      <c r="C10" s="39"/>
      <c r="D10" s="143" t="s">
        <v>117</v>
      </c>
      <c r="E10" s="39"/>
      <c r="F10" s="39"/>
      <c r="G10" s="39"/>
      <c r="H10" s="39"/>
      <c r="I10" s="39"/>
      <c r="J10" s="39"/>
      <c r="K10" s="39"/>
      <c r="L10" s="145"/>
      <c r="S10" s="39"/>
      <c r="T10" s="39"/>
      <c r="U10" s="39"/>
      <c r="V10" s="39"/>
      <c r="W10" s="39"/>
      <c r="X10" s="39"/>
      <c r="Y10" s="39"/>
      <c r="Z10" s="39"/>
      <c r="AA10" s="39"/>
      <c r="AB10" s="39"/>
      <c r="AC10" s="39"/>
      <c r="AD10" s="39"/>
      <c r="AE10" s="39"/>
    </row>
    <row r="11" spans="1:31" s="2" customFormat="1" ht="30" customHeight="1">
      <c r="A11" s="39"/>
      <c r="B11" s="45"/>
      <c r="C11" s="39"/>
      <c r="D11" s="39"/>
      <c r="E11" s="146" t="s">
        <v>1135</v>
      </c>
      <c r="F11" s="39"/>
      <c r="G11" s="39"/>
      <c r="H11" s="39"/>
      <c r="I11" s="39"/>
      <c r="J11" s="39"/>
      <c r="K11" s="39"/>
      <c r="L11" s="145"/>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145"/>
      <c r="S12" s="39"/>
      <c r="T12" s="39"/>
      <c r="U12" s="39"/>
      <c r="V12" s="39"/>
      <c r="W12" s="39"/>
      <c r="X12" s="39"/>
      <c r="Y12" s="39"/>
      <c r="Z12" s="39"/>
      <c r="AA12" s="39"/>
      <c r="AB12" s="39"/>
      <c r="AC12" s="39"/>
      <c r="AD12" s="39"/>
      <c r="AE12" s="39"/>
    </row>
    <row r="13" spans="1:31" s="2" customFormat="1" ht="12" customHeight="1">
      <c r="A13" s="39"/>
      <c r="B13" s="45"/>
      <c r="C13" s="39"/>
      <c r="D13" s="143" t="s">
        <v>18</v>
      </c>
      <c r="E13" s="39"/>
      <c r="F13" s="134" t="s">
        <v>19</v>
      </c>
      <c r="G13" s="39"/>
      <c r="H13" s="39"/>
      <c r="I13" s="143" t="s">
        <v>20</v>
      </c>
      <c r="J13" s="134" t="s">
        <v>19</v>
      </c>
      <c r="K13" s="39"/>
      <c r="L13" s="145"/>
      <c r="S13" s="39"/>
      <c r="T13" s="39"/>
      <c r="U13" s="39"/>
      <c r="V13" s="39"/>
      <c r="W13" s="39"/>
      <c r="X13" s="39"/>
      <c r="Y13" s="39"/>
      <c r="Z13" s="39"/>
      <c r="AA13" s="39"/>
      <c r="AB13" s="39"/>
      <c r="AC13" s="39"/>
      <c r="AD13" s="39"/>
      <c r="AE13" s="39"/>
    </row>
    <row r="14" spans="1:31" s="2" customFormat="1" ht="12" customHeight="1">
      <c r="A14" s="39"/>
      <c r="B14" s="45"/>
      <c r="C14" s="39"/>
      <c r="D14" s="143" t="s">
        <v>21</v>
      </c>
      <c r="E14" s="39"/>
      <c r="F14" s="134" t="s">
        <v>22</v>
      </c>
      <c r="G14" s="39"/>
      <c r="H14" s="39"/>
      <c r="I14" s="143" t="s">
        <v>23</v>
      </c>
      <c r="J14" s="147" t="str">
        <f>'Rekapitulace stavby'!AN8</f>
        <v>24. 3. 2021</v>
      </c>
      <c r="K14" s="39"/>
      <c r="L14" s="145"/>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145"/>
      <c r="S15" s="39"/>
      <c r="T15" s="39"/>
      <c r="U15" s="39"/>
      <c r="V15" s="39"/>
      <c r="W15" s="39"/>
      <c r="X15" s="39"/>
      <c r="Y15" s="39"/>
      <c r="Z15" s="39"/>
      <c r="AA15" s="39"/>
      <c r="AB15" s="39"/>
      <c r="AC15" s="39"/>
      <c r="AD15" s="39"/>
      <c r="AE15" s="39"/>
    </row>
    <row r="16" spans="1:31" s="2" customFormat="1" ht="12" customHeight="1">
      <c r="A16" s="39"/>
      <c r="B16" s="45"/>
      <c r="C16" s="39"/>
      <c r="D16" s="143" t="s">
        <v>25</v>
      </c>
      <c r="E16" s="39"/>
      <c r="F16" s="39"/>
      <c r="G16" s="39"/>
      <c r="H16" s="39"/>
      <c r="I16" s="143" t="s">
        <v>26</v>
      </c>
      <c r="J16" s="134" t="s">
        <v>19</v>
      </c>
      <c r="K16" s="39"/>
      <c r="L16" s="145"/>
      <c r="S16" s="39"/>
      <c r="T16" s="39"/>
      <c r="U16" s="39"/>
      <c r="V16" s="39"/>
      <c r="W16" s="39"/>
      <c r="X16" s="39"/>
      <c r="Y16" s="39"/>
      <c r="Z16" s="39"/>
      <c r="AA16" s="39"/>
      <c r="AB16" s="39"/>
      <c r="AC16" s="39"/>
      <c r="AD16" s="39"/>
      <c r="AE16" s="39"/>
    </row>
    <row r="17" spans="1:31" s="2" customFormat="1" ht="18" customHeight="1">
      <c r="A17" s="39"/>
      <c r="B17" s="45"/>
      <c r="C17" s="39"/>
      <c r="D17" s="39"/>
      <c r="E17" s="134" t="s">
        <v>27</v>
      </c>
      <c r="F17" s="39"/>
      <c r="G17" s="39"/>
      <c r="H17" s="39"/>
      <c r="I17" s="143" t="s">
        <v>28</v>
      </c>
      <c r="J17" s="134" t="s">
        <v>19</v>
      </c>
      <c r="K17" s="39"/>
      <c r="L17" s="145"/>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145"/>
      <c r="S18" s="39"/>
      <c r="T18" s="39"/>
      <c r="U18" s="39"/>
      <c r="V18" s="39"/>
      <c r="W18" s="39"/>
      <c r="X18" s="39"/>
      <c r="Y18" s="39"/>
      <c r="Z18" s="39"/>
      <c r="AA18" s="39"/>
      <c r="AB18" s="39"/>
      <c r="AC18" s="39"/>
      <c r="AD18" s="39"/>
      <c r="AE18" s="39"/>
    </row>
    <row r="19" spans="1:31" s="2" customFormat="1" ht="12" customHeight="1">
      <c r="A19" s="39"/>
      <c r="B19" s="45"/>
      <c r="C19" s="39"/>
      <c r="D19" s="143" t="s">
        <v>29</v>
      </c>
      <c r="E19" s="39"/>
      <c r="F19" s="39"/>
      <c r="G19" s="39"/>
      <c r="H19" s="39"/>
      <c r="I19" s="143" t="s">
        <v>26</v>
      </c>
      <c r="J19" s="34" t="str">
        <f>'Rekapitulace stavby'!AN13</f>
        <v>Vyplň údaj</v>
      </c>
      <c r="K19" s="39"/>
      <c r="L19" s="145"/>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stavby'!E14</f>
        <v>Vyplň údaj</v>
      </c>
      <c r="F20" s="134"/>
      <c r="G20" s="134"/>
      <c r="H20" s="134"/>
      <c r="I20" s="143" t="s">
        <v>28</v>
      </c>
      <c r="J20" s="34" t="str">
        <f>'Rekapitulace stavby'!AN14</f>
        <v>Vyplň údaj</v>
      </c>
      <c r="K20" s="39"/>
      <c r="L20" s="145"/>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145"/>
      <c r="S21" s="39"/>
      <c r="T21" s="39"/>
      <c r="U21" s="39"/>
      <c r="V21" s="39"/>
      <c r="W21" s="39"/>
      <c r="X21" s="39"/>
      <c r="Y21" s="39"/>
      <c r="Z21" s="39"/>
      <c r="AA21" s="39"/>
      <c r="AB21" s="39"/>
      <c r="AC21" s="39"/>
      <c r="AD21" s="39"/>
      <c r="AE21" s="39"/>
    </row>
    <row r="22" spans="1:31" s="2" customFormat="1" ht="12" customHeight="1">
      <c r="A22" s="39"/>
      <c r="B22" s="45"/>
      <c r="C22" s="39"/>
      <c r="D22" s="143" t="s">
        <v>31</v>
      </c>
      <c r="E22" s="39"/>
      <c r="F22" s="39"/>
      <c r="G22" s="39"/>
      <c r="H22" s="39"/>
      <c r="I22" s="143" t="s">
        <v>26</v>
      </c>
      <c r="J22" s="134" t="s">
        <v>19</v>
      </c>
      <c r="K22" s="39"/>
      <c r="L22" s="145"/>
      <c r="S22" s="39"/>
      <c r="T22" s="39"/>
      <c r="U22" s="39"/>
      <c r="V22" s="39"/>
      <c r="W22" s="39"/>
      <c r="X22" s="39"/>
      <c r="Y22" s="39"/>
      <c r="Z22" s="39"/>
      <c r="AA22" s="39"/>
      <c r="AB22" s="39"/>
      <c r="AC22" s="39"/>
      <c r="AD22" s="39"/>
      <c r="AE22" s="39"/>
    </row>
    <row r="23" spans="1:31" s="2" customFormat="1" ht="18" customHeight="1">
      <c r="A23" s="39"/>
      <c r="B23" s="45"/>
      <c r="C23" s="39"/>
      <c r="D23" s="39"/>
      <c r="E23" s="134" t="s">
        <v>32</v>
      </c>
      <c r="F23" s="39"/>
      <c r="G23" s="39"/>
      <c r="H23" s="39"/>
      <c r="I23" s="143" t="s">
        <v>28</v>
      </c>
      <c r="J23" s="134" t="s">
        <v>19</v>
      </c>
      <c r="K23" s="39"/>
      <c r="L23" s="145"/>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145"/>
      <c r="S24" s="39"/>
      <c r="T24" s="39"/>
      <c r="U24" s="39"/>
      <c r="V24" s="39"/>
      <c r="W24" s="39"/>
      <c r="X24" s="39"/>
      <c r="Y24" s="39"/>
      <c r="Z24" s="39"/>
      <c r="AA24" s="39"/>
      <c r="AB24" s="39"/>
      <c r="AC24" s="39"/>
      <c r="AD24" s="39"/>
      <c r="AE24" s="39"/>
    </row>
    <row r="25" spans="1:31" s="2" customFormat="1" ht="12" customHeight="1">
      <c r="A25" s="39"/>
      <c r="B25" s="45"/>
      <c r="C25" s="39"/>
      <c r="D25" s="143" t="s">
        <v>34</v>
      </c>
      <c r="E25" s="39"/>
      <c r="F25" s="39"/>
      <c r="G25" s="39"/>
      <c r="H25" s="39"/>
      <c r="I25" s="143" t="s">
        <v>26</v>
      </c>
      <c r="J25" s="134" t="s">
        <v>35</v>
      </c>
      <c r="K25" s="39"/>
      <c r="L25" s="145"/>
      <c r="S25" s="39"/>
      <c r="T25" s="39"/>
      <c r="U25" s="39"/>
      <c r="V25" s="39"/>
      <c r="W25" s="39"/>
      <c r="X25" s="39"/>
      <c r="Y25" s="39"/>
      <c r="Z25" s="39"/>
      <c r="AA25" s="39"/>
      <c r="AB25" s="39"/>
      <c r="AC25" s="39"/>
      <c r="AD25" s="39"/>
      <c r="AE25" s="39"/>
    </row>
    <row r="26" spans="1:31" s="2" customFormat="1" ht="18" customHeight="1">
      <c r="A26" s="39"/>
      <c r="B26" s="45"/>
      <c r="C26" s="39"/>
      <c r="D26" s="39"/>
      <c r="E26" s="134" t="s">
        <v>36</v>
      </c>
      <c r="F26" s="39"/>
      <c r="G26" s="39"/>
      <c r="H26" s="39"/>
      <c r="I26" s="143" t="s">
        <v>28</v>
      </c>
      <c r="J26" s="134" t="s">
        <v>37</v>
      </c>
      <c r="K26" s="39"/>
      <c r="L26" s="145"/>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145"/>
      <c r="S27" s="39"/>
      <c r="T27" s="39"/>
      <c r="U27" s="39"/>
      <c r="V27" s="39"/>
      <c r="W27" s="39"/>
      <c r="X27" s="39"/>
      <c r="Y27" s="39"/>
      <c r="Z27" s="39"/>
      <c r="AA27" s="39"/>
      <c r="AB27" s="39"/>
      <c r="AC27" s="39"/>
      <c r="AD27" s="39"/>
      <c r="AE27" s="39"/>
    </row>
    <row r="28" spans="1:31" s="2" customFormat="1" ht="12" customHeight="1">
      <c r="A28" s="39"/>
      <c r="B28" s="45"/>
      <c r="C28" s="39"/>
      <c r="D28" s="143" t="s">
        <v>38</v>
      </c>
      <c r="E28" s="39"/>
      <c r="F28" s="39"/>
      <c r="G28" s="39"/>
      <c r="H28" s="39"/>
      <c r="I28" s="39"/>
      <c r="J28" s="39"/>
      <c r="K28" s="39"/>
      <c r="L28" s="145"/>
      <c r="S28" s="39"/>
      <c r="T28" s="39"/>
      <c r="U28" s="39"/>
      <c r="V28" s="39"/>
      <c r="W28" s="39"/>
      <c r="X28" s="39"/>
      <c r="Y28" s="39"/>
      <c r="Z28" s="39"/>
      <c r="AA28" s="39"/>
      <c r="AB28" s="39"/>
      <c r="AC28" s="39"/>
      <c r="AD28" s="39"/>
      <c r="AE28" s="39"/>
    </row>
    <row r="29" spans="1:31" s="8" customFormat="1" ht="16.5" customHeight="1">
      <c r="A29" s="148"/>
      <c r="B29" s="149"/>
      <c r="C29" s="148"/>
      <c r="D29" s="148"/>
      <c r="E29" s="150" t="s">
        <v>19</v>
      </c>
      <c r="F29" s="150"/>
      <c r="G29" s="150"/>
      <c r="H29" s="150"/>
      <c r="I29" s="148"/>
      <c r="J29" s="148"/>
      <c r="K29" s="148"/>
      <c r="L29" s="151"/>
      <c r="S29" s="148"/>
      <c r="T29" s="148"/>
      <c r="U29" s="148"/>
      <c r="V29" s="148"/>
      <c r="W29" s="148"/>
      <c r="X29" s="148"/>
      <c r="Y29" s="148"/>
      <c r="Z29" s="148"/>
      <c r="AA29" s="148"/>
      <c r="AB29" s="148"/>
      <c r="AC29" s="148"/>
      <c r="AD29" s="148"/>
      <c r="AE29" s="148"/>
    </row>
    <row r="30" spans="1:31" s="2" customFormat="1" ht="6.95" customHeight="1">
      <c r="A30" s="39"/>
      <c r="B30" s="45"/>
      <c r="C30" s="39"/>
      <c r="D30" s="39"/>
      <c r="E30" s="39"/>
      <c r="F30" s="39"/>
      <c r="G30" s="39"/>
      <c r="H30" s="39"/>
      <c r="I30" s="39"/>
      <c r="J30" s="39"/>
      <c r="K30" s="39"/>
      <c r="L30" s="145"/>
      <c r="S30" s="39"/>
      <c r="T30" s="39"/>
      <c r="U30" s="39"/>
      <c r="V30" s="39"/>
      <c r="W30" s="39"/>
      <c r="X30" s="39"/>
      <c r="Y30" s="39"/>
      <c r="Z30" s="39"/>
      <c r="AA30" s="39"/>
      <c r="AB30" s="39"/>
      <c r="AC30" s="39"/>
      <c r="AD30" s="39"/>
      <c r="AE30" s="39"/>
    </row>
    <row r="31" spans="1:31" s="2" customFormat="1" ht="6.95" customHeight="1">
      <c r="A31" s="39"/>
      <c r="B31" s="45"/>
      <c r="C31" s="39"/>
      <c r="D31" s="152"/>
      <c r="E31" s="152"/>
      <c r="F31" s="152"/>
      <c r="G31" s="152"/>
      <c r="H31" s="152"/>
      <c r="I31" s="152"/>
      <c r="J31" s="152"/>
      <c r="K31" s="152"/>
      <c r="L31" s="145"/>
      <c r="S31" s="39"/>
      <c r="T31" s="39"/>
      <c r="U31" s="39"/>
      <c r="V31" s="39"/>
      <c r="W31" s="39"/>
      <c r="X31" s="39"/>
      <c r="Y31" s="39"/>
      <c r="Z31" s="39"/>
      <c r="AA31" s="39"/>
      <c r="AB31" s="39"/>
      <c r="AC31" s="39"/>
      <c r="AD31" s="39"/>
      <c r="AE31" s="39"/>
    </row>
    <row r="32" spans="1:31" s="2" customFormat="1" ht="25.4" customHeight="1">
      <c r="A32" s="39"/>
      <c r="B32" s="45"/>
      <c r="C32" s="39"/>
      <c r="D32" s="153" t="s">
        <v>40</v>
      </c>
      <c r="E32" s="39"/>
      <c r="F32" s="39"/>
      <c r="G32" s="39"/>
      <c r="H32" s="39"/>
      <c r="I32" s="39"/>
      <c r="J32" s="154">
        <f>ROUND(J98,2)</f>
        <v>0</v>
      </c>
      <c r="K32" s="39"/>
      <c r="L32" s="145"/>
      <c r="S32" s="39"/>
      <c r="T32" s="39"/>
      <c r="U32" s="39"/>
      <c r="V32" s="39"/>
      <c r="W32" s="39"/>
      <c r="X32" s="39"/>
      <c r="Y32" s="39"/>
      <c r="Z32" s="39"/>
      <c r="AA32" s="39"/>
      <c r="AB32" s="39"/>
      <c r="AC32" s="39"/>
      <c r="AD32" s="39"/>
      <c r="AE32" s="39"/>
    </row>
    <row r="33" spans="1:31" s="2" customFormat="1" ht="6.95" customHeight="1">
      <c r="A33" s="39"/>
      <c r="B33" s="45"/>
      <c r="C33" s="39"/>
      <c r="D33" s="152"/>
      <c r="E33" s="152"/>
      <c r="F33" s="152"/>
      <c r="G33" s="152"/>
      <c r="H33" s="152"/>
      <c r="I33" s="152"/>
      <c r="J33" s="152"/>
      <c r="K33" s="152"/>
      <c r="L33" s="145"/>
      <c r="S33" s="39"/>
      <c r="T33" s="39"/>
      <c r="U33" s="39"/>
      <c r="V33" s="39"/>
      <c r="W33" s="39"/>
      <c r="X33" s="39"/>
      <c r="Y33" s="39"/>
      <c r="Z33" s="39"/>
      <c r="AA33" s="39"/>
      <c r="AB33" s="39"/>
      <c r="AC33" s="39"/>
      <c r="AD33" s="39"/>
      <c r="AE33" s="39"/>
    </row>
    <row r="34" spans="1:31" s="2" customFormat="1" ht="14.4" customHeight="1">
      <c r="A34" s="39"/>
      <c r="B34" s="45"/>
      <c r="C34" s="39"/>
      <c r="D34" s="39"/>
      <c r="E34" s="39"/>
      <c r="F34" s="155" t="s">
        <v>42</v>
      </c>
      <c r="G34" s="39"/>
      <c r="H34" s="39"/>
      <c r="I34" s="155" t="s">
        <v>41</v>
      </c>
      <c r="J34" s="155" t="s">
        <v>43</v>
      </c>
      <c r="K34" s="39"/>
      <c r="L34" s="145"/>
      <c r="S34" s="39"/>
      <c r="T34" s="39"/>
      <c r="U34" s="39"/>
      <c r="V34" s="39"/>
      <c r="W34" s="39"/>
      <c r="X34" s="39"/>
      <c r="Y34" s="39"/>
      <c r="Z34" s="39"/>
      <c r="AA34" s="39"/>
      <c r="AB34" s="39"/>
      <c r="AC34" s="39"/>
      <c r="AD34" s="39"/>
      <c r="AE34" s="39"/>
    </row>
    <row r="35" spans="1:31" s="2" customFormat="1" ht="14.4" customHeight="1">
      <c r="A35" s="39"/>
      <c r="B35" s="45"/>
      <c r="C35" s="39"/>
      <c r="D35" s="156" t="s">
        <v>44</v>
      </c>
      <c r="E35" s="143" t="s">
        <v>45</v>
      </c>
      <c r="F35" s="157">
        <f>ROUND((SUM(BE98:BE364)),2)</f>
        <v>0</v>
      </c>
      <c r="G35" s="39"/>
      <c r="H35" s="39"/>
      <c r="I35" s="158">
        <v>0.21</v>
      </c>
      <c r="J35" s="157">
        <f>ROUND(((SUM(BE98:BE364))*I35),2)</f>
        <v>0</v>
      </c>
      <c r="K35" s="39"/>
      <c r="L35" s="145"/>
      <c r="S35" s="39"/>
      <c r="T35" s="39"/>
      <c r="U35" s="39"/>
      <c r="V35" s="39"/>
      <c r="W35" s="39"/>
      <c r="X35" s="39"/>
      <c r="Y35" s="39"/>
      <c r="Z35" s="39"/>
      <c r="AA35" s="39"/>
      <c r="AB35" s="39"/>
      <c r="AC35" s="39"/>
      <c r="AD35" s="39"/>
      <c r="AE35" s="39"/>
    </row>
    <row r="36" spans="1:31" s="2" customFormat="1" ht="14.4" customHeight="1">
      <c r="A36" s="39"/>
      <c r="B36" s="45"/>
      <c r="C36" s="39"/>
      <c r="D36" s="39"/>
      <c r="E36" s="143" t="s">
        <v>46</v>
      </c>
      <c r="F36" s="157">
        <f>ROUND((SUM(BF98:BF364)),2)</f>
        <v>0</v>
      </c>
      <c r="G36" s="39"/>
      <c r="H36" s="39"/>
      <c r="I36" s="158">
        <v>0.15</v>
      </c>
      <c r="J36" s="157">
        <f>ROUND(((SUM(BF98:BF364))*I36),2)</f>
        <v>0</v>
      </c>
      <c r="K36" s="39"/>
      <c r="L36" s="145"/>
      <c r="S36" s="39"/>
      <c r="T36" s="39"/>
      <c r="U36" s="39"/>
      <c r="V36" s="39"/>
      <c r="W36" s="39"/>
      <c r="X36" s="39"/>
      <c r="Y36" s="39"/>
      <c r="Z36" s="39"/>
      <c r="AA36" s="39"/>
      <c r="AB36" s="39"/>
      <c r="AC36" s="39"/>
      <c r="AD36" s="39"/>
      <c r="AE36" s="39"/>
    </row>
    <row r="37" spans="1:31" s="2" customFormat="1" ht="14.4" customHeight="1" hidden="1">
      <c r="A37" s="39"/>
      <c r="B37" s="45"/>
      <c r="C37" s="39"/>
      <c r="D37" s="39"/>
      <c r="E37" s="143" t="s">
        <v>47</v>
      </c>
      <c r="F37" s="157">
        <f>ROUND((SUM(BG98:BG364)),2)</f>
        <v>0</v>
      </c>
      <c r="G37" s="39"/>
      <c r="H37" s="39"/>
      <c r="I37" s="158">
        <v>0.21</v>
      </c>
      <c r="J37" s="157">
        <f>0</f>
        <v>0</v>
      </c>
      <c r="K37" s="39"/>
      <c r="L37" s="145"/>
      <c r="S37" s="39"/>
      <c r="T37" s="39"/>
      <c r="U37" s="39"/>
      <c r="V37" s="39"/>
      <c r="W37" s="39"/>
      <c r="X37" s="39"/>
      <c r="Y37" s="39"/>
      <c r="Z37" s="39"/>
      <c r="AA37" s="39"/>
      <c r="AB37" s="39"/>
      <c r="AC37" s="39"/>
      <c r="AD37" s="39"/>
      <c r="AE37" s="39"/>
    </row>
    <row r="38" spans="1:31" s="2" customFormat="1" ht="14.4" customHeight="1" hidden="1">
      <c r="A38" s="39"/>
      <c r="B38" s="45"/>
      <c r="C38" s="39"/>
      <c r="D38" s="39"/>
      <c r="E38" s="143" t="s">
        <v>48</v>
      </c>
      <c r="F38" s="157">
        <f>ROUND((SUM(BH98:BH364)),2)</f>
        <v>0</v>
      </c>
      <c r="G38" s="39"/>
      <c r="H38" s="39"/>
      <c r="I38" s="158">
        <v>0.15</v>
      </c>
      <c r="J38" s="157">
        <f>0</f>
        <v>0</v>
      </c>
      <c r="K38" s="39"/>
      <c r="L38" s="145"/>
      <c r="S38" s="39"/>
      <c r="T38" s="39"/>
      <c r="U38" s="39"/>
      <c r="V38" s="39"/>
      <c r="W38" s="39"/>
      <c r="X38" s="39"/>
      <c r="Y38" s="39"/>
      <c r="Z38" s="39"/>
      <c r="AA38" s="39"/>
      <c r="AB38" s="39"/>
      <c r="AC38" s="39"/>
      <c r="AD38" s="39"/>
      <c r="AE38" s="39"/>
    </row>
    <row r="39" spans="1:31" s="2" customFormat="1" ht="14.4" customHeight="1" hidden="1">
      <c r="A39" s="39"/>
      <c r="B39" s="45"/>
      <c r="C39" s="39"/>
      <c r="D39" s="39"/>
      <c r="E39" s="143" t="s">
        <v>49</v>
      </c>
      <c r="F39" s="157">
        <f>ROUND((SUM(BI98:BI364)),2)</f>
        <v>0</v>
      </c>
      <c r="G39" s="39"/>
      <c r="H39" s="39"/>
      <c r="I39" s="158">
        <v>0</v>
      </c>
      <c r="J39" s="157">
        <f>0</f>
        <v>0</v>
      </c>
      <c r="K39" s="39"/>
      <c r="L39" s="145"/>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145"/>
      <c r="S40" s="39"/>
      <c r="T40" s="39"/>
      <c r="U40" s="39"/>
      <c r="V40" s="39"/>
      <c r="W40" s="39"/>
      <c r="X40" s="39"/>
      <c r="Y40" s="39"/>
      <c r="Z40" s="39"/>
      <c r="AA40" s="39"/>
      <c r="AB40" s="39"/>
      <c r="AC40" s="39"/>
      <c r="AD40" s="39"/>
      <c r="AE40" s="39"/>
    </row>
    <row r="41" spans="1:31" s="2" customFormat="1" ht="25.4" customHeight="1">
      <c r="A41" s="39"/>
      <c r="B41" s="45"/>
      <c r="C41" s="159"/>
      <c r="D41" s="160" t="s">
        <v>50</v>
      </c>
      <c r="E41" s="161"/>
      <c r="F41" s="161"/>
      <c r="G41" s="162" t="s">
        <v>51</v>
      </c>
      <c r="H41" s="163" t="s">
        <v>52</v>
      </c>
      <c r="I41" s="161"/>
      <c r="J41" s="164">
        <f>SUM(J32:J39)</f>
        <v>0</v>
      </c>
      <c r="K41" s="165"/>
      <c r="L41" s="145"/>
      <c r="S41" s="39"/>
      <c r="T41" s="39"/>
      <c r="U41" s="39"/>
      <c r="V41" s="39"/>
      <c r="W41" s="39"/>
      <c r="X41" s="39"/>
      <c r="Y41" s="39"/>
      <c r="Z41" s="39"/>
      <c r="AA41" s="39"/>
      <c r="AB41" s="39"/>
      <c r="AC41" s="39"/>
      <c r="AD41" s="39"/>
      <c r="AE41" s="39"/>
    </row>
    <row r="42" spans="1:31" s="2" customFormat="1" ht="14.4" customHeight="1">
      <c r="A42" s="39"/>
      <c r="B42" s="166"/>
      <c r="C42" s="167"/>
      <c r="D42" s="167"/>
      <c r="E42" s="167"/>
      <c r="F42" s="167"/>
      <c r="G42" s="167"/>
      <c r="H42" s="167"/>
      <c r="I42" s="167"/>
      <c r="J42" s="167"/>
      <c r="K42" s="167"/>
      <c r="L42" s="145"/>
      <c r="S42" s="39"/>
      <c r="T42" s="39"/>
      <c r="U42" s="39"/>
      <c r="V42" s="39"/>
      <c r="W42" s="39"/>
      <c r="X42" s="39"/>
      <c r="Y42" s="39"/>
      <c r="Z42" s="39"/>
      <c r="AA42" s="39"/>
      <c r="AB42" s="39"/>
      <c r="AC42" s="39"/>
      <c r="AD42" s="39"/>
      <c r="AE42" s="39"/>
    </row>
    <row r="46" spans="1:31" s="2" customFormat="1" ht="6.95" customHeight="1">
      <c r="A46" s="39"/>
      <c r="B46" s="168"/>
      <c r="C46" s="169"/>
      <c r="D46" s="169"/>
      <c r="E46" s="169"/>
      <c r="F46" s="169"/>
      <c r="G46" s="169"/>
      <c r="H46" s="169"/>
      <c r="I46" s="169"/>
      <c r="J46" s="169"/>
      <c r="K46" s="169"/>
      <c r="L46" s="145"/>
      <c r="S46" s="39"/>
      <c r="T46" s="39"/>
      <c r="U46" s="39"/>
      <c r="V46" s="39"/>
      <c r="W46" s="39"/>
      <c r="X46" s="39"/>
      <c r="Y46" s="39"/>
      <c r="Z46" s="39"/>
      <c r="AA46" s="39"/>
      <c r="AB46" s="39"/>
      <c r="AC46" s="39"/>
      <c r="AD46" s="39"/>
      <c r="AE46" s="39"/>
    </row>
    <row r="47" spans="1:31" s="2" customFormat="1" ht="24.95" customHeight="1">
      <c r="A47" s="39"/>
      <c r="B47" s="40"/>
      <c r="C47" s="24" t="s">
        <v>119</v>
      </c>
      <c r="D47" s="41"/>
      <c r="E47" s="41"/>
      <c r="F47" s="41"/>
      <c r="G47" s="41"/>
      <c r="H47" s="41"/>
      <c r="I47" s="41"/>
      <c r="J47" s="41"/>
      <c r="K47" s="41"/>
      <c r="L47" s="145"/>
      <c r="S47" s="39"/>
      <c r="T47" s="39"/>
      <c r="U47" s="39"/>
      <c r="V47" s="39"/>
      <c r="W47" s="39"/>
      <c r="X47" s="39"/>
      <c r="Y47" s="39"/>
      <c r="Z47" s="39"/>
      <c r="AA47" s="39"/>
      <c r="AB47" s="39"/>
      <c r="AC47" s="39"/>
      <c r="AD47" s="39"/>
      <c r="AE47" s="39"/>
    </row>
    <row r="48" spans="1:31" s="2" customFormat="1" ht="6.95" customHeight="1">
      <c r="A48" s="39"/>
      <c r="B48" s="40"/>
      <c r="C48" s="41"/>
      <c r="D48" s="41"/>
      <c r="E48" s="41"/>
      <c r="F48" s="41"/>
      <c r="G48" s="41"/>
      <c r="H48" s="41"/>
      <c r="I48" s="41"/>
      <c r="J48" s="41"/>
      <c r="K48" s="41"/>
      <c r="L48" s="145"/>
      <c r="S48" s="39"/>
      <c r="T48" s="39"/>
      <c r="U48" s="39"/>
      <c r="V48" s="39"/>
      <c r="W48" s="39"/>
      <c r="X48" s="39"/>
      <c r="Y48" s="39"/>
      <c r="Z48" s="39"/>
      <c r="AA48" s="39"/>
      <c r="AB48" s="39"/>
      <c r="AC48" s="39"/>
      <c r="AD48" s="39"/>
      <c r="AE48" s="39"/>
    </row>
    <row r="49" spans="1:31" s="2" customFormat="1" ht="12" customHeight="1">
      <c r="A49" s="39"/>
      <c r="B49" s="40"/>
      <c r="C49" s="33" t="s">
        <v>16</v>
      </c>
      <c r="D49" s="41"/>
      <c r="E49" s="41"/>
      <c r="F49" s="41"/>
      <c r="G49" s="41"/>
      <c r="H49" s="41"/>
      <c r="I49" s="41"/>
      <c r="J49" s="41"/>
      <c r="K49" s="41"/>
      <c r="L49" s="145"/>
      <c r="S49" s="39"/>
      <c r="T49" s="39"/>
      <c r="U49" s="39"/>
      <c r="V49" s="39"/>
      <c r="W49" s="39"/>
      <c r="X49" s="39"/>
      <c r="Y49" s="39"/>
      <c r="Z49" s="39"/>
      <c r="AA49" s="39"/>
      <c r="AB49" s="39"/>
      <c r="AC49" s="39"/>
      <c r="AD49" s="39"/>
      <c r="AE49" s="39"/>
    </row>
    <row r="50" spans="1:31" s="2" customFormat="1" ht="16.5" customHeight="1">
      <c r="A50" s="39"/>
      <c r="B50" s="40"/>
      <c r="C50" s="41"/>
      <c r="D50" s="41"/>
      <c r="E50" s="170" t="str">
        <f>E7</f>
        <v>Roubená chalupa s chlévy, původem z Třebýciny čp.7</v>
      </c>
      <c r="F50" s="33"/>
      <c r="G50" s="33"/>
      <c r="H50" s="33"/>
      <c r="I50" s="41"/>
      <c r="J50" s="41"/>
      <c r="K50" s="41"/>
      <c r="L50" s="145"/>
      <c r="S50" s="39"/>
      <c r="T50" s="39"/>
      <c r="U50" s="39"/>
      <c r="V50" s="39"/>
      <c r="W50" s="39"/>
      <c r="X50" s="39"/>
      <c r="Y50" s="39"/>
      <c r="Z50" s="39"/>
      <c r="AA50" s="39"/>
      <c r="AB50" s="39"/>
      <c r="AC50" s="39"/>
      <c r="AD50" s="39"/>
      <c r="AE50" s="39"/>
    </row>
    <row r="51" spans="2:12" s="1" customFormat="1" ht="12" customHeight="1">
      <c r="B51" s="22"/>
      <c r="C51" s="33" t="s">
        <v>115</v>
      </c>
      <c r="D51" s="23"/>
      <c r="E51" s="23"/>
      <c r="F51" s="23"/>
      <c r="G51" s="23"/>
      <c r="H51" s="23"/>
      <c r="I51" s="23"/>
      <c r="J51" s="23"/>
      <c r="K51" s="23"/>
      <c r="L51" s="21"/>
    </row>
    <row r="52" spans="1:31" s="2" customFormat="1" ht="16.5" customHeight="1">
      <c r="A52" s="39"/>
      <c r="B52" s="40"/>
      <c r="C52" s="41"/>
      <c r="D52" s="41"/>
      <c r="E52" s="170" t="s">
        <v>1134</v>
      </c>
      <c r="F52" s="41"/>
      <c r="G52" s="41"/>
      <c r="H52" s="41"/>
      <c r="I52" s="41"/>
      <c r="J52" s="41"/>
      <c r="K52" s="41"/>
      <c r="L52" s="145"/>
      <c r="S52" s="39"/>
      <c r="T52" s="39"/>
      <c r="U52" s="39"/>
      <c r="V52" s="39"/>
      <c r="W52" s="39"/>
      <c r="X52" s="39"/>
      <c r="Y52" s="39"/>
      <c r="Z52" s="39"/>
      <c r="AA52" s="39"/>
      <c r="AB52" s="39"/>
      <c r="AC52" s="39"/>
      <c r="AD52" s="39"/>
      <c r="AE52" s="39"/>
    </row>
    <row r="53" spans="1:31" s="2" customFormat="1" ht="12" customHeight="1">
      <c r="A53" s="39"/>
      <c r="B53" s="40"/>
      <c r="C53" s="33" t="s">
        <v>117</v>
      </c>
      <c r="D53" s="41"/>
      <c r="E53" s="41"/>
      <c r="F53" s="41"/>
      <c r="G53" s="41"/>
      <c r="H53" s="41"/>
      <c r="I53" s="41"/>
      <c r="J53" s="41"/>
      <c r="K53" s="41"/>
      <c r="L53" s="145"/>
      <c r="S53" s="39"/>
      <c r="T53" s="39"/>
      <c r="U53" s="39"/>
      <c r="V53" s="39"/>
      <c r="W53" s="39"/>
      <c r="X53" s="39"/>
      <c r="Y53" s="39"/>
      <c r="Z53" s="39"/>
      <c r="AA53" s="39"/>
      <c r="AB53" s="39"/>
      <c r="AC53" s="39"/>
      <c r="AD53" s="39"/>
      <c r="AE53" s="39"/>
    </row>
    <row r="54" spans="1:31" s="2" customFormat="1" ht="30" customHeight="1">
      <c r="A54" s="39"/>
      <c r="B54" s="40"/>
      <c r="C54" s="41"/>
      <c r="D54" s="41"/>
      <c r="E54" s="70" t="str">
        <f>E11</f>
        <v>KT012131 - SO 3 - Brána s předzahrádkou, hnojiště s kalovkou, studna s pumpou - soupis prací</v>
      </c>
      <c r="F54" s="41"/>
      <c r="G54" s="41"/>
      <c r="H54" s="41"/>
      <c r="I54" s="41"/>
      <c r="J54" s="41"/>
      <c r="K54" s="41"/>
      <c r="L54" s="145"/>
      <c r="S54" s="39"/>
      <c r="T54" s="39"/>
      <c r="U54" s="39"/>
      <c r="V54" s="39"/>
      <c r="W54" s="39"/>
      <c r="X54" s="39"/>
      <c r="Y54" s="39"/>
      <c r="Z54" s="39"/>
      <c r="AA54" s="39"/>
      <c r="AB54" s="39"/>
      <c r="AC54" s="39"/>
      <c r="AD54" s="39"/>
      <c r="AE54" s="39"/>
    </row>
    <row r="55" spans="1:31" s="2" customFormat="1" ht="6.95" customHeight="1">
      <c r="A55" s="39"/>
      <c r="B55" s="40"/>
      <c r="C55" s="41"/>
      <c r="D55" s="41"/>
      <c r="E55" s="41"/>
      <c r="F55" s="41"/>
      <c r="G55" s="41"/>
      <c r="H55" s="41"/>
      <c r="I55" s="41"/>
      <c r="J55" s="41"/>
      <c r="K55" s="41"/>
      <c r="L55" s="145"/>
      <c r="S55" s="39"/>
      <c r="T55" s="39"/>
      <c r="U55" s="39"/>
      <c r="V55" s="39"/>
      <c r="W55" s="39"/>
      <c r="X55" s="39"/>
      <c r="Y55" s="39"/>
      <c r="Z55" s="39"/>
      <c r="AA55" s="39"/>
      <c r="AB55" s="39"/>
      <c r="AC55" s="39"/>
      <c r="AD55" s="39"/>
      <c r="AE55" s="39"/>
    </row>
    <row r="56" spans="1:31" s="2" customFormat="1" ht="12" customHeight="1">
      <c r="A56" s="39"/>
      <c r="B56" s="40"/>
      <c r="C56" s="33" t="s">
        <v>21</v>
      </c>
      <c r="D56" s="41"/>
      <c r="E56" s="41"/>
      <c r="F56" s="28" t="str">
        <f>F14</f>
        <v>Chanovice p.č. 67/10</v>
      </c>
      <c r="G56" s="41"/>
      <c r="H56" s="41"/>
      <c r="I56" s="33" t="s">
        <v>23</v>
      </c>
      <c r="J56" s="73" t="str">
        <f>IF(J14="","",J14)</f>
        <v>24. 3. 2021</v>
      </c>
      <c r="K56" s="41"/>
      <c r="L56" s="145"/>
      <c r="S56" s="39"/>
      <c r="T56" s="39"/>
      <c r="U56" s="39"/>
      <c r="V56" s="39"/>
      <c r="W56" s="39"/>
      <c r="X56" s="39"/>
      <c r="Y56" s="39"/>
      <c r="Z56" s="39"/>
      <c r="AA56" s="39"/>
      <c r="AB56" s="39"/>
      <c r="AC56" s="39"/>
      <c r="AD56" s="39"/>
      <c r="AE56" s="39"/>
    </row>
    <row r="57" spans="1:31" s="2" customFormat="1" ht="6.95" customHeight="1">
      <c r="A57" s="39"/>
      <c r="B57" s="40"/>
      <c r="C57" s="41"/>
      <c r="D57" s="41"/>
      <c r="E57" s="41"/>
      <c r="F57" s="41"/>
      <c r="G57" s="41"/>
      <c r="H57" s="41"/>
      <c r="I57" s="41"/>
      <c r="J57" s="41"/>
      <c r="K57" s="41"/>
      <c r="L57" s="145"/>
      <c r="S57" s="39"/>
      <c r="T57" s="39"/>
      <c r="U57" s="39"/>
      <c r="V57" s="39"/>
      <c r="W57" s="39"/>
      <c r="X57" s="39"/>
      <c r="Y57" s="39"/>
      <c r="Z57" s="39"/>
      <c r="AA57" s="39"/>
      <c r="AB57" s="39"/>
      <c r="AC57" s="39"/>
      <c r="AD57" s="39"/>
      <c r="AE57" s="39"/>
    </row>
    <row r="58" spans="1:31" s="2" customFormat="1" ht="15.15" customHeight="1">
      <c r="A58" s="39"/>
      <c r="B58" s="40"/>
      <c r="C58" s="33" t="s">
        <v>25</v>
      </c>
      <c r="D58" s="41"/>
      <c r="E58" s="41"/>
      <c r="F58" s="28" t="str">
        <f>E17</f>
        <v>Vlastivědné muzeum Dr.Hostaše v Klatovech</v>
      </c>
      <c r="G58" s="41"/>
      <c r="H58" s="41"/>
      <c r="I58" s="33" t="s">
        <v>31</v>
      </c>
      <c r="J58" s="37" t="str">
        <f>E23</f>
        <v>ing. arch. Petr Dostál</v>
      </c>
      <c r="K58" s="41"/>
      <c r="L58" s="145"/>
      <c r="S58" s="39"/>
      <c r="T58" s="39"/>
      <c r="U58" s="39"/>
      <c r="V58" s="39"/>
      <c r="W58" s="39"/>
      <c r="X58" s="39"/>
      <c r="Y58" s="39"/>
      <c r="Z58" s="39"/>
      <c r="AA58" s="39"/>
      <c r="AB58" s="39"/>
      <c r="AC58" s="39"/>
      <c r="AD58" s="39"/>
      <c r="AE58" s="39"/>
    </row>
    <row r="59" spans="1:31" s="2" customFormat="1" ht="15.15" customHeight="1">
      <c r="A59" s="39"/>
      <c r="B59" s="40"/>
      <c r="C59" s="33" t="s">
        <v>29</v>
      </c>
      <c r="D59" s="41"/>
      <c r="E59" s="41"/>
      <c r="F59" s="28" t="str">
        <f>IF(E20="","",E20)</f>
        <v>Vyplň údaj</v>
      </c>
      <c r="G59" s="41"/>
      <c r="H59" s="41"/>
      <c r="I59" s="33" t="s">
        <v>34</v>
      </c>
      <c r="J59" s="37" t="str">
        <f>E26</f>
        <v>Zdeněk Basl</v>
      </c>
      <c r="K59" s="41"/>
      <c r="L59" s="145"/>
      <c r="S59" s="39"/>
      <c r="T59" s="39"/>
      <c r="U59" s="39"/>
      <c r="V59" s="39"/>
      <c r="W59" s="39"/>
      <c r="X59" s="39"/>
      <c r="Y59" s="39"/>
      <c r="Z59" s="39"/>
      <c r="AA59" s="39"/>
      <c r="AB59" s="39"/>
      <c r="AC59" s="39"/>
      <c r="AD59" s="39"/>
      <c r="AE59" s="39"/>
    </row>
    <row r="60" spans="1:31" s="2" customFormat="1" ht="10.3" customHeight="1">
      <c r="A60" s="39"/>
      <c r="B60" s="40"/>
      <c r="C60" s="41"/>
      <c r="D60" s="41"/>
      <c r="E60" s="41"/>
      <c r="F60" s="41"/>
      <c r="G60" s="41"/>
      <c r="H60" s="41"/>
      <c r="I60" s="41"/>
      <c r="J60" s="41"/>
      <c r="K60" s="41"/>
      <c r="L60" s="145"/>
      <c r="S60" s="39"/>
      <c r="T60" s="39"/>
      <c r="U60" s="39"/>
      <c r="V60" s="39"/>
      <c r="W60" s="39"/>
      <c r="X60" s="39"/>
      <c r="Y60" s="39"/>
      <c r="Z60" s="39"/>
      <c r="AA60" s="39"/>
      <c r="AB60" s="39"/>
      <c r="AC60" s="39"/>
      <c r="AD60" s="39"/>
      <c r="AE60" s="39"/>
    </row>
    <row r="61" spans="1:31" s="2" customFormat="1" ht="29.25" customHeight="1">
      <c r="A61" s="39"/>
      <c r="B61" s="40"/>
      <c r="C61" s="171" t="s">
        <v>120</v>
      </c>
      <c r="D61" s="172"/>
      <c r="E61" s="172"/>
      <c r="F61" s="172"/>
      <c r="G61" s="172"/>
      <c r="H61" s="172"/>
      <c r="I61" s="172"/>
      <c r="J61" s="173" t="s">
        <v>121</v>
      </c>
      <c r="K61" s="172"/>
      <c r="L61" s="145"/>
      <c r="S61" s="39"/>
      <c r="T61" s="39"/>
      <c r="U61" s="39"/>
      <c r="V61" s="39"/>
      <c r="W61" s="39"/>
      <c r="X61" s="39"/>
      <c r="Y61" s="39"/>
      <c r="Z61" s="39"/>
      <c r="AA61" s="39"/>
      <c r="AB61" s="39"/>
      <c r="AC61" s="39"/>
      <c r="AD61" s="39"/>
      <c r="AE61" s="39"/>
    </row>
    <row r="62" spans="1:31" s="2" customFormat="1" ht="10.3" customHeight="1">
      <c r="A62" s="39"/>
      <c r="B62" s="40"/>
      <c r="C62" s="41"/>
      <c r="D62" s="41"/>
      <c r="E62" s="41"/>
      <c r="F62" s="41"/>
      <c r="G62" s="41"/>
      <c r="H62" s="41"/>
      <c r="I62" s="41"/>
      <c r="J62" s="41"/>
      <c r="K62" s="41"/>
      <c r="L62" s="145"/>
      <c r="S62" s="39"/>
      <c r="T62" s="39"/>
      <c r="U62" s="39"/>
      <c r="V62" s="39"/>
      <c r="W62" s="39"/>
      <c r="X62" s="39"/>
      <c r="Y62" s="39"/>
      <c r="Z62" s="39"/>
      <c r="AA62" s="39"/>
      <c r="AB62" s="39"/>
      <c r="AC62" s="39"/>
      <c r="AD62" s="39"/>
      <c r="AE62" s="39"/>
    </row>
    <row r="63" spans="1:47" s="2" customFormat="1" ht="22.8" customHeight="1">
      <c r="A63" s="39"/>
      <c r="B63" s="40"/>
      <c r="C63" s="174" t="s">
        <v>72</v>
      </c>
      <c r="D63" s="41"/>
      <c r="E63" s="41"/>
      <c r="F63" s="41"/>
      <c r="G63" s="41"/>
      <c r="H63" s="41"/>
      <c r="I63" s="41"/>
      <c r="J63" s="103">
        <f>J98</f>
        <v>0</v>
      </c>
      <c r="K63" s="41"/>
      <c r="L63" s="145"/>
      <c r="S63" s="39"/>
      <c r="T63" s="39"/>
      <c r="U63" s="39"/>
      <c r="V63" s="39"/>
      <c r="W63" s="39"/>
      <c r="X63" s="39"/>
      <c r="Y63" s="39"/>
      <c r="Z63" s="39"/>
      <c r="AA63" s="39"/>
      <c r="AB63" s="39"/>
      <c r="AC63" s="39"/>
      <c r="AD63" s="39"/>
      <c r="AE63" s="39"/>
      <c r="AU63" s="18" t="s">
        <v>122</v>
      </c>
    </row>
    <row r="64" spans="1:31" s="9" customFormat="1" ht="24.95" customHeight="1">
      <c r="A64" s="9"/>
      <c r="B64" s="175"/>
      <c r="C64" s="176"/>
      <c r="D64" s="177" t="s">
        <v>123</v>
      </c>
      <c r="E64" s="178"/>
      <c r="F64" s="178"/>
      <c r="G64" s="178"/>
      <c r="H64" s="178"/>
      <c r="I64" s="178"/>
      <c r="J64" s="179">
        <f>J99</f>
        <v>0</v>
      </c>
      <c r="K64" s="176"/>
      <c r="L64" s="180"/>
      <c r="S64" s="9"/>
      <c r="T64" s="9"/>
      <c r="U64" s="9"/>
      <c r="V64" s="9"/>
      <c r="W64" s="9"/>
      <c r="X64" s="9"/>
      <c r="Y64" s="9"/>
      <c r="Z64" s="9"/>
      <c r="AA64" s="9"/>
      <c r="AB64" s="9"/>
      <c r="AC64" s="9"/>
      <c r="AD64" s="9"/>
      <c r="AE64" s="9"/>
    </row>
    <row r="65" spans="1:31" s="10" customFormat="1" ht="19.9" customHeight="1">
      <c r="A65" s="10"/>
      <c r="B65" s="181"/>
      <c r="C65" s="126"/>
      <c r="D65" s="182" t="s">
        <v>124</v>
      </c>
      <c r="E65" s="183"/>
      <c r="F65" s="183"/>
      <c r="G65" s="183"/>
      <c r="H65" s="183"/>
      <c r="I65" s="183"/>
      <c r="J65" s="184">
        <f>J100</f>
        <v>0</v>
      </c>
      <c r="K65" s="126"/>
      <c r="L65" s="185"/>
      <c r="S65" s="10"/>
      <c r="T65" s="10"/>
      <c r="U65" s="10"/>
      <c r="V65" s="10"/>
      <c r="W65" s="10"/>
      <c r="X65" s="10"/>
      <c r="Y65" s="10"/>
      <c r="Z65" s="10"/>
      <c r="AA65" s="10"/>
      <c r="AB65" s="10"/>
      <c r="AC65" s="10"/>
      <c r="AD65" s="10"/>
      <c r="AE65" s="10"/>
    </row>
    <row r="66" spans="1:31" s="10" customFormat="1" ht="19.9" customHeight="1">
      <c r="A66" s="10"/>
      <c r="B66" s="181"/>
      <c r="C66" s="126"/>
      <c r="D66" s="182" t="s">
        <v>125</v>
      </c>
      <c r="E66" s="183"/>
      <c r="F66" s="183"/>
      <c r="G66" s="183"/>
      <c r="H66" s="183"/>
      <c r="I66" s="183"/>
      <c r="J66" s="184">
        <f>J142</f>
        <v>0</v>
      </c>
      <c r="K66" s="126"/>
      <c r="L66" s="185"/>
      <c r="S66" s="10"/>
      <c r="T66" s="10"/>
      <c r="U66" s="10"/>
      <c r="V66" s="10"/>
      <c r="W66" s="10"/>
      <c r="X66" s="10"/>
      <c r="Y66" s="10"/>
      <c r="Z66" s="10"/>
      <c r="AA66" s="10"/>
      <c r="AB66" s="10"/>
      <c r="AC66" s="10"/>
      <c r="AD66" s="10"/>
      <c r="AE66" s="10"/>
    </row>
    <row r="67" spans="1:31" s="10" customFormat="1" ht="19.9" customHeight="1">
      <c r="A67" s="10"/>
      <c r="B67" s="181"/>
      <c r="C67" s="126"/>
      <c r="D67" s="182" t="s">
        <v>126</v>
      </c>
      <c r="E67" s="183"/>
      <c r="F67" s="183"/>
      <c r="G67" s="183"/>
      <c r="H67" s="183"/>
      <c r="I67" s="183"/>
      <c r="J67" s="184">
        <f>J163</f>
        <v>0</v>
      </c>
      <c r="K67" s="126"/>
      <c r="L67" s="185"/>
      <c r="S67" s="10"/>
      <c r="T67" s="10"/>
      <c r="U67" s="10"/>
      <c r="V67" s="10"/>
      <c r="W67" s="10"/>
      <c r="X67" s="10"/>
      <c r="Y67" s="10"/>
      <c r="Z67" s="10"/>
      <c r="AA67" s="10"/>
      <c r="AB67" s="10"/>
      <c r="AC67" s="10"/>
      <c r="AD67" s="10"/>
      <c r="AE67" s="10"/>
    </row>
    <row r="68" spans="1:31" s="10" customFormat="1" ht="19.9" customHeight="1">
      <c r="A68" s="10"/>
      <c r="B68" s="181"/>
      <c r="C68" s="126"/>
      <c r="D68" s="182" t="s">
        <v>127</v>
      </c>
      <c r="E68" s="183"/>
      <c r="F68" s="183"/>
      <c r="G68" s="183"/>
      <c r="H68" s="183"/>
      <c r="I68" s="183"/>
      <c r="J68" s="184">
        <f>J226</f>
        <v>0</v>
      </c>
      <c r="K68" s="126"/>
      <c r="L68" s="185"/>
      <c r="S68" s="10"/>
      <c r="T68" s="10"/>
      <c r="U68" s="10"/>
      <c r="V68" s="10"/>
      <c r="W68" s="10"/>
      <c r="X68" s="10"/>
      <c r="Y68" s="10"/>
      <c r="Z68" s="10"/>
      <c r="AA68" s="10"/>
      <c r="AB68" s="10"/>
      <c r="AC68" s="10"/>
      <c r="AD68" s="10"/>
      <c r="AE68" s="10"/>
    </row>
    <row r="69" spans="1:31" s="10" customFormat="1" ht="19.9" customHeight="1">
      <c r="A69" s="10"/>
      <c r="B69" s="181"/>
      <c r="C69" s="126"/>
      <c r="D69" s="182" t="s">
        <v>129</v>
      </c>
      <c r="E69" s="183"/>
      <c r="F69" s="183"/>
      <c r="G69" s="183"/>
      <c r="H69" s="183"/>
      <c r="I69" s="183"/>
      <c r="J69" s="184">
        <f>J247</f>
        <v>0</v>
      </c>
      <c r="K69" s="126"/>
      <c r="L69" s="185"/>
      <c r="S69" s="10"/>
      <c r="T69" s="10"/>
      <c r="U69" s="10"/>
      <c r="V69" s="10"/>
      <c r="W69" s="10"/>
      <c r="X69" s="10"/>
      <c r="Y69" s="10"/>
      <c r="Z69" s="10"/>
      <c r="AA69" s="10"/>
      <c r="AB69" s="10"/>
      <c r="AC69" s="10"/>
      <c r="AD69" s="10"/>
      <c r="AE69" s="10"/>
    </row>
    <row r="70" spans="1:31" s="10" customFormat="1" ht="19.9" customHeight="1">
      <c r="A70" s="10"/>
      <c r="B70" s="181"/>
      <c r="C70" s="126"/>
      <c r="D70" s="182" t="s">
        <v>130</v>
      </c>
      <c r="E70" s="183"/>
      <c r="F70" s="183"/>
      <c r="G70" s="183"/>
      <c r="H70" s="183"/>
      <c r="I70" s="183"/>
      <c r="J70" s="184">
        <f>J272</f>
        <v>0</v>
      </c>
      <c r="K70" s="126"/>
      <c r="L70" s="185"/>
      <c r="S70" s="10"/>
      <c r="T70" s="10"/>
      <c r="U70" s="10"/>
      <c r="V70" s="10"/>
      <c r="W70" s="10"/>
      <c r="X70" s="10"/>
      <c r="Y70" s="10"/>
      <c r="Z70" s="10"/>
      <c r="AA70" s="10"/>
      <c r="AB70" s="10"/>
      <c r="AC70" s="10"/>
      <c r="AD70" s="10"/>
      <c r="AE70" s="10"/>
    </row>
    <row r="71" spans="1:31" s="10" customFormat="1" ht="19.9" customHeight="1">
      <c r="A71" s="10"/>
      <c r="B71" s="181"/>
      <c r="C71" s="126"/>
      <c r="D71" s="182" t="s">
        <v>131</v>
      </c>
      <c r="E71" s="183"/>
      <c r="F71" s="183"/>
      <c r="G71" s="183"/>
      <c r="H71" s="183"/>
      <c r="I71" s="183"/>
      <c r="J71" s="184">
        <f>J294</f>
        <v>0</v>
      </c>
      <c r="K71" s="126"/>
      <c r="L71" s="185"/>
      <c r="S71" s="10"/>
      <c r="T71" s="10"/>
      <c r="U71" s="10"/>
      <c r="V71" s="10"/>
      <c r="W71" s="10"/>
      <c r="X71" s="10"/>
      <c r="Y71" s="10"/>
      <c r="Z71" s="10"/>
      <c r="AA71" s="10"/>
      <c r="AB71" s="10"/>
      <c r="AC71" s="10"/>
      <c r="AD71" s="10"/>
      <c r="AE71" s="10"/>
    </row>
    <row r="72" spans="1:31" s="9" customFormat="1" ht="24.95" customHeight="1">
      <c r="A72" s="9"/>
      <c r="B72" s="175"/>
      <c r="C72" s="176"/>
      <c r="D72" s="177" t="s">
        <v>132</v>
      </c>
      <c r="E72" s="178"/>
      <c r="F72" s="178"/>
      <c r="G72" s="178"/>
      <c r="H72" s="178"/>
      <c r="I72" s="178"/>
      <c r="J72" s="179">
        <f>J297</f>
        <v>0</v>
      </c>
      <c r="K72" s="176"/>
      <c r="L72" s="180"/>
      <c r="S72" s="9"/>
      <c r="T72" s="9"/>
      <c r="U72" s="9"/>
      <c r="V72" s="9"/>
      <c r="W72" s="9"/>
      <c r="X72" s="9"/>
      <c r="Y72" s="9"/>
      <c r="Z72" s="9"/>
      <c r="AA72" s="9"/>
      <c r="AB72" s="9"/>
      <c r="AC72" s="9"/>
      <c r="AD72" s="9"/>
      <c r="AE72" s="9"/>
    </row>
    <row r="73" spans="1:31" s="10" customFormat="1" ht="19.9" customHeight="1">
      <c r="A73" s="10"/>
      <c r="B73" s="181"/>
      <c r="C73" s="126"/>
      <c r="D73" s="182" t="s">
        <v>133</v>
      </c>
      <c r="E73" s="183"/>
      <c r="F73" s="183"/>
      <c r="G73" s="183"/>
      <c r="H73" s="183"/>
      <c r="I73" s="183"/>
      <c r="J73" s="184">
        <f>J298</f>
        <v>0</v>
      </c>
      <c r="K73" s="126"/>
      <c r="L73" s="185"/>
      <c r="S73" s="10"/>
      <c r="T73" s="10"/>
      <c r="U73" s="10"/>
      <c r="V73" s="10"/>
      <c r="W73" s="10"/>
      <c r="X73" s="10"/>
      <c r="Y73" s="10"/>
      <c r="Z73" s="10"/>
      <c r="AA73" s="10"/>
      <c r="AB73" s="10"/>
      <c r="AC73" s="10"/>
      <c r="AD73" s="10"/>
      <c r="AE73" s="10"/>
    </row>
    <row r="74" spans="1:31" s="10" customFormat="1" ht="19.9" customHeight="1">
      <c r="A74" s="10"/>
      <c r="B74" s="181"/>
      <c r="C74" s="126"/>
      <c r="D74" s="182" t="s">
        <v>134</v>
      </c>
      <c r="E74" s="183"/>
      <c r="F74" s="183"/>
      <c r="G74" s="183"/>
      <c r="H74" s="183"/>
      <c r="I74" s="183"/>
      <c r="J74" s="184">
        <f>J327</f>
        <v>0</v>
      </c>
      <c r="K74" s="126"/>
      <c r="L74" s="185"/>
      <c r="S74" s="10"/>
      <c r="T74" s="10"/>
      <c r="U74" s="10"/>
      <c r="V74" s="10"/>
      <c r="W74" s="10"/>
      <c r="X74" s="10"/>
      <c r="Y74" s="10"/>
      <c r="Z74" s="10"/>
      <c r="AA74" s="10"/>
      <c r="AB74" s="10"/>
      <c r="AC74" s="10"/>
      <c r="AD74" s="10"/>
      <c r="AE74" s="10"/>
    </row>
    <row r="75" spans="1:31" s="10" customFormat="1" ht="19.9" customHeight="1">
      <c r="A75" s="10"/>
      <c r="B75" s="181"/>
      <c r="C75" s="126"/>
      <c r="D75" s="182" t="s">
        <v>135</v>
      </c>
      <c r="E75" s="183"/>
      <c r="F75" s="183"/>
      <c r="G75" s="183"/>
      <c r="H75" s="183"/>
      <c r="I75" s="183"/>
      <c r="J75" s="184">
        <f>J332</f>
        <v>0</v>
      </c>
      <c r="K75" s="126"/>
      <c r="L75" s="185"/>
      <c r="S75" s="10"/>
      <c r="T75" s="10"/>
      <c r="U75" s="10"/>
      <c r="V75" s="10"/>
      <c r="W75" s="10"/>
      <c r="X75" s="10"/>
      <c r="Y75" s="10"/>
      <c r="Z75" s="10"/>
      <c r="AA75" s="10"/>
      <c r="AB75" s="10"/>
      <c r="AC75" s="10"/>
      <c r="AD75" s="10"/>
      <c r="AE75" s="10"/>
    </row>
    <row r="76" spans="1:31" s="10" customFormat="1" ht="19.9" customHeight="1">
      <c r="A76" s="10"/>
      <c r="B76" s="181"/>
      <c r="C76" s="126"/>
      <c r="D76" s="182" t="s">
        <v>136</v>
      </c>
      <c r="E76" s="183"/>
      <c r="F76" s="183"/>
      <c r="G76" s="183"/>
      <c r="H76" s="183"/>
      <c r="I76" s="183"/>
      <c r="J76" s="184">
        <f>J340</f>
        <v>0</v>
      </c>
      <c r="K76" s="126"/>
      <c r="L76" s="185"/>
      <c r="S76" s="10"/>
      <c r="T76" s="10"/>
      <c r="U76" s="10"/>
      <c r="V76" s="10"/>
      <c r="W76" s="10"/>
      <c r="X76" s="10"/>
      <c r="Y76" s="10"/>
      <c r="Z76" s="10"/>
      <c r="AA76" s="10"/>
      <c r="AB76" s="10"/>
      <c r="AC76" s="10"/>
      <c r="AD76" s="10"/>
      <c r="AE76" s="10"/>
    </row>
    <row r="77" spans="1:31" s="2" customFormat="1" ht="21.8" customHeight="1">
      <c r="A77" s="39"/>
      <c r="B77" s="40"/>
      <c r="C77" s="41"/>
      <c r="D77" s="41"/>
      <c r="E77" s="41"/>
      <c r="F77" s="41"/>
      <c r="G77" s="41"/>
      <c r="H77" s="41"/>
      <c r="I77" s="41"/>
      <c r="J77" s="41"/>
      <c r="K77" s="41"/>
      <c r="L77" s="145"/>
      <c r="S77" s="39"/>
      <c r="T77" s="39"/>
      <c r="U77" s="39"/>
      <c r="V77" s="39"/>
      <c r="W77" s="39"/>
      <c r="X77" s="39"/>
      <c r="Y77" s="39"/>
      <c r="Z77" s="39"/>
      <c r="AA77" s="39"/>
      <c r="AB77" s="39"/>
      <c r="AC77" s="39"/>
      <c r="AD77" s="39"/>
      <c r="AE77" s="39"/>
    </row>
    <row r="78" spans="1:31" s="2" customFormat="1" ht="6.95" customHeight="1">
      <c r="A78" s="39"/>
      <c r="B78" s="60"/>
      <c r="C78" s="61"/>
      <c r="D78" s="61"/>
      <c r="E78" s="61"/>
      <c r="F78" s="61"/>
      <c r="G78" s="61"/>
      <c r="H78" s="61"/>
      <c r="I78" s="61"/>
      <c r="J78" s="61"/>
      <c r="K78" s="61"/>
      <c r="L78" s="145"/>
      <c r="S78" s="39"/>
      <c r="T78" s="39"/>
      <c r="U78" s="39"/>
      <c r="V78" s="39"/>
      <c r="W78" s="39"/>
      <c r="X78" s="39"/>
      <c r="Y78" s="39"/>
      <c r="Z78" s="39"/>
      <c r="AA78" s="39"/>
      <c r="AB78" s="39"/>
      <c r="AC78" s="39"/>
      <c r="AD78" s="39"/>
      <c r="AE78" s="39"/>
    </row>
    <row r="82" spans="1:31" s="2" customFormat="1" ht="6.95" customHeight="1">
      <c r="A82" s="39"/>
      <c r="B82" s="62"/>
      <c r="C82" s="63"/>
      <c r="D82" s="63"/>
      <c r="E82" s="63"/>
      <c r="F82" s="63"/>
      <c r="G82" s="63"/>
      <c r="H82" s="63"/>
      <c r="I82" s="63"/>
      <c r="J82" s="63"/>
      <c r="K82" s="63"/>
      <c r="L82" s="145"/>
      <c r="S82" s="39"/>
      <c r="T82" s="39"/>
      <c r="U82" s="39"/>
      <c r="V82" s="39"/>
      <c r="W82" s="39"/>
      <c r="X82" s="39"/>
      <c r="Y82" s="39"/>
      <c r="Z82" s="39"/>
      <c r="AA82" s="39"/>
      <c r="AB82" s="39"/>
      <c r="AC82" s="39"/>
      <c r="AD82" s="39"/>
      <c r="AE82" s="39"/>
    </row>
    <row r="83" spans="1:31" s="2" customFormat="1" ht="24.95" customHeight="1">
      <c r="A83" s="39"/>
      <c r="B83" s="40"/>
      <c r="C83" s="24" t="s">
        <v>137</v>
      </c>
      <c r="D83" s="41"/>
      <c r="E83" s="41"/>
      <c r="F83" s="41"/>
      <c r="G83" s="41"/>
      <c r="H83" s="41"/>
      <c r="I83" s="41"/>
      <c r="J83" s="41"/>
      <c r="K83" s="41"/>
      <c r="L83" s="145"/>
      <c r="S83" s="39"/>
      <c r="T83" s="39"/>
      <c r="U83" s="39"/>
      <c r="V83" s="39"/>
      <c r="W83" s="39"/>
      <c r="X83" s="39"/>
      <c r="Y83" s="39"/>
      <c r="Z83" s="39"/>
      <c r="AA83" s="39"/>
      <c r="AB83" s="39"/>
      <c r="AC83" s="39"/>
      <c r="AD83" s="39"/>
      <c r="AE83" s="39"/>
    </row>
    <row r="84" spans="1:31" s="2" customFormat="1" ht="6.95" customHeight="1">
      <c r="A84" s="39"/>
      <c r="B84" s="40"/>
      <c r="C84" s="41"/>
      <c r="D84" s="41"/>
      <c r="E84" s="41"/>
      <c r="F84" s="41"/>
      <c r="G84" s="41"/>
      <c r="H84" s="41"/>
      <c r="I84" s="41"/>
      <c r="J84" s="41"/>
      <c r="K84" s="41"/>
      <c r="L84" s="145"/>
      <c r="S84" s="39"/>
      <c r="T84" s="39"/>
      <c r="U84" s="39"/>
      <c r="V84" s="39"/>
      <c r="W84" s="39"/>
      <c r="X84" s="39"/>
      <c r="Y84" s="39"/>
      <c r="Z84" s="39"/>
      <c r="AA84" s="39"/>
      <c r="AB84" s="39"/>
      <c r="AC84" s="39"/>
      <c r="AD84" s="39"/>
      <c r="AE84" s="39"/>
    </row>
    <row r="85" spans="1:31" s="2" customFormat="1" ht="12" customHeight="1">
      <c r="A85" s="39"/>
      <c r="B85" s="40"/>
      <c r="C85" s="33" t="s">
        <v>16</v>
      </c>
      <c r="D85" s="41"/>
      <c r="E85" s="41"/>
      <c r="F85" s="41"/>
      <c r="G85" s="41"/>
      <c r="H85" s="41"/>
      <c r="I85" s="41"/>
      <c r="J85" s="41"/>
      <c r="K85" s="41"/>
      <c r="L85" s="145"/>
      <c r="S85" s="39"/>
      <c r="T85" s="39"/>
      <c r="U85" s="39"/>
      <c r="V85" s="39"/>
      <c r="W85" s="39"/>
      <c r="X85" s="39"/>
      <c r="Y85" s="39"/>
      <c r="Z85" s="39"/>
      <c r="AA85" s="39"/>
      <c r="AB85" s="39"/>
      <c r="AC85" s="39"/>
      <c r="AD85" s="39"/>
      <c r="AE85" s="39"/>
    </row>
    <row r="86" spans="1:31" s="2" customFormat="1" ht="16.5" customHeight="1">
      <c r="A86" s="39"/>
      <c r="B86" s="40"/>
      <c r="C86" s="41"/>
      <c r="D86" s="41"/>
      <c r="E86" s="170" t="str">
        <f>E7</f>
        <v>Roubená chalupa s chlévy, původem z Třebýciny čp.7</v>
      </c>
      <c r="F86" s="33"/>
      <c r="G86" s="33"/>
      <c r="H86" s="33"/>
      <c r="I86" s="41"/>
      <c r="J86" s="41"/>
      <c r="K86" s="41"/>
      <c r="L86" s="145"/>
      <c r="S86" s="39"/>
      <c r="T86" s="39"/>
      <c r="U86" s="39"/>
      <c r="V86" s="39"/>
      <c r="W86" s="39"/>
      <c r="X86" s="39"/>
      <c r="Y86" s="39"/>
      <c r="Z86" s="39"/>
      <c r="AA86" s="39"/>
      <c r="AB86" s="39"/>
      <c r="AC86" s="39"/>
      <c r="AD86" s="39"/>
      <c r="AE86" s="39"/>
    </row>
    <row r="87" spans="2:12" s="1" customFormat="1" ht="12" customHeight="1">
      <c r="B87" s="22"/>
      <c r="C87" s="33" t="s">
        <v>115</v>
      </c>
      <c r="D87" s="23"/>
      <c r="E87" s="23"/>
      <c r="F87" s="23"/>
      <c r="G87" s="23"/>
      <c r="H87" s="23"/>
      <c r="I87" s="23"/>
      <c r="J87" s="23"/>
      <c r="K87" s="23"/>
      <c r="L87" s="21"/>
    </row>
    <row r="88" spans="1:31" s="2" customFormat="1" ht="16.5" customHeight="1">
      <c r="A88" s="39"/>
      <c r="B88" s="40"/>
      <c r="C88" s="41"/>
      <c r="D88" s="41"/>
      <c r="E88" s="170" t="s">
        <v>1134</v>
      </c>
      <c r="F88" s="41"/>
      <c r="G88" s="41"/>
      <c r="H88" s="41"/>
      <c r="I88" s="41"/>
      <c r="J88" s="41"/>
      <c r="K88" s="41"/>
      <c r="L88" s="145"/>
      <c r="S88" s="39"/>
      <c r="T88" s="39"/>
      <c r="U88" s="39"/>
      <c r="V88" s="39"/>
      <c r="W88" s="39"/>
      <c r="X88" s="39"/>
      <c r="Y88" s="39"/>
      <c r="Z88" s="39"/>
      <c r="AA88" s="39"/>
      <c r="AB88" s="39"/>
      <c r="AC88" s="39"/>
      <c r="AD88" s="39"/>
      <c r="AE88" s="39"/>
    </row>
    <row r="89" spans="1:31" s="2" customFormat="1" ht="12" customHeight="1">
      <c r="A89" s="39"/>
      <c r="B89" s="40"/>
      <c r="C89" s="33" t="s">
        <v>117</v>
      </c>
      <c r="D89" s="41"/>
      <c r="E89" s="41"/>
      <c r="F89" s="41"/>
      <c r="G89" s="41"/>
      <c r="H89" s="41"/>
      <c r="I89" s="41"/>
      <c r="J89" s="41"/>
      <c r="K89" s="41"/>
      <c r="L89" s="145"/>
      <c r="S89" s="39"/>
      <c r="T89" s="39"/>
      <c r="U89" s="39"/>
      <c r="V89" s="39"/>
      <c r="W89" s="39"/>
      <c r="X89" s="39"/>
      <c r="Y89" s="39"/>
      <c r="Z89" s="39"/>
      <c r="AA89" s="39"/>
      <c r="AB89" s="39"/>
      <c r="AC89" s="39"/>
      <c r="AD89" s="39"/>
      <c r="AE89" s="39"/>
    </row>
    <row r="90" spans="1:31" s="2" customFormat="1" ht="30" customHeight="1">
      <c r="A90" s="39"/>
      <c r="B90" s="40"/>
      <c r="C90" s="41"/>
      <c r="D90" s="41"/>
      <c r="E90" s="70" t="str">
        <f>E11</f>
        <v>KT012131 - SO 3 - Brána s předzahrádkou, hnojiště s kalovkou, studna s pumpou - soupis prací</v>
      </c>
      <c r="F90" s="41"/>
      <c r="G90" s="41"/>
      <c r="H90" s="41"/>
      <c r="I90" s="41"/>
      <c r="J90" s="41"/>
      <c r="K90" s="41"/>
      <c r="L90" s="145"/>
      <c r="S90" s="39"/>
      <c r="T90" s="39"/>
      <c r="U90" s="39"/>
      <c r="V90" s="39"/>
      <c r="W90" s="39"/>
      <c r="X90" s="39"/>
      <c r="Y90" s="39"/>
      <c r="Z90" s="39"/>
      <c r="AA90" s="39"/>
      <c r="AB90" s="39"/>
      <c r="AC90" s="39"/>
      <c r="AD90" s="39"/>
      <c r="AE90" s="39"/>
    </row>
    <row r="91" spans="1:31" s="2" customFormat="1" ht="6.95" customHeight="1">
      <c r="A91" s="39"/>
      <c r="B91" s="40"/>
      <c r="C91" s="41"/>
      <c r="D91" s="41"/>
      <c r="E91" s="41"/>
      <c r="F91" s="41"/>
      <c r="G91" s="41"/>
      <c r="H91" s="41"/>
      <c r="I91" s="41"/>
      <c r="J91" s="41"/>
      <c r="K91" s="41"/>
      <c r="L91" s="145"/>
      <c r="S91" s="39"/>
      <c r="T91" s="39"/>
      <c r="U91" s="39"/>
      <c r="V91" s="39"/>
      <c r="W91" s="39"/>
      <c r="X91" s="39"/>
      <c r="Y91" s="39"/>
      <c r="Z91" s="39"/>
      <c r="AA91" s="39"/>
      <c r="AB91" s="39"/>
      <c r="AC91" s="39"/>
      <c r="AD91" s="39"/>
      <c r="AE91" s="39"/>
    </row>
    <row r="92" spans="1:31" s="2" customFormat="1" ht="12" customHeight="1">
      <c r="A92" s="39"/>
      <c r="B92" s="40"/>
      <c r="C92" s="33" t="s">
        <v>21</v>
      </c>
      <c r="D92" s="41"/>
      <c r="E92" s="41"/>
      <c r="F92" s="28" t="str">
        <f>F14</f>
        <v>Chanovice p.č. 67/10</v>
      </c>
      <c r="G92" s="41"/>
      <c r="H92" s="41"/>
      <c r="I92" s="33" t="s">
        <v>23</v>
      </c>
      <c r="J92" s="73" t="str">
        <f>IF(J14="","",J14)</f>
        <v>24. 3. 2021</v>
      </c>
      <c r="K92" s="41"/>
      <c r="L92" s="145"/>
      <c r="S92" s="39"/>
      <c r="T92" s="39"/>
      <c r="U92" s="39"/>
      <c r="V92" s="39"/>
      <c r="W92" s="39"/>
      <c r="X92" s="39"/>
      <c r="Y92" s="39"/>
      <c r="Z92" s="39"/>
      <c r="AA92" s="39"/>
      <c r="AB92" s="39"/>
      <c r="AC92" s="39"/>
      <c r="AD92" s="39"/>
      <c r="AE92" s="39"/>
    </row>
    <row r="93" spans="1:31" s="2" customFormat="1" ht="6.95" customHeight="1">
      <c r="A93" s="39"/>
      <c r="B93" s="40"/>
      <c r="C93" s="41"/>
      <c r="D93" s="41"/>
      <c r="E93" s="41"/>
      <c r="F93" s="41"/>
      <c r="G93" s="41"/>
      <c r="H93" s="41"/>
      <c r="I93" s="41"/>
      <c r="J93" s="41"/>
      <c r="K93" s="41"/>
      <c r="L93" s="145"/>
      <c r="S93" s="39"/>
      <c r="T93" s="39"/>
      <c r="U93" s="39"/>
      <c r="V93" s="39"/>
      <c r="W93" s="39"/>
      <c r="X93" s="39"/>
      <c r="Y93" s="39"/>
      <c r="Z93" s="39"/>
      <c r="AA93" s="39"/>
      <c r="AB93" s="39"/>
      <c r="AC93" s="39"/>
      <c r="AD93" s="39"/>
      <c r="AE93" s="39"/>
    </row>
    <row r="94" spans="1:31" s="2" customFormat="1" ht="15.15" customHeight="1">
      <c r="A94" s="39"/>
      <c r="B94" s="40"/>
      <c r="C94" s="33" t="s">
        <v>25</v>
      </c>
      <c r="D94" s="41"/>
      <c r="E94" s="41"/>
      <c r="F94" s="28" t="str">
        <f>E17</f>
        <v>Vlastivědné muzeum Dr.Hostaše v Klatovech</v>
      </c>
      <c r="G94" s="41"/>
      <c r="H94" s="41"/>
      <c r="I94" s="33" t="s">
        <v>31</v>
      </c>
      <c r="J94" s="37" t="str">
        <f>E23</f>
        <v>ing. arch. Petr Dostál</v>
      </c>
      <c r="K94" s="41"/>
      <c r="L94" s="145"/>
      <c r="S94" s="39"/>
      <c r="T94" s="39"/>
      <c r="U94" s="39"/>
      <c r="V94" s="39"/>
      <c r="W94" s="39"/>
      <c r="X94" s="39"/>
      <c r="Y94" s="39"/>
      <c r="Z94" s="39"/>
      <c r="AA94" s="39"/>
      <c r="AB94" s="39"/>
      <c r="AC94" s="39"/>
      <c r="AD94" s="39"/>
      <c r="AE94" s="39"/>
    </row>
    <row r="95" spans="1:31" s="2" customFormat="1" ht="15.15" customHeight="1">
      <c r="A95" s="39"/>
      <c r="B95" s="40"/>
      <c r="C95" s="33" t="s">
        <v>29</v>
      </c>
      <c r="D95" s="41"/>
      <c r="E95" s="41"/>
      <c r="F95" s="28" t="str">
        <f>IF(E20="","",E20)</f>
        <v>Vyplň údaj</v>
      </c>
      <c r="G95" s="41"/>
      <c r="H95" s="41"/>
      <c r="I95" s="33" t="s">
        <v>34</v>
      </c>
      <c r="J95" s="37" t="str">
        <f>E26</f>
        <v>Zdeněk Basl</v>
      </c>
      <c r="K95" s="41"/>
      <c r="L95" s="145"/>
      <c r="S95" s="39"/>
      <c r="T95" s="39"/>
      <c r="U95" s="39"/>
      <c r="V95" s="39"/>
      <c r="W95" s="39"/>
      <c r="X95" s="39"/>
      <c r="Y95" s="39"/>
      <c r="Z95" s="39"/>
      <c r="AA95" s="39"/>
      <c r="AB95" s="39"/>
      <c r="AC95" s="39"/>
      <c r="AD95" s="39"/>
      <c r="AE95" s="39"/>
    </row>
    <row r="96" spans="1:31" s="2" customFormat="1" ht="10.3" customHeight="1">
      <c r="A96" s="39"/>
      <c r="B96" s="40"/>
      <c r="C96" s="41"/>
      <c r="D96" s="41"/>
      <c r="E96" s="41"/>
      <c r="F96" s="41"/>
      <c r="G96" s="41"/>
      <c r="H96" s="41"/>
      <c r="I96" s="41"/>
      <c r="J96" s="41"/>
      <c r="K96" s="41"/>
      <c r="L96" s="145"/>
      <c r="S96" s="39"/>
      <c r="T96" s="39"/>
      <c r="U96" s="39"/>
      <c r="V96" s="39"/>
      <c r="W96" s="39"/>
      <c r="X96" s="39"/>
      <c r="Y96" s="39"/>
      <c r="Z96" s="39"/>
      <c r="AA96" s="39"/>
      <c r="AB96" s="39"/>
      <c r="AC96" s="39"/>
      <c r="AD96" s="39"/>
      <c r="AE96" s="39"/>
    </row>
    <row r="97" spans="1:31" s="11" customFormat="1" ht="29.25" customHeight="1">
      <c r="A97" s="186"/>
      <c r="B97" s="187"/>
      <c r="C97" s="188" t="s">
        <v>138</v>
      </c>
      <c r="D97" s="189" t="s">
        <v>59</v>
      </c>
      <c r="E97" s="189" t="s">
        <v>55</v>
      </c>
      <c r="F97" s="189" t="s">
        <v>56</v>
      </c>
      <c r="G97" s="189" t="s">
        <v>139</v>
      </c>
      <c r="H97" s="189" t="s">
        <v>140</v>
      </c>
      <c r="I97" s="189" t="s">
        <v>141</v>
      </c>
      <c r="J97" s="189" t="s">
        <v>121</v>
      </c>
      <c r="K97" s="190" t="s">
        <v>142</v>
      </c>
      <c r="L97" s="191"/>
      <c r="M97" s="93" t="s">
        <v>19</v>
      </c>
      <c r="N97" s="94" t="s">
        <v>44</v>
      </c>
      <c r="O97" s="94" t="s">
        <v>143</v>
      </c>
      <c r="P97" s="94" t="s">
        <v>144</v>
      </c>
      <c r="Q97" s="94" t="s">
        <v>145</v>
      </c>
      <c r="R97" s="94" t="s">
        <v>146</v>
      </c>
      <c r="S97" s="94" t="s">
        <v>147</v>
      </c>
      <c r="T97" s="95" t="s">
        <v>148</v>
      </c>
      <c r="U97" s="186"/>
      <c r="V97" s="186"/>
      <c r="W97" s="186"/>
      <c r="X97" s="186"/>
      <c r="Y97" s="186"/>
      <c r="Z97" s="186"/>
      <c r="AA97" s="186"/>
      <c r="AB97" s="186"/>
      <c r="AC97" s="186"/>
      <c r="AD97" s="186"/>
      <c r="AE97" s="186"/>
    </row>
    <row r="98" spans="1:63" s="2" customFormat="1" ht="22.8" customHeight="1">
      <c r="A98" s="39"/>
      <c r="B98" s="40"/>
      <c r="C98" s="100" t="s">
        <v>149</v>
      </c>
      <c r="D98" s="41"/>
      <c r="E98" s="41"/>
      <c r="F98" s="41"/>
      <c r="G98" s="41"/>
      <c r="H98" s="41"/>
      <c r="I98" s="41"/>
      <c r="J98" s="192">
        <f>BK98</f>
        <v>0</v>
      </c>
      <c r="K98" s="41"/>
      <c r="L98" s="45"/>
      <c r="M98" s="96"/>
      <c r="N98" s="193"/>
      <c r="O98" s="97"/>
      <c r="P98" s="194">
        <f>P99+P297</f>
        <v>0</v>
      </c>
      <c r="Q98" s="97"/>
      <c r="R98" s="194">
        <f>R99+R297</f>
        <v>176.8467749</v>
      </c>
      <c r="S98" s="97"/>
      <c r="T98" s="195">
        <f>T99+T297</f>
        <v>0</v>
      </c>
      <c r="U98" s="39"/>
      <c r="V98" s="39"/>
      <c r="W98" s="39"/>
      <c r="X98" s="39"/>
      <c r="Y98" s="39"/>
      <c r="Z98" s="39"/>
      <c r="AA98" s="39"/>
      <c r="AB98" s="39"/>
      <c r="AC98" s="39"/>
      <c r="AD98" s="39"/>
      <c r="AE98" s="39"/>
      <c r="AT98" s="18" t="s">
        <v>73</v>
      </c>
      <c r="AU98" s="18" t="s">
        <v>122</v>
      </c>
      <c r="BK98" s="196">
        <f>BK99+BK297</f>
        <v>0</v>
      </c>
    </row>
    <row r="99" spans="1:63" s="12" customFormat="1" ht="25.9" customHeight="1">
      <c r="A99" s="12"/>
      <c r="B99" s="197"/>
      <c r="C99" s="198"/>
      <c r="D99" s="199" t="s">
        <v>73</v>
      </c>
      <c r="E99" s="200" t="s">
        <v>150</v>
      </c>
      <c r="F99" s="200" t="s">
        <v>151</v>
      </c>
      <c r="G99" s="198"/>
      <c r="H99" s="198"/>
      <c r="I99" s="201"/>
      <c r="J99" s="202">
        <f>BK99</f>
        <v>0</v>
      </c>
      <c r="K99" s="198"/>
      <c r="L99" s="203"/>
      <c r="M99" s="204"/>
      <c r="N99" s="205"/>
      <c r="O99" s="205"/>
      <c r="P99" s="206">
        <f>P100+P142+P163+P226+P247+P272+P294</f>
        <v>0</v>
      </c>
      <c r="Q99" s="205"/>
      <c r="R99" s="206">
        <f>R100+R142+R163+R226+R247+R272+R294</f>
        <v>175.66132292</v>
      </c>
      <c r="S99" s="205"/>
      <c r="T99" s="207">
        <f>T100+T142+T163+T226+T247+T272+T294</f>
        <v>0</v>
      </c>
      <c r="U99" s="12"/>
      <c r="V99" s="12"/>
      <c r="W99" s="12"/>
      <c r="X99" s="12"/>
      <c r="Y99" s="12"/>
      <c r="Z99" s="12"/>
      <c r="AA99" s="12"/>
      <c r="AB99" s="12"/>
      <c r="AC99" s="12"/>
      <c r="AD99" s="12"/>
      <c r="AE99" s="12"/>
      <c r="AR99" s="208" t="s">
        <v>81</v>
      </c>
      <c r="AT99" s="209" t="s">
        <v>73</v>
      </c>
      <c r="AU99" s="209" t="s">
        <v>74</v>
      </c>
      <c r="AY99" s="208" t="s">
        <v>152</v>
      </c>
      <c r="BK99" s="210">
        <f>BK100+BK142+BK163+BK226+BK247+BK272+BK294</f>
        <v>0</v>
      </c>
    </row>
    <row r="100" spans="1:63" s="12" customFormat="1" ht="22.8" customHeight="1">
      <c r="A100" s="12"/>
      <c r="B100" s="197"/>
      <c r="C100" s="198"/>
      <c r="D100" s="199" t="s">
        <v>73</v>
      </c>
      <c r="E100" s="211" t="s">
        <v>81</v>
      </c>
      <c r="F100" s="211" t="s">
        <v>153</v>
      </c>
      <c r="G100" s="198"/>
      <c r="H100" s="198"/>
      <c r="I100" s="201"/>
      <c r="J100" s="212">
        <f>BK100</f>
        <v>0</v>
      </c>
      <c r="K100" s="198"/>
      <c r="L100" s="203"/>
      <c r="M100" s="204"/>
      <c r="N100" s="205"/>
      <c r="O100" s="205"/>
      <c r="P100" s="206">
        <f>SUM(P101:P141)</f>
        <v>0</v>
      </c>
      <c r="Q100" s="205"/>
      <c r="R100" s="206">
        <f>SUM(R101:R141)</f>
        <v>0</v>
      </c>
      <c r="S100" s="205"/>
      <c r="T100" s="207">
        <f>SUM(T101:T141)</f>
        <v>0</v>
      </c>
      <c r="U100" s="12"/>
      <c r="V100" s="12"/>
      <c r="W100" s="12"/>
      <c r="X100" s="12"/>
      <c r="Y100" s="12"/>
      <c r="Z100" s="12"/>
      <c r="AA100" s="12"/>
      <c r="AB100" s="12"/>
      <c r="AC100" s="12"/>
      <c r="AD100" s="12"/>
      <c r="AE100" s="12"/>
      <c r="AR100" s="208" t="s">
        <v>81</v>
      </c>
      <c r="AT100" s="209" t="s">
        <v>73</v>
      </c>
      <c r="AU100" s="209" t="s">
        <v>81</v>
      </c>
      <c r="AY100" s="208" t="s">
        <v>152</v>
      </c>
      <c r="BK100" s="210">
        <f>SUM(BK101:BK141)</f>
        <v>0</v>
      </c>
    </row>
    <row r="101" spans="1:65" s="2" customFormat="1" ht="24.15" customHeight="1">
      <c r="A101" s="39"/>
      <c r="B101" s="40"/>
      <c r="C101" s="213" t="s">
        <v>81</v>
      </c>
      <c r="D101" s="213" t="s">
        <v>154</v>
      </c>
      <c r="E101" s="214" t="s">
        <v>1136</v>
      </c>
      <c r="F101" s="215" t="s">
        <v>1137</v>
      </c>
      <c r="G101" s="216" t="s">
        <v>157</v>
      </c>
      <c r="H101" s="217">
        <v>2.24</v>
      </c>
      <c r="I101" s="218"/>
      <c r="J101" s="219">
        <f>ROUND(I101*H101,2)</f>
        <v>0</v>
      </c>
      <c r="K101" s="215" t="s">
        <v>158</v>
      </c>
      <c r="L101" s="45"/>
      <c r="M101" s="220" t="s">
        <v>19</v>
      </c>
      <c r="N101" s="221" t="s">
        <v>45</v>
      </c>
      <c r="O101" s="85"/>
      <c r="P101" s="222">
        <f>O101*H101</f>
        <v>0</v>
      </c>
      <c r="Q101" s="222">
        <v>0</v>
      </c>
      <c r="R101" s="222">
        <f>Q101*H101</f>
        <v>0</v>
      </c>
      <c r="S101" s="222">
        <v>0</v>
      </c>
      <c r="T101" s="223">
        <f>S101*H101</f>
        <v>0</v>
      </c>
      <c r="U101" s="39"/>
      <c r="V101" s="39"/>
      <c r="W101" s="39"/>
      <c r="X101" s="39"/>
      <c r="Y101" s="39"/>
      <c r="Z101" s="39"/>
      <c r="AA101" s="39"/>
      <c r="AB101" s="39"/>
      <c r="AC101" s="39"/>
      <c r="AD101" s="39"/>
      <c r="AE101" s="39"/>
      <c r="AR101" s="224" t="s">
        <v>159</v>
      </c>
      <c r="AT101" s="224" t="s">
        <v>154</v>
      </c>
      <c r="AU101" s="224" t="s">
        <v>83</v>
      </c>
      <c r="AY101" s="18" t="s">
        <v>152</v>
      </c>
      <c r="BE101" s="225">
        <f>IF(N101="základní",J101,0)</f>
        <v>0</v>
      </c>
      <c r="BF101" s="225">
        <f>IF(N101="snížená",J101,0)</f>
        <v>0</v>
      </c>
      <c r="BG101" s="225">
        <f>IF(N101="zákl. přenesená",J101,0)</f>
        <v>0</v>
      </c>
      <c r="BH101" s="225">
        <f>IF(N101="sníž. přenesená",J101,0)</f>
        <v>0</v>
      </c>
      <c r="BI101" s="225">
        <f>IF(N101="nulová",J101,0)</f>
        <v>0</v>
      </c>
      <c r="BJ101" s="18" t="s">
        <v>81</v>
      </c>
      <c r="BK101" s="225">
        <f>ROUND(I101*H101,2)</f>
        <v>0</v>
      </c>
      <c r="BL101" s="18" t="s">
        <v>159</v>
      </c>
      <c r="BM101" s="224" t="s">
        <v>1138</v>
      </c>
    </row>
    <row r="102" spans="1:47" s="2" customFormat="1" ht="12">
      <c r="A102" s="39"/>
      <c r="B102" s="40"/>
      <c r="C102" s="41"/>
      <c r="D102" s="226" t="s">
        <v>161</v>
      </c>
      <c r="E102" s="41"/>
      <c r="F102" s="227" t="s">
        <v>1139</v>
      </c>
      <c r="G102" s="41"/>
      <c r="H102" s="41"/>
      <c r="I102" s="228"/>
      <c r="J102" s="41"/>
      <c r="K102" s="41"/>
      <c r="L102" s="45"/>
      <c r="M102" s="229"/>
      <c r="N102" s="230"/>
      <c r="O102" s="85"/>
      <c r="P102" s="85"/>
      <c r="Q102" s="85"/>
      <c r="R102" s="85"/>
      <c r="S102" s="85"/>
      <c r="T102" s="86"/>
      <c r="U102" s="39"/>
      <c r="V102" s="39"/>
      <c r="W102" s="39"/>
      <c r="X102" s="39"/>
      <c r="Y102" s="39"/>
      <c r="Z102" s="39"/>
      <c r="AA102" s="39"/>
      <c r="AB102" s="39"/>
      <c r="AC102" s="39"/>
      <c r="AD102" s="39"/>
      <c r="AE102" s="39"/>
      <c r="AT102" s="18" t="s">
        <v>161</v>
      </c>
      <c r="AU102" s="18" t="s">
        <v>83</v>
      </c>
    </row>
    <row r="103" spans="1:51" s="13" customFormat="1" ht="12">
      <c r="A103" s="13"/>
      <c r="B103" s="231"/>
      <c r="C103" s="232"/>
      <c r="D103" s="226" t="s">
        <v>163</v>
      </c>
      <c r="E103" s="233" t="s">
        <v>19</v>
      </c>
      <c r="F103" s="234" t="s">
        <v>1140</v>
      </c>
      <c r="G103" s="232"/>
      <c r="H103" s="233" t="s">
        <v>19</v>
      </c>
      <c r="I103" s="235"/>
      <c r="J103" s="232"/>
      <c r="K103" s="232"/>
      <c r="L103" s="236"/>
      <c r="M103" s="237"/>
      <c r="N103" s="238"/>
      <c r="O103" s="238"/>
      <c r="P103" s="238"/>
      <c r="Q103" s="238"/>
      <c r="R103" s="238"/>
      <c r="S103" s="238"/>
      <c r="T103" s="239"/>
      <c r="U103" s="13"/>
      <c r="V103" s="13"/>
      <c r="W103" s="13"/>
      <c r="X103" s="13"/>
      <c r="Y103" s="13"/>
      <c r="Z103" s="13"/>
      <c r="AA103" s="13"/>
      <c r="AB103" s="13"/>
      <c r="AC103" s="13"/>
      <c r="AD103" s="13"/>
      <c r="AE103" s="13"/>
      <c r="AT103" s="240" t="s">
        <v>163</v>
      </c>
      <c r="AU103" s="240" t="s">
        <v>83</v>
      </c>
      <c r="AV103" s="13" t="s">
        <v>81</v>
      </c>
      <c r="AW103" s="13" t="s">
        <v>33</v>
      </c>
      <c r="AX103" s="13" t="s">
        <v>74</v>
      </c>
      <c r="AY103" s="240" t="s">
        <v>152</v>
      </c>
    </row>
    <row r="104" spans="1:51" s="14" customFormat="1" ht="12">
      <c r="A104" s="14"/>
      <c r="B104" s="241"/>
      <c r="C104" s="242"/>
      <c r="D104" s="226" t="s">
        <v>163</v>
      </c>
      <c r="E104" s="243" t="s">
        <v>19</v>
      </c>
      <c r="F104" s="244" t="s">
        <v>1141</v>
      </c>
      <c r="G104" s="242"/>
      <c r="H104" s="245">
        <v>2.24</v>
      </c>
      <c r="I104" s="246"/>
      <c r="J104" s="242"/>
      <c r="K104" s="242"/>
      <c r="L104" s="247"/>
      <c r="M104" s="248"/>
      <c r="N104" s="249"/>
      <c r="O104" s="249"/>
      <c r="P104" s="249"/>
      <c r="Q104" s="249"/>
      <c r="R104" s="249"/>
      <c r="S104" s="249"/>
      <c r="T104" s="250"/>
      <c r="U104" s="14"/>
      <c r="V104" s="14"/>
      <c r="W104" s="14"/>
      <c r="X104" s="14"/>
      <c r="Y104" s="14"/>
      <c r="Z104" s="14"/>
      <c r="AA104" s="14"/>
      <c r="AB104" s="14"/>
      <c r="AC104" s="14"/>
      <c r="AD104" s="14"/>
      <c r="AE104" s="14"/>
      <c r="AT104" s="251" t="s">
        <v>163</v>
      </c>
      <c r="AU104" s="251" t="s">
        <v>83</v>
      </c>
      <c r="AV104" s="14" t="s">
        <v>83</v>
      </c>
      <c r="AW104" s="14" t="s">
        <v>33</v>
      </c>
      <c r="AX104" s="14" t="s">
        <v>74</v>
      </c>
      <c r="AY104" s="251" t="s">
        <v>152</v>
      </c>
    </row>
    <row r="105" spans="1:51" s="15" customFormat="1" ht="12">
      <c r="A105" s="15"/>
      <c r="B105" s="252"/>
      <c r="C105" s="253"/>
      <c r="D105" s="226" t="s">
        <v>163</v>
      </c>
      <c r="E105" s="254" t="s">
        <v>19</v>
      </c>
      <c r="F105" s="255" t="s">
        <v>170</v>
      </c>
      <c r="G105" s="253"/>
      <c r="H105" s="256">
        <v>2.24</v>
      </c>
      <c r="I105" s="257"/>
      <c r="J105" s="253"/>
      <c r="K105" s="253"/>
      <c r="L105" s="258"/>
      <c r="M105" s="259"/>
      <c r="N105" s="260"/>
      <c r="O105" s="260"/>
      <c r="P105" s="260"/>
      <c r="Q105" s="260"/>
      <c r="R105" s="260"/>
      <c r="S105" s="260"/>
      <c r="T105" s="261"/>
      <c r="U105" s="15"/>
      <c r="V105" s="15"/>
      <c r="W105" s="15"/>
      <c r="X105" s="15"/>
      <c r="Y105" s="15"/>
      <c r="Z105" s="15"/>
      <c r="AA105" s="15"/>
      <c r="AB105" s="15"/>
      <c r="AC105" s="15"/>
      <c r="AD105" s="15"/>
      <c r="AE105" s="15"/>
      <c r="AT105" s="262" t="s">
        <v>163</v>
      </c>
      <c r="AU105" s="262" t="s">
        <v>83</v>
      </c>
      <c r="AV105" s="15" t="s">
        <v>159</v>
      </c>
      <c r="AW105" s="15" t="s">
        <v>33</v>
      </c>
      <c r="AX105" s="15" t="s">
        <v>81</v>
      </c>
      <c r="AY105" s="262" t="s">
        <v>152</v>
      </c>
    </row>
    <row r="106" spans="1:65" s="2" customFormat="1" ht="24.15" customHeight="1">
      <c r="A106" s="39"/>
      <c r="B106" s="40"/>
      <c r="C106" s="213" t="s">
        <v>83</v>
      </c>
      <c r="D106" s="213" t="s">
        <v>154</v>
      </c>
      <c r="E106" s="214" t="s">
        <v>1142</v>
      </c>
      <c r="F106" s="215" t="s">
        <v>1143</v>
      </c>
      <c r="G106" s="216" t="s">
        <v>157</v>
      </c>
      <c r="H106" s="217">
        <v>15.084</v>
      </c>
      <c r="I106" s="218"/>
      <c r="J106" s="219">
        <f>ROUND(I106*H106,2)</f>
        <v>0</v>
      </c>
      <c r="K106" s="215" t="s">
        <v>158</v>
      </c>
      <c r="L106" s="45"/>
      <c r="M106" s="220" t="s">
        <v>19</v>
      </c>
      <c r="N106" s="221" t="s">
        <v>45</v>
      </c>
      <c r="O106" s="85"/>
      <c r="P106" s="222">
        <f>O106*H106</f>
        <v>0</v>
      </c>
      <c r="Q106" s="222">
        <v>0</v>
      </c>
      <c r="R106" s="222">
        <f>Q106*H106</f>
        <v>0</v>
      </c>
      <c r="S106" s="222">
        <v>0</v>
      </c>
      <c r="T106" s="223">
        <f>S106*H106</f>
        <v>0</v>
      </c>
      <c r="U106" s="39"/>
      <c r="V106" s="39"/>
      <c r="W106" s="39"/>
      <c r="X106" s="39"/>
      <c r="Y106" s="39"/>
      <c r="Z106" s="39"/>
      <c r="AA106" s="39"/>
      <c r="AB106" s="39"/>
      <c r="AC106" s="39"/>
      <c r="AD106" s="39"/>
      <c r="AE106" s="39"/>
      <c r="AR106" s="224" t="s">
        <v>159</v>
      </c>
      <c r="AT106" s="224" t="s">
        <v>154</v>
      </c>
      <c r="AU106" s="224" t="s">
        <v>83</v>
      </c>
      <c r="AY106" s="18" t="s">
        <v>152</v>
      </c>
      <c r="BE106" s="225">
        <f>IF(N106="základní",J106,0)</f>
        <v>0</v>
      </c>
      <c r="BF106" s="225">
        <f>IF(N106="snížená",J106,0)</f>
        <v>0</v>
      </c>
      <c r="BG106" s="225">
        <f>IF(N106="zákl. přenesená",J106,0)</f>
        <v>0</v>
      </c>
      <c r="BH106" s="225">
        <f>IF(N106="sníž. přenesená",J106,0)</f>
        <v>0</v>
      </c>
      <c r="BI106" s="225">
        <f>IF(N106="nulová",J106,0)</f>
        <v>0</v>
      </c>
      <c r="BJ106" s="18" t="s">
        <v>81</v>
      </c>
      <c r="BK106" s="225">
        <f>ROUND(I106*H106,2)</f>
        <v>0</v>
      </c>
      <c r="BL106" s="18" t="s">
        <v>159</v>
      </c>
      <c r="BM106" s="224" t="s">
        <v>1144</v>
      </c>
    </row>
    <row r="107" spans="1:47" s="2" customFormat="1" ht="12">
      <c r="A107" s="39"/>
      <c r="B107" s="40"/>
      <c r="C107" s="41"/>
      <c r="D107" s="226" t="s">
        <v>161</v>
      </c>
      <c r="E107" s="41"/>
      <c r="F107" s="227" t="s">
        <v>162</v>
      </c>
      <c r="G107" s="41"/>
      <c r="H107" s="41"/>
      <c r="I107" s="228"/>
      <c r="J107" s="41"/>
      <c r="K107" s="41"/>
      <c r="L107" s="45"/>
      <c r="M107" s="229"/>
      <c r="N107" s="230"/>
      <c r="O107" s="85"/>
      <c r="P107" s="85"/>
      <c r="Q107" s="85"/>
      <c r="R107" s="85"/>
      <c r="S107" s="85"/>
      <c r="T107" s="86"/>
      <c r="U107" s="39"/>
      <c r="V107" s="39"/>
      <c r="W107" s="39"/>
      <c r="X107" s="39"/>
      <c r="Y107" s="39"/>
      <c r="Z107" s="39"/>
      <c r="AA107" s="39"/>
      <c r="AB107" s="39"/>
      <c r="AC107" s="39"/>
      <c r="AD107" s="39"/>
      <c r="AE107" s="39"/>
      <c r="AT107" s="18" t="s">
        <v>161</v>
      </c>
      <c r="AU107" s="18" t="s">
        <v>83</v>
      </c>
    </row>
    <row r="108" spans="1:51" s="13" customFormat="1" ht="12">
      <c r="A108" s="13"/>
      <c r="B108" s="231"/>
      <c r="C108" s="232"/>
      <c r="D108" s="226" t="s">
        <v>163</v>
      </c>
      <c r="E108" s="233" t="s">
        <v>19</v>
      </c>
      <c r="F108" s="234" t="s">
        <v>1145</v>
      </c>
      <c r="G108" s="232"/>
      <c r="H108" s="233" t="s">
        <v>19</v>
      </c>
      <c r="I108" s="235"/>
      <c r="J108" s="232"/>
      <c r="K108" s="232"/>
      <c r="L108" s="236"/>
      <c r="M108" s="237"/>
      <c r="N108" s="238"/>
      <c r="O108" s="238"/>
      <c r="P108" s="238"/>
      <c r="Q108" s="238"/>
      <c r="R108" s="238"/>
      <c r="S108" s="238"/>
      <c r="T108" s="239"/>
      <c r="U108" s="13"/>
      <c r="V108" s="13"/>
      <c r="W108" s="13"/>
      <c r="X108" s="13"/>
      <c r="Y108" s="13"/>
      <c r="Z108" s="13"/>
      <c r="AA108" s="13"/>
      <c r="AB108" s="13"/>
      <c r="AC108" s="13"/>
      <c r="AD108" s="13"/>
      <c r="AE108" s="13"/>
      <c r="AT108" s="240" t="s">
        <v>163</v>
      </c>
      <c r="AU108" s="240" t="s">
        <v>83</v>
      </c>
      <c r="AV108" s="13" t="s">
        <v>81</v>
      </c>
      <c r="AW108" s="13" t="s">
        <v>33</v>
      </c>
      <c r="AX108" s="13" t="s">
        <v>74</v>
      </c>
      <c r="AY108" s="240" t="s">
        <v>152</v>
      </c>
    </row>
    <row r="109" spans="1:51" s="14" customFormat="1" ht="12">
      <c r="A109" s="14"/>
      <c r="B109" s="241"/>
      <c r="C109" s="242"/>
      <c r="D109" s="226" t="s">
        <v>163</v>
      </c>
      <c r="E109" s="243" t="s">
        <v>19</v>
      </c>
      <c r="F109" s="244" t="s">
        <v>1146</v>
      </c>
      <c r="G109" s="242"/>
      <c r="H109" s="245">
        <v>8.1</v>
      </c>
      <c r="I109" s="246"/>
      <c r="J109" s="242"/>
      <c r="K109" s="242"/>
      <c r="L109" s="247"/>
      <c r="M109" s="248"/>
      <c r="N109" s="249"/>
      <c r="O109" s="249"/>
      <c r="P109" s="249"/>
      <c r="Q109" s="249"/>
      <c r="R109" s="249"/>
      <c r="S109" s="249"/>
      <c r="T109" s="250"/>
      <c r="U109" s="14"/>
      <c r="V109" s="14"/>
      <c r="W109" s="14"/>
      <c r="X109" s="14"/>
      <c r="Y109" s="14"/>
      <c r="Z109" s="14"/>
      <c r="AA109" s="14"/>
      <c r="AB109" s="14"/>
      <c r="AC109" s="14"/>
      <c r="AD109" s="14"/>
      <c r="AE109" s="14"/>
      <c r="AT109" s="251" t="s">
        <v>163</v>
      </c>
      <c r="AU109" s="251" t="s">
        <v>83</v>
      </c>
      <c r="AV109" s="14" t="s">
        <v>83</v>
      </c>
      <c r="AW109" s="14" t="s">
        <v>33</v>
      </c>
      <c r="AX109" s="14" t="s">
        <v>74</v>
      </c>
      <c r="AY109" s="251" t="s">
        <v>152</v>
      </c>
    </row>
    <row r="110" spans="1:51" s="13" customFormat="1" ht="12">
      <c r="A110" s="13"/>
      <c r="B110" s="231"/>
      <c r="C110" s="232"/>
      <c r="D110" s="226" t="s">
        <v>163</v>
      </c>
      <c r="E110" s="233" t="s">
        <v>19</v>
      </c>
      <c r="F110" s="234" t="s">
        <v>1147</v>
      </c>
      <c r="G110" s="232"/>
      <c r="H110" s="233" t="s">
        <v>19</v>
      </c>
      <c r="I110" s="235"/>
      <c r="J110" s="232"/>
      <c r="K110" s="232"/>
      <c r="L110" s="236"/>
      <c r="M110" s="237"/>
      <c r="N110" s="238"/>
      <c r="O110" s="238"/>
      <c r="P110" s="238"/>
      <c r="Q110" s="238"/>
      <c r="R110" s="238"/>
      <c r="S110" s="238"/>
      <c r="T110" s="239"/>
      <c r="U110" s="13"/>
      <c r="V110" s="13"/>
      <c r="W110" s="13"/>
      <c r="X110" s="13"/>
      <c r="Y110" s="13"/>
      <c r="Z110" s="13"/>
      <c r="AA110" s="13"/>
      <c r="AB110" s="13"/>
      <c r="AC110" s="13"/>
      <c r="AD110" s="13"/>
      <c r="AE110" s="13"/>
      <c r="AT110" s="240" t="s">
        <v>163</v>
      </c>
      <c r="AU110" s="240" t="s">
        <v>83</v>
      </c>
      <c r="AV110" s="13" t="s">
        <v>81</v>
      </c>
      <c r="AW110" s="13" t="s">
        <v>33</v>
      </c>
      <c r="AX110" s="13" t="s">
        <v>74</v>
      </c>
      <c r="AY110" s="240" t="s">
        <v>152</v>
      </c>
    </row>
    <row r="111" spans="1:51" s="14" customFormat="1" ht="12">
      <c r="A111" s="14"/>
      <c r="B111" s="241"/>
      <c r="C111" s="242"/>
      <c r="D111" s="226" t="s">
        <v>163</v>
      </c>
      <c r="E111" s="243" t="s">
        <v>19</v>
      </c>
      <c r="F111" s="244" t="s">
        <v>1148</v>
      </c>
      <c r="G111" s="242"/>
      <c r="H111" s="245">
        <v>6.984</v>
      </c>
      <c r="I111" s="246"/>
      <c r="J111" s="242"/>
      <c r="K111" s="242"/>
      <c r="L111" s="247"/>
      <c r="M111" s="248"/>
      <c r="N111" s="249"/>
      <c r="O111" s="249"/>
      <c r="P111" s="249"/>
      <c r="Q111" s="249"/>
      <c r="R111" s="249"/>
      <c r="S111" s="249"/>
      <c r="T111" s="250"/>
      <c r="U111" s="14"/>
      <c r="V111" s="14"/>
      <c r="W111" s="14"/>
      <c r="X111" s="14"/>
      <c r="Y111" s="14"/>
      <c r="Z111" s="14"/>
      <c r="AA111" s="14"/>
      <c r="AB111" s="14"/>
      <c r="AC111" s="14"/>
      <c r="AD111" s="14"/>
      <c r="AE111" s="14"/>
      <c r="AT111" s="251" t="s">
        <v>163</v>
      </c>
      <c r="AU111" s="251" t="s">
        <v>83</v>
      </c>
      <c r="AV111" s="14" t="s">
        <v>83</v>
      </c>
      <c r="AW111" s="14" t="s">
        <v>33</v>
      </c>
      <c r="AX111" s="14" t="s">
        <v>74</v>
      </c>
      <c r="AY111" s="251" t="s">
        <v>152</v>
      </c>
    </row>
    <row r="112" spans="1:51" s="15" customFormat="1" ht="12">
      <c r="A112" s="15"/>
      <c r="B112" s="252"/>
      <c r="C112" s="253"/>
      <c r="D112" s="226" t="s">
        <v>163</v>
      </c>
      <c r="E112" s="254" t="s">
        <v>19</v>
      </c>
      <c r="F112" s="255" t="s">
        <v>170</v>
      </c>
      <c r="G112" s="253"/>
      <c r="H112" s="256">
        <v>15.084</v>
      </c>
      <c r="I112" s="257"/>
      <c r="J112" s="253"/>
      <c r="K112" s="253"/>
      <c r="L112" s="258"/>
      <c r="M112" s="259"/>
      <c r="N112" s="260"/>
      <c r="O112" s="260"/>
      <c r="P112" s="260"/>
      <c r="Q112" s="260"/>
      <c r="R112" s="260"/>
      <c r="S112" s="260"/>
      <c r="T112" s="261"/>
      <c r="U112" s="15"/>
      <c r="V112" s="15"/>
      <c r="W112" s="15"/>
      <c r="X112" s="15"/>
      <c r="Y112" s="15"/>
      <c r="Z112" s="15"/>
      <c r="AA112" s="15"/>
      <c r="AB112" s="15"/>
      <c r="AC112" s="15"/>
      <c r="AD112" s="15"/>
      <c r="AE112" s="15"/>
      <c r="AT112" s="262" t="s">
        <v>163</v>
      </c>
      <c r="AU112" s="262" t="s">
        <v>83</v>
      </c>
      <c r="AV112" s="15" t="s">
        <v>159</v>
      </c>
      <c r="AW112" s="15" t="s">
        <v>33</v>
      </c>
      <c r="AX112" s="15" t="s">
        <v>81</v>
      </c>
      <c r="AY112" s="262" t="s">
        <v>152</v>
      </c>
    </row>
    <row r="113" spans="1:65" s="2" customFormat="1" ht="24.15" customHeight="1">
      <c r="A113" s="39"/>
      <c r="B113" s="40"/>
      <c r="C113" s="213" t="s">
        <v>177</v>
      </c>
      <c r="D113" s="213" t="s">
        <v>154</v>
      </c>
      <c r="E113" s="214" t="s">
        <v>1149</v>
      </c>
      <c r="F113" s="215" t="s">
        <v>1150</v>
      </c>
      <c r="G113" s="216" t="s">
        <v>157</v>
      </c>
      <c r="H113" s="217">
        <v>0.528</v>
      </c>
      <c r="I113" s="218"/>
      <c r="J113" s="219">
        <f>ROUND(I113*H113,2)</f>
        <v>0</v>
      </c>
      <c r="K113" s="215" t="s">
        <v>158</v>
      </c>
      <c r="L113" s="45"/>
      <c r="M113" s="220" t="s">
        <v>19</v>
      </c>
      <c r="N113" s="221" t="s">
        <v>45</v>
      </c>
      <c r="O113" s="85"/>
      <c r="P113" s="222">
        <f>O113*H113</f>
        <v>0</v>
      </c>
      <c r="Q113" s="222">
        <v>0</v>
      </c>
      <c r="R113" s="222">
        <f>Q113*H113</f>
        <v>0</v>
      </c>
      <c r="S113" s="222">
        <v>0</v>
      </c>
      <c r="T113" s="223">
        <f>S113*H113</f>
        <v>0</v>
      </c>
      <c r="U113" s="39"/>
      <c r="V113" s="39"/>
      <c r="W113" s="39"/>
      <c r="X113" s="39"/>
      <c r="Y113" s="39"/>
      <c r="Z113" s="39"/>
      <c r="AA113" s="39"/>
      <c r="AB113" s="39"/>
      <c r="AC113" s="39"/>
      <c r="AD113" s="39"/>
      <c r="AE113" s="39"/>
      <c r="AR113" s="224" t="s">
        <v>159</v>
      </c>
      <c r="AT113" s="224" t="s">
        <v>154</v>
      </c>
      <c r="AU113" s="224" t="s">
        <v>83</v>
      </c>
      <c r="AY113" s="18" t="s">
        <v>152</v>
      </c>
      <c r="BE113" s="225">
        <f>IF(N113="základní",J113,0)</f>
        <v>0</v>
      </c>
      <c r="BF113" s="225">
        <f>IF(N113="snížená",J113,0)</f>
        <v>0</v>
      </c>
      <c r="BG113" s="225">
        <f>IF(N113="zákl. přenesená",J113,0)</f>
        <v>0</v>
      </c>
      <c r="BH113" s="225">
        <f>IF(N113="sníž. přenesená",J113,0)</f>
        <v>0</v>
      </c>
      <c r="BI113" s="225">
        <f>IF(N113="nulová",J113,0)</f>
        <v>0</v>
      </c>
      <c r="BJ113" s="18" t="s">
        <v>81</v>
      </c>
      <c r="BK113" s="225">
        <f>ROUND(I113*H113,2)</f>
        <v>0</v>
      </c>
      <c r="BL113" s="18" t="s">
        <v>159</v>
      </c>
      <c r="BM113" s="224" t="s">
        <v>1151</v>
      </c>
    </row>
    <row r="114" spans="1:47" s="2" customFormat="1" ht="12">
      <c r="A114" s="39"/>
      <c r="B114" s="40"/>
      <c r="C114" s="41"/>
      <c r="D114" s="226" t="s">
        <v>161</v>
      </c>
      <c r="E114" s="41"/>
      <c r="F114" s="227" t="s">
        <v>1152</v>
      </c>
      <c r="G114" s="41"/>
      <c r="H114" s="41"/>
      <c r="I114" s="228"/>
      <c r="J114" s="41"/>
      <c r="K114" s="41"/>
      <c r="L114" s="45"/>
      <c r="M114" s="229"/>
      <c r="N114" s="230"/>
      <c r="O114" s="85"/>
      <c r="P114" s="85"/>
      <c r="Q114" s="85"/>
      <c r="R114" s="85"/>
      <c r="S114" s="85"/>
      <c r="T114" s="86"/>
      <c r="U114" s="39"/>
      <c r="V114" s="39"/>
      <c r="W114" s="39"/>
      <c r="X114" s="39"/>
      <c r="Y114" s="39"/>
      <c r="Z114" s="39"/>
      <c r="AA114" s="39"/>
      <c r="AB114" s="39"/>
      <c r="AC114" s="39"/>
      <c r="AD114" s="39"/>
      <c r="AE114" s="39"/>
      <c r="AT114" s="18" t="s">
        <v>161</v>
      </c>
      <c r="AU114" s="18" t="s">
        <v>83</v>
      </c>
    </row>
    <row r="115" spans="1:51" s="13" customFormat="1" ht="12">
      <c r="A115" s="13"/>
      <c r="B115" s="231"/>
      <c r="C115" s="232"/>
      <c r="D115" s="226" t="s">
        <v>163</v>
      </c>
      <c r="E115" s="233" t="s">
        <v>19</v>
      </c>
      <c r="F115" s="234" t="s">
        <v>1153</v>
      </c>
      <c r="G115" s="232"/>
      <c r="H115" s="233" t="s">
        <v>19</v>
      </c>
      <c r="I115" s="235"/>
      <c r="J115" s="232"/>
      <c r="K115" s="232"/>
      <c r="L115" s="236"/>
      <c r="M115" s="237"/>
      <c r="N115" s="238"/>
      <c r="O115" s="238"/>
      <c r="P115" s="238"/>
      <c r="Q115" s="238"/>
      <c r="R115" s="238"/>
      <c r="S115" s="238"/>
      <c r="T115" s="239"/>
      <c r="U115" s="13"/>
      <c r="V115" s="13"/>
      <c r="W115" s="13"/>
      <c r="X115" s="13"/>
      <c r="Y115" s="13"/>
      <c r="Z115" s="13"/>
      <c r="AA115" s="13"/>
      <c r="AB115" s="13"/>
      <c r="AC115" s="13"/>
      <c r="AD115" s="13"/>
      <c r="AE115" s="13"/>
      <c r="AT115" s="240" t="s">
        <v>163</v>
      </c>
      <c r="AU115" s="240" t="s">
        <v>83</v>
      </c>
      <c r="AV115" s="13" t="s">
        <v>81</v>
      </c>
      <c r="AW115" s="13" t="s">
        <v>33</v>
      </c>
      <c r="AX115" s="13" t="s">
        <v>74</v>
      </c>
      <c r="AY115" s="240" t="s">
        <v>152</v>
      </c>
    </row>
    <row r="116" spans="1:51" s="14" customFormat="1" ht="12">
      <c r="A116" s="14"/>
      <c r="B116" s="241"/>
      <c r="C116" s="242"/>
      <c r="D116" s="226" t="s">
        <v>163</v>
      </c>
      <c r="E116" s="243" t="s">
        <v>19</v>
      </c>
      <c r="F116" s="244" t="s">
        <v>1154</v>
      </c>
      <c r="G116" s="242"/>
      <c r="H116" s="245">
        <v>0.128</v>
      </c>
      <c r="I116" s="246"/>
      <c r="J116" s="242"/>
      <c r="K116" s="242"/>
      <c r="L116" s="247"/>
      <c r="M116" s="248"/>
      <c r="N116" s="249"/>
      <c r="O116" s="249"/>
      <c r="P116" s="249"/>
      <c r="Q116" s="249"/>
      <c r="R116" s="249"/>
      <c r="S116" s="249"/>
      <c r="T116" s="250"/>
      <c r="U116" s="14"/>
      <c r="V116" s="14"/>
      <c r="W116" s="14"/>
      <c r="X116" s="14"/>
      <c r="Y116" s="14"/>
      <c r="Z116" s="14"/>
      <c r="AA116" s="14"/>
      <c r="AB116" s="14"/>
      <c r="AC116" s="14"/>
      <c r="AD116" s="14"/>
      <c r="AE116" s="14"/>
      <c r="AT116" s="251" t="s">
        <v>163</v>
      </c>
      <c r="AU116" s="251" t="s">
        <v>83</v>
      </c>
      <c r="AV116" s="14" t="s">
        <v>83</v>
      </c>
      <c r="AW116" s="14" t="s">
        <v>33</v>
      </c>
      <c r="AX116" s="14" t="s">
        <v>74</v>
      </c>
      <c r="AY116" s="251" t="s">
        <v>152</v>
      </c>
    </row>
    <row r="117" spans="1:51" s="13" customFormat="1" ht="12">
      <c r="A117" s="13"/>
      <c r="B117" s="231"/>
      <c r="C117" s="232"/>
      <c r="D117" s="226" t="s">
        <v>163</v>
      </c>
      <c r="E117" s="233" t="s">
        <v>19</v>
      </c>
      <c r="F117" s="234" t="s">
        <v>1155</v>
      </c>
      <c r="G117" s="232"/>
      <c r="H117" s="233" t="s">
        <v>19</v>
      </c>
      <c r="I117" s="235"/>
      <c r="J117" s="232"/>
      <c r="K117" s="232"/>
      <c r="L117" s="236"/>
      <c r="M117" s="237"/>
      <c r="N117" s="238"/>
      <c r="O117" s="238"/>
      <c r="P117" s="238"/>
      <c r="Q117" s="238"/>
      <c r="R117" s="238"/>
      <c r="S117" s="238"/>
      <c r="T117" s="239"/>
      <c r="U117" s="13"/>
      <c r="V117" s="13"/>
      <c r="W117" s="13"/>
      <c r="X117" s="13"/>
      <c r="Y117" s="13"/>
      <c r="Z117" s="13"/>
      <c r="AA117" s="13"/>
      <c r="AB117" s="13"/>
      <c r="AC117" s="13"/>
      <c r="AD117" s="13"/>
      <c r="AE117" s="13"/>
      <c r="AT117" s="240" t="s">
        <v>163</v>
      </c>
      <c r="AU117" s="240" t="s">
        <v>83</v>
      </c>
      <c r="AV117" s="13" t="s">
        <v>81</v>
      </c>
      <c r="AW117" s="13" t="s">
        <v>33</v>
      </c>
      <c r="AX117" s="13" t="s">
        <v>74</v>
      </c>
      <c r="AY117" s="240" t="s">
        <v>152</v>
      </c>
    </row>
    <row r="118" spans="1:51" s="14" customFormat="1" ht="12">
      <c r="A118" s="14"/>
      <c r="B118" s="241"/>
      <c r="C118" s="242"/>
      <c r="D118" s="226" t="s">
        <v>163</v>
      </c>
      <c r="E118" s="243" t="s">
        <v>19</v>
      </c>
      <c r="F118" s="244" t="s">
        <v>1156</v>
      </c>
      <c r="G118" s="242"/>
      <c r="H118" s="245">
        <v>0.4</v>
      </c>
      <c r="I118" s="246"/>
      <c r="J118" s="242"/>
      <c r="K118" s="242"/>
      <c r="L118" s="247"/>
      <c r="M118" s="248"/>
      <c r="N118" s="249"/>
      <c r="O118" s="249"/>
      <c r="P118" s="249"/>
      <c r="Q118" s="249"/>
      <c r="R118" s="249"/>
      <c r="S118" s="249"/>
      <c r="T118" s="250"/>
      <c r="U118" s="14"/>
      <c r="V118" s="14"/>
      <c r="W118" s="14"/>
      <c r="X118" s="14"/>
      <c r="Y118" s="14"/>
      <c r="Z118" s="14"/>
      <c r="AA118" s="14"/>
      <c r="AB118" s="14"/>
      <c r="AC118" s="14"/>
      <c r="AD118" s="14"/>
      <c r="AE118" s="14"/>
      <c r="AT118" s="251" t="s">
        <v>163</v>
      </c>
      <c r="AU118" s="251" t="s">
        <v>83</v>
      </c>
      <c r="AV118" s="14" t="s">
        <v>83</v>
      </c>
      <c r="AW118" s="14" t="s">
        <v>33</v>
      </c>
      <c r="AX118" s="14" t="s">
        <v>74</v>
      </c>
      <c r="AY118" s="251" t="s">
        <v>152</v>
      </c>
    </row>
    <row r="119" spans="1:51" s="15" customFormat="1" ht="12">
      <c r="A119" s="15"/>
      <c r="B119" s="252"/>
      <c r="C119" s="253"/>
      <c r="D119" s="226" t="s">
        <v>163</v>
      </c>
      <c r="E119" s="254" t="s">
        <v>19</v>
      </c>
      <c r="F119" s="255" t="s">
        <v>170</v>
      </c>
      <c r="G119" s="253"/>
      <c r="H119" s="256">
        <v>0.528</v>
      </c>
      <c r="I119" s="257"/>
      <c r="J119" s="253"/>
      <c r="K119" s="253"/>
      <c r="L119" s="258"/>
      <c r="M119" s="259"/>
      <c r="N119" s="260"/>
      <c r="O119" s="260"/>
      <c r="P119" s="260"/>
      <c r="Q119" s="260"/>
      <c r="R119" s="260"/>
      <c r="S119" s="260"/>
      <c r="T119" s="261"/>
      <c r="U119" s="15"/>
      <c r="V119" s="15"/>
      <c r="W119" s="15"/>
      <c r="X119" s="15"/>
      <c r="Y119" s="15"/>
      <c r="Z119" s="15"/>
      <c r="AA119" s="15"/>
      <c r="AB119" s="15"/>
      <c r="AC119" s="15"/>
      <c r="AD119" s="15"/>
      <c r="AE119" s="15"/>
      <c r="AT119" s="262" t="s">
        <v>163</v>
      </c>
      <c r="AU119" s="262" t="s">
        <v>83</v>
      </c>
      <c r="AV119" s="15" t="s">
        <v>159</v>
      </c>
      <c r="AW119" s="15" t="s">
        <v>33</v>
      </c>
      <c r="AX119" s="15" t="s">
        <v>81</v>
      </c>
      <c r="AY119" s="262" t="s">
        <v>152</v>
      </c>
    </row>
    <row r="120" spans="1:65" s="2" customFormat="1" ht="37.8" customHeight="1">
      <c r="A120" s="39"/>
      <c r="B120" s="40"/>
      <c r="C120" s="213" t="s">
        <v>159</v>
      </c>
      <c r="D120" s="213" t="s">
        <v>154</v>
      </c>
      <c r="E120" s="214" t="s">
        <v>184</v>
      </c>
      <c r="F120" s="215" t="s">
        <v>185</v>
      </c>
      <c r="G120" s="216" t="s">
        <v>157</v>
      </c>
      <c r="H120" s="217">
        <v>17.724</v>
      </c>
      <c r="I120" s="218"/>
      <c r="J120" s="219">
        <f>ROUND(I120*H120,2)</f>
        <v>0</v>
      </c>
      <c r="K120" s="215" t="s">
        <v>158</v>
      </c>
      <c r="L120" s="45"/>
      <c r="M120" s="220" t="s">
        <v>19</v>
      </c>
      <c r="N120" s="221" t="s">
        <v>45</v>
      </c>
      <c r="O120" s="85"/>
      <c r="P120" s="222">
        <f>O120*H120</f>
        <v>0</v>
      </c>
      <c r="Q120" s="222">
        <v>0</v>
      </c>
      <c r="R120" s="222">
        <f>Q120*H120</f>
        <v>0</v>
      </c>
      <c r="S120" s="222">
        <v>0</v>
      </c>
      <c r="T120" s="223">
        <f>S120*H120</f>
        <v>0</v>
      </c>
      <c r="U120" s="39"/>
      <c r="V120" s="39"/>
      <c r="W120" s="39"/>
      <c r="X120" s="39"/>
      <c r="Y120" s="39"/>
      <c r="Z120" s="39"/>
      <c r="AA120" s="39"/>
      <c r="AB120" s="39"/>
      <c r="AC120" s="39"/>
      <c r="AD120" s="39"/>
      <c r="AE120" s="39"/>
      <c r="AR120" s="224" t="s">
        <v>159</v>
      </c>
      <c r="AT120" s="224" t="s">
        <v>154</v>
      </c>
      <c r="AU120" s="224" t="s">
        <v>83</v>
      </c>
      <c r="AY120" s="18" t="s">
        <v>152</v>
      </c>
      <c r="BE120" s="225">
        <f>IF(N120="základní",J120,0)</f>
        <v>0</v>
      </c>
      <c r="BF120" s="225">
        <f>IF(N120="snížená",J120,0)</f>
        <v>0</v>
      </c>
      <c r="BG120" s="225">
        <f>IF(N120="zákl. přenesená",J120,0)</f>
        <v>0</v>
      </c>
      <c r="BH120" s="225">
        <f>IF(N120="sníž. přenesená",J120,0)</f>
        <v>0</v>
      </c>
      <c r="BI120" s="225">
        <f>IF(N120="nulová",J120,0)</f>
        <v>0</v>
      </c>
      <c r="BJ120" s="18" t="s">
        <v>81</v>
      </c>
      <c r="BK120" s="225">
        <f>ROUND(I120*H120,2)</f>
        <v>0</v>
      </c>
      <c r="BL120" s="18" t="s">
        <v>159</v>
      </c>
      <c r="BM120" s="224" t="s">
        <v>1157</v>
      </c>
    </row>
    <row r="121" spans="1:47" s="2" customFormat="1" ht="12">
      <c r="A121" s="39"/>
      <c r="B121" s="40"/>
      <c r="C121" s="41"/>
      <c r="D121" s="226" t="s">
        <v>161</v>
      </c>
      <c r="E121" s="41"/>
      <c r="F121" s="227" t="s">
        <v>181</v>
      </c>
      <c r="G121" s="41"/>
      <c r="H121" s="41"/>
      <c r="I121" s="228"/>
      <c r="J121" s="41"/>
      <c r="K121" s="41"/>
      <c r="L121" s="45"/>
      <c r="M121" s="229"/>
      <c r="N121" s="230"/>
      <c r="O121" s="85"/>
      <c r="P121" s="85"/>
      <c r="Q121" s="85"/>
      <c r="R121" s="85"/>
      <c r="S121" s="85"/>
      <c r="T121" s="86"/>
      <c r="U121" s="39"/>
      <c r="V121" s="39"/>
      <c r="W121" s="39"/>
      <c r="X121" s="39"/>
      <c r="Y121" s="39"/>
      <c r="Z121" s="39"/>
      <c r="AA121" s="39"/>
      <c r="AB121" s="39"/>
      <c r="AC121" s="39"/>
      <c r="AD121" s="39"/>
      <c r="AE121" s="39"/>
      <c r="AT121" s="18" t="s">
        <v>161</v>
      </c>
      <c r="AU121" s="18" t="s">
        <v>83</v>
      </c>
    </row>
    <row r="122" spans="1:51" s="13" customFormat="1" ht="12">
      <c r="A122" s="13"/>
      <c r="B122" s="231"/>
      <c r="C122" s="232"/>
      <c r="D122" s="226" t="s">
        <v>163</v>
      </c>
      <c r="E122" s="233" t="s">
        <v>19</v>
      </c>
      <c r="F122" s="234" t="s">
        <v>1140</v>
      </c>
      <c r="G122" s="232"/>
      <c r="H122" s="233" t="s">
        <v>19</v>
      </c>
      <c r="I122" s="235"/>
      <c r="J122" s="232"/>
      <c r="K122" s="232"/>
      <c r="L122" s="236"/>
      <c r="M122" s="237"/>
      <c r="N122" s="238"/>
      <c r="O122" s="238"/>
      <c r="P122" s="238"/>
      <c r="Q122" s="238"/>
      <c r="R122" s="238"/>
      <c r="S122" s="238"/>
      <c r="T122" s="239"/>
      <c r="U122" s="13"/>
      <c r="V122" s="13"/>
      <c r="W122" s="13"/>
      <c r="X122" s="13"/>
      <c r="Y122" s="13"/>
      <c r="Z122" s="13"/>
      <c r="AA122" s="13"/>
      <c r="AB122" s="13"/>
      <c r="AC122" s="13"/>
      <c r="AD122" s="13"/>
      <c r="AE122" s="13"/>
      <c r="AT122" s="240" t="s">
        <v>163</v>
      </c>
      <c r="AU122" s="240" t="s">
        <v>83</v>
      </c>
      <c r="AV122" s="13" t="s">
        <v>81</v>
      </c>
      <c r="AW122" s="13" t="s">
        <v>33</v>
      </c>
      <c r="AX122" s="13" t="s">
        <v>74</v>
      </c>
      <c r="AY122" s="240" t="s">
        <v>152</v>
      </c>
    </row>
    <row r="123" spans="1:51" s="14" customFormat="1" ht="12">
      <c r="A123" s="14"/>
      <c r="B123" s="241"/>
      <c r="C123" s="242"/>
      <c r="D123" s="226" t="s">
        <v>163</v>
      </c>
      <c r="E123" s="243" t="s">
        <v>19</v>
      </c>
      <c r="F123" s="244" t="s">
        <v>1141</v>
      </c>
      <c r="G123" s="242"/>
      <c r="H123" s="245">
        <v>2.24</v>
      </c>
      <c r="I123" s="246"/>
      <c r="J123" s="242"/>
      <c r="K123" s="242"/>
      <c r="L123" s="247"/>
      <c r="M123" s="248"/>
      <c r="N123" s="249"/>
      <c r="O123" s="249"/>
      <c r="P123" s="249"/>
      <c r="Q123" s="249"/>
      <c r="R123" s="249"/>
      <c r="S123" s="249"/>
      <c r="T123" s="250"/>
      <c r="U123" s="14"/>
      <c r="V123" s="14"/>
      <c r="W123" s="14"/>
      <c r="X123" s="14"/>
      <c r="Y123" s="14"/>
      <c r="Z123" s="14"/>
      <c r="AA123" s="14"/>
      <c r="AB123" s="14"/>
      <c r="AC123" s="14"/>
      <c r="AD123" s="14"/>
      <c r="AE123" s="14"/>
      <c r="AT123" s="251" t="s">
        <v>163</v>
      </c>
      <c r="AU123" s="251" t="s">
        <v>83</v>
      </c>
      <c r="AV123" s="14" t="s">
        <v>83</v>
      </c>
      <c r="AW123" s="14" t="s">
        <v>33</v>
      </c>
      <c r="AX123" s="14" t="s">
        <v>74</v>
      </c>
      <c r="AY123" s="251" t="s">
        <v>152</v>
      </c>
    </row>
    <row r="124" spans="1:51" s="13" customFormat="1" ht="12">
      <c r="A124" s="13"/>
      <c r="B124" s="231"/>
      <c r="C124" s="232"/>
      <c r="D124" s="226" t="s">
        <v>163</v>
      </c>
      <c r="E124" s="233" t="s">
        <v>19</v>
      </c>
      <c r="F124" s="234" t="s">
        <v>1145</v>
      </c>
      <c r="G124" s="232"/>
      <c r="H124" s="233" t="s">
        <v>19</v>
      </c>
      <c r="I124" s="235"/>
      <c r="J124" s="232"/>
      <c r="K124" s="232"/>
      <c r="L124" s="236"/>
      <c r="M124" s="237"/>
      <c r="N124" s="238"/>
      <c r="O124" s="238"/>
      <c r="P124" s="238"/>
      <c r="Q124" s="238"/>
      <c r="R124" s="238"/>
      <c r="S124" s="238"/>
      <c r="T124" s="239"/>
      <c r="U124" s="13"/>
      <c r="V124" s="13"/>
      <c r="W124" s="13"/>
      <c r="X124" s="13"/>
      <c r="Y124" s="13"/>
      <c r="Z124" s="13"/>
      <c r="AA124" s="13"/>
      <c r="AB124" s="13"/>
      <c r="AC124" s="13"/>
      <c r="AD124" s="13"/>
      <c r="AE124" s="13"/>
      <c r="AT124" s="240" t="s">
        <v>163</v>
      </c>
      <c r="AU124" s="240" t="s">
        <v>83</v>
      </c>
      <c r="AV124" s="13" t="s">
        <v>81</v>
      </c>
      <c r="AW124" s="13" t="s">
        <v>33</v>
      </c>
      <c r="AX124" s="13" t="s">
        <v>74</v>
      </c>
      <c r="AY124" s="240" t="s">
        <v>152</v>
      </c>
    </row>
    <row r="125" spans="1:51" s="14" customFormat="1" ht="12">
      <c r="A125" s="14"/>
      <c r="B125" s="241"/>
      <c r="C125" s="242"/>
      <c r="D125" s="226" t="s">
        <v>163</v>
      </c>
      <c r="E125" s="243" t="s">
        <v>19</v>
      </c>
      <c r="F125" s="244" t="s">
        <v>1146</v>
      </c>
      <c r="G125" s="242"/>
      <c r="H125" s="245">
        <v>8.1</v>
      </c>
      <c r="I125" s="246"/>
      <c r="J125" s="242"/>
      <c r="K125" s="242"/>
      <c r="L125" s="247"/>
      <c r="M125" s="248"/>
      <c r="N125" s="249"/>
      <c r="O125" s="249"/>
      <c r="P125" s="249"/>
      <c r="Q125" s="249"/>
      <c r="R125" s="249"/>
      <c r="S125" s="249"/>
      <c r="T125" s="250"/>
      <c r="U125" s="14"/>
      <c r="V125" s="14"/>
      <c r="W125" s="14"/>
      <c r="X125" s="14"/>
      <c r="Y125" s="14"/>
      <c r="Z125" s="14"/>
      <c r="AA125" s="14"/>
      <c r="AB125" s="14"/>
      <c r="AC125" s="14"/>
      <c r="AD125" s="14"/>
      <c r="AE125" s="14"/>
      <c r="AT125" s="251" t="s">
        <v>163</v>
      </c>
      <c r="AU125" s="251" t="s">
        <v>83</v>
      </c>
      <c r="AV125" s="14" t="s">
        <v>83</v>
      </c>
      <c r="AW125" s="14" t="s">
        <v>33</v>
      </c>
      <c r="AX125" s="14" t="s">
        <v>74</v>
      </c>
      <c r="AY125" s="251" t="s">
        <v>152</v>
      </c>
    </row>
    <row r="126" spans="1:51" s="13" customFormat="1" ht="12">
      <c r="A126" s="13"/>
      <c r="B126" s="231"/>
      <c r="C126" s="232"/>
      <c r="D126" s="226" t="s">
        <v>163</v>
      </c>
      <c r="E126" s="233" t="s">
        <v>19</v>
      </c>
      <c r="F126" s="234" t="s">
        <v>1147</v>
      </c>
      <c r="G126" s="232"/>
      <c r="H126" s="233" t="s">
        <v>19</v>
      </c>
      <c r="I126" s="235"/>
      <c r="J126" s="232"/>
      <c r="K126" s="232"/>
      <c r="L126" s="236"/>
      <c r="M126" s="237"/>
      <c r="N126" s="238"/>
      <c r="O126" s="238"/>
      <c r="P126" s="238"/>
      <c r="Q126" s="238"/>
      <c r="R126" s="238"/>
      <c r="S126" s="238"/>
      <c r="T126" s="239"/>
      <c r="U126" s="13"/>
      <c r="V126" s="13"/>
      <c r="W126" s="13"/>
      <c r="X126" s="13"/>
      <c r="Y126" s="13"/>
      <c r="Z126" s="13"/>
      <c r="AA126" s="13"/>
      <c r="AB126" s="13"/>
      <c r="AC126" s="13"/>
      <c r="AD126" s="13"/>
      <c r="AE126" s="13"/>
      <c r="AT126" s="240" t="s">
        <v>163</v>
      </c>
      <c r="AU126" s="240" t="s">
        <v>83</v>
      </c>
      <c r="AV126" s="13" t="s">
        <v>81</v>
      </c>
      <c r="AW126" s="13" t="s">
        <v>33</v>
      </c>
      <c r="AX126" s="13" t="s">
        <v>74</v>
      </c>
      <c r="AY126" s="240" t="s">
        <v>152</v>
      </c>
    </row>
    <row r="127" spans="1:51" s="14" customFormat="1" ht="12">
      <c r="A127" s="14"/>
      <c r="B127" s="241"/>
      <c r="C127" s="242"/>
      <c r="D127" s="226" t="s">
        <v>163</v>
      </c>
      <c r="E127" s="243" t="s">
        <v>19</v>
      </c>
      <c r="F127" s="244" t="s">
        <v>1148</v>
      </c>
      <c r="G127" s="242"/>
      <c r="H127" s="245">
        <v>6.984</v>
      </c>
      <c r="I127" s="246"/>
      <c r="J127" s="242"/>
      <c r="K127" s="242"/>
      <c r="L127" s="247"/>
      <c r="M127" s="248"/>
      <c r="N127" s="249"/>
      <c r="O127" s="249"/>
      <c r="P127" s="249"/>
      <c r="Q127" s="249"/>
      <c r="R127" s="249"/>
      <c r="S127" s="249"/>
      <c r="T127" s="250"/>
      <c r="U127" s="14"/>
      <c r="V127" s="14"/>
      <c r="W127" s="14"/>
      <c r="X127" s="14"/>
      <c r="Y127" s="14"/>
      <c r="Z127" s="14"/>
      <c r="AA127" s="14"/>
      <c r="AB127" s="14"/>
      <c r="AC127" s="14"/>
      <c r="AD127" s="14"/>
      <c r="AE127" s="14"/>
      <c r="AT127" s="251" t="s">
        <v>163</v>
      </c>
      <c r="AU127" s="251" t="s">
        <v>83</v>
      </c>
      <c r="AV127" s="14" t="s">
        <v>83</v>
      </c>
      <c r="AW127" s="14" t="s">
        <v>33</v>
      </c>
      <c r="AX127" s="14" t="s">
        <v>74</v>
      </c>
      <c r="AY127" s="251" t="s">
        <v>152</v>
      </c>
    </row>
    <row r="128" spans="1:51" s="13" customFormat="1" ht="12">
      <c r="A128" s="13"/>
      <c r="B128" s="231"/>
      <c r="C128" s="232"/>
      <c r="D128" s="226" t="s">
        <v>163</v>
      </c>
      <c r="E128" s="233" t="s">
        <v>19</v>
      </c>
      <c r="F128" s="234" t="s">
        <v>1155</v>
      </c>
      <c r="G128" s="232"/>
      <c r="H128" s="233" t="s">
        <v>19</v>
      </c>
      <c r="I128" s="235"/>
      <c r="J128" s="232"/>
      <c r="K128" s="232"/>
      <c r="L128" s="236"/>
      <c r="M128" s="237"/>
      <c r="N128" s="238"/>
      <c r="O128" s="238"/>
      <c r="P128" s="238"/>
      <c r="Q128" s="238"/>
      <c r="R128" s="238"/>
      <c r="S128" s="238"/>
      <c r="T128" s="239"/>
      <c r="U128" s="13"/>
      <c r="V128" s="13"/>
      <c r="W128" s="13"/>
      <c r="X128" s="13"/>
      <c r="Y128" s="13"/>
      <c r="Z128" s="13"/>
      <c r="AA128" s="13"/>
      <c r="AB128" s="13"/>
      <c r="AC128" s="13"/>
      <c r="AD128" s="13"/>
      <c r="AE128" s="13"/>
      <c r="AT128" s="240" t="s">
        <v>163</v>
      </c>
      <c r="AU128" s="240" t="s">
        <v>83</v>
      </c>
      <c r="AV128" s="13" t="s">
        <v>81</v>
      </c>
      <c r="AW128" s="13" t="s">
        <v>33</v>
      </c>
      <c r="AX128" s="13" t="s">
        <v>74</v>
      </c>
      <c r="AY128" s="240" t="s">
        <v>152</v>
      </c>
    </row>
    <row r="129" spans="1:51" s="14" customFormat="1" ht="12">
      <c r="A129" s="14"/>
      <c r="B129" s="241"/>
      <c r="C129" s="242"/>
      <c r="D129" s="226" t="s">
        <v>163</v>
      </c>
      <c r="E129" s="243" t="s">
        <v>19</v>
      </c>
      <c r="F129" s="244" t="s">
        <v>1156</v>
      </c>
      <c r="G129" s="242"/>
      <c r="H129" s="245">
        <v>0.4</v>
      </c>
      <c r="I129" s="246"/>
      <c r="J129" s="242"/>
      <c r="K129" s="242"/>
      <c r="L129" s="247"/>
      <c r="M129" s="248"/>
      <c r="N129" s="249"/>
      <c r="O129" s="249"/>
      <c r="P129" s="249"/>
      <c r="Q129" s="249"/>
      <c r="R129" s="249"/>
      <c r="S129" s="249"/>
      <c r="T129" s="250"/>
      <c r="U129" s="14"/>
      <c r="V129" s="14"/>
      <c r="W129" s="14"/>
      <c r="X129" s="14"/>
      <c r="Y129" s="14"/>
      <c r="Z129" s="14"/>
      <c r="AA129" s="14"/>
      <c r="AB129" s="14"/>
      <c r="AC129" s="14"/>
      <c r="AD129" s="14"/>
      <c r="AE129" s="14"/>
      <c r="AT129" s="251" t="s">
        <v>163</v>
      </c>
      <c r="AU129" s="251" t="s">
        <v>83</v>
      </c>
      <c r="AV129" s="14" t="s">
        <v>83</v>
      </c>
      <c r="AW129" s="14" t="s">
        <v>33</v>
      </c>
      <c r="AX129" s="14" t="s">
        <v>74</v>
      </c>
      <c r="AY129" s="251" t="s">
        <v>152</v>
      </c>
    </row>
    <row r="130" spans="1:51" s="15" customFormat="1" ht="12">
      <c r="A130" s="15"/>
      <c r="B130" s="252"/>
      <c r="C130" s="253"/>
      <c r="D130" s="226" t="s">
        <v>163</v>
      </c>
      <c r="E130" s="254" t="s">
        <v>19</v>
      </c>
      <c r="F130" s="255" t="s">
        <v>170</v>
      </c>
      <c r="G130" s="253"/>
      <c r="H130" s="256">
        <v>17.724</v>
      </c>
      <c r="I130" s="257"/>
      <c r="J130" s="253"/>
      <c r="K130" s="253"/>
      <c r="L130" s="258"/>
      <c r="M130" s="259"/>
      <c r="N130" s="260"/>
      <c r="O130" s="260"/>
      <c r="P130" s="260"/>
      <c r="Q130" s="260"/>
      <c r="R130" s="260"/>
      <c r="S130" s="260"/>
      <c r="T130" s="261"/>
      <c r="U130" s="15"/>
      <c r="V130" s="15"/>
      <c r="W130" s="15"/>
      <c r="X130" s="15"/>
      <c r="Y130" s="15"/>
      <c r="Z130" s="15"/>
      <c r="AA130" s="15"/>
      <c r="AB130" s="15"/>
      <c r="AC130" s="15"/>
      <c r="AD130" s="15"/>
      <c r="AE130" s="15"/>
      <c r="AT130" s="262" t="s">
        <v>163</v>
      </c>
      <c r="AU130" s="262" t="s">
        <v>83</v>
      </c>
      <c r="AV130" s="15" t="s">
        <v>159</v>
      </c>
      <c r="AW130" s="15" t="s">
        <v>33</v>
      </c>
      <c r="AX130" s="15" t="s">
        <v>81</v>
      </c>
      <c r="AY130" s="262" t="s">
        <v>152</v>
      </c>
    </row>
    <row r="131" spans="1:65" s="2" customFormat="1" ht="24.15" customHeight="1">
      <c r="A131" s="39"/>
      <c r="B131" s="40"/>
      <c r="C131" s="213" t="s">
        <v>189</v>
      </c>
      <c r="D131" s="213" t="s">
        <v>154</v>
      </c>
      <c r="E131" s="214" t="s">
        <v>203</v>
      </c>
      <c r="F131" s="215" t="s">
        <v>204</v>
      </c>
      <c r="G131" s="216" t="s">
        <v>157</v>
      </c>
      <c r="H131" s="217">
        <v>17.724</v>
      </c>
      <c r="I131" s="218"/>
      <c r="J131" s="219">
        <f>ROUND(I131*H131,2)</f>
        <v>0</v>
      </c>
      <c r="K131" s="215" t="s">
        <v>158</v>
      </c>
      <c r="L131" s="45"/>
      <c r="M131" s="220" t="s">
        <v>19</v>
      </c>
      <c r="N131" s="221" t="s">
        <v>45</v>
      </c>
      <c r="O131" s="85"/>
      <c r="P131" s="222">
        <f>O131*H131</f>
        <v>0</v>
      </c>
      <c r="Q131" s="222">
        <v>0</v>
      </c>
      <c r="R131" s="222">
        <f>Q131*H131</f>
        <v>0</v>
      </c>
      <c r="S131" s="222">
        <v>0</v>
      </c>
      <c r="T131" s="223">
        <f>S131*H131</f>
        <v>0</v>
      </c>
      <c r="U131" s="39"/>
      <c r="V131" s="39"/>
      <c r="W131" s="39"/>
      <c r="X131" s="39"/>
      <c r="Y131" s="39"/>
      <c r="Z131" s="39"/>
      <c r="AA131" s="39"/>
      <c r="AB131" s="39"/>
      <c r="AC131" s="39"/>
      <c r="AD131" s="39"/>
      <c r="AE131" s="39"/>
      <c r="AR131" s="224" t="s">
        <v>159</v>
      </c>
      <c r="AT131" s="224" t="s">
        <v>154</v>
      </c>
      <c r="AU131" s="224" t="s">
        <v>83</v>
      </c>
      <c r="AY131" s="18" t="s">
        <v>152</v>
      </c>
      <c r="BE131" s="225">
        <f>IF(N131="základní",J131,0)</f>
        <v>0</v>
      </c>
      <c r="BF131" s="225">
        <f>IF(N131="snížená",J131,0)</f>
        <v>0</v>
      </c>
      <c r="BG131" s="225">
        <f>IF(N131="zákl. přenesená",J131,0)</f>
        <v>0</v>
      </c>
      <c r="BH131" s="225">
        <f>IF(N131="sníž. přenesená",J131,0)</f>
        <v>0</v>
      </c>
      <c r="BI131" s="225">
        <f>IF(N131="nulová",J131,0)</f>
        <v>0</v>
      </c>
      <c r="BJ131" s="18" t="s">
        <v>81</v>
      </c>
      <c r="BK131" s="225">
        <f>ROUND(I131*H131,2)</f>
        <v>0</v>
      </c>
      <c r="BL131" s="18" t="s">
        <v>159</v>
      </c>
      <c r="BM131" s="224" t="s">
        <v>1158</v>
      </c>
    </row>
    <row r="132" spans="1:47" s="2" customFormat="1" ht="12">
      <c r="A132" s="39"/>
      <c r="B132" s="40"/>
      <c r="C132" s="41"/>
      <c r="D132" s="226" t="s">
        <v>161</v>
      </c>
      <c r="E132" s="41"/>
      <c r="F132" s="227" t="s">
        <v>200</v>
      </c>
      <c r="G132" s="41"/>
      <c r="H132" s="41"/>
      <c r="I132" s="228"/>
      <c r="J132" s="41"/>
      <c r="K132" s="41"/>
      <c r="L132" s="45"/>
      <c r="M132" s="229"/>
      <c r="N132" s="230"/>
      <c r="O132" s="85"/>
      <c r="P132" s="85"/>
      <c r="Q132" s="85"/>
      <c r="R132" s="85"/>
      <c r="S132" s="85"/>
      <c r="T132" s="86"/>
      <c r="U132" s="39"/>
      <c r="V132" s="39"/>
      <c r="W132" s="39"/>
      <c r="X132" s="39"/>
      <c r="Y132" s="39"/>
      <c r="Z132" s="39"/>
      <c r="AA132" s="39"/>
      <c r="AB132" s="39"/>
      <c r="AC132" s="39"/>
      <c r="AD132" s="39"/>
      <c r="AE132" s="39"/>
      <c r="AT132" s="18" t="s">
        <v>161</v>
      </c>
      <c r="AU132" s="18" t="s">
        <v>83</v>
      </c>
    </row>
    <row r="133" spans="1:51" s="13" customFormat="1" ht="12">
      <c r="A133" s="13"/>
      <c r="B133" s="231"/>
      <c r="C133" s="232"/>
      <c r="D133" s="226" t="s">
        <v>163</v>
      </c>
      <c r="E133" s="233" t="s">
        <v>19</v>
      </c>
      <c r="F133" s="234" t="s">
        <v>1140</v>
      </c>
      <c r="G133" s="232"/>
      <c r="H133" s="233" t="s">
        <v>19</v>
      </c>
      <c r="I133" s="235"/>
      <c r="J133" s="232"/>
      <c r="K133" s="232"/>
      <c r="L133" s="236"/>
      <c r="M133" s="237"/>
      <c r="N133" s="238"/>
      <c r="O133" s="238"/>
      <c r="P133" s="238"/>
      <c r="Q133" s="238"/>
      <c r="R133" s="238"/>
      <c r="S133" s="238"/>
      <c r="T133" s="239"/>
      <c r="U133" s="13"/>
      <c r="V133" s="13"/>
      <c r="W133" s="13"/>
      <c r="X133" s="13"/>
      <c r="Y133" s="13"/>
      <c r="Z133" s="13"/>
      <c r="AA133" s="13"/>
      <c r="AB133" s="13"/>
      <c r="AC133" s="13"/>
      <c r="AD133" s="13"/>
      <c r="AE133" s="13"/>
      <c r="AT133" s="240" t="s">
        <v>163</v>
      </c>
      <c r="AU133" s="240" t="s">
        <v>83</v>
      </c>
      <c r="AV133" s="13" t="s">
        <v>81</v>
      </c>
      <c r="AW133" s="13" t="s">
        <v>33</v>
      </c>
      <c r="AX133" s="13" t="s">
        <v>74</v>
      </c>
      <c r="AY133" s="240" t="s">
        <v>152</v>
      </c>
    </row>
    <row r="134" spans="1:51" s="14" customFormat="1" ht="12">
      <c r="A134" s="14"/>
      <c r="B134" s="241"/>
      <c r="C134" s="242"/>
      <c r="D134" s="226" t="s">
        <v>163</v>
      </c>
      <c r="E134" s="243" t="s">
        <v>19</v>
      </c>
      <c r="F134" s="244" t="s">
        <v>1141</v>
      </c>
      <c r="G134" s="242"/>
      <c r="H134" s="245">
        <v>2.24</v>
      </c>
      <c r="I134" s="246"/>
      <c r="J134" s="242"/>
      <c r="K134" s="242"/>
      <c r="L134" s="247"/>
      <c r="M134" s="248"/>
      <c r="N134" s="249"/>
      <c r="O134" s="249"/>
      <c r="P134" s="249"/>
      <c r="Q134" s="249"/>
      <c r="R134" s="249"/>
      <c r="S134" s="249"/>
      <c r="T134" s="250"/>
      <c r="U134" s="14"/>
      <c r="V134" s="14"/>
      <c r="W134" s="14"/>
      <c r="X134" s="14"/>
      <c r="Y134" s="14"/>
      <c r="Z134" s="14"/>
      <c r="AA134" s="14"/>
      <c r="AB134" s="14"/>
      <c r="AC134" s="14"/>
      <c r="AD134" s="14"/>
      <c r="AE134" s="14"/>
      <c r="AT134" s="251" t="s">
        <v>163</v>
      </c>
      <c r="AU134" s="251" t="s">
        <v>83</v>
      </c>
      <c r="AV134" s="14" t="s">
        <v>83</v>
      </c>
      <c r="AW134" s="14" t="s">
        <v>33</v>
      </c>
      <c r="AX134" s="14" t="s">
        <v>74</v>
      </c>
      <c r="AY134" s="251" t="s">
        <v>152</v>
      </c>
    </row>
    <row r="135" spans="1:51" s="13" customFormat="1" ht="12">
      <c r="A135" s="13"/>
      <c r="B135" s="231"/>
      <c r="C135" s="232"/>
      <c r="D135" s="226" t="s">
        <v>163</v>
      </c>
      <c r="E135" s="233" t="s">
        <v>19</v>
      </c>
      <c r="F135" s="234" t="s">
        <v>1145</v>
      </c>
      <c r="G135" s="232"/>
      <c r="H135" s="233" t="s">
        <v>19</v>
      </c>
      <c r="I135" s="235"/>
      <c r="J135" s="232"/>
      <c r="K135" s="232"/>
      <c r="L135" s="236"/>
      <c r="M135" s="237"/>
      <c r="N135" s="238"/>
      <c r="O135" s="238"/>
      <c r="P135" s="238"/>
      <c r="Q135" s="238"/>
      <c r="R135" s="238"/>
      <c r="S135" s="238"/>
      <c r="T135" s="239"/>
      <c r="U135" s="13"/>
      <c r="V135" s="13"/>
      <c r="W135" s="13"/>
      <c r="X135" s="13"/>
      <c r="Y135" s="13"/>
      <c r="Z135" s="13"/>
      <c r="AA135" s="13"/>
      <c r="AB135" s="13"/>
      <c r="AC135" s="13"/>
      <c r="AD135" s="13"/>
      <c r="AE135" s="13"/>
      <c r="AT135" s="240" t="s">
        <v>163</v>
      </c>
      <c r="AU135" s="240" t="s">
        <v>83</v>
      </c>
      <c r="AV135" s="13" t="s">
        <v>81</v>
      </c>
      <c r="AW135" s="13" t="s">
        <v>33</v>
      </c>
      <c r="AX135" s="13" t="s">
        <v>74</v>
      </c>
      <c r="AY135" s="240" t="s">
        <v>152</v>
      </c>
    </row>
    <row r="136" spans="1:51" s="14" customFormat="1" ht="12">
      <c r="A136" s="14"/>
      <c r="B136" s="241"/>
      <c r="C136" s="242"/>
      <c r="D136" s="226" t="s">
        <v>163</v>
      </c>
      <c r="E136" s="243" t="s">
        <v>19</v>
      </c>
      <c r="F136" s="244" t="s">
        <v>1146</v>
      </c>
      <c r="G136" s="242"/>
      <c r="H136" s="245">
        <v>8.1</v>
      </c>
      <c r="I136" s="246"/>
      <c r="J136" s="242"/>
      <c r="K136" s="242"/>
      <c r="L136" s="247"/>
      <c r="M136" s="248"/>
      <c r="N136" s="249"/>
      <c r="O136" s="249"/>
      <c r="P136" s="249"/>
      <c r="Q136" s="249"/>
      <c r="R136" s="249"/>
      <c r="S136" s="249"/>
      <c r="T136" s="250"/>
      <c r="U136" s="14"/>
      <c r="V136" s="14"/>
      <c r="W136" s="14"/>
      <c r="X136" s="14"/>
      <c r="Y136" s="14"/>
      <c r="Z136" s="14"/>
      <c r="AA136" s="14"/>
      <c r="AB136" s="14"/>
      <c r="AC136" s="14"/>
      <c r="AD136" s="14"/>
      <c r="AE136" s="14"/>
      <c r="AT136" s="251" t="s">
        <v>163</v>
      </c>
      <c r="AU136" s="251" t="s">
        <v>83</v>
      </c>
      <c r="AV136" s="14" t="s">
        <v>83</v>
      </c>
      <c r="AW136" s="14" t="s">
        <v>33</v>
      </c>
      <c r="AX136" s="14" t="s">
        <v>74</v>
      </c>
      <c r="AY136" s="251" t="s">
        <v>152</v>
      </c>
    </row>
    <row r="137" spans="1:51" s="13" customFormat="1" ht="12">
      <c r="A137" s="13"/>
      <c r="B137" s="231"/>
      <c r="C137" s="232"/>
      <c r="D137" s="226" t="s">
        <v>163</v>
      </c>
      <c r="E137" s="233" t="s">
        <v>19</v>
      </c>
      <c r="F137" s="234" t="s">
        <v>1147</v>
      </c>
      <c r="G137" s="232"/>
      <c r="H137" s="233" t="s">
        <v>19</v>
      </c>
      <c r="I137" s="235"/>
      <c r="J137" s="232"/>
      <c r="K137" s="232"/>
      <c r="L137" s="236"/>
      <c r="M137" s="237"/>
      <c r="N137" s="238"/>
      <c r="O137" s="238"/>
      <c r="P137" s="238"/>
      <c r="Q137" s="238"/>
      <c r="R137" s="238"/>
      <c r="S137" s="238"/>
      <c r="T137" s="239"/>
      <c r="U137" s="13"/>
      <c r="V137" s="13"/>
      <c r="W137" s="13"/>
      <c r="X137" s="13"/>
      <c r="Y137" s="13"/>
      <c r="Z137" s="13"/>
      <c r="AA137" s="13"/>
      <c r="AB137" s="13"/>
      <c r="AC137" s="13"/>
      <c r="AD137" s="13"/>
      <c r="AE137" s="13"/>
      <c r="AT137" s="240" t="s">
        <v>163</v>
      </c>
      <c r="AU137" s="240" t="s">
        <v>83</v>
      </c>
      <c r="AV137" s="13" t="s">
        <v>81</v>
      </c>
      <c r="AW137" s="13" t="s">
        <v>33</v>
      </c>
      <c r="AX137" s="13" t="s">
        <v>74</v>
      </c>
      <c r="AY137" s="240" t="s">
        <v>152</v>
      </c>
    </row>
    <row r="138" spans="1:51" s="14" customFormat="1" ht="12">
      <c r="A138" s="14"/>
      <c r="B138" s="241"/>
      <c r="C138" s="242"/>
      <c r="D138" s="226" t="s">
        <v>163</v>
      </c>
      <c r="E138" s="243" t="s">
        <v>19</v>
      </c>
      <c r="F138" s="244" t="s">
        <v>1148</v>
      </c>
      <c r="G138" s="242"/>
      <c r="H138" s="245">
        <v>6.984</v>
      </c>
      <c r="I138" s="246"/>
      <c r="J138" s="242"/>
      <c r="K138" s="242"/>
      <c r="L138" s="247"/>
      <c r="M138" s="248"/>
      <c r="N138" s="249"/>
      <c r="O138" s="249"/>
      <c r="P138" s="249"/>
      <c r="Q138" s="249"/>
      <c r="R138" s="249"/>
      <c r="S138" s="249"/>
      <c r="T138" s="250"/>
      <c r="U138" s="14"/>
      <c r="V138" s="14"/>
      <c r="W138" s="14"/>
      <c r="X138" s="14"/>
      <c r="Y138" s="14"/>
      <c r="Z138" s="14"/>
      <c r="AA138" s="14"/>
      <c r="AB138" s="14"/>
      <c r="AC138" s="14"/>
      <c r="AD138" s="14"/>
      <c r="AE138" s="14"/>
      <c r="AT138" s="251" t="s">
        <v>163</v>
      </c>
      <c r="AU138" s="251" t="s">
        <v>83</v>
      </c>
      <c r="AV138" s="14" t="s">
        <v>83</v>
      </c>
      <c r="AW138" s="14" t="s">
        <v>33</v>
      </c>
      <c r="AX138" s="14" t="s">
        <v>74</v>
      </c>
      <c r="AY138" s="251" t="s">
        <v>152</v>
      </c>
    </row>
    <row r="139" spans="1:51" s="13" customFormat="1" ht="12">
      <c r="A139" s="13"/>
      <c r="B139" s="231"/>
      <c r="C139" s="232"/>
      <c r="D139" s="226" t="s">
        <v>163</v>
      </c>
      <c r="E139" s="233" t="s">
        <v>19</v>
      </c>
      <c r="F139" s="234" t="s">
        <v>1155</v>
      </c>
      <c r="G139" s="232"/>
      <c r="H139" s="233" t="s">
        <v>19</v>
      </c>
      <c r="I139" s="235"/>
      <c r="J139" s="232"/>
      <c r="K139" s="232"/>
      <c r="L139" s="236"/>
      <c r="M139" s="237"/>
      <c r="N139" s="238"/>
      <c r="O139" s="238"/>
      <c r="P139" s="238"/>
      <c r="Q139" s="238"/>
      <c r="R139" s="238"/>
      <c r="S139" s="238"/>
      <c r="T139" s="239"/>
      <c r="U139" s="13"/>
      <c r="V139" s="13"/>
      <c r="W139" s="13"/>
      <c r="X139" s="13"/>
      <c r="Y139" s="13"/>
      <c r="Z139" s="13"/>
      <c r="AA139" s="13"/>
      <c r="AB139" s="13"/>
      <c r="AC139" s="13"/>
      <c r="AD139" s="13"/>
      <c r="AE139" s="13"/>
      <c r="AT139" s="240" t="s">
        <v>163</v>
      </c>
      <c r="AU139" s="240" t="s">
        <v>83</v>
      </c>
      <c r="AV139" s="13" t="s">
        <v>81</v>
      </c>
      <c r="AW139" s="13" t="s">
        <v>33</v>
      </c>
      <c r="AX139" s="13" t="s">
        <v>74</v>
      </c>
      <c r="AY139" s="240" t="s">
        <v>152</v>
      </c>
    </row>
    <row r="140" spans="1:51" s="14" customFormat="1" ht="12">
      <c r="A140" s="14"/>
      <c r="B140" s="241"/>
      <c r="C140" s="242"/>
      <c r="D140" s="226" t="s">
        <v>163</v>
      </c>
      <c r="E140" s="243" t="s">
        <v>19</v>
      </c>
      <c r="F140" s="244" t="s">
        <v>1156</v>
      </c>
      <c r="G140" s="242"/>
      <c r="H140" s="245">
        <v>0.4</v>
      </c>
      <c r="I140" s="246"/>
      <c r="J140" s="242"/>
      <c r="K140" s="242"/>
      <c r="L140" s="247"/>
      <c r="M140" s="248"/>
      <c r="N140" s="249"/>
      <c r="O140" s="249"/>
      <c r="P140" s="249"/>
      <c r="Q140" s="249"/>
      <c r="R140" s="249"/>
      <c r="S140" s="249"/>
      <c r="T140" s="250"/>
      <c r="U140" s="14"/>
      <c r="V140" s="14"/>
      <c r="W140" s="14"/>
      <c r="X140" s="14"/>
      <c r="Y140" s="14"/>
      <c r="Z140" s="14"/>
      <c r="AA140" s="14"/>
      <c r="AB140" s="14"/>
      <c r="AC140" s="14"/>
      <c r="AD140" s="14"/>
      <c r="AE140" s="14"/>
      <c r="AT140" s="251" t="s">
        <v>163</v>
      </c>
      <c r="AU140" s="251" t="s">
        <v>83</v>
      </c>
      <c r="AV140" s="14" t="s">
        <v>83</v>
      </c>
      <c r="AW140" s="14" t="s">
        <v>33</v>
      </c>
      <c r="AX140" s="14" t="s">
        <v>74</v>
      </c>
      <c r="AY140" s="251" t="s">
        <v>152</v>
      </c>
    </row>
    <row r="141" spans="1:51" s="15" customFormat="1" ht="12">
      <c r="A141" s="15"/>
      <c r="B141" s="252"/>
      <c r="C141" s="253"/>
      <c r="D141" s="226" t="s">
        <v>163</v>
      </c>
      <c r="E141" s="254" t="s">
        <v>19</v>
      </c>
      <c r="F141" s="255" t="s">
        <v>170</v>
      </c>
      <c r="G141" s="253"/>
      <c r="H141" s="256">
        <v>17.724</v>
      </c>
      <c r="I141" s="257"/>
      <c r="J141" s="253"/>
      <c r="K141" s="253"/>
      <c r="L141" s="258"/>
      <c r="M141" s="259"/>
      <c r="N141" s="260"/>
      <c r="O141" s="260"/>
      <c r="P141" s="260"/>
      <c r="Q141" s="260"/>
      <c r="R141" s="260"/>
      <c r="S141" s="260"/>
      <c r="T141" s="261"/>
      <c r="U141" s="15"/>
      <c r="V141" s="15"/>
      <c r="W141" s="15"/>
      <c r="X141" s="15"/>
      <c r="Y141" s="15"/>
      <c r="Z141" s="15"/>
      <c r="AA141" s="15"/>
      <c r="AB141" s="15"/>
      <c r="AC141" s="15"/>
      <c r="AD141" s="15"/>
      <c r="AE141" s="15"/>
      <c r="AT141" s="262" t="s">
        <v>163</v>
      </c>
      <c r="AU141" s="262" t="s">
        <v>83</v>
      </c>
      <c r="AV141" s="15" t="s">
        <v>159</v>
      </c>
      <c r="AW141" s="15" t="s">
        <v>33</v>
      </c>
      <c r="AX141" s="15" t="s">
        <v>81</v>
      </c>
      <c r="AY141" s="262" t="s">
        <v>152</v>
      </c>
    </row>
    <row r="142" spans="1:63" s="12" customFormat="1" ht="22.8" customHeight="1">
      <c r="A142" s="12"/>
      <c r="B142" s="197"/>
      <c r="C142" s="198"/>
      <c r="D142" s="199" t="s">
        <v>73</v>
      </c>
      <c r="E142" s="211" t="s">
        <v>83</v>
      </c>
      <c r="F142" s="211" t="s">
        <v>206</v>
      </c>
      <c r="G142" s="198"/>
      <c r="H142" s="198"/>
      <c r="I142" s="201"/>
      <c r="J142" s="212">
        <f>BK142</f>
        <v>0</v>
      </c>
      <c r="K142" s="198"/>
      <c r="L142" s="203"/>
      <c r="M142" s="204"/>
      <c r="N142" s="205"/>
      <c r="O142" s="205"/>
      <c r="P142" s="206">
        <f>SUM(P143:P162)</f>
        <v>0</v>
      </c>
      <c r="Q142" s="205"/>
      <c r="R142" s="206">
        <f>SUM(R143:R162)</f>
        <v>34.399267280000004</v>
      </c>
      <c r="S142" s="205"/>
      <c r="T142" s="207">
        <f>SUM(T143:T162)</f>
        <v>0</v>
      </c>
      <c r="U142" s="12"/>
      <c r="V142" s="12"/>
      <c r="W142" s="12"/>
      <c r="X142" s="12"/>
      <c r="Y142" s="12"/>
      <c r="Z142" s="12"/>
      <c r="AA142" s="12"/>
      <c r="AB142" s="12"/>
      <c r="AC142" s="12"/>
      <c r="AD142" s="12"/>
      <c r="AE142" s="12"/>
      <c r="AR142" s="208" t="s">
        <v>81</v>
      </c>
      <c r="AT142" s="209" t="s">
        <v>73</v>
      </c>
      <c r="AU142" s="209" t="s">
        <v>81</v>
      </c>
      <c r="AY142" s="208" t="s">
        <v>152</v>
      </c>
      <c r="BK142" s="210">
        <f>SUM(BK143:BK162)</f>
        <v>0</v>
      </c>
    </row>
    <row r="143" spans="1:65" s="2" customFormat="1" ht="14.4" customHeight="1">
      <c r="A143" s="39"/>
      <c r="B143" s="40"/>
      <c r="C143" s="213" t="s">
        <v>196</v>
      </c>
      <c r="D143" s="213" t="s">
        <v>154</v>
      </c>
      <c r="E143" s="214" t="s">
        <v>1159</v>
      </c>
      <c r="F143" s="215" t="s">
        <v>1160</v>
      </c>
      <c r="G143" s="216" t="s">
        <v>475</v>
      </c>
      <c r="H143" s="217">
        <v>0.8</v>
      </c>
      <c r="I143" s="218"/>
      <c r="J143" s="219">
        <f>ROUND(I143*H143,2)</f>
        <v>0</v>
      </c>
      <c r="K143" s="215" t="s">
        <v>158</v>
      </c>
      <c r="L143" s="45"/>
      <c r="M143" s="220" t="s">
        <v>19</v>
      </c>
      <c r="N143" s="221" t="s">
        <v>45</v>
      </c>
      <c r="O143" s="85"/>
      <c r="P143" s="222">
        <f>O143*H143</f>
        <v>0</v>
      </c>
      <c r="Q143" s="222">
        <v>0.00028</v>
      </c>
      <c r="R143" s="222">
        <f>Q143*H143</f>
        <v>0.000224</v>
      </c>
      <c r="S143" s="222">
        <v>0</v>
      </c>
      <c r="T143" s="223">
        <f>S143*H143</f>
        <v>0</v>
      </c>
      <c r="U143" s="39"/>
      <c r="V143" s="39"/>
      <c r="W143" s="39"/>
      <c r="X143" s="39"/>
      <c r="Y143" s="39"/>
      <c r="Z143" s="39"/>
      <c r="AA143" s="39"/>
      <c r="AB143" s="39"/>
      <c r="AC143" s="39"/>
      <c r="AD143" s="39"/>
      <c r="AE143" s="39"/>
      <c r="AR143" s="224" t="s">
        <v>159</v>
      </c>
      <c r="AT143" s="224" t="s">
        <v>154</v>
      </c>
      <c r="AU143" s="224" t="s">
        <v>83</v>
      </c>
      <c r="AY143" s="18" t="s">
        <v>152</v>
      </c>
      <c r="BE143" s="225">
        <f>IF(N143="základní",J143,0)</f>
        <v>0</v>
      </c>
      <c r="BF143" s="225">
        <f>IF(N143="snížená",J143,0)</f>
        <v>0</v>
      </c>
      <c r="BG143" s="225">
        <f>IF(N143="zákl. přenesená",J143,0)</f>
        <v>0</v>
      </c>
      <c r="BH143" s="225">
        <f>IF(N143="sníž. přenesená",J143,0)</f>
        <v>0</v>
      </c>
      <c r="BI143" s="225">
        <f>IF(N143="nulová",J143,0)</f>
        <v>0</v>
      </c>
      <c r="BJ143" s="18" t="s">
        <v>81</v>
      </c>
      <c r="BK143" s="225">
        <f>ROUND(I143*H143,2)</f>
        <v>0</v>
      </c>
      <c r="BL143" s="18" t="s">
        <v>159</v>
      </c>
      <c r="BM143" s="224" t="s">
        <v>1161</v>
      </c>
    </row>
    <row r="144" spans="1:51" s="13" customFormat="1" ht="12">
      <c r="A144" s="13"/>
      <c r="B144" s="231"/>
      <c r="C144" s="232"/>
      <c r="D144" s="226" t="s">
        <v>163</v>
      </c>
      <c r="E144" s="233" t="s">
        <v>19</v>
      </c>
      <c r="F144" s="234" t="s">
        <v>1162</v>
      </c>
      <c r="G144" s="232"/>
      <c r="H144" s="233" t="s">
        <v>19</v>
      </c>
      <c r="I144" s="235"/>
      <c r="J144" s="232"/>
      <c r="K144" s="232"/>
      <c r="L144" s="236"/>
      <c r="M144" s="237"/>
      <c r="N144" s="238"/>
      <c r="O144" s="238"/>
      <c r="P144" s="238"/>
      <c r="Q144" s="238"/>
      <c r="R144" s="238"/>
      <c r="S144" s="238"/>
      <c r="T144" s="239"/>
      <c r="U144" s="13"/>
      <c r="V144" s="13"/>
      <c r="W144" s="13"/>
      <c r="X144" s="13"/>
      <c r="Y144" s="13"/>
      <c r="Z144" s="13"/>
      <c r="AA144" s="13"/>
      <c r="AB144" s="13"/>
      <c r="AC144" s="13"/>
      <c r="AD144" s="13"/>
      <c r="AE144" s="13"/>
      <c r="AT144" s="240" t="s">
        <v>163</v>
      </c>
      <c r="AU144" s="240" t="s">
        <v>83</v>
      </c>
      <c r="AV144" s="13" t="s">
        <v>81</v>
      </c>
      <c r="AW144" s="13" t="s">
        <v>33</v>
      </c>
      <c r="AX144" s="13" t="s">
        <v>74</v>
      </c>
      <c r="AY144" s="240" t="s">
        <v>152</v>
      </c>
    </row>
    <row r="145" spans="1:51" s="14" customFormat="1" ht="12">
      <c r="A145" s="14"/>
      <c r="B145" s="241"/>
      <c r="C145" s="242"/>
      <c r="D145" s="226" t="s">
        <v>163</v>
      </c>
      <c r="E145" s="243" t="s">
        <v>19</v>
      </c>
      <c r="F145" s="244" t="s">
        <v>1163</v>
      </c>
      <c r="G145" s="242"/>
      <c r="H145" s="245">
        <v>0.8</v>
      </c>
      <c r="I145" s="246"/>
      <c r="J145" s="242"/>
      <c r="K145" s="242"/>
      <c r="L145" s="247"/>
      <c r="M145" s="248"/>
      <c r="N145" s="249"/>
      <c r="O145" s="249"/>
      <c r="P145" s="249"/>
      <c r="Q145" s="249"/>
      <c r="R145" s="249"/>
      <c r="S145" s="249"/>
      <c r="T145" s="250"/>
      <c r="U145" s="14"/>
      <c r="V145" s="14"/>
      <c r="W145" s="14"/>
      <c r="X145" s="14"/>
      <c r="Y145" s="14"/>
      <c r="Z145" s="14"/>
      <c r="AA145" s="14"/>
      <c r="AB145" s="14"/>
      <c r="AC145" s="14"/>
      <c r="AD145" s="14"/>
      <c r="AE145" s="14"/>
      <c r="AT145" s="251" t="s">
        <v>163</v>
      </c>
      <c r="AU145" s="251" t="s">
        <v>83</v>
      </c>
      <c r="AV145" s="14" t="s">
        <v>83</v>
      </c>
      <c r="AW145" s="14" t="s">
        <v>33</v>
      </c>
      <c r="AX145" s="14" t="s">
        <v>74</v>
      </c>
      <c r="AY145" s="251" t="s">
        <v>152</v>
      </c>
    </row>
    <row r="146" spans="1:51" s="15" customFormat="1" ht="12">
      <c r="A146" s="15"/>
      <c r="B146" s="252"/>
      <c r="C146" s="253"/>
      <c r="D146" s="226" t="s">
        <v>163</v>
      </c>
      <c r="E146" s="254" t="s">
        <v>19</v>
      </c>
      <c r="F146" s="255" t="s">
        <v>170</v>
      </c>
      <c r="G146" s="253"/>
      <c r="H146" s="256">
        <v>0.8</v>
      </c>
      <c r="I146" s="257"/>
      <c r="J146" s="253"/>
      <c r="K146" s="253"/>
      <c r="L146" s="258"/>
      <c r="M146" s="259"/>
      <c r="N146" s="260"/>
      <c r="O146" s="260"/>
      <c r="P146" s="260"/>
      <c r="Q146" s="260"/>
      <c r="R146" s="260"/>
      <c r="S146" s="260"/>
      <c r="T146" s="261"/>
      <c r="U146" s="15"/>
      <c r="V146" s="15"/>
      <c r="W146" s="15"/>
      <c r="X146" s="15"/>
      <c r="Y146" s="15"/>
      <c r="Z146" s="15"/>
      <c r="AA146" s="15"/>
      <c r="AB146" s="15"/>
      <c r="AC146" s="15"/>
      <c r="AD146" s="15"/>
      <c r="AE146" s="15"/>
      <c r="AT146" s="262" t="s">
        <v>163</v>
      </c>
      <c r="AU146" s="262" t="s">
        <v>83</v>
      </c>
      <c r="AV146" s="15" t="s">
        <v>159</v>
      </c>
      <c r="AW146" s="15" t="s">
        <v>33</v>
      </c>
      <c r="AX146" s="15" t="s">
        <v>81</v>
      </c>
      <c r="AY146" s="262" t="s">
        <v>152</v>
      </c>
    </row>
    <row r="147" spans="1:65" s="2" customFormat="1" ht="14.4" customHeight="1">
      <c r="A147" s="39"/>
      <c r="B147" s="40"/>
      <c r="C147" s="213" t="s">
        <v>202</v>
      </c>
      <c r="D147" s="213" t="s">
        <v>154</v>
      </c>
      <c r="E147" s="214" t="s">
        <v>1164</v>
      </c>
      <c r="F147" s="215" t="s">
        <v>1165</v>
      </c>
      <c r="G147" s="216" t="s">
        <v>475</v>
      </c>
      <c r="H147" s="217">
        <v>1.8</v>
      </c>
      <c r="I147" s="218"/>
      <c r="J147" s="219">
        <f>ROUND(I147*H147,2)</f>
        <v>0</v>
      </c>
      <c r="K147" s="215" t="s">
        <v>158</v>
      </c>
      <c r="L147" s="45"/>
      <c r="M147" s="220" t="s">
        <v>19</v>
      </c>
      <c r="N147" s="221" t="s">
        <v>45</v>
      </c>
      <c r="O147" s="85"/>
      <c r="P147" s="222">
        <f>O147*H147</f>
        <v>0</v>
      </c>
      <c r="Q147" s="222">
        <v>0.00078</v>
      </c>
      <c r="R147" s="222">
        <f>Q147*H147</f>
        <v>0.001404</v>
      </c>
      <c r="S147" s="222">
        <v>0</v>
      </c>
      <c r="T147" s="223">
        <f>S147*H147</f>
        <v>0</v>
      </c>
      <c r="U147" s="39"/>
      <c r="V147" s="39"/>
      <c r="W147" s="39"/>
      <c r="X147" s="39"/>
      <c r="Y147" s="39"/>
      <c r="Z147" s="39"/>
      <c r="AA147" s="39"/>
      <c r="AB147" s="39"/>
      <c r="AC147" s="39"/>
      <c r="AD147" s="39"/>
      <c r="AE147" s="39"/>
      <c r="AR147" s="224" t="s">
        <v>159</v>
      </c>
      <c r="AT147" s="224" t="s">
        <v>154</v>
      </c>
      <c r="AU147" s="224" t="s">
        <v>83</v>
      </c>
      <c r="AY147" s="18" t="s">
        <v>152</v>
      </c>
      <c r="BE147" s="225">
        <f>IF(N147="základní",J147,0)</f>
        <v>0</v>
      </c>
      <c r="BF147" s="225">
        <f>IF(N147="snížená",J147,0)</f>
        <v>0</v>
      </c>
      <c r="BG147" s="225">
        <f>IF(N147="zákl. přenesená",J147,0)</f>
        <v>0</v>
      </c>
      <c r="BH147" s="225">
        <f>IF(N147="sníž. přenesená",J147,0)</f>
        <v>0</v>
      </c>
      <c r="BI147" s="225">
        <f>IF(N147="nulová",J147,0)</f>
        <v>0</v>
      </c>
      <c r="BJ147" s="18" t="s">
        <v>81</v>
      </c>
      <c r="BK147" s="225">
        <f>ROUND(I147*H147,2)</f>
        <v>0</v>
      </c>
      <c r="BL147" s="18" t="s">
        <v>159</v>
      </c>
      <c r="BM147" s="224" t="s">
        <v>1166</v>
      </c>
    </row>
    <row r="148" spans="1:51" s="13" customFormat="1" ht="12">
      <c r="A148" s="13"/>
      <c r="B148" s="231"/>
      <c r="C148" s="232"/>
      <c r="D148" s="226" t="s">
        <v>163</v>
      </c>
      <c r="E148" s="233" t="s">
        <v>19</v>
      </c>
      <c r="F148" s="234" t="s">
        <v>1167</v>
      </c>
      <c r="G148" s="232"/>
      <c r="H148" s="233" t="s">
        <v>19</v>
      </c>
      <c r="I148" s="235"/>
      <c r="J148" s="232"/>
      <c r="K148" s="232"/>
      <c r="L148" s="236"/>
      <c r="M148" s="237"/>
      <c r="N148" s="238"/>
      <c r="O148" s="238"/>
      <c r="P148" s="238"/>
      <c r="Q148" s="238"/>
      <c r="R148" s="238"/>
      <c r="S148" s="238"/>
      <c r="T148" s="239"/>
      <c r="U148" s="13"/>
      <c r="V148" s="13"/>
      <c r="W148" s="13"/>
      <c r="X148" s="13"/>
      <c r="Y148" s="13"/>
      <c r="Z148" s="13"/>
      <c r="AA148" s="13"/>
      <c r="AB148" s="13"/>
      <c r="AC148" s="13"/>
      <c r="AD148" s="13"/>
      <c r="AE148" s="13"/>
      <c r="AT148" s="240" t="s">
        <v>163</v>
      </c>
      <c r="AU148" s="240" t="s">
        <v>83</v>
      </c>
      <c r="AV148" s="13" t="s">
        <v>81</v>
      </c>
      <c r="AW148" s="13" t="s">
        <v>33</v>
      </c>
      <c r="AX148" s="13" t="s">
        <v>74</v>
      </c>
      <c r="AY148" s="240" t="s">
        <v>152</v>
      </c>
    </row>
    <row r="149" spans="1:51" s="14" customFormat="1" ht="12">
      <c r="A149" s="14"/>
      <c r="B149" s="241"/>
      <c r="C149" s="242"/>
      <c r="D149" s="226" t="s">
        <v>163</v>
      </c>
      <c r="E149" s="243" t="s">
        <v>19</v>
      </c>
      <c r="F149" s="244" t="s">
        <v>1168</v>
      </c>
      <c r="G149" s="242"/>
      <c r="H149" s="245">
        <v>1.8</v>
      </c>
      <c r="I149" s="246"/>
      <c r="J149" s="242"/>
      <c r="K149" s="242"/>
      <c r="L149" s="247"/>
      <c r="M149" s="248"/>
      <c r="N149" s="249"/>
      <c r="O149" s="249"/>
      <c r="P149" s="249"/>
      <c r="Q149" s="249"/>
      <c r="R149" s="249"/>
      <c r="S149" s="249"/>
      <c r="T149" s="250"/>
      <c r="U149" s="14"/>
      <c r="V149" s="14"/>
      <c r="W149" s="14"/>
      <c r="X149" s="14"/>
      <c r="Y149" s="14"/>
      <c r="Z149" s="14"/>
      <c r="AA149" s="14"/>
      <c r="AB149" s="14"/>
      <c r="AC149" s="14"/>
      <c r="AD149" s="14"/>
      <c r="AE149" s="14"/>
      <c r="AT149" s="251" t="s">
        <v>163</v>
      </c>
      <c r="AU149" s="251" t="s">
        <v>83</v>
      </c>
      <c r="AV149" s="14" t="s">
        <v>83</v>
      </c>
      <c r="AW149" s="14" t="s">
        <v>33</v>
      </c>
      <c r="AX149" s="14" t="s">
        <v>74</v>
      </c>
      <c r="AY149" s="251" t="s">
        <v>152</v>
      </c>
    </row>
    <row r="150" spans="1:51" s="15" customFormat="1" ht="12">
      <c r="A150" s="15"/>
      <c r="B150" s="252"/>
      <c r="C150" s="253"/>
      <c r="D150" s="226" t="s">
        <v>163</v>
      </c>
      <c r="E150" s="254" t="s">
        <v>19</v>
      </c>
      <c r="F150" s="255" t="s">
        <v>170</v>
      </c>
      <c r="G150" s="253"/>
      <c r="H150" s="256">
        <v>1.8</v>
      </c>
      <c r="I150" s="257"/>
      <c r="J150" s="253"/>
      <c r="K150" s="253"/>
      <c r="L150" s="258"/>
      <c r="M150" s="259"/>
      <c r="N150" s="260"/>
      <c r="O150" s="260"/>
      <c r="P150" s="260"/>
      <c r="Q150" s="260"/>
      <c r="R150" s="260"/>
      <c r="S150" s="260"/>
      <c r="T150" s="261"/>
      <c r="U150" s="15"/>
      <c r="V150" s="15"/>
      <c r="W150" s="15"/>
      <c r="X150" s="15"/>
      <c r="Y150" s="15"/>
      <c r="Z150" s="15"/>
      <c r="AA150" s="15"/>
      <c r="AB150" s="15"/>
      <c r="AC150" s="15"/>
      <c r="AD150" s="15"/>
      <c r="AE150" s="15"/>
      <c r="AT150" s="262" t="s">
        <v>163</v>
      </c>
      <c r="AU150" s="262" t="s">
        <v>83</v>
      </c>
      <c r="AV150" s="15" t="s">
        <v>159</v>
      </c>
      <c r="AW150" s="15" t="s">
        <v>33</v>
      </c>
      <c r="AX150" s="15" t="s">
        <v>81</v>
      </c>
      <c r="AY150" s="262" t="s">
        <v>152</v>
      </c>
    </row>
    <row r="151" spans="1:65" s="2" customFormat="1" ht="14.4" customHeight="1">
      <c r="A151" s="39"/>
      <c r="B151" s="40"/>
      <c r="C151" s="213" t="s">
        <v>207</v>
      </c>
      <c r="D151" s="213" t="s">
        <v>154</v>
      </c>
      <c r="E151" s="214" t="s">
        <v>228</v>
      </c>
      <c r="F151" s="215" t="s">
        <v>229</v>
      </c>
      <c r="G151" s="216" t="s">
        <v>157</v>
      </c>
      <c r="H151" s="217">
        <v>15.084</v>
      </c>
      <c r="I151" s="218"/>
      <c r="J151" s="219">
        <f>ROUND(I151*H151,2)</f>
        <v>0</v>
      </c>
      <c r="K151" s="215" t="s">
        <v>158</v>
      </c>
      <c r="L151" s="45"/>
      <c r="M151" s="220" t="s">
        <v>19</v>
      </c>
      <c r="N151" s="221" t="s">
        <v>45</v>
      </c>
      <c r="O151" s="85"/>
      <c r="P151" s="222">
        <f>O151*H151</f>
        <v>0</v>
      </c>
      <c r="Q151" s="222">
        <v>2.25634</v>
      </c>
      <c r="R151" s="222">
        <f>Q151*H151</f>
        <v>34.03463256</v>
      </c>
      <c r="S151" s="222">
        <v>0</v>
      </c>
      <c r="T151" s="223">
        <f>S151*H151</f>
        <v>0</v>
      </c>
      <c r="U151" s="39"/>
      <c r="V151" s="39"/>
      <c r="W151" s="39"/>
      <c r="X151" s="39"/>
      <c r="Y151" s="39"/>
      <c r="Z151" s="39"/>
      <c r="AA151" s="39"/>
      <c r="AB151" s="39"/>
      <c r="AC151" s="39"/>
      <c r="AD151" s="39"/>
      <c r="AE151" s="39"/>
      <c r="AR151" s="224" t="s">
        <v>159</v>
      </c>
      <c r="AT151" s="224" t="s">
        <v>154</v>
      </c>
      <c r="AU151" s="224" t="s">
        <v>83</v>
      </c>
      <c r="AY151" s="18" t="s">
        <v>152</v>
      </c>
      <c r="BE151" s="225">
        <f>IF(N151="základní",J151,0)</f>
        <v>0</v>
      </c>
      <c r="BF151" s="225">
        <f>IF(N151="snížená",J151,0)</f>
        <v>0</v>
      </c>
      <c r="BG151" s="225">
        <f>IF(N151="zákl. přenesená",J151,0)</f>
        <v>0</v>
      </c>
      <c r="BH151" s="225">
        <f>IF(N151="sníž. přenesená",J151,0)</f>
        <v>0</v>
      </c>
      <c r="BI151" s="225">
        <f>IF(N151="nulová",J151,0)</f>
        <v>0</v>
      </c>
      <c r="BJ151" s="18" t="s">
        <v>81</v>
      </c>
      <c r="BK151" s="225">
        <f>ROUND(I151*H151,2)</f>
        <v>0</v>
      </c>
      <c r="BL151" s="18" t="s">
        <v>159</v>
      </c>
      <c r="BM151" s="224" t="s">
        <v>1169</v>
      </c>
    </row>
    <row r="152" spans="1:47" s="2" customFormat="1" ht="12">
      <c r="A152" s="39"/>
      <c r="B152" s="40"/>
      <c r="C152" s="41"/>
      <c r="D152" s="226" t="s">
        <v>161</v>
      </c>
      <c r="E152" s="41"/>
      <c r="F152" s="227" t="s">
        <v>231</v>
      </c>
      <c r="G152" s="41"/>
      <c r="H152" s="41"/>
      <c r="I152" s="228"/>
      <c r="J152" s="41"/>
      <c r="K152" s="41"/>
      <c r="L152" s="45"/>
      <c r="M152" s="229"/>
      <c r="N152" s="230"/>
      <c r="O152" s="85"/>
      <c r="P152" s="85"/>
      <c r="Q152" s="85"/>
      <c r="R152" s="85"/>
      <c r="S152" s="85"/>
      <c r="T152" s="86"/>
      <c r="U152" s="39"/>
      <c r="V152" s="39"/>
      <c r="W152" s="39"/>
      <c r="X152" s="39"/>
      <c r="Y152" s="39"/>
      <c r="Z152" s="39"/>
      <c r="AA152" s="39"/>
      <c r="AB152" s="39"/>
      <c r="AC152" s="39"/>
      <c r="AD152" s="39"/>
      <c r="AE152" s="39"/>
      <c r="AT152" s="18" t="s">
        <v>161</v>
      </c>
      <c r="AU152" s="18" t="s">
        <v>83</v>
      </c>
    </row>
    <row r="153" spans="1:51" s="13" customFormat="1" ht="12">
      <c r="A153" s="13"/>
      <c r="B153" s="231"/>
      <c r="C153" s="232"/>
      <c r="D153" s="226" t="s">
        <v>163</v>
      </c>
      <c r="E153" s="233" t="s">
        <v>19</v>
      </c>
      <c r="F153" s="234" t="s">
        <v>1145</v>
      </c>
      <c r="G153" s="232"/>
      <c r="H153" s="233" t="s">
        <v>19</v>
      </c>
      <c r="I153" s="235"/>
      <c r="J153" s="232"/>
      <c r="K153" s="232"/>
      <c r="L153" s="236"/>
      <c r="M153" s="237"/>
      <c r="N153" s="238"/>
      <c r="O153" s="238"/>
      <c r="P153" s="238"/>
      <c r="Q153" s="238"/>
      <c r="R153" s="238"/>
      <c r="S153" s="238"/>
      <c r="T153" s="239"/>
      <c r="U153" s="13"/>
      <c r="V153" s="13"/>
      <c r="W153" s="13"/>
      <c r="X153" s="13"/>
      <c r="Y153" s="13"/>
      <c r="Z153" s="13"/>
      <c r="AA153" s="13"/>
      <c r="AB153" s="13"/>
      <c r="AC153" s="13"/>
      <c r="AD153" s="13"/>
      <c r="AE153" s="13"/>
      <c r="AT153" s="240" t="s">
        <v>163</v>
      </c>
      <c r="AU153" s="240" t="s">
        <v>83</v>
      </c>
      <c r="AV153" s="13" t="s">
        <v>81</v>
      </c>
      <c r="AW153" s="13" t="s">
        <v>33</v>
      </c>
      <c r="AX153" s="13" t="s">
        <v>74</v>
      </c>
      <c r="AY153" s="240" t="s">
        <v>152</v>
      </c>
    </row>
    <row r="154" spans="1:51" s="14" customFormat="1" ht="12">
      <c r="A154" s="14"/>
      <c r="B154" s="241"/>
      <c r="C154" s="242"/>
      <c r="D154" s="226" t="s">
        <v>163</v>
      </c>
      <c r="E154" s="243" t="s">
        <v>19</v>
      </c>
      <c r="F154" s="244" t="s">
        <v>1146</v>
      </c>
      <c r="G154" s="242"/>
      <c r="H154" s="245">
        <v>8.1</v>
      </c>
      <c r="I154" s="246"/>
      <c r="J154" s="242"/>
      <c r="K154" s="242"/>
      <c r="L154" s="247"/>
      <c r="M154" s="248"/>
      <c r="N154" s="249"/>
      <c r="O154" s="249"/>
      <c r="P154" s="249"/>
      <c r="Q154" s="249"/>
      <c r="R154" s="249"/>
      <c r="S154" s="249"/>
      <c r="T154" s="250"/>
      <c r="U154" s="14"/>
      <c r="V154" s="14"/>
      <c r="W154" s="14"/>
      <c r="X154" s="14"/>
      <c r="Y154" s="14"/>
      <c r="Z154" s="14"/>
      <c r="AA154" s="14"/>
      <c r="AB154" s="14"/>
      <c r="AC154" s="14"/>
      <c r="AD154" s="14"/>
      <c r="AE154" s="14"/>
      <c r="AT154" s="251" t="s">
        <v>163</v>
      </c>
      <c r="AU154" s="251" t="s">
        <v>83</v>
      </c>
      <c r="AV154" s="14" t="s">
        <v>83</v>
      </c>
      <c r="AW154" s="14" t="s">
        <v>33</v>
      </c>
      <c r="AX154" s="14" t="s">
        <v>74</v>
      </c>
      <c r="AY154" s="251" t="s">
        <v>152</v>
      </c>
    </row>
    <row r="155" spans="1:51" s="13" customFormat="1" ht="12">
      <c r="A155" s="13"/>
      <c r="B155" s="231"/>
      <c r="C155" s="232"/>
      <c r="D155" s="226" t="s">
        <v>163</v>
      </c>
      <c r="E155" s="233" t="s">
        <v>19</v>
      </c>
      <c r="F155" s="234" t="s">
        <v>1147</v>
      </c>
      <c r="G155" s="232"/>
      <c r="H155" s="233" t="s">
        <v>19</v>
      </c>
      <c r="I155" s="235"/>
      <c r="J155" s="232"/>
      <c r="K155" s="232"/>
      <c r="L155" s="236"/>
      <c r="M155" s="237"/>
      <c r="N155" s="238"/>
      <c r="O155" s="238"/>
      <c r="P155" s="238"/>
      <c r="Q155" s="238"/>
      <c r="R155" s="238"/>
      <c r="S155" s="238"/>
      <c r="T155" s="239"/>
      <c r="U155" s="13"/>
      <c r="V155" s="13"/>
      <c r="W155" s="13"/>
      <c r="X155" s="13"/>
      <c r="Y155" s="13"/>
      <c r="Z155" s="13"/>
      <c r="AA155" s="13"/>
      <c r="AB155" s="13"/>
      <c r="AC155" s="13"/>
      <c r="AD155" s="13"/>
      <c r="AE155" s="13"/>
      <c r="AT155" s="240" t="s">
        <v>163</v>
      </c>
      <c r="AU155" s="240" t="s">
        <v>83</v>
      </c>
      <c r="AV155" s="13" t="s">
        <v>81</v>
      </c>
      <c r="AW155" s="13" t="s">
        <v>33</v>
      </c>
      <c r="AX155" s="13" t="s">
        <v>74</v>
      </c>
      <c r="AY155" s="240" t="s">
        <v>152</v>
      </c>
    </row>
    <row r="156" spans="1:51" s="14" customFormat="1" ht="12">
      <c r="A156" s="14"/>
      <c r="B156" s="241"/>
      <c r="C156" s="242"/>
      <c r="D156" s="226" t="s">
        <v>163</v>
      </c>
      <c r="E156" s="243" t="s">
        <v>19</v>
      </c>
      <c r="F156" s="244" t="s">
        <v>1148</v>
      </c>
      <c r="G156" s="242"/>
      <c r="H156" s="245">
        <v>6.984</v>
      </c>
      <c r="I156" s="246"/>
      <c r="J156" s="242"/>
      <c r="K156" s="242"/>
      <c r="L156" s="247"/>
      <c r="M156" s="248"/>
      <c r="N156" s="249"/>
      <c r="O156" s="249"/>
      <c r="P156" s="249"/>
      <c r="Q156" s="249"/>
      <c r="R156" s="249"/>
      <c r="S156" s="249"/>
      <c r="T156" s="250"/>
      <c r="U156" s="14"/>
      <c r="V156" s="14"/>
      <c r="W156" s="14"/>
      <c r="X156" s="14"/>
      <c r="Y156" s="14"/>
      <c r="Z156" s="14"/>
      <c r="AA156" s="14"/>
      <c r="AB156" s="14"/>
      <c r="AC156" s="14"/>
      <c r="AD156" s="14"/>
      <c r="AE156" s="14"/>
      <c r="AT156" s="251" t="s">
        <v>163</v>
      </c>
      <c r="AU156" s="251" t="s">
        <v>83</v>
      </c>
      <c r="AV156" s="14" t="s">
        <v>83</v>
      </c>
      <c r="AW156" s="14" t="s">
        <v>33</v>
      </c>
      <c r="AX156" s="14" t="s">
        <v>74</v>
      </c>
      <c r="AY156" s="251" t="s">
        <v>152</v>
      </c>
    </row>
    <row r="157" spans="1:51" s="15" customFormat="1" ht="12">
      <c r="A157" s="15"/>
      <c r="B157" s="252"/>
      <c r="C157" s="253"/>
      <c r="D157" s="226" t="s">
        <v>163</v>
      </c>
      <c r="E157" s="254" t="s">
        <v>19</v>
      </c>
      <c r="F157" s="255" t="s">
        <v>170</v>
      </c>
      <c r="G157" s="253"/>
      <c r="H157" s="256">
        <v>15.084</v>
      </c>
      <c r="I157" s="257"/>
      <c r="J157" s="253"/>
      <c r="K157" s="253"/>
      <c r="L157" s="258"/>
      <c r="M157" s="259"/>
      <c r="N157" s="260"/>
      <c r="O157" s="260"/>
      <c r="P157" s="260"/>
      <c r="Q157" s="260"/>
      <c r="R157" s="260"/>
      <c r="S157" s="260"/>
      <c r="T157" s="261"/>
      <c r="U157" s="15"/>
      <c r="V157" s="15"/>
      <c r="W157" s="15"/>
      <c r="X157" s="15"/>
      <c r="Y157" s="15"/>
      <c r="Z157" s="15"/>
      <c r="AA157" s="15"/>
      <c r="AB157" s="15"/>
      <c r="AC157" s="15"/>
      <c r="AD157" s="15"/>
      <c r="AE157" s="15"/>
      <c r="AT157" s="262" t="s">
        <v>163</v>
      </c>
      <c r="AU157" s="262" t="s">
        <v>83</v>
      </c>
      <c r="AV157" s="15" t="s">
        <v>159</v>
      </c>
      <c r="AW157" s="15" t="s">
        <v>33</v>
      </c>
      <c r="AX157" s="15" t="s">
        <v>81</v>
      </c>
      <c r="AY157" s="262" t="s">
        <v>152</v>
      </c>
    </row>
    <row r="158" spans="1:65" s="2" customFormat="1" ht="49.05" customHeight="1">
      <c r="A158" s="39"/>
      <c r="B158" s="40"/>
      <c r="C158" s="213" t="s">
        <v>214</v>
      </c>
      <c r="D158" s="213" t="s">
        <v>154</v>
      </c>
      <c r="E158" s="214" t="s">
        <v>1170</v>
      </c>
      <c r="F158" s="215" t="s">
        <v>1171</v>
      </c>
      <c r="G158" s="216" t="s">
        <v>157</v>
      </c>
      <c r="H158" s="217">
        <v>0.128</v>
      </c>
      <c r="I158" s="218"/>
      <c r="J158" s="219">
        <f>ROUND(I158*H158,2)</f>
        <v>0</v>
      </c>
      <c r="K158" s="215" t="s">
        <v>158</v>
      </c>
      <c r="L158" s="45"/>
      <c r="M158" s="220" t="s">
        <v>19</v>
      </c>
      <c r="N158" s="221" t="s">
        <v>45</v>
      </c>
      <c r="O158" s="85"/>
      <c r="P158" s="222">
        <f>O158*H158</f>
        <v>0</v>
      </c>
      <c r="Q158" s="222">
        <v>2.83599</v>
      </c>
      <c r="R158" s="222">
        <f>Q158*H158</f>
        <v>0.36300672</v>
      </c>
      <c r="S158" s="222">
        <v>0</v>
      </c>
      <c r="T158" s="223">
        <f>S158*H158</f>
        <v>0</v>
      </c>
      <c r="U158" s="39"/>
      <c r="V158" s="39"/>
      <c r="W158" s="39"/>
      <c r="X158" s="39"/>
      <c r="Y158" s="39"/>
      <c r="Z158" s="39"/>
      <c r="AA158" s="39"/>
      <c r="AB158" s="39"/>
      <c r="AC158" s="39"/>
      <c r="AD158" s="39"/>
      <c r="AE158" s="39"/>
      <c r="AR158" s="224" t="s">
        <v>159</v>
      </c>
      <c r="AT158" s="224" t="s">
        <v>154</v>
      </c>
      <c r="AU158" s="224" t="s">
        <v>83</v>
      </c>
      <c r="AY158" s="18" t="s">
        <v>152</v>
      </c>
      <c r="BE158" s="225">
        <f>IF(N158="základní",J158,0)</f>
        <v>0</v>
      </c>
      <c r="BF158" s="225">
        <f>IF(N158="snížená",J158,0)</f>
        <v>0</v>
      </c>
      <c r="BG158" s="225">
        <f>IF(N158="zákl. přenesená",J158,0)</f>
        <v>0</v>
      </c>
      <c r="BH158" s="225">
        <f>IF(N158="sníž. přenesená",J158,0)</f>
        <v>0</v>
      </c>
      <c r="BI158" s="225">
        <f>IF(N158="nulová",J158,0)</f>
        <v>0</v>
      </c>
      <c r="BJ158" s="18" t="s">
        <v>81</v>
      </c>
      <c r="BK158" s="225">
        <f>ROUND(I158*H158,2)</f>
        <v>0</v>
      </c>
      <c r="BL158" s="18" t="s">
        <v>159</v>
      </c>
      <c r="BM158" s="224" t="s">
        <v>1172</v>
      </c>
    </row>
    <row r="159" spans="1:47" s="2" customFormat="1" ht="12">
      <c r="A159" s="39"/>
      <c r="B159" s="40"/>
      <c r="C159" s="41"/>
      <c r="D159" s="226" t="s">
        <v>161</v>
      </c>
      <c r="E159" s="41"/>
      <c r="F159" s="227" t="s">
        <v>897</v>
      </c>
      <c r="G159" s="41"/>
      <c r="H159" s="41"/>
      <c r="I159" s="228"/>
      <c r="J159" s="41"/>
      <c r="K159" s="41"/>
      <c r="L159" s="45"/>
      <c r="M159" s="229"/>
      <c r="N159" s="230"/>
      <c r="O159" s="85"/>
      <c r="P159" s="85"/>
      <c r="Q159" s="85"/>
      <c r="R159" s="85"/>
      <c r="S159" s="85"/>
      <c r="T159" s="86"/>
      <c r="U159" s="39"/>
      <c r="V159" s="39"/>
      <c r="W159" s="39"/>
      <c r="X159" s="39"/>
      <c r="Y159" s="39"/>
      <c r="Z159" s="39"/>
      <c r="AA159" s="39"/>
      <c r="AB159" s="39"/>
      <c r="AC159" s="39"/>
      <c r="AD159" s="39"/>
      <c r="AE159" s="39"/>
      <c r="AT159" s="18" t="s">
        <v>161</v>
      </c>
      <c r="AU159" s="18" t="s">
        <v>83</v>
      </c>
    </row>
    <row r="160" spans="1:51" s="13" customFormat="1" ht="12">
      <c r="A160" s="13"/>
      <c r="B160" s="231"/>
      <c r="C160" s="232"/>
      <c r="D160" s="226" t="s">
        <v>163</v>
      </c>
      <c r="E160" s="233" t="s">
        <v>19</v>
      </c>
      <c r="F160" s="234" t="s">
        <v>1153</v>
      </c>
      <c r="G160" s="232"/>
      <c r="H160" s="233" t="s">
        <v>19</v>
      </c>
      <c r="I160" s="235"/>
      <c r="J160" s="232"/>
      <c r="K160" s="232"/>
      <c r="L160" s="236"/>
      <c r="M160" s="237"/>
      <c r="N160" s="238"/>
      <c r="O160" s="238"/>
      <c r="P160" s="238"/>
      <c r="Q160" s="238"/>
      <c r="R160" s="238"/>
      <c r="S160" s="238"/>
      <c r="T160" s="239"/>
      <c r="U160" s="13"/>
      <c r="V160" s="13"/>
      <c r="W160" s="13"/>
      <c r="X160" s="13"/>
      <c r="Y160" s="13"/>
      <c r="Z160" s="13"/>
      <c r="AA160" s="13"/>
      <c r="AB160" s="13"/>
      <c r="AC160" s="13"/>
      <c r="AD160" s="13"/>
      <c r="AE160" s="13"/>
      <c r="AT160" s="240" t="s">
        <v>163</v>
      </c>
      <c r="AU160" s="240" t="s">
        <v>83</v>
      </c>
      <c r="AV160" s="13" t="s">
        <v>81</v>
      </c>
      <c r="AW160" s="13" t="s">
        <v>33</v>
      </c>
      <c r="AX160" s="13" t="s">
        <v>74</v>
      </c>
      <c r="AY160" s="240" t="s">
        <v>152</v>
      </c>
    </row>
    <row r="161" spans="1:51" s="14" customFormat="1" ht="12">
      <c r="A161" s="14"/>
      <c r="B161" s="241"/>
      <c r="C161" s="242"/>
      <c r="D161" s="226" t="s">
        <v>163</v>
      </c>
      <c r="E161" s="243" t="s">
        <v>19</v>
      </c>
      <c r="F161" s="244" t="s">
        <v>1154</v>
      </c>
      <c r="G161" s="242"/>
      <c r="H161" s="245">
        <v>0.128</v>
      </c>
      <c r="I161" s="246"/>
      <c r="J161" s="242"/>
      <c r="K161" s="242"/>
      <c r="L161" s="247"/>
      <c r="M161" s="248"/>
      <c r="N161" s="249"/>
      <c r="O161" s="249"/>
      <c r="P161" s="249"/>
      <c r="Q161" s="249"/>
      <c r="R161" s="249"/>
      <c r="S161" s="249"/>
      <c r="T161" s="250"/>
      <c r="U161" s="14"/>
      <c r="V161" s="14"/>
      <c r="W161" s="14"/>
      <c r="X161" s="14"/>
      <c r="Y161" s="14"/>
      <c r="Z161" s="14"/>
      <c r="AA161" s="14"/>
      <c r="AB161" s="14"/>
      <c r="AC161" s="14"/>
      <c r="AD161" s="14"/>
      <c r="AE161" s="14"/>
      <c r="AT161" s="251" t="s">
        <v>163</v>
      </c>
      <c r="AU161" s="251" t="s">
        <v>83</v>
      </c>
      <c r="AV161" s="14" t="s">
        <v>83</v>
      </c>
      <c r="AW161" s="14" t="s">
        <v>33</v>
      </c>
      <c r="AX161" s="14" t="s">
        <v>74</v>
      </c>
      <c r="AY161" s="251" t="s">
        <v>152</v>
      </c>
    </row>
    <row r="162" spans="1:51" s="15" customFormat="1" ht="12">
      <c r="A162" s="15"/>
      <c r="B162" s="252"/>
      <c r="C162" s="253"/>
      <c r="D162" s="226" t="s">
        <v>163</v>
      </c>
      <c r="E162" s="254" t="s">
        <v>19</v>
      </c>
      <c r="F162" s="255" t="s">
        <v>170</v>
      </c>
      <c r="G162" s="253"/>
      <c r="H162" s="256">
        <v>0.128</v>
      </c>
      <c r="I162" s="257"/>
      <c r="J162" s="253"/>
      <c r="K162" s="253"/>
      <c r="L162" s="258"/>
      <c r="M162" s="259"/>
      <c r="N162" s="260"/>
      <c r="O162" s="260"/>
      <c r="P162" s="260"/>
      <c r="Q162" s="260"/>
      <c r="R162" s="260"/>
      <c r="S162" s="260"/>
      <c r="T162" s="261"/>
      <c r="U162" s="15"/>
      <c r="V162" s="15"/>
      <c r="W162" s="15"/>
      <c r="X162" s="15"/>
      <c r="Y162" s="15"/>
      <c r="Z162" s="15"/>
      <c r="AA162" s="15"/>
      <c r="AB162" s="15"/>
      <c r="AC162" s="15"/>
      <c r="AD162" s="15"/>
      <c r="AE162" s="15"/>
      <c r="AT162" s="262" t="s">
        <v>163</v>
      </c>
      <c r="AU162" s="262" t="s">
        <v>83</v>
      </c>
      <c r="AV162" s="15" t="s">
        <v>159</v>
      </c>
      <c r="AW162" s="15" t="s">
        <v>33</v>
      </c>
      <c r="AX162" s="15" t="s">
        <v>81</v>
      </c>
      <c r="AY162" s="262" t="s">
        <v>152</v>
      </c>
    </row>
    <row r="163" spans="1:63" s="12" customFormat="1" ht="22.8" customHeight="1">
      <c r="A163" s="12"/>
      <c r="B163" s="197"/>
      <c r="C163" s="198"/>
      <c r="D163" s="199" t="s">
        <v>73</v>
      </c>
      <c r="E163" s="211" t="s">
        <v>177</v>
      </c>
      <c r="F163" s="211" t="s">
        <v>253</v>
      </c>
      <c r="G163" s="198"/>
      <c r="H163" s="198"/>
      <c r="I163" s="201"/>
      <c r="J163" s="212">
        <f>BK163</f>
        <v>0</v>
      </c>
      <c r="K163" s="198"/>
      <c r="L163" s="203"/>
      <c r="M163" s="204"/>
      <c r="N163" s="205"/>
      <c r="O163" s="205"/>
      <c r="P163" s="206">
        <f>SUM(P164:P225)</f>
        <v>0</v>
      </c>
      <c r="Q163" s="205"/>
      <c r="R163" s="206">
        <f>SUM(R164:R225)</f>
        <v>135.7466996</v>
      </c>
      <c r="S163" s="205"/>
      <c r="T163" s="207">
        <f>SUM(T164:T225)</f>
        <v>0</v>
      </c>
      <c r="U163" s="12"/>
      <c r="V163" s="12"/>
      <c r="W163" s="12"/>
      <c r="X163" s="12"/>
      <c r="Y163" s="12"/>
      <c r="Z163" s="12"/>
      <c r="AA163" s="12"/>
      <c r="AB163" s="12"/>
      <c r="AC163" s="12"/>
      <c r="AD163" s="12"/>
      <c r="AE163" s="12"/>
      <c r="AR163" s="208" t="s">
        <v>81</v>
      </c>
      <c r="AT163" s="209" t="s">
        <v>73</v>
      </c>
      <c r="AU163" s="209" t="s">
        <v>81</v>
      </c>
      <c r="AY163" s="208" t="s">
        <v>152</v>
      </c>
      <c r="BK163" s="210">
        <f>SUM(BK164:BK225)</f>
        <v>0</v>
      </c>
    </row>
    <row r="164" spans="1:65" s="2" customFormat="1" ht="24.15" customHeight="1">
      <c r="A164" s="39"/>
      <c r="B164" s="40"/>
      <c r="C164" s="213" t="s">
        <v>223</v>
      </c>
      <c r="D164" s="213" t="s">
        <v>154</v>
      </c>
      <c r="E164" s="214" t="s">
        <v>900</v>
      </c>
      <c r="F164" s="215" t="s">
        <v>901</v>
      </c>
      <c r="G164" s="216" t="s">
        <v>157</v>
      </c>
      <c r="H164" s="217">
        <v>47.414</v>
      </c>
      <c r="I164" s="218"/>
      <c r="J164" s="219">
        <f>ROUND(I164*H164,2)</f>
        <v>0</v>
      </c>
      <c r="K164" s="215" t="s">
        <v>158</v>
      </c>
      <c r="L164" s="45"/>
      <c r="M164" s="220" t="s">
        <v>19</v>
      </c>
      <c r="N164" s="221" t="s">
        <v>45</v>
      </c>
      <c r="O164" s="85"/>
      <c r="P164" s="222">
        <f>O164*H164</f>
        <v>0</v>
      </c>
      <c r="Q164" s="222">
        <v>2.6814</v>
      </c>
      <c r="R164" s="222">
        <f>Q164*H164</f>
        <v>127.1358996</v>
      </c>
      <c r="S164" s="222">
        <v>0</v>
      </c>
      <c r="T164" s="223">
        <f>S164*H164</f>
        <v>0</v>
      </c>
      <c r="U164" s="39"/>
      <c r="V164" s="39"/>
      <c r="W164" s="39"/>
      <c r="X164" s="39"/>
      <c r="Y164" s="39"/>
      <c r="Z164" s="39"/>
      <c r="AA164" s="39"/>
      <c r="AB164" s="39"/>
      <c r="AC164" s="39"/>
      <c r="AD164" s="39"/>
      <c r="AE164" s="39"/>
      <c r="AR164" s="224" t="s">
        <v>159</v>
      </c>
      <c r="AT164" s="224" t="s">
        <v>154</v>
      </c>
      <c r="AU164" s="224" t="s">
        <v>83</v>
      </c>
      <c r="AY164" s="18" t="s">
        <v>152</v>
      </c>
      <c r="BE164" s="225">
        <f>IF(N164="základní",J164,0)</f>
        <v>0</v>
      </c>
      <c r="BF164" s="225">
        <f>IF(N164="snížená",J164,0)</f>
        <v>0</v>
      </c>
      <c r="BG164" s="225">
        <f>IF(N164="zákl. přenesená",J164,0)</f>
        <v>0</v>
      </c>
      <c r="BH164" s="225">
        <f>IF(N164="sníž. přenesená",J164,0)</f>
        <v>0</v>
      </c>
      <c r="BI164" s="225">
        <f>IF(N164="nulová",J164,0)</f>
        <v>0</v>
      </c>
      <c r="BJ164" s="18" t="s">
        <v>81</v>
      </c>
      <c r="BK164" s="225">
        <f>ROUND(I164*H164,2)</f>
        <v>0</v>
      </c>
      <c r="BL164" s="18" t="s">
        <v>159</v>
      </c>
      <c r="BM164" s="224" t="s">
        <v>1173</v>
      </c>
    </row>
    <row r="165" spans="1:47" s="2" customFormat="1" ht="12">
      <c r="A165" s="39"/>
      <c r="B165" s="40"/>
      <c r="C165" s="41"/>
      <c r="D165" s="226" t="s">
        <v>161</v>
      </c>
      <c r="E165" s="41"/>
      <c r="F165" s="227" t="s">
        <v>258</v>
      </c>
      <c r="G165" s="41"/>
      <c r="H165" s="41"/>
      <c r="I165" s="228"/>
      <c r="J165" s="41"/>
      <c r="K165" s="41"/>
      <c r="L165" s="45"/>
      <c r="M165" s="229"/>
      <c r="N165" s="230"/>
      <c r="O165" s="85"/>
      <c r="P165" s="85"/>
      <c r="Q165" s="85"/>
      <c r="R165" s="85"/>
      <c r="S165" s="85"/>
      <c r="T165" s="86"/>
      <c r="U165" s="39"/>
      <c r="V165" s="39"/>
      <c r="W165" s="39"/>
      <c r="X165" s="39"/>
      <c r="Y165" s="39"/>
      <c r="Z165" s="39"/>
      <c r="AA165" s="39"/>
      <c r="AB165" s="39"/>
      <c r="AC165" s="39"/>
      <c r="AD165" s="39"/>
      <c r="AE165" s="39"/>
      <c r="AT165" s="18" t="s">
        <v>161</v>
      </c>
      <c r="AU165" s="18" t="s">
        <v>83</v>
      </c>
    </row>
    <row r="166" spans="1:51" s="13" customFormat="1" ht="12">
      <c r="A166" s="13"/>
      <c r="B166" s="231"/>
      <c r="C166" s="232"/>
      <c r="D166" s="226" t="s">
        <v>163</v>
      </c>
      <c r="E166" s="233" t="s">
        <v>19</v>
      </c>
      <c r="F166" s="234" t="s">
        <v>1145</v>
      </c>
      <c r="G166" s="232"/>
      <c r="H166" s="233" t="s">
        <v>19</v>
      </c>
      <c r="I166" s="235"/>
      <c r="J166" s="232"/>
      <c r="K166" s="232"/>
      <c r="L166" s="236"/>
      <c r="M166" s="237"/>
      <c r="N166" s="238"/>
      <c r="O166" s="238"/>
      <c r="P166" s="238"/>
      <c r="Q166" s="238"/>
      <c r="R166" s="238"/>
      <c r="S166" s="238"/>
      <c r="T166" s="239"/>
      <c r="U166" s="13"/>
      <c r="V166" s="13"/>
      <c r="W166" s="13"/>
      <c r="X166" s="13"/>
      <c r="Y166" s="13"/>
      <c r="Z166" s="13"/>
      <c r="AA166" s="13"/>
      <c r="AB166" s="13"/>
      <c r="AC166" s="13"/>
      <c r="AD166" s="13"/>
      <c r="AE166" s="13"/>
      <c r="AT166" s="240" t="s">
        <v>163</v>
      </c>
      <c r="AU166" s="240" t="s">
        <v>83</v>
      </c>
      <c r="AV166" s="13" t="s">
        <v>81</v>
      </c>
      <c r="AW166" s="13" t="s">
        <v>33</v>
      </c>
      <c r="AX166" s="13" t="s">
        <v>74</v>
      </c>
      <c r="AY166" s="240" t="s">
        <v>152</v>
      </c>
    </row>
    <row r="167" spans="1:51" s="14" customFormat="1" ht="12">
      <c r="A167" s="14"/>
      <c r="B167" s="241"/>
      <c r="C167" s="242"/>
      <c r="D167" s="226" t="s">
        <v>163</v>
      </c>
      <c r="E167" s="243" t="s">
        <v>19</v>
      </c>
      <c r="F167" s="244" t="s">
        <v>1174</v>
      </c>
      <c r="G167" s="242"/>
      <c r="H167" s="245">
        <v>19.8</v>
      </c>
      <c r="I167" s="246"/>
      <c r="J167" s="242"/>
      <c r="K167" s="242"/>
      <c r="L167" s="247"/>
      <c r="M167" s="248"/>
      <c r="N167" s="249"/>
      <c r="O167" s="249"/>
      <c r="P167" s="249"/>
      <c r="Q167" s="249"/>
      <c r="R167" s="249"/>
      <c r="S167" s="249"/>
      <c r="T167" s="250"/>
      <c r="U167" s="14"/>
      <c r="V167" s="14"/>
      <c r="W167" s="14"/>
      <c r="X167" s="14"/>
      <c r="Y167" s="14"/>
      <c r="Z167" s="14"/>
      <c r="AA167" s="14"/>
      <c r="AB167" s="14"/>
      <c r="AC167" s="14"/>
      <c r="AD167" s="14"/>
      <c r="AE167" s="14"/>
      <c r="AT167" s="251" t="s">
        <v>163</v>
      </c>
      <c r="AU167" s="251" t="s">
        <v>83</v>
      </c>
      <c r="AV167" s="14" t="s">
        <v>83</v>
      </c>
      <c r="AW167" s="14" t="s">
        <v>33</v>
      </c>
      <c r="AX167" s="14" t="s">
        <v>74</v>
      </c>
      <c r="AY167" s="251" t="s">
        <v>152</v>
      </c>
    </row>
    <row r="168" spans="1:51" s="13" customFormat="1" ht="12">
      <c r="A168" s="13"/>
      <c r="B168" s="231"/>
      <c r="C168" s="232"/>
      <c r="D168" s="226" t="s">
        <v>163</v>
      </c>
      <c r="E168" s="233" t="s">
        <v>19</v>
      </c>
      <c r="F168" s="234" t="s">
        <v>1147</v>
      </c>
      <c r="G168" s="232"/>
      <c r="H168" s="233" t="s">
        <v>19</v>
      </c>
      <c r="I168" s="235"/>
      <c r="J168" s="232"/>
      <c r="K168" s="232"/>
      <c r="L168" s="236"/>
      <c r="M168" s="237"/>
      <c r="N168" s="238"/>
      <c r="O168" s="238"/>
      <c r="P168" s="238"/>
      <c r="Q168" s="238"/>
      <c r="R168" s="238"/>
      <c r="S168" s="238"/>
      <c r="T168" s="239"/>
      <c r="U168" s="13"/>
      <c r="V168" s="13"/>
      <c r="W168" s="13"/>
      <c r="X168" s="13"/>
      <c r="Y168" s="13"/>
      <c r="Z168" s="13"/>
      <c r="AA168" s="13"/>
      <c r="AB168" s="13"/>
      <c r="AC168" s="13"/>
      <c r="AD168" s="13"/>
      <c r="AE168" s="13"/>
      <c r="AT168" s="240" t="s">
        <v>163</v>
      </c>
      <c r="AU168" s="240" t="s">
        <v>83</v>
      </c>
      <c r="AV168" s="13" t="s">
        <v>81</v>
      </c>
      <c r="AW168" s="13" t="s">
        <v>33</v>
      </c>
      <c r="AX168" s="13" t="s">
        <v>74</v>
      </c>
      <c r="AY168" s="240" t="s">
        <v>152</v>
      </c>
    </row>
    <row r="169" spans="1:51" s="14" customFormat="1" ht="12">
      <c r="A169" s="14"/>
      <c r="B169" s="241"/>
      <c r="C169" s="242"/>
      <c r="D169" s="226" t="s">
        <v>163</v>
      </c>
      <c r="E169" s="243" t="s">
        <v>19</v>
      </c>
      <c r="F169" s="244" t="s">
        <v>1175</v>
      </c>
      <c r="G169" s="242"/>
      <c r="H169" s="245">
        <v>27.464</v>
      </c>
      <c r="I169" s="246"/>
      <c r="J169" s="242"/>
      <c r="K169" s="242"/>
      <c r="L169" s="247"/>
      <c r="M169" s="248"/>
      <c r="N169" s="249"/>
      <c r="O169" s="249"/>
      <c r="P169" s="249"/>
      <c r="Q169" s="249"/>
      <c r="R169" s="249"/>
      <c r="S169" s="249"/>
      <c r="T169" s="250"/>
      <c r="U169" s="14"/>
      <c r="V169" s="14"/>
      <c r="W169" s="14"/>
      <c r="X169" s="14"/>
      <c r="Y169" s="14"/>
      <c r="Z169" s="14"/>
      <c r="AA169" s="14"/>
      <c r="AB169" s="14"/>
      <c r="AC169" s="14"/>
      <c r="AD169" s="14"/>
      <c r="AE169" s="14"/>
      <c r="AT169" s="251" t="s">
        <v>163</v>
      </c>
      <c r="AU169" s="251" t="s">
        <v>83</v>
      </c>
      <c r="AV169" s="14" t="s">
        <v>83</v>
      </c>
      <c r="AW169" s="14" t="s">
        <v>33</v>
      </c>
      <c r="AX169" s="14" t="s">
        <v>74</v>
      </c>
      <c r="AY169" s="251" t="s">
        <v>152</v>
      </c>
    </row>
    <row r="170" spans="1:51" s="13" customFormat="1" ht="12">
      <c r="A170" s="13"/>
      <c r="B170" s="231"/>
      <c r="C170" s="232"/>
      <c r="D170" s="226" t="s">
        <v>163</v>
      </c>
      <c r="E170" s="233" t="s">
        <v>19</v>
      </c>
      <c r="F170" s="234" t="s">
        <v>1176</v>
      </c>
      <c r="G170" s="232"/>
      <c r="H170" s="233" t="s">
        <v>19</v>
      </c>
      <c r="I170" s="235"/>
      <c r="J170" s="232"/>
      <c r="K170" s="232"/>
      <c r="L170" s="236"/>
      <c r="M170" s="237"/>
      <c r="N170" s="238"/>
      <c r="O170" s="238"/>
      <c r="P170" s="238"/>
      <c r="Q170" s="238"/>
      <c r="R170" s="238"/>
      <c r="S170" s="238"/>
      <c r="T170" s="239"/>
      <c r="U170" s="13"/>
      <c r="V170" s="13"/>
      <c r="W170" s="13"/>
      <c r="X170" s="13"/>
      <c r="Y170" s="13"/>
      <c r="Z170" s="13"/>
      <c r="AA170" s="13"/>
      <c r="AB170" s="13"/>
      <c r="AC170" s="13"/>
      <c r="AD170" s="13"/>
      <c r="AE170" s="13"/>
      <c r="AT170" s="240" t="s">
        <v>163</v>
      </c>
      <c r="AU170" s="240" t="s">
        <v>83</v>
      </c>
      <c r="AV170" s="13" t="s">
        <v>81</v>
      </c>
      <c r="AW170" s="13" t="s">
        <v>33</v>
      </c>
      <c r="AX170" s="13" t="s">
        <v>74</v>
      </c>
      <c r="AY170" s="240" t="s">
        <v>152</v>
      </c>
    </row>
    <row r="171" spans="1:51" s="14" customFormat="1" ht="12">
      <c r="A171" s="14"/>
      <c r="B171" s="241"/>
      <c r="C171" s="242"/>
      <c r="D171" s="226" t="s">
        <v>163</v>
      </c>
      <c r="E171" s="243" t="s">
        <v>19</v>
      </c>
      <c r="F171" s="244" t="s">
        <v>1177</v>
      </c>
      <c r="G171" s="242"/>
      <c r="H171" s="245">
        <v>0.15</v>
      </c>
      <c r="I171" s="246"/>
      <c r="J171" s="242"/>
      <c r="K171" s="242"/>
      <c r="L171" s="247"/>
      <c r="M171" s="248"/>
      <c r="N171" s="249"/>
      <c r="O171" s="249"/>
      <c r="P171" s="249"/>
      <c r="Q171" s="249"/>
      <c r="R171" s="249"/>
      <c r="S171" s="249"/>
      <c r="T171" s="250"/>
      <c r="U171" s="14"/>
      <c r="V171" s="14"/>
      <c r="W171" s="14"/>
      <c r="X171" s="14"/>
      <c r="Y171" s="14"/>
      <c r="Z171" s="14"/>
      <c r="AA171" s="14"/>
      <c r="AB171" s="14"/>
      <c r="AC171" s="14"/>
      <c r="AD171" s="14"/>
      <c r="AE171" s="14"/>
      <c r="AT171" s="251" t="s">
        <v>163</v>
      </c>
      <c r="AU171" s="251" t="s">
        <v>83</v>
      </c>
      <c r="AV171" s="14" t="s">
        <v>83</v>
      </c>
      <c r="AW171" s="14" t="s">
        <v>33</v>
      </c>
      <c r="AX171" s="14" t="s">
        <v>74</v>
      </c>
      <c r="AY171" s="251" t="s">
        <v>152</v>
      </c>
    </row>
    <row r="172" spans="1:51" s="15" customFormat="1" ht="12">
      <c r="A172" s="15"/>
      <c r="B172" s="252"/>
      <c r="C172" s="253"/>
      <c r="D172" s="226" t="s">
        <v>163</v>
      </c>
      <c r="E172" s="254" t="s">
        <v>19</v>
      </c>
      <c r="F172" s="255" t="s">
        <v>170</v>
      </c>
      <c r="G172" s="253"/>
      <c r="H172" s="256">
        <v>47.414</v>
      </c>
      <c r="I172" s="257"/>
      <c r="J172" s="253"/>
      <c r="K172" s="253"/>
      <c r="L172" s="258"/>
      <c r="M172" s="259"/>
      <c r="N172" s="260"/>
      <c r="O172" s="260"/>
      <c r="P172" s="260"/>
      <c r="Q172" s="260"/>
      <c r="R172" s="260"/>
      <c r="S172" s="260"/>
      <c r="T172" s="261"/>
      <c r="U172" s="15"/>
      <c r="V172" s="15"/>
      <c r="W172" s="15"/>
      <c r="X172" s="15"/>
      <c r="Y172" s="15"/>
      <c r="Z172" s="15"/>
      <c r="AA172" s="15"/>
      <c r="AB172" s="15"/>
      <c r="AC172" s="15"/>
      <c r="AD172" s="15"/>
      <c r="AE172" s="15"/>
      <c r="AT172" s="262" t="s">
        <v>163</v>
      </c>
      <c r="AU172" s="262" t="s">
        <v>83</v>
      </c>
      <c r="AV172" s="15" t="s">
        <v>159</v>
      </c>
      <c r="AW172" s="15" t="s">
        <v>33</v>
      </c>
      <c r="AX172" s="15" t="s">
        <v>81</v>
      </c>
      <c r="AY172" s="262" t="s">
        <v>152</v>
      </c>
    </row>
    <row r="173" spans="1:65" s="2" customFormat="1" ht="24.15" customHeight="1">
      <c r="A173" s="39"/>
      <c r="B173" s="40"/>
      <c r="C173" s="213" t="s">
        <v>227</v>
      </c>
      <c r="D173" s="213" t="s">
        <v>154</v>
      </c>
      <c r="E173" s="214" t="s">
        <v>905</v>
      </c>
      <c r="F173" s="215" t="s">
        <v>906</v>
      </c>
      <c r="G173" s="216" t="s">
        <v>157</v>
      </c>
      <c r="H173" s="217">
        <v>0.15</v>
      </c>
      <c r="I173" s="218"/>
      <c r="J173" s="219">
        <f>ROUND(I173*H173,2)</f>
        <v>0</v>
      </c>
      <c r="K173" s="215" t="s">
        <v>158</v>
      </c>
      <c r="L173" s="45"/>
      <c r="M173" s="220" t="s">
        <v>19</v>
      </c>
      <c r="N173" s="221" t="s">
        <v>45</v>
      </c>
      <c r="O173" s="85"/>
      <c r="P173" s="222">
        <f>O173*H173</f>
        <v>0</v>
      </c>
      <c r="Q173" s="222">
        <v>0</v>
      </c>
      <c r="R173" s="222">
        <f>Q173*H173</f>
        <v>0</v>
      </c>
      <c r="S173" s="222">
        <v>0</v>
      </c>
      <c r="T173" s="223">
        <f>S173*H173</f>
        <v>0</v>
      </c>
      <c r="U173" s="39"/>
      <c r="V173" s="39"/>
      <c r="W173" s="39"/>
      <c r="X173" s="39"/>
      <c r="Y173" s="39"/>
      <c r="Z173" s="39"/>
      <c r="AA173" s="39"/>
      <c r="AB173" s="39"/>
      <c r="AC173" s="39"/>
      <c r="AD173" s="39"/>
      <c r="AE173" s="39"/>
      <c r="AR173" s="224" t="s">
        <v>159</v>
      </c>
      <c r="AT173" s="224" t="s">
        <v>154</v>
      </c>
      <c r="AU173" s="224" t="s">
        <v>83</v>
      </c>
      <c r="AY173" s="18" t="s">
        <v>152</v>
      </c>
      <c r="BE173" s="225">
        <f>IF(N173="základní",J173,0)</f>
        <v>0</v>
      </c>
      <c r="BF173" s="225">
        <f>IF(N173="snížená",J173,0)</f>
        <v>0</v>
      </c>
      <c r="BG173" s="225">
        <f>IF(N173="zákl. přenesená",J173,0)</f>
        <v>0</v>
      </c>
      <c r="BH173" s="225">
        <f>IF(N173="sníž. přenesená",J173,0)</f>
        <v>0</v>
      </c>
      <c r="BI173" s="225">
        <f>IF(N173="nulová",J173,0)</f>
        <v>0</v>
      </c>
      <c r="BJ173" s="18" t="s">
        <v>81</v>
      </c>
      <c r="BK173" s="225">
        <f>ROUND(I173*H173,2)</f>
        <v>0</v>
      </c>
      <c r="BL173" s="18" t="s">
        <v>159</v>
      </c>
      <c r="BM173" s="224" t="s">
        <v>1178</v>
      </c>
    </row>
    <row r="174" spans="1:47" s="2" customFormat="1" ht="12">
      <c r="A174" s="39"/>
      <c r="B174" s="40"/>
      <c r="C174" s="41"/>
      <c r="D174" s="226" t="s">
        <v>161</v>
      </c>
      <c r="E174" s="41"/>
      <c r="F174" s="227" t="s">
        <v>258</v>
      </c>
      <c r="G174" s="41"/>
      <c r="H174" s="41"/>
      <c r="I174" s="228"/>
      <c r="J174" s="41"/>
      <c r="K174" s="41"/>
      <c r="L174" s="45"/>
      <c r="M174" s="229"/>
      <c r="N174" s="230"/>
      <c r="O174" s="85"/>
      <c r="P174" s="85"/>
      <c r="Q174" s="85"/>
      <c r="R174" s="85"/>
      <c r="S174" s="85"/>
      <c r="T174" s="86"/>
      <c r="U174" s="39"/>
      <c r="V174" s="39"/>
      <c r="W174" s="39"/>
      <c r="X174" s="39"/>
      <c r="Y174" s="39"/>
      <c r="Z174" s="39"/>
      <c r="AA174" s="39"/>
      <c r="AB174" s="39"/>
      <c r="AC174" s="39"/>
      <c r="AD174" s="39"/>
      <c r="AE174" s="39"/>
      <c r="AT174" s="18" t="s">
        <v>161</v>
      </c>
      <c r="AU174" s="18" t="s">
        <v>83</v>
      </c>
    </row>
    <row r="175" spans="1:51" s="13" customFormat="1" ht="12">
      <c r="A175" s="13"/>
      <c r="B175" s="231"/>
      <c r="C175" s="232"/>
      <c r="D175" s="226" t="s">
        <v>163</v>
      </c>
      <c r="E175" s="233" t="s">
        <v>19</v>
      </c>
      <c r="F175" s="234" t="s">
        <v>1176</v>
      </c>
      <c r="G175" s="232"/>
      <c r="H175" s="233" t="s">
        <v>19</v>
      </c>
      <c r="I175" s="235"/>
      <c r="J175" s="232"/>
      <c r="K175" s="232"/>
      <c r="L175" s="236"/>
      <c r="M175" s="237"/>
      <c r="N175" s="238"/>
      <c r="O175" s="238"/>
      <c r="P175" s="238"/>
      <c r="Q175" s="238"/>
      <c r="R175" s="238"/>
      <c r="S175" s="238"/>
      <c r="T175" s="239"/>
      <c r="U175" s="13"/>
      <c r="V175" s="13"/>
      <c r="W175" s="13"/>
      <c r="X175" s="13"/>
      <c r="Y175" s="13"/>
      <c r="Z175" s="13"/>
      <c r="AA175" s="13"/>
      <c r="AB175" s="13"/>
      <c r="AC175" s="13"/>
      <c r="AD175" s="13"/>
      <c r="AE175" s="13"/>
      <c r="AT175" s="240" t="s">
        <v>163</v>
      </c>
      <c r="AU175" s="240" t="s">
        <v>83</v>
      </c>
      <c r="AV175" s="13" t="s">
        <v>81</v>
      </c>
      <c r="AW175" s="13" t="s">
        <v>33</v>
      </c>
      <c r="AX175" s="13" t="s">
        <v>74</v>
      </c>
      <c r="AY175" s="240" t="s">
        <v>152</v>
      </c>
    </row>
    <row r="176" spans="1:51" s="14" customFormat="1" ht="12">
      <c r="A176" s="14"/>
      <c r="B176" s="241"/>
      <c r="C176" s="242"/>
      <c r="D176" s="226" t="s">
        <v>163</v>
      </c>
      <c r="E176" s="243" t="s">
        <v>19</v>
      </c>
      <c r="F176" s="244" t="s">
        <v>1177</v>
      </c>
      <c r="G176" s="242"/>
      <c r="H176" s="245">
        <v>0.15</v>
      </c>
      <c r="I176" s="246"/>
      <c r="J176" s="242"/>
      <c r="K176" s="242"/>
      <c r="L176" s="247"/>
      <c r="M176" s="248"/>
      <c r="N176" s="249"/>
      <c r="O176" s="249"/>
      <c r="P176" s="249"/>
      <c r="Q176" s="249"/>
      <c r="R176" s="249"/>
      <c r="S176" s="249"/>
      <c r="T176" s="250"/>
      <c r="U176" s="14"/>
      <c r="V176" s="14"/>
      <c r="W176" s="14"/>
      <c r="X176" s="14"/>
      <c r="Y176" s="14"/>
      <c r="Z176" s="14"/>
      <c r="AA176" s="14"/>
      <c r="AB176" s="14"/>
      <c r="AC176" s="14"/>
      <c r="AD176" s="14"/>
      <c r="AE176" s="14"/>
      <c r="AT176" s="251" t="s">
        <v>163</v>
      </c>
      <c r="AU176" s="251" t="s">
        <v>83</v>
      </c>
      <c r="AV176" s="14" t="s">
        <v>83</v>
      </c>
      <c r="AW176" s="14" t="s">
        <v>33</v>
      </c>
      <c r="AX176" s="14" t="s">
        <v>74</v>
      </c>
      <c r="AY176" s="251" t="s">
        <v>152</v>
      </c>
    </row>
    <row r="177" spans="1:51" s="15" customFormat="1" ht="12">
      <c r="A177" s="15"/>
      <c r="B177" s="252"/>
      <c r="C177" s="253"/>
      <c r="D177" s="226" t="s">
        <v>163</v>
      </c>
      <c r="E177" s="254" t="s">
        <v>19</v>
      </c>
      <c r="F177" s="255" t="s">
        <v>170</v>
      </c>
      <c r="G177" s="253"/>
      <c r="H177" s="256">
        <v>0.15</v>
      </c>
      <c r="I177" s="257"/>
      <c r="J177" s="253"/>
      <c r="K177" s="253"/>
      <c r="L177" s="258"/>
      <c r="M177" s="259"/>
      <c r="N177" s="260"/>
      <c r="O177" s="260"/>
      <c r="P177" s="260"/>
      <c r="Q177" s="260"/>
      <c r="R177" s="260"/>
      <c r="S177" s="260"/>
      <c r="T177" s="261"/>
      <c r="U177" s="15"/>
      <c r="V177" s="15"/>
      <c r="W177" s="15"/>
      <c r="X177" s="15"/>
      <c r="Y177" s="15"/>
      <c r="Z177" s="15"/>
      <c r="AA177" s="15"/>
      <c r="AB177" s="15"/>
      <c r="AC177" s="15"/>
      <c r="AD177" s="15"/>
      <c r="AE177" s="15"/>
      <c r="AT177" s="262" t="s">
        <v>163</v>
      </c>
      <c r="AU177" s="262" t="s">
        <v>83</v>
      </c>
      <c r="AV177" s="15" t="s">
        <v>159</v>
      </c>
      <c r="AW177" s="15" t="s">
        <v>33</v>
      </c>
      <c r="AX177" s="15" t="s">
        <v>81</v>
      </c>
      <c r="AY177" s="262" t="s">
        <v>152</v>
      </c>
    </row>
    <row r="178" spans="1:65" s="2" customFormat="1" ht="24.15" customHeight="1">
      <c r="A178" s="39"/>
      <c r="B178" s="40"/>
      <c r="C178" s="213" t="s">
        <v>237</v>
      </c>
      <c r="D178" s="213" t="s">
        <v>154</v>
      </c>
      <c r="E178" s="214" t="s">
        <v>1179</v>
      </c>
      <c r="F178" s="215" t="s">
        <v>1180</v>
      </c>
      <c r="G178" s="216" t="s">
        <v>157</v>
      </c>
      <c r="H178" s="217">
        <v>47.264</v>
      </c>
      <c r="I178" s="218"/>
      <c r="J178" s="219">
        <f>ROUND(I178*H178,2)</f>
        <v>0</v>
      </c>
      <c r="K178" s="215" t="s">
        <v>158</v>
      </c>
      <c r="L178" s="45"/>
      <c r="M178" s="220" t="s">
        <v>19</v>
      </c>
      <c r="N178" s="221" t="s">
        <v>45</v>
      </c>
      <c r="O178" s="85"/>
      <c r="P178" s="222">
        <f>O178*H178</f>
        <v>0</v>
      </c>
      <c r="Q178" s="222">
        <v>0</v>
      </c>
      <c r="R178" s="222">
        <f>Q178*H178</f>
        <v>0</v>
      </c>
      <c r="S178" s="222">
        <v>0</v>
      </c>
      <c r="T178" s="223">
        <f>S178*H178</f>
        <v>0</v>
      </c>
      <c r="U178" s="39"/>
      <c r="V178" s="39"/>
      <c r="W178" s="39"/>
      <c r="X178" s="39"/>
      <c r="Y178" s="39"/>
      <c r="Z178" s="39"/>
      <c r="AA178" s="39"/>
      <c r="AB178" s="39"/>
      <c r="AC178" s="39"/>
      <c r="AD178" s="39"/>
      <c r="AE178" s="39"/>
      <c r="AR178" s="224" t="s">
        <v>159</v>
      </c>
      <c r="AT178" s="224" t="s">
        <v>154</v>
      </c>
      <c r="AU178" s="224" t="s">
        <v>83</v>
      </c>
      <c r="AY178" s="18" t="s">
        <v>152</v>
      </c>
      <c r="BE178" s="225">
        <f>IF(N178="základní",J178,0)</f>
        <v>0</v>
      </c>
      <c r="BF178" s="225">
        <f>IF(N178="snížená",J178,0)</f>
        <v>0</v>
      </c>
      <c r="BG178" s="225">
        <f>IF(N178="zákl. přenesená",J178,0)</f>
        <v>0</v>
      </c>
      <c r="BH178" s="225">
        <f>IF(N178="sníž. přenesená",J178,0)</f>
        <v>0</v>
      </c>
      <c r="BI178" s="225">
        <f>IF(N178="nulová",J178,0)</f>
        <v>0</v>
      </c>
      <c r="BJ178" s="18" t="s">
        <v>81</v>
      </c>
      <c r="BK178" s="225">
        <f>ROUND(I178*H178,2)</f>
        <v>0</v>
      </c>
      <c r="BL178" s="18" t="s">
        <v>159</v>
      </c>
      <c r="BM178" s="224" t="s">
        <v>1181</v>
      </c>
    </row>
    <row r="179" spans="1:47" s="2" customFormat="1" ht="12">
      <c r="A179" s="39"/>
      <c r="B179" s="40"/>
      <c r="C179" s="41"/>
      <c r="D179" s="226" t="s">
        <v>161</v>
      </c>
      <c r="E179" s="41"/>
      <c r="F179" s="227" t="s">
        <v>258</v>
      </c>
      <c r="G179" s="41"/>
      <c r="H179" s="41"/>
      <c r="I179" s="228"/>
      <c r="J179" s="41"/>
      <c r="K179" s="41"/>
      <c r="L179" s="45"/>
      <c r="M179" s="229"/>
      <c r="N179" s="230"/>
      <c r="O179" s="85"/>
      <c r="P179" s="85"/>
      <c r="Q179" s="85"/>
      <c r="R179" s="85"/>
      <c r="S179" s="85"/>
      <c r="T179" s="86"/>
      <c r="U179" s="39"/>
      <c r="V179" s="39"/>
      <c r="W179" s="39"/>
      <c r="X179" s="39"/>
      <c r="Y179" s="39"/>
      <c r="Z179" s="39"/>
      <c r="AA179" s="39"/>
      <c r="AB179" s="39"/>
      <c r="AC179" s="39"/>
      <c r="AD179" s="39"/>
      <c r="AE179" s="39"/>
      <c r="AT179" s="18" t="s">
        <v>161</v>
      </c>
      <c r="AU179" s="18" t="s">
        <v>83</v>
      </c>
    </row>
    <row r="180" spans="1:51" s="13" customFormat="1" ht="12">
      <c r="A180" s="13"/>
      <c r="B180" s="231"/>
      <c r="C180" s="232"/>
      <c r="D180" s="226" t="s">
        <v>163</v>
      </c>
      <c r="E180" s="233" t="s">
        <v>19</v>
      </c>
      <c r="F180" s="234" t="s">
        <v>1145</v>
      </c>
      <c r="G180" s="232"/>
      <c r="H180" s="233" t="s">
        <v>19</v>
      </c>
      <c r="I180" s="235"/>
      <c r="J180" s="232"/>
      <c r="K180" s="232"/>
      <c r="L180" s="236"/>
      <c r="M180" s="237"/>
      <c r="N180" s="238"/>
      <c r="O180" s="238"/>
      <c r="P180" s="238"/>
      <c r="Q180" s="238"/>
      <c r="R180" s="238"/>
      <c r="S180" s="238"/>
      <c r="T180" s="239"/>
      <c r="U180" s="13"/>
      <c r="V180" s="13"/>
      <c r="W180" s="13"/>
      <c r="X180" s="13"/>
      <c r="Y180" s="13"/>
      <c r="Z180" s="13"/>
      <c r="AA180" s="13"/>
      <c r="AB180" s="13"/>
      <c r="AC180" s="13"/>
      <c r="AD180" s="13"/>
      <c r="AE180" s="13"/>
      <c r="AT180" s="240" t="s">
        <v>163</v>
      </c>
      <c r="AU180" s="240" t="s">
        <v>83</v>
      </c>
      <c r="AV180" s="13" t="s">
        <v>81</v>
      </c>
      <c r="AW180" s="13" t="s">
        <v>33</v>
      </c>
      <c r="AX180" s="13" t="s">
        <v>74</v>
      </c>
      <c r="AY180" s="240" t="s">
        <v>152</v>
      </c>
    </row>
    <row r="181" spans="1:51" s="14" customFormat="1" ht="12">
      <c r="A181" s="14"/>
      <c r="B181" s="241"/>
      <c r="C181" s="242"/>
      <c r="D181" s="226" t="s">
        <v>163</v>
      </c>
      <c r="E181" s="243" t="s">
        <v>19</v>
      </c>
      <c r="F181" s="244" t="s">
        <v>1174</v>
      </c>
      <c r="G181" s="242"/>
      <c r="H181" s="245">
        <v>19.8</v>
      </c>
      <c r="I181" s="246"/>
      <c r="J181" s="242"/>
      <c r="K181" s="242"/>
      <c r="L181" s="247"/>
      <c r="M181" s="248"/>
      <c r="N181" s="249"/>
      <c r="O181" s="249"/>
      <c r="P181" s="249"/>
      <c r="Q181" s="249"/>
      <c r="R181" s="249"/>
      <c r="S181" s="249"/>
      <c r="T181" s="250"/>
      <c r="U181" s="14"/>
      <c r="V181" s="14"/>
      <c r="W181" s="14"/>
      <c r="X181" s="14"/>
      <c r="Y181" s="14"/>
      <c r="Z181" s="14"/>
      <c r="AA181" s="14"/>
      <c r="AB181" s="14"/>
      <c r="AC181" s="14"/>
      <c r="AD181" s="14"/>
      <c r="AE181" s="14"/>
      <c r="AT181" s="251" t="s">
        <v>163</v>
      </c>
      <c r="AU181" s="251" t="s">
        <v>83</v>
      </c>
      <c r="AV181" s="14" t="s">
        <v>83</v>
      </c>
      <c r="AW181" s="14" t="s">
        <v>33</v>
      </c>
      <c r="AX181" s="14" t="s">
        <v>74</v>
      </c>
      <c r="AY181" s="251" t="s">
        <v>152</v>
      </c>
    </row>
    <row r="182" spans="1:51" s="13" customFormat="1" ht="12">
      <c r="A182" s="13"/>
      <c r="B182" s="231"/>
      <c r="C182" s="232"/>
      <c r="D182" s="226" t="s">
        <v>163</v>
      </c>
      <c r="E182" s="233" t="s">
        <v>19</v>
      </c>
      <c r="F182" s="234" t="s">
        <v>1147</v>
      </c>
      <c r="G182" s="232"/>
      <c r="H182" s="233" t="s">
        <v>19</v>
      </c>
      <c r="I182" s="235"/>
      <c r="J182" s="232"/>
      <c r="K182" s="232"/>
      <c r="L182" s="236"/>
      <c r="M182" s="237"/>
      <c r="N182" s="238"/>
      <c r="O182" s="238"/>
      <c r="P182" s="238"/>
      <c r="Q182" s="238"/>
      <c r="R182" s="238"/>
      <c r="S182" s="238"/>
      <c r="T182" s="239"/>
      <c r="U182" s="13"/>
      <c r="V182" s="13"/>
      <c r="W182" s="13"/>
      <c r="X182" s="13"/>
      <c r="Y182" s="13"/>
      <c r="Z182" s="13"/>
      <c r="AA182" s="13"/>
      <c r="AB182" s="13"/>
      <c r="AC182" s="13"/>
      <c r="AD182" s="13"/>
      <c r="AE182" s="13"/>
      <c r="AT182" s="240" t="s">
        <v>163</v>
      </c>
      <c r="AU182" s="240" t="s">
        <v>83</v>
      </c>
      <c r="AV182" s="13" t="s">
        <v>81</v>
      </c>
      <c r="AW182" s="13" t="s">
        <v>33</v>
      </c>
      <c r="AX182" s="13" t="s">
        <v>74</v>
      </c>
      <c r="AY182" s="240" t="s">
        <v>152</v>
      </c>
    </row>
    <row r="183" spans="1:51" s="14" customFormat="1" ht="12">
      <c r="A183" s="14"/>
      <c r="B183" s="241"/>
      <c r="C183" s="242"/>
      <c r="D183" s="226" t="s">
        <v>163</v>
      </c>
      <c r="E183" s="243" t="s">
        <v>19</v>
      </c>
      <c r="F183" s="244" t="s">
        <v>1175</v>
      </c>
      <c r="G183" s="242"/>
      <c r="H183" s="245">
        <v>27.464</v>
      </c>
      <c r="I183" s="246"/>
      <c r="J183" s="242"/>
      <c r="K183" s="242"/>
      <c r="L183" s="247"/>
      <c r="M183" s="248"/>
      <c r="N183" s="249"/>
      <c r="O183" s="249"/>
      <c r="P183" s="249"/>
      <c r="Q183" s="249"/>
      <c r="R183" s="249"/>
      <c r="S183" s="249"/>
      <c r="T183" s="250"/>
      <c r="U183" s="14"/>
      <c r="V183" s="14"/>
      <c r="W183" s="14"/>
      <c r="X183" s="14"/>
      <c r="Y183" s="14"/>
      <c r="Z183" s="14"/>
      <c r="AA183" s="14"/>
      <c r="AB183" s="14"/>
      <c r="AC183" s="14"/>
      <c r="AD183" s="14"/>
      <c r="AE183" s="14"/>
      <c r="AT183" s="251" t="s">
        <v>163</v>
      </c>
      <c r="AU183" s="251" t="s">
        <v>83</v>
      </c>
      <c r="AV183" s="14" t="s">
        <v>83</v>
      </c>
      <c r="AW183" s="14" t="s">
        <v>33</v>
      </c>
      <c r="AX183" s="14" t="s">
        <v>74</v>
      </c>
      <c r="AY183" s="251" t="s">
        <v>152</v>
      </c>
    </row>
    <row r="184" spans="1:51" s="15" customFormat="1" ht="12">
      <c r="A184" s="15"/>
      <c r="B184" s="252"/>
      <c r="C184" s="253"/>
      <c r="D184" s="226" t="s">
        <v>163</v>
      </c>
      <c r="E184" s="254" t="s">
        <v>19</v>
      </c>
      <c r="F184" s="255" t="s">
        <v>170</v>
      </c>
      <c r="G184" s="253"/>
      <c r="H184" s="256">
        <v>47.264</v>
      </c>
      <c r="I184" s="257"/>
      <c r="J184" s="253"/>
      <c r="K184" s="253"/>
      <c r="L184" s="258"/>
      <c r="M184" s="259"/>
      <c r="N184" s="260"/>
      <c r="O184" s="260"/>
      <c r="P184" s="260"/>
      <c r="Q184" s="260"/>
      <c r="R184" s="260"/>
      <c r="S184" s="260"/>
      <c r="T184" s="261"/>
      <c r="U184" s="15"/>
      <c r="V184" s="15"/>
      <c r="W184" s="15"/>
      <c r="X184" s="15"/>
      <c r="Y184" s="15"/>
      <c r="Z184" s="15"/>
      <c r="AA184" s="15"/>
      <c r="AB184" s="15"/>
      <c r="AC184" s="15"/>
      <c r="AD184" s="15"/>
      <c r="AE184" s="15"/>
      <c r="AT184" s="262" t="s">
        <v>163</v>
      </c>
      <c r="AU184" s="262" t="s">
        <v>83</v>
      </c>
      <c r="AV184" s="15" t="s">
        <v>159</v>
      </c>
      <c r="AW184" s="15" t="s">
        <v>33</v>
      </c>
      <c r="AX184" s="15" t="s">
        <v>81</v>
      </c>
      <c r="AY184" s="262" t="s">
        <v>152</v>
      </c>
    </row>
    <row r="185" spans="1:65" s="2" customFormat="1" ht="24.15" customHeight="1">
      <c r="A185" s="39"/>
      <c r="B185" s="40"/>
      <c r="C185" s="213" t="s">
        <v>249</v>
      </c>
      <c r="D185" s="213" t="s">
        <v>154</v>
      </c>
      <c r="E185" s="214" t="s">
        <v>255</v>
      </c>
      <c r="F185" s="215" t="s">
        <v>256</v>
      </c>
      <c r="G185" s="216" t="s">
        <v>157</v>
      </c>
      <c r="H185" s="217">
        <v>3.37</v>
      </c>
      <c r="I185" s="218"/>
      <c r="J185" s="219">
        <f>ROUND(I185*H185,2)</f>
        <v>0</v>
      </c>
      <c r="K185" s="215" t="s">
        <v>158</v>
      </c>
      <c r="L185" s="45"/>
      <c r="M185" s="220" t="s">
        <v>19</v>
      </c>
      <c r="N185" s="221" t="s">
        <v>45</v>
      </c>
      <c r="O185" s="85"/>
      <c r="P185" s="222">
        <f>O185*H185</f>
        <v>0</v>
      </c>
      <c r="Q185" s="222">
        <v>2.16</v>
      </c>
      <c r="R185" s="222">
        <f>Q185*H185</f>
        <v>7.2792</v>
      </c>
      <c r="S185" s="222">
        <v>0</v>
      </c>
      <c r="T185" s="223">
        <f>S185*H185</f>
        <v>0</v>
      </c>
      <c r="U185" s="39"/>
      <c r="V185" s="39"/>
      <c r="W185" s="39"/>
      <c r="X185" s="39"/>
      <c r="Y185" s="39"/>
      <c r="Z185" s="39"/>
      <c r="AA185" s="39"/>
      <c r="AB185" s="39"/>
      <c r="AC185" s="39"/>
      <c r="AD185" s="39"/>
      <c r="AE185" s="39"/>
      <c r="AR185" s="224" t="s">
        <v>159</v>
      </c>
      <c r="AT185" s="224" t="s">
        <v>154</v>
      </c>
      <c r="AU185" s="224" t="s">
        <v>83</v>
      </c>
      <c r="AY185" s="18" t="s">
        <v>152</v>
      </c>
      <c r="BE185" s="225">
        <f>IF(N185="základní",J185,0)</f>
        <v>0</v>
      </c>
      <c r="BF185" s="225">
        <f>IF(N185="snížená",J185,0)</f>
        <v>0</v>
      </c>
      <c r="BG185" s="225">
        <f>IF(N185="zákl. přenesená",J185,0)</f>
        <v>0</v>
      </c>
      <c r="BH185" s="225">
        <f>IF(N185="sníž. přenesená",J185,0)</f>
        <v>0</v>
      </c>
      <c r="BI185" s="225">
        <f>IF(N185="nulová",J185,0)</f>
        <v>0</v>
      </c>
      <c r="BJ185" s="18" t="s">
        <v>81</v>
      </c>
      <c r="BK185" s="225">
        <f>ROUND(I185*H185,2)</f>
        <v>0</v>
      </c>
      <c r="BL185" s="18" t="s">
        <v>159</v>
      </c>
      <c r="BM185" s="224" t="s">
        <v>1182</v>
      </c>
    </row>
    <row r="186" spans="1:47" s="2" customFormat="1" ht="12">
      <c r="A186" s="39"/>
      <c r="B186" s="40"/>
      <c r="C186" s="41"/>
      <c r="D186" s="226" t="s">
        <v>161</v>
      </c>
      <c r="E186" s="41"/>
      <c r="F186" s="227" t="s">
        <v>258</v>
      </c>
      <c r="G186" s="41"/>
      <c r="H186" s="41"/>
      <c r="I186" s="228"/>
      <c r="J186" s="41"/>
      <c r="K186" s="41"/>
      <c r="L186" s="45"/>
      <c r="M186" s="229"/>
      <c r="N186" s="230"/>
      <c r="O186" s="85"/>
      <c r="P186" s="85"/>
      <c r="Q186" s="85"/>
      <c r="R186" s="85"/>
      <c r="S186" s="85"/>
      <c r="T186" s="86"/>
      <c r="U186" s="39"/>
      <c r="V186" s="39"/>
      <c r="W186" s="39"/>
      <c r="X186" s="39"/>
      <c r="Y186" s="39"/>
      <c r="Z186" s="39"/>
      <c r="AA186" s="39"/>
      <c r="AB186" s="39"/>
      <c r="AC186" s="39"/>
      <c r="AD186" s="39"/>
      <c r="AE186" s="39"/>
      <c r="AT186" s="18" t="s">
        <v>161</v>
      </c>
      <c r="AU186" s="18" t="s">
        <v>83</v>
      </c>
    </row>
    <row r="187" spans="1:51" s="13" customFormat="1" ht="12">
      <c r="A187" s="13"/>
      <c r="B187" s="231"/>
      <c r="C187" s="232"/>
      <c r="D187" s="226" t="s">
        <v>163</v>
      </c>
      <c r="E187" s="233" t="s">
        <v>19</v>
      </c>
      <c r="F187" s="234" t="s">
        <v>1140</v>
      </c>
      <c r="G187" s="232"/>
      <c r="H187" s="233" t="s">
        <v>19</v>
      </c>
      <c r="I187" s="235"/>
      <c r="J187" s="232"/>
      <c r="K187" s="232"/>
      <c r="L187" s="236"/>
      <c r="M187" s="237"/>
      <c r="N187" s="238"/>
      <c r="O187" s="238"/>
      <c r="P187" s="238"/>
      <c r="Q187" s="238"/>
      <c r="R187" s="238"/>
      <c r="S187" s="238"/>
      <c r="T187" s="239"/>
      <c r="U187" s="13"/>
      <c r="V187" s="13"/>
      <c r="W187" s="13"/>
      <c r="X187" s="13"/>
      <c r="Y187" s="13"/>
      <c r="Z187" s="13"/>
      <c r="AA187" s="13"/>
      <c r="AB187" s="13"/>
      <c r="AC187" s="13"/>
      <c r="AD187" s="13"/>
      <c r="AE187" s="13"/>
      <c r="AT187" s="240" t="s">
        <v>163</v>
      </c>
      <c r="AU187" s="240" t="s">
        <v>83</v>
      </c>
      <c r="AV187" s="13" t="s">
        <v>81</v>
      </c>
      <c r="AW187" s="13" t="s">
        <v>33</v>
      </c>
      <c r="AX187" s="13" t="s">
        <v>74</v>
      </c>
      <c r="AY187" s="240" t="s">
        <v>152</v>
      </c>
    </row>
    <row r="188" spans="1:51" s="14" customFormat="1" ht="12">
      <c r="A188" s="14"/>
      <c r="B188" s="241"/>
      <c r="C188" s="242"/>
      <c r="D188" s="226" t="s">
        <v>163</v>
      </c>
      <c r="E188" s="243" t="s">
        <v>19</v>
      </c>
      <c r="F188" s="244" t="s">
        <v>1183</v>
      </c>
      <c r="G188" s="242"/>
      <c r="H188" s="245">
        <v>1.36</v>
      </c>
      <c r="I188" s="246"/>
      <c r="J188" s="242"/>
      <c r="K188" s="242"/>
      <c r="L188" s="247"/>
      <c r="M188" s="248"/>
      <c r="N188" s="249"/>
      <c r="O188" s="249"/>
      <c r="P188" s="249"/>
      <c r="Q188" s="249"/>
      <c r="R188" s="249"/>
      <c r="S188" s="249"/>
      <c r="T188" s="250"/>
      <c r="U188" s="14"/>
      <c r="V188" s="14"/>
      <c r="W188" s="14"/>
      <c r="X188" s="14"/>
      <c r="Y188" s="14"/>
      <c r="Z188" s="14"/>
      <c r="AA188" s="14"/>
      <c r="AB188" s="14"/>
      <c r="AC188" s="14"/>
      <c r="AD188" s="14"/>
      <c r="AE188" s="14"/>
      <c r="AT188" s="251" t="s">
        <v>163</v>
      </c>
      <c r="AU188" s="251" t="s">
        <v>83</v>
      </c>
      <c r="AV188" s="14" t="s">
        <v>83</v>
      </c>
      <c r="AW188" s="14" t="s">
        <v>33</v>
      </c>
      <c r="AX188" s="14" t="s">
        <v>74</v>
      </c>
      <c r="AY188" s="251" t="s">
        <v>152</v>
      </c>
    </row>
    <row r="189" spans="1:51" s="13" customFormat="1" ht="12">
      <c r="A189" s="13"/>
      <c r="B189" s="231"/>
      <c r="C189" s="232"/>
      <c r="D189" s="226" t="s">
        <v>163</v>
      </c>
      <c r="E189" s="233" t="s">
        <v>19</v>
      </c>
      <c r="F189" s="234" t="s">
        <v>1184</v>
      </c>
      <c r="G189" s="232"/>
      <c r="H189" s="233" t="s">
        <v>19</v>
      </c>
      <c r="I189" s="235"/>
      <c r="J189" s="232"/>
      <c r="K189" s="232"/>
      <c r="L189" s="236"/>
      <c r="M189" s="237"/>
      <c r="N189" s="238"/>
      <c r="O189" s="238"/>
      <c r="P189" s="238"/>
      <c r="Q189" s="238"/>
      <c r="R189" s="238"/>
      <c r="S189" s="238"/>
      <c r="T189" s="239"/>
      <c r="U189" s="13"/>
      <c r="V189" s="13"/>
      <c r="W189" s="13"/>
      <c r="X189" s="13"/>
      <c r="Y189" s="13"/>
      <c r="Z189" s="13"/>
      <c r="AA189" s="13"/>
      <c r="AB189" s="13"/>
      <c r="AC189" s="13"/>
      <c r="AD189" s="13"/>
      <c r="AE189" s="13"/>
      <c r="AT189" s="240" t="s">
        <v>163</v>
      </c>
      <c r="AU189" s="240" t="s">
        <v>83</v>
      </c>
      <c r="AV189" s="13" t="s">
        <v>81</v>
      </c>
      <c r="AW189" s="13" t="s">
        <v>33</v>
      </c>
      <c r="AX189" s="13" t="s">
        <v>74</v>
      </c>
      <c r="AY189" s="240" t="s">
        <v>152</v>
      </c>
    </row>
    <row r="190" spans="1:51" s="14" customFormat="1" ht="12">
      <c r="A190" s="14"/>
      <c r="B190" s="241"/>
      <c r="C190" s="242"/>
      <c r="D190" s="226" t="s">
        <v>163</v>
      </c>
      <c r="E190" s="243" t="s">
        <v>19</v>
      </c>
      <c r="F190" s="244" t="s">
        <v>1185</v>
      </c>
      <c r="G190" s="242"/>
      <c r="H190" s="245">
        <v>2.01</v>
      </c>
      <c r="I190" s="246"/>
      <c r="J190" s="242"/>
      <c r="K190" s="242"/>
      <c r="L190" s="247"/>
      <c r="M190" s="248"/>
      <c r="N190" s="249"/>
      <c r="O190" s="249"/>
      <c r="P190" s="249"/>
      <c r="Q190" s="249"/>
      <c r="R190" s="249"/>
      <c r="S190" s="249"/>
      <c r="T190" s="250"/>
      <c r="U190" s="14"/>
      <c r="V190" s="14"/>
      <c r="W190" s="14"/>
      <c r="X190" s="14"/>
      <c r="Y190" s="14"/>
      <c r="Z190" s="14"/>
      <c r="AA190" s="14"/>
      <c r="AB190" s="14"/>
      <c r="AC190" s="14"/>
      <c r="AD190" s="14"/>
      <c r="AE190" s="14"/>
      <c r="AT190" s="251" t="s">
        <v>163</v>
      </c>
      <c r="AU190" s="251" t="s">
        <v>83</v>
      </c>
      <c r="AV190" s="14" t="s">
        <v>83</v>
      </c>
      <c r="AW190" s="14" t="s">
        <v>33</v>
      </c>
      <c r="AX190" s="14" t="s">
        <v>74</v>
      </c>
      <c r="AY190" s="251" t="s">
        <v>152</v>
      </c>
    </row>
    <row r="191" spans="1:51" s="15" customFormat="1" ht="12">
      <c r="A191" s="15"/>
      <c r="B191" s="252"/>
      <c r="C191" s="253"/>
      <c r="D191" s="226" t="s">
        <v>163</v>
      </c>
      <c r="E191" s="254" t="s">
        <v>19</v>
      </c>
      <c r="F191" s="255" t="s">
        <v>170</v>
      </c>
      <c r="G191" s="253"/>
      <c r="H191" s="256">
        <v>3.37</v>
      </c>
      <c r="I191" s="257"/>
      <c r="J191" s="253"/>
      <c r="K191" s="253"/>
      <c r="L191" s="258"/>
      <c r="M191" s="259"/>
      <c r="N191" s="260"/>
      <c r="O191" s="260"/>
      <c r="P191" s="260"/>
      <c r="Q191" s="260"/>
      <c r="R191" s="260"/>
      <c r="S191" s="260"/>
      <c r="T191" s="261"/>
      <c r="U191" s="15"/>
      <c r="V191" s="15"/>
      <c r="W191" s="15"/>
      <c r="X191" s="15"/>
      <c r="Y191" s="15"/>
      <c r="Z191" s="15"/>
      <c r="AA191" s="15"/>
      <c r="AB191" s="15"/>
      <c r="AC191" s="15"/>
      <c r="AD191" s="15"/>
      <c r="AE191" s="15"/>
      <c r="AT191" s="262" t="s">
        <v>163</v>
      </c>
      <c r="AU191" s="262" t="s">
        <v>83</v>
      </c>
      <c r="AV191" s="15" t="s">
        <v>159</v>
      </c>
      <c r="AW191" s="15" t="s">
        <v>33</v>
      </c>
      <c r="AX191" s="15" t="s">
        <v>81</v>
      </c>
      <c r="AY191" s="262" t="s">
        <v>152</v>
      </c>
    </row>
    <row r="192" spans="1:65" s="2" customFormat="1" ht="24.15" customHeight="1">
      <c r="A192" s="39"/>
      <c r="B192" s="40"/>
      <c r="C192" s="213" t="s">
        <v>254</v>
      </c>
      <c r="D192" s="213" t="s">
        <v>154</v>
      </c>
      <c r="E192" s="214" t="s">
        <v>263</v>
      </c>
      <c r="F192" s="215" t="s">
        <v>264</v>
      </c>
      <c r="G192" s="216" t="s">
        <v>157</v>
      </c>
      <c r="H192" s="217">
        <v>1.36</v>
      </c>
      <c r="I192" s="218"/>
      <c r="J192" s="219">
        <f>ROUND(I192*H192,2)</f>
        <v>0</v>
      </c>
      <c r="K192" s="215" t="s">
        <v>158</v>
      </c>
      <c r="L192" s="45"/>
      <c r="M192" s="220" t="s">
        <v>19</v>
      </c>
      <c r="N192" s="221" t="s">
        <v>45</v>
      </c>
      <c r="O192" s="85"/>
      <c r="P192" s="222">
        <f>O192*H192</f>
        <v>0</v>
      </c>
      <c r="Q192" s="222">
        <v>0</v>
      </c>
      <c r="R192" s="222">
        <f>Q192*H192</f>
        <v>0</v>
      </c>
      <c r="S192" s="222">
        <v>0</v>
      </c>
      <c r="T192" s="223">
        <f>S192*H192</f>
        <v>0</v>
      </c>
      <c r="U192" s="39"/>
      <c r="V192" s="39"/>
      <c r="W192" s="39"/>
      <c r="X192" s="39"/>
      <c r="Y192" s="39"/>
      <c r="Z192" s="39"/>
      <c r="AA192" s="39"/>
      <c r="AB192" s="39"/>
      <c r="AC192" s="39"/>
      <c r="AD192" s="39"/>
      <c r="AE192" s="39"/>
      <c r="AR192" s="224" t="s">
        <v>159</v>
      </c>
      <c r="AT192" s="224" t="s">
        <v>154</v>
      </c>
      <c r="AU192" s="224" t="s">
        <v>83</v>
      </c>
      <c r="AY192" s="18" t="s">
        <v>152</v>
      </c>
      <c r="BE192" s="225">
        <f>IF(N192="základní",J192,0)</f>
        <v>0</v>
      </c>
      <c r="BF192" s="225">
        <f>IF(N192="snížená",J192,0)</f>
        <v>0</v>
      </c>
      <c r="BG192" s="225">
        <f>IF(N192="zákl. přenesená",J192,0)</f>
        <v>0</v>
      </c>
      <c r="BH192" s="225">
        <f>IF(N192="sníž. přenesená",J192,0)</f>
        <v>0</v>
      </c>
      <c r="BI192" s="225">
        <f>IF(N192="nulová",J192,0)</f>
        <v>0</v>
      </c>
      <c r="BJ192" s="18" t="s">
        <v>81</v>
      </c>
      <c r="BK192" s="225">
        <f>ROUND(I192*H192,2)</f>
        <v>0</v>
      </c>
      <c r="BL192" s="18" t="s">
        <v>159</v>
      </c>
      <c r="BM192" s="224" t="s">
        <v>1186</v>
      </c>
    </row>
    <row r="193" spans="1:47" s="2" customFormat="1" ht="12">
      <c r="A193" s="39"/>
      <c r="B193" s="40"/>
      <c r="C193" s="41"/>
      <c r="D193" s="226" t="s">
        <v>161</v>
      </c>
      <c r="E193" s="41"/>
      <c r="F193" s="227" t="s">
        <v>258</v>
      </c>
      <c r="G193" s="41"/>
      <c r="H193" s="41"/>
      <c r="I193" s="228"/>
      <c r="J193" s="41"/>
      <c r="K193" s="41"/>
      <c r="L193" s="45"/>
      <c r="M193" s="229"/>
      <c r="N193" s="230"/>
      <c r="O193" s="85"/>
      <c r="P193" s="85"/>
      <c r="Q193" s="85"/>
      <c r="R193" s="85"/>
      <c r="S193" s="85"/>
      <c r="T193" s="86"/>
      <c r="U193" s="39"/>
      <c r="V193" s="39"/>
      <c r="W193" s="39"/>
      <c r="X193" s="39"/>
      <c r="Y193" s="39"/>
      <c r="Z193" s="39"/>
      <c r="AA193" s="39"/>
      <c r="AB193" s="39"/>
      <c r="AC193" s="39"/>
      <c r="AD193" s="39"/>
      <c r="AE193" s="39"/>
      <c r="AT193" s="18" t="s">
        <v>161</v>
      </c>
      <c r="AU193" s="18" t="s">
        <v>83</v>
      </c>
    </row>
    <row r="194" spans="1:51" s="13" customFormat="1" ht="12">
      <c r="A194" s="13"/>
      <c r="B194" s="231"/>
      <c r="C194" s="232"/>
      <c r="D194" s="226" t="s">
        <v>163</v>
      </c>
      <c r="E194" s="233" t="s">
        <v>19</v>
      </c>
      <c r="F194" s="234" t="s">
        <v>1140</v>
      </c>
      <c r="G194" s="232"/>
      <c r="H194" s="233" t="s">
        <v>19</v>
      </c>
      <c r="I194" s="235"/>
      <c r="J194" s="232"/>
      <c r="K194" s="232"/>
      <c r="L194" s="236"/>
      <c r="M194" s="237"/>
      <c r="N194" s="238"/>
      <c r="O194" s="238"/>
      <c r="P194" s="238"/>
      <c r="Q194" s="238"/>
      <c r="R194" s="238"/>
      <c r="S194" s="238"/>
      <c r="T194" s="239"/>
      <c r="U194" s="13"/>
      <c r="V194" s="13"/>
      <c r="W194" s="13"/>
      <c r="X194" s="13"/>
      <c r="Y194" s="13"/>
      <c r="Z194" s="13"/>
      <c r="AA194" s="13"/>
      <c r="AB194" s="13"/>
      <c r="AC194" s="13"/>
      <c r="AD194" s="13"/>
      <c r="AE194" s="13"/>
      <c r="AT194" s="240" t="s">
        <v>163</v>
      </c>
      <c r="AU194" s="240" t="s">
        <v>83</v>
      </c>
      <c r="AV194" s="13" t="s">
        <v>81</v>
      </c>
      <c r="AW194" s="13" t="s">
        <v>33</v>
      </c>
      <c r="AX194" s="13" t="s">
        <v>74</v>
      </c>
      <c r="AY194" s="240" t="s">
        <v>152</v>
      </c>
    </row>
    <row r="195" spans="1:51" s="14" customFormat="1" ht="12">
      <c r="A195" s="14"/>
      <c r="B195" s="241"/>
      <c r="C195" s="242"/>
      <c r="D195" s="226" t="s">
        <v>163</v>
      </c>
      <c r="E195" s="243" t="s">
        <v>19</v>
      </c>
      <c r="F195" s="244" t="s">
        <v>1183</v>
      </c>
      <c r="G195" s="242"/>
      <c r="H195" s="245">
        <v>1.36</v>
      </c>
      <c r="I195" s="246"/>
      <c r="J195" s="242"/>
      <c r="K195" s="242"/>
      <c r="L195" s="247"/>
      <c r="M195" s="248"/>
      <c r="N195" s="249"/>
      <c r="O195" s="249"/>
      <c r="P195" s="249"/>
      <c r="Q195" s="249"/>
      <c r="R195" s="249"/>
      <c r="S195" s="249"/>
      <c r="T195" s="250"/>
      <c r="U195" s="14"/>
      <c r="V195" s="14"/>
      <c r="W195" s="14"/>
      <c r="X195" s="14"/>
      <c r="Y195" s="14"/>
      <c r="Z195" s="14"/>
      <c r="AA195" s="14"/>
      <c r="AB195" s="14"/>
      <c r="AC195" s="14"/>
      <c r="AD195" s="14"/>
      <c r="AE195" s="14"/>
      <c r="AT195" s="251" t="s">
        <v>163</v>
      </c>
      <c r="AU195" s="251" t="s">
        <v>83</v>
      </c>
      <c r="AV195" s="14" t="s">
        <v>83</v>
      </c>
      <c r="AW195" s="14" t="s">
        <v>33</v>
      </c>
      <c r="AX195" s="14" t="s">
        <v>74</v>
      </c>
      <c r="AY195" s="251" t="s">
        <v>152</v>
      </c>
    </row>
    <row r="196" spans="1:51" s="15" customFormat="1" ht="12">
      <c r="A196" s="15"/>
      <c r="B196" s="252"/>
      <c r="C196" s="253"/>
      <c r="D196" s="226" t="s">
        <v>163</v>
      </c>
      <c r="E196" s="254" t="s">
        <v>19</v>
      </c>
      <c r="F196" s="255" t="s">
        <v>170</v>
      </c>
      <c r="G196" s="253"/>
      <c r="H196" s="256">
        <v>1.36</v>
      </c>
      <c r="I196" s="257"/>
      <c r="J196" s="253"/>
      <c r="K196" s="253"/>
      <c r="L196" s="258"/>
      <c r="M196" s="259"/>
      <c r="N196" s="260"/>
      <c r="O196" s="260"/>
      <c r="P196" s="260"/>
      <c r="Q196" s="260"/>
      <c r="R196" s="260"/>
      <c r="S196" s="260"/>
      <c r="T196" s="261"/>
      <c r="U196" s="15"/>
      <c r="V196" s="15"/>
      <c r="W196" s="15"/>
      <c r="X196" s="15"/>
      <c r="Y196" s="15"/>
      <c r="Z196" s="15"/>
      <c r="AA196" s="15"/>
      <c r="AB196" s="15"/>
      <c r="AC196" s="15"/>
      <c r="AD196" s="15"/>
      <c r="AE196" s="15"/>
      <c r="AT196" s="262" t="s">
        <v>163</v>
      </c>
      <c r="AU196" s="262" t="s">
        <v>83</v>
      </c>
      <c r="AV196" s="15" t="s">
        <v>159</v>
      </c>
      <c r="AW196" s="15" t="s">
        <v>33</v>
      </c>
      <c r="AX196" s="15" t="s">
        <v>81</v>
      </c>
      <c r="AY196" s="262" t="s">
        <v>152</v>
      </c>
    </row>
    <row r="197" spans="1:65" s="2" customFormat="1" ht="24.15" customHeight="1">
      <c r="A197" s="39"/>
      <c r="B197" s="40"/>
      <c r="C197" s="213" t="s">
        <v>8</v>
      </c>
      <c r="D197" s="213" t="s">
        <v>154</v>
      </c>
      <c r="E197" s="214" t="s">
        <v>1187</v>
      </c>
      <c r="F197" s="215" t="s">
        <v>1188</v>
      </c>
      <c r="G197" s="216" t="s">
        <v>157</v>
      </c>
      <c r="H197" s="217">
        <v>2.01</v>
      </c>
      <c r="I197" s="218"/>
      <c r="J197" s="219">
        <f>ROUND(I197*H197,2)</f>
        <v>0</v>
      </c>
      <c r="K197" s="215" t="s">
        <v>158</v>
      </c>
      <c r="L197" s="45"/>
      <c r="M197" s="220" t="s">
        <v>19</v>
      </c>
      <c r="N197" s="221" t="s">
        <v>45</v>
      </c>
      <c r="O197" s="85"/>
      <c r="P197" s="222">
        <f>O197*H197</f>
        <v>0</v>
      </c>
      <c r="Q197" s="222">
        <v>0</v>
      </c>
      <c r="R197" s="222">
        <f>Q197*H197</f>
        <v>0</v>
      </c>
      <c r="S197" s="222">
        <v>0</v>
      </c>
      <c r="T197" s="223">
        <f>S197*H197</f>
        <v>0</v>
      </c>
      <c r="U197" s="39"/>
      <c r="V197" s="39"/>
      <c r="W197" s="39"/>
      <c r="X197" s="39"/>
      <c r="Y197" s="39"/>
      <c r="Z197" s="39"/>
      <c r="AA197" s="39"/>
      <c r="AB197" s="39"/>
      <c r="AC197" s="39"/>
      <c r="AD197" s="39"/>
      <c r="AE197" s="39"/>
      <c r="AR197" s="224" t="s">
        <v>159</v>
      </c>
      <c r="AT197" s="224" t="s">
        <v>154</v>
      </c>
      <c r="AU197" s="224" t="s">
        <v>83</v>
      </c>
      <c r="AY197" s="18" t="s">
        <v>152</v>
      </c>
      <c r="BE197" s="225">
        <f>IF(N197="základní",J197,0)</f>
        <v>0</v>
      </c>
      <c r="BF197" s="225">
        <f>IF(N197="snížená",J197,0)</f>
        <v>0</v>
      </c>
      <c r="BG197" s="225">
        <f>IF(N197="zákl. přenesená",J197,0)</f>
        <v>0</v>
      </c>
      <c r="BH197" s="225">
        <f>IF(N197="sníž. přenesená",J197,0)</f>
        <v>0</v>
      </c>
      <c r="BI197" s="225">
        <f>IF(N197="nulová",J197,0)</f>
        <v>0</v>
      </c>
      <c r="BJ197" s="18" t="s">
        <v>81</v>
      </c>
      <c r="BK197" s="225">
        <f>ROUND(I197*H197,2)</f>
        <v>0</v>
      </c>
      <c r="BL197" s="18" t="s">
        <v>159</v>
      </c>
      <c r="BM197" s="224" t="s">
        <v>1189</v>
      </c>
    </row>
    <row r="198" spans="1:47" s="2" customFormat="1" ht="12">
      <c r="A198" s="39"/>
      <c r="B198" s="40"/>
      <c r="C198" s="41"/>
      <c r="D198" s="226" t="s">
        <v>161</v>
      </c>
      <c r="E198" s="41"/>
      <c r="F198" s="227" t="s">
        <v>258</v>
      </c>
      <c r="G198" s="41"/>
      <c r="H198" s="41"/>
      <c r="I198" s="228"/>
      <c r="J198" s="41"/>
      <c r="K198" s="41"/>
      <c r="L198" s="45"/>
      <c r="M198" s="229"/>
      <c r="N198" s="230"/>
      <c r="O198" s="85"/>
      <c r="P198" s="85"/>
      <c r="Q198" s="85"/>
      <c r="R198" s="85"/>
      <c r="S198" s="85"/>
      <c r="T198" s="86"/>
      <c r="U198" s="39"/>
      <c r="V198" s="39"/>
      <c r="W198" s="39"/>
      <c r="X198" s="39"/>
      <c r="Y198" s="39"/>
      <c r="Z198" s="39"/>
      <c r="AA198" s="39"/>
      <c r="AB198" s="39"/>
      <c r="AC198" s="39"/>
      <c r="AD198" s="39"/>
      <c r="AE198" s="39"/>
      <c r="AT198" s="18" t="s">
        <v>161</v>
      </c>
      <c r="AU198" s="18" t="s">
        <v>83</v>
      </c>
    </row>
    <row r="199" spans="1:51" s="13" customFormat="1" ht="12">
      <c r="A199" s="13"/>
      <c r="B199" s="231"/>
      <c r="C199" s="232"/>
      <c r="D199" s="226" t="s">
        <v>163</v>
      </c>
      <c r="E199" s="233" t="s">
        <v>19</v>
      </c>
      <c r="F199" s="234" t="s">
        <v>1184</v>
      </c>
      <c r="G199" s="232"/>
      <c r="H199" s="233" t="s">
        <v>19</v>
      </c>
      <c r="I199" s="235"/>
      <c r="J199" s="232"/>
      <c r="K199" s="232"/>
      <c r="L199" s="236"/>
      <c r="M199" s="237"/>
      <c r="N199" s="238"/>
      <c r="O199" s="238"/>
      <c r="P199" s="238"/>
      <c r="Q199" s="238"/>
      <c r="R199" s="238"/>
      <c r="S199" s="238"/>
      <c r="T199" s="239"/>
      <c r="U199" s="13"/>
      <c r="V199" s="13"/>
      <c r="W199" s="13"/>
      <c r="X199" s="13"/>
      <c r="Y199" s="13"/>
      <c r="Z199" s="13"/>
      <c r="AA199" s="13"/>
      <c r="AB199" s="13"/>
      <c r="AC199" s="13"/>
      <c r="AD199" s="13"/>
      <c r="AE199" s="13"/>
      <c r="AT199" s="240" t="s">
        <v>163</v>
      </c>
      <c r="AU199" s="240" t="s">
        <v>83</v>
      </c>
      <c r="AV199" s="13" t="s">
        <v>81</v>
      </c>
      <c r="AW199" s="13" t="s">
        <v>33</v>
      </c>
      <c r="AX199" s="13" t="s">
        <v>74</v>
      </c>
      <c r="AY199" s="240" t="s">
        <v>152</v>
      </c>
    </row>
    <row r="200" spans="1:51" s="14" customFormat="1" ht="12">
      <c r="A200" s="14"/>
      <c r="B200" s="241"/>
      <c r="C200" s="242"/>
      <c r="D200" s="226" t="s">
        <v>163</v>
      </c>
      <c r="E200" s="243" t="s">
        <v>19</v>
      </c>
      <c r="F200" s="244" t="s">
        <v>1185</v>
      </c>
      <c r="G200" s="242"/>
      <c r="H200" s="245">
        <v>2.01</v>
      </c>
      <c r="I200" s="246"/>
      <c r="J200" s="242"/>
      <c r="K200" s="242"/>
      <c r="L200" s="247"/>
      <c r="M200" s="248"/>
      <c r="N200" s="249"/>
      <c r="O200" s="249"/>
      <c r="P200" s="249"/>
      <c r="Q200" s="249"/>
      <c r="R200" s="249"/>
      <c r="S200" s="249"/>
      <c r="T200" s="250"/>
      <c r="U200" s="14"/>
      <c r="V200" s="14"/>
      <c r="W200" s="14"/>
      <c r="X200" s="14"/>
      <c r="Y200" s="14"/>
      <c r="Z200" s="14"/>
      <c r="AA200" s="14"/>
      <c r="AB200" s="14"/>
      <c r="AC200" s="14"/>
      <c r="AD200" s="14"/>
      <c r="AE200" s="14"/>
      <c r="AT200" s="251" t="s">
        <v>163</v>
      </c>
      <c r="AU200" s="251" t="s">
        <v>83</v>
      </c>
      <c r="AV200" s="14" t="s">
        <v>83</v>
      </c>
      <c r="AW200" s="14" t="s">
        <v>33</v>
      </c>
      <c r="AX200" s="14" t="s">
        <v>74</v>
      </c>
      <c r="AY200" s="251" t="s">
        <v>152</v>
      </c>
    </row>
    <row r="201" spans="1:51" s="15" customFormat="1" ht="12">
      <c r="A201" s="15"/>
      <c r="B201" s="252"/>
      <c r="C201" s="253"/>
      <c r="D201" s="226" t="s">
        <v>163</v>
      </c>
      <c r="E201" s="254" t="s">
        <v>19</v>
      </c>
      <c r="F201" s="255" t="s">
        <v>170</v>
      </c>
      <c r="G201" s="253"/>
      <c r="H201" s="256">
        <v>2.01</v>
      </c>
      <c r="I201" s="257"/>
      <c r="J201" s="253"/>
      <c r="K201" s="253"/>
      <c r="L201" s="258"/>
      <c r="M201" s="259"/>
      <c r="N201" s="260"/>
      <c r="O201" s="260"/>
      <c r="P201" s="260"/>
      <c r="Q201" s="260"/>
      <c r="R201" s="260"/>
      <c r="S201" s="260"/>
      <c r="T201" s="261"/>
      <c r="U201" s="15"/>
      <c r="V201" s="15"/>
      <c r="W201" s="15"/>
      <c r="X201" s="15"/>
      <c r="Y201" s="15"/>
      <c r="Z201" s="15"/>
      <c r="AA201" s="15"/>
      <c r="AB201" s="15"/>
      <c r="AC201" s="15"/>
      <c r="AD201" s="15"/>
      <c r="AE201" s="15"/>
      <c r="AT201" s="262" t="s">
        <v>163</v>
      </c>
      <c r="AU201" s="262" t="s">
        <v>83</v>
      </c>
      <c r="AV201" s="15" t="s">
        <v>159</v>
      </c>
      <c r="AW201" s="15" t="s">
        <v>33</v>
      </c>
      <c r="AX201" s="15" t="s">
        <v>81</v>
      </c>
      <c r="AY201" s="262" t="s">
        <v>152</v>
      </c>
    </row>
    <row r="202" spans="1:65" s="2" customFormat="1" ht="24.15" customHeight="1">
      <c r="A202" s="39"/>
      <c r="B202" s="40"/>
      <c r="C202" s="213" t="s">
        <v>268</v>
      </c>
      <c r="D202" s="213" t="s">
        <v>154</v>
      </c>
      <c r="E202" s="214" t="s">
        <v>1190</v>
      </c>
      <c r="F202" s="215" t="s">
        <v>1191</v>
      </c>
      <c r="G202" s="216" t="s">
        <v>1192</v>
      </c>
      <c r="H202" s="217">
        <v>2</v>
      </c>
      <c r="I202" s="218"/>
      <c r="J202" s="219">
        <f>ROUND(I202*H202,2)</f>
        <v>0</v>
      </c>
      <c r="K202" s="215" t="s">
        <v>158</v>
      </c>
      <c r="L202" s="45"/>
      <c r="M202" s="220" t="s">
        <v>19</v>
      </c>
      <c r="N202" s="221" t="s">
        <v>45</v>
      </c>
      <c r="O202" s="85"/>
      <c r="P202" s="222">
        <f>O202*H202</f>
        <v>0</v>
      </c>
      <c r="Q202" s="222">
        <v>0.4858</v>
      </c>
      <c r="R202" s="222">
        <f>Q202*H202</f>
        <v>0.9716</v>
      </c>
      <c r="S202" s="222">
        <v>0</v>
      </c>
      <c r="T202" s="223">
        <f>S202*H202</f>
        <v>0</v>
      </c>
      <c r="U202" s="39"/>
      <c r="V202" s="39"/>
      <c r="W202" s="39"/>
      <c r="X202" s="39"/>
      <c r="Y202" s="39"/>
      <c r="Z202" s="39"/>
      <c r="AA202" s="39"/>
      <c r="AB202" s="39"/>
      <c r="AC202" s="39"/>
      <c r="AD202" s="39"/>
      <c r="AE202" s="39"/>
      <c r="AR202" s="224" t="s">
        <v>159</v>
      </c>
      <c r="AT202" s="224" t="s">
        <v>154</v>
      </c>
      <c r="AU202" s="224" t="s">
        <v>83</v>
      </c>
      <c r="AY202" s="18" t="s">
        <v>152</v>
      </c>
      <c r="BE202" s="225">
        <f>IF(N202="základní",J202,0)</f>
        <v>0</v>
      </c>
      <c r="BF202" s="225">
        <f>IF(N202="snížená",J202,0)</f>
        <v>0</v>
      </c>
      <c r="BG202" s="225">
        <f>IF(N202="zákl. přenesená",J202,0)</f>
        <v>0</v>
      </c>
      <c r="BH202" s="225">
        <f>IF(N202="sníž. přenesená",J202,0)</f>
        <v>0</v>
      </c>
      <c r="BI202" s="225">
        <f>IF(N202="nulová",J202,0)</f>
        <v>0</v>
      </c>
      <c r="BJ202" s="18" t="s">
        <v>81</v>
      </c>
      <c r="BK202" s="225">
        <f>ROUND(I202*H202,2)</f>
        <v>0</v>
      </c>
      <c r="BL202" s="18" t="s">
        <v>159</v>
      </c>
      <c r="BM202" s="224" t="s">
        <v>1193</v>
      </c>
    </row>
    <row r="203" spans="1:47" s="2" customFormat="1" ht="12">
      <c r="A203" s="39"/>
      <c r="B203" s="40"/>
      <c r="C203" s="41"/>
      <c r="D203" s="226" t="s">
        <v>161</v>
      </c>
      <c r="E203" s="41"/>
      <c r="F203" s="227" t="s">
        <v>1194</v>
      </c>
      <c r="G203" s="41"/>
      <c r="H203" s="41"/>
      <c r="I203" s="228"/>
      <c r="J203" s="41"/>
      <c r="K203" s="41"/>
      <c r="L203" s="45"/>
      <c r="M203" s="229"/>
      <c r="N203" s="230"/>
      <c r="O203" s="85"/>
      <c r="P203" s="85"/>
      <c r="Q203" s="85"/>
      <c r="R203" s="85"/>
      <c r="S203" s="85"/>
      <c r="T203" s="86"/>
      <c r="U203" s="39"/>
      <c r="V203" s="39"/>
      <c r="W203" s="39"/>
      <c r="X203" s="39"/>
      <c r="Y203" s="39"/>
      <c r="Z203" s="39"/>
      <c r="AA203" s="39"/>
      <c r="AB203" s="39"/>
      <c r="AC203" s="39"/>
      <c r="AD203" s="39"/>
      <c r="AE203" s="39"/>
      <c r="AT203" s="18" t="s">
        <v>161</v>
      </c>
      <c r="AU203" s="18" t="s">
        <v>83</v>
      </c>
    </row>
    <row r="204" spans="1:51" s="13" customFormat="1" ht="12">
      <c r="A204" s="13"/>
      <c r="B204" s="231"/>
      <c r="C204" s="232"/>
      <c r="D204" s="226" t="s">
        <v>163</v>
      </c>
      <c r="E204" s="233" t="s">
        <v>19</v>
      </c>
      <c r="F204" s="234" t="s">
        <v>1155</v>
      </c>
      <c r="G204" s="232"/>
      <c r="H204" s="233" t="s">
        <v>19</v>
      </c>
      <c r="I204" s="235"/>
      <c r="J204" s="232"/>
      <c r="K204" s="232"/>
      <c r="L204" s="236"/>
      <c r="M204" s="237"/>
      <c r="N204" s="238"/>
      <c r="O204" s="238"/>
      <c r="P204" s="238"/>
      <c r="Q204" s="238"/>
      <c r="R204" s="238"/>
      <c r="S204" s="238"/>
      <c r="T204" s="239"/>
      <c r="U204" s="13"/>
      <c r="V204" s="13"/>
      <c r="W204" s="13"/>
      <c r="X204" s="13"/>
      <c r="Y204" s="13"/>
      <c r="Z204" s="13"/>
      <c r="AA204" s="13"/>
      <c r="AB204" s="13"/>
      <c r="AC204" s="13"/>
      <c r="AD204" s="13"/>
      <c r="AE204" s="13"/>
      <c r="AT204" s="240" t="s">
        <v>163</v>
      </c>
      <c r="AU204" s="240" t="s">
        <v>83</v>
      </c>
      <c r="AV204" s="13" t="s">
        <v>81</v>
      </c>
      <c r="AW204" s="13" t="s">
        <v>33</v>
      </c>
      <c r="AX204" s="13" t="s">
        <v>74</v>
      </c>
      <c r="AY204" s="240" t="s">
        <v>152</v>
      </c>
    </row>
    <row r="205" spans="1:51" s="14" customFormat="1" ht="12">
      <c r="A205" s="14"/>
      <c r="B205" s="241"/>
      <c r="C205" s="242"/>
      <c r="D205" s="226" t="s">
        <v>163</v>
      </c>
      <c r="E205" s="243" t="s">
        <v>19</v>
      </c>
      <c r="F205" s="244" t="s">
        <v>83</v>
      </c>
      <c r="G205" s="242"/>
      <c r="H205" s="245">
        <v>2</v>
      </c>
      <c r="I205" s="246"/>
      <c r="J205" s="242"/>
      <c r="K205" s="242"/>
      <c r="L205" s="247"/>
      <c r="M205" s="248"/>
      <c r="N205" s="249"/>
      <c r="O205" s="249"/>
      <c r="P205" s="249"/>
      <c r="Q205" s="249"/>
      <c r="R205" s="249"/>
      <c r="S205" s="249"/>
      <c r="T205" s="250"/>
      <c r="U205" s="14"/>
      <c r="V205" s="14"/>
      <c r="W205" s="14"/>
      <c r="X205" s="14"/>
      <c r="Y205" s="14"/>
      <c r="Z205" s="14"/>
      <c r="AA205" s="14"/>
      <c r="AB205" s="14"/>
      <c r="AC205" s="14"/>
      <c r="AD205" s="14"/>
      <c r="AE205" s="14"/>
      <c r="AT205" s="251" t="s">
        <v>163</v>
      </c>
      <c r="AU205" s="251" t="s">
        <v>83</v>
      </c>
      <c r="AV205" s="14" t="s">
        <v>83</v>
      </c>
      <c r="AW205" s="14" t="s">
        <v>33</v>
      </c>
      <c r="AX205" s="14" t="s">
        <v>74</v>
      </c>
      <c r="AY205" s="251" t="s">
        <v>152</v>
      </c>
    </row>
    <row r="206" spans="1:51" s="15" customFormat="1" ht="12">
      <c r="A206" s="15"/>
      <c r="B206" s="252"/>
      <c r="C206" s="253"/>
      <c r="D206" s="226" t="s">
        <v>163</v>
      </c>
      <c r="E206" s="254" t="s">
        <v>19</v>
      </c>
      <c r="F206" s="255" t="s">
        <v>170</v>
      </c>
      <c r="G206" s="253"/>
      <c r="H206" s="256">
        <v>2</v>
      </c>
      <c r="I206" s="257"/>
      <c r="J206" s="253"/>
      <c r="K206" s="253"/>
      <c r="L206" s="258"/>
      <c r="M206" s="259"/>
      <c r="N206" s="260"/>
      <c r="O206" s="260"/>
      <c r="P206" s="260"/>
      <c r="Q206" s="260"/>
      <c r="R206" s="260"/>
      <c r="S206" s="260"/>
      <c r="T206" s="261"/>
      <c r="U206" s="15"/>
      <c r="V206" s="15"/>
      <c r="W206" s="15"/>
      <c r="X206" s="15"/>
      <c r="Y206" s="15"/>
      <c r="Z206" s="15"/>
      <c r="AA206" s="15"/>
      <c r="AB206" s="15"/>
      <c r="AC206" s="15"/>
      <c r="AD206" s="15"/>
      <c r="AE206" s="15"/>
      <c r="AT206" s="262" t="s">
        <v>163</v>
      </c>
      <c r="AU206" s="262" t="s">
        <v>83</v>
      </c>
      <c r="AV206" s="15" t="s">
        <v>159</v>
      </c>
      <c r="AW206" s="15" t="s">
        <v>33</v>
      </c>
      <c r="AX206" s="15" t="s">
        <v>81</v>
      </c>
      <c r="AY206" s="262" t="s">
        <v>152</v>
      </c>
    </row>
    <row r="207" spans="1:65" s="2" customFormat="1" ht="14.4" customHeight="1">
      <c r="A207" s="39"/>
      <c r="B207" s="40"/>
      <c r="C207" s="263" t="s">
        <v>277</v>
      </c>
      <c r="D207" s="263" t="s">
        <v>531</v>
      </c>
      <c r="E207" s="264" t="s">
        <v>1195</v>
      </c>
      <c r="F207" s="265" t="s">
        <v>1196</v>
      </c>
      <c r="G207" s="266" t="s">
        <v>749</v>
      </c>
      <c r="H207" s="267">
        <v>2</v>
      </c>
      <c r="I207" s="268"/>
      <c r="J207" s="269">
        <f>ROUND(I207*H207,2)</f>
        <v>0</v>
      </c>
      <c r="K207" s="265" t="s">
        <v>19</v>
      </c>
      <c r="L207" s="270"/>
      <c r="M207" s="271" t="s">
        <v>19</v>
      </c>
      <c r="N207" s="272" t="s">
        <v>45</v>
      </c>
      <c r="O207" s="85"/>
      <c r="P207" s="222">
        <f>O207*H207</f>
        <v>0</v>
      </c>
      <c r="Q207" s="222">
        <v>0.12</v>
      </c>
      <c r="R207" s="222">
        <f>Q207*H207</f>
        <v>0.24</v>
      </c>
      <c r="S207" s="222">
        <v>0</v>
      </c>
      <c r="T207" s="223">
        <f>S207*H207</f>
        <v>0</v>
      </c>
      <c r="U207" s="39"/>
      <c r="V207" s="39"/>
      <c r="W207" s="39"/>
      <c r="X207" s="39"/>
      <c r="Y207" s="39"/>
      <c r="Z207" s="39"/>
      <c r="AA207" s="39"/>
      <c r="AB207" s="39"/>
      <c r="AC207" s="39"/>
      <c r="AD207" s="39"/>
      <c r="AE207" s="39"/>
      <c r="AR207" s="224" t="s">
        <v>207</v>
      </c>
      <c r="AT207" s="224" t="s">
        <v>531</v>
      </c>
      <c r="AU207" s="224" t="s">
        <v>83</v>
      </c>
      <c r="AY207" s="18" t="s">
        <v>152</v>
      </c>
      <c r="BE207" s="225">
        <f>IF(N207="základní",J207,0)</f>
        <v>0</v>
      </c>
      <c r="BF207" s="225">
        <f>IF(N207="snížená",J207,0)</f>
        <v>0</v>
      </c>
      <c r="BG207" s="225">
        <f>IF(N207="zákl. přenesená",J207,0)</f>
        <v>0</v>
      </c>
      <c r="BH207" s="225">
        <f>IF(N207="sníž. přenesená",J207,0)</f>
        <v>0</v>
      </c>
      <c r="BI207" s="225">
        <f>IF(N207="nulová",J207,0)</f>
        <v>0</v>
      </c>
      <c r="BJ207" s="18" t="s">
        <v>81</v>
      </c>
      <c r="BK207" s="225">
        <f>ROUND(I207*H207,2)</f>
        <v>0</v>
      </c>
      <c r="BL207" s="18" t="s">
        <v>159</v>
      </c>
      <c r="BM207" s="224" t="s">
        <v>1197</v>
      </c>
    </row>
    <row r="208" spans="1:51" s="13" customFormat="1" ht="12">
      <c r="A208" s="13"/>
      <c r="B208" s="231"/>
      <c r="C208" s="232"/>
      <c r="D208" s="226" t="s">
        <v>163</v>
      </c>
      <c r="E208" s="233" t="s">
        <v>19</v>
      </c>
      <c r="F208" s="234" t="s">
        <v>1155</v>
      </c>
      <c r="G208" s="232"/>
      <c r="H208" s="233" t="s">
        <v>19</v>
      </c>
      <c r="I208" s="235"/>
      <c r="J208" s="232"/>
      <c r="K208" s="232"/>
      <c r="L208" s="236"/>
      <c r="M208" s="237"/>
      <c r="N208" s="238"/>
      <c r="O208" s="238"/>
      <c r="P208" s="238"/>
      <c r="Q208" s="238"/>
      <c r="R208" s="238"/>
      <c r="S208" s="238"/>
      <c r="T208" s="239"/>
      <c r="U208" s="13"/>
      <c r="V208" s="13"/>
      <c r="W208" s="13"/>
      <c r="X208" s="13"/>
      <c r="Y208" s="13"/>
      <c r="Z208" s="13"/>
      <c r="AA208" s="13"/>
      <c r="AB208" s="13"/>
      <c r="AC208" s="13"/>
      <c r="AD208" s="13"/>
      <c r="AE208" s="13"/>
      <c r="AT208" s="240" t="s">
        <v>163</v>
      </c>
      <c r="AU208" s="240" t="s">
        <v>83</v>
      </c>
      <c r="AV208" s="13" t="s">
        <v>81</v>
      </c>
      <c r="AW208" s="13" t="s">
        <v>33</v>
      </c>
      <c r="AX208" s="13" t="s">
        <v>74</v>
      </c>
      <c r="AY208" s="240" t="s">
        <v>152</v>
      </c>
    </row>
    <row r="209" spans="1:51" s="14" customFormat="1" ht="12">
      <c r="A209" s="14"/>
      <c r="B209" s="241"/>
      <c r="C209" s="242"/>
      <c r="D209" s="226" t="s">
        <v>163</v>
      </c>
      <c r="E209" s="243" t="s">
        <v>19</v>
      </c>
      <c r="F209" s="244" t="s">
        <v>83</v>
      </c>
      <c r="G209" s="242"/>
      <c r="H209" s="245">
        <v>2</v>
      </c>
      <c r="I209" s="246"/>
      <c r="J209" s="242"/>
      <c r="K209" s="242"/>
      <c r="L209" s="247"/>
      <c r="M209" s="248"/>
      <c r="N209" s="249"/>
      <c r="O209" s="249"/>
      <c r="P209" s="249"/>
      <c r="Q209" s="249"/>
      <c r="R209" s="249"/>
      <c r="S209" s="249"/>
      <c r="T209" s="250"/>
      <c r="U209" s="14"/>
      <c r="V209" s="14"/>
      <c r="W209" s="14"/>
      <c r="X209" s="14"/>
      <c r="Y209" s="14"/>
      <c r="Z209" s="14"/>
      <c r="AA209" s="14"/>
      <c r="AB209" s="14"/>
      <c r="AC209" s="14"/>
      <c r="AD209" s="14"/>
      <c r="AE209" s="14"/>
      <c r="AT209" s="251" t="s">
        <v>163</v>
      </c>
      <c r="AU209" s="251" t="s">
        <v>83</v>
      </c>
      <c r="AV209" s="14" t="s">
        <v>83</v>
      </c>
      <c r="AW209" s="14" t="s">
        <v>33</v>
      </c>
      <c r="AX209" s="14" t="s">
        <v>74</v>
      </c>
      <c r="AY209" s="251" t="s">
        <v>152</v>
      </c>
    </row>
    <row r="210" spans="1:51" s="15" customFormat="1" ht="12">
      <c r="A210" s="15"/>
      <c r="B210" s="252"/>
      <c r="C210" s="253"/>
      <c r="D210" s="226" t="s">
        <v>163</v>
      </c>
      <c r="E210" s="254" t="s">
        <v>19</v>
      </c>
      <c r="F210" s="255" t="s">
        <v>170</v>
      </c>
      <c r="G210" s="253"/>
      <c r="H210" s="256">
        <v>2</v>
      </c>
      <c r="I210" s="257"/>
      <c r="J210" s="253"/>
      <c r="K210" s="253"/>
      <c r="L210" s="258"/>
      <c r="M210" s="259"/>
      <c r="N210" s="260"/>
      <c r="O210" s="260"/>
      <c r="P210" s="260"/>
      <c r="Q210" s="260"/>
      <c r="R210" s="260"/>
      <c r="S210" s="260"/>
      <c r="T210" s="261"/>
      <c r="U210" s="15"/>
      <c r="V210" s="15"/>
      <c r="W210" s="15"/>
      <c r="X210" s="15"/>
      <c r="Y210" s="15"/>
      <c r="Z210" s="15"/>
      <c r="AA210" s="15"/>
      <c r="AB210" s="15"/>
      <c r="AC210" s="15"/>
      <c r="AD210" s="15"/>
      <c r="AE210" s="15"/>
      <c r="AT210" s="262" t="s">
        <v>163</v>
      </c>
      <c r="AU210" s="262" t="s">
        <v>83</v>
      </c>
      <c r="AV210" s="15" t="s">
        <v>159</v>
      </c>
      <c r="AW210" s="15" t="s">
        <v>33</v>
      </c>
      <c r="AX210" s="15" t="s">
        <v>81</v>
      </c>
      <c r="AY210" s="262" t="s">
        <v>152</v>
      </c>
    </row>
    <row r="211" spans="1:65" s="2" customFormat="1" ht="14.4" customHeight="1">
      <c r="A211" s="39"/>
      <c r="B211" s="40"/>
      <c r="C211" s="213" t="s">
        <v>289</v>
      </c>
      <c r="D211" s="213" t="s">
        <v>154</v>
      </c>
      <c r="E211" s="214" t="s">
        <v>1198</v>
      </c>
      <c r="F211" s="215" t="s">
        <v>1199</v>
      </c>
      <c r="G211" s="216" t="s">
        <v>1192</v>
      </c>
      <c r="H211" s="217">
        <v>1</v>
      </c>
      <c r="I211" s="218"/>
      <c r="J211" s="219">
        <f>ROUND(I211*H211,2)</f>
        <v>0</v>
      </c>
      <c r="K211" s="215" t="s">
        <v>158</v>
      </c>
      <c r="L211" s="45"/>
      <c r="M211" s="220" t="s">
        <v>19</v>
      </c>
      <c r="N211" s="221" t="s">
        <v>45</v>
      </c>
      <c r="O211" s="85"/>
      <c r="P211" s="222">
        <f>O211*H211</f>
        <v>0</v>
      </c>
      <c r="Q211" s="222">
        <v>0</v>
      </c>
      <c r="R211" s="222">
        <f>Q211*H211</f>
        <v>0</v>
      </c>
      <c r="S211" s="222">
        <v>0</v>
      </c>
      <c r="T211" s="223">
        <f>S211*H211</f>
        <v>0</v>
      </c>
      <c r="U211" s="39"/>
      <c r="V211" s="39"/>
      <c r="W211" s="39"/>
      <c r="X211" s="39"/>
      <c r="Y211" s="39"/>
      <c r="Z211" s="39"/>
      <c r="AA211" s="39"/>
      <c r="AB211" s="39"/>
      <c r="AC211" s="39"/>
      <c r="AD211" s="39"/>
      <c r="AE211" s="39"/>
      <c r="AR211" s="224" t="s">
        <v>159</v>
      </c>
      <c r="AT211" s="224" t="s">
        <v>154</v>
      </c>
      <c r="AU211" s="224" t="s">
        <v>83</v>
      </c>
      <c r="AY211" s="18" t="s">
        <v>152</v>
      </c>
      <c r="BE211" s="225">
        <f>IF(N211="základní",J211,0)</f>
        <v>0</v>
      </c>
      <c r="BF211" s="225">
        <f>IF(N211="snížená",J211,0)</f>
        <v>0</v>
      </c>
      <c r="BG211" s="225">
        <f>IF(N211="zákl. přenesená",J211,0)</f>
        <v>0</v>
      </c>
      <c r="BH211" s="225">
        <f>IF(N211="sníž. přenesená",J211,0)</f>
        <v>0</v>
      </c>
      <c r="BI211" s="225">
        <f>IF(N211="nulová",J211,0)</f>
        <v>0</v>
      </c>
      <c r="BJ211" s="18" t="s">
        <v>81</v>
      </c>
      <c r="BK211" s="225">
        <f>ROUND(I211*H211,2)</f>
        <v>0</v>
      </c>
      <c r="BL211" s="18" t="s">
        <v>159</v>
      </c>
      <c r="BM211" s="224" t="s">
        <v>1200</v>
      </c>
    </row>
    <row r="212" spans="1:47" s="2" customFormat="1" ht="12">
      <c r="A212" s="39"/>
      <c r="B212" s="40"/>
      <c r="C212" s="41"/>
      <c r="D212" s="226" t="s">
        <v>161</v>
      </c>
      <c r="E212" s="41"/>
      <c r="F212" s="227" t="s">
        <v>1201</v>
      </c>
      <c r="G212" s="41"/>
      <c r="H212" s="41"/>
      <c r="I212" s="228"/>
      <c r="J212" s="41"/>
      <c r="K212" s="41"/>
      <c r="L212" s="45"/>
      <c r="M212" s="229"/>
      <c r="N212" s="230"/>
      <c r="O212" s="85"/>
      <c r="P212" s="85"/>
      <c r="Q212" s="85"/>
      <c r="R212" s="85"/>
      <c r="S212" s="85"/>
      <c r="T212" s="86"/>
      <c r="U212" s="39"/>
      <c r="V212" s="39"/>
      <c r="W212" s="39"/>
      <c r="X212" s="39"/>
      <c r="Y212" s="39"/>
      <c r="Z212" s="39"/>
      <c r="AA212" s="39"/>
      <c r="AB212" s="39"/>
      <c r="AC212" s="39"/>
      <c r="AD212" s="39"/>
      <c r="AE212" s="39"/>
      <c r="AT212" s="18" t="s">
        <v>161</v>
      </c>
      <c r="AU212" s="18" t="s">
        <v>83</v>
      </c>
    </row>
    <row r="213" spans="1:51" s="13" customFormat="1" ht="12">
      <c r="A213" s="13"/>
      <c r="B213" s="231"/>
      <c r="C213" s="232"/>
      <c r="D213" s="226" t="s">
        <v>163</v>
      </c>
      <c r="E213" s="233" t="s">
        <v>19</v>
      </c>
      <c r="F213" s="234" t="s">
        <v>1155</v>
      </c>
      <c r="G213" s="232"/>
      <c r="H213" s="233" t="s">
        <v>19</v>
      </c>
      <c r="I213" s="235"/>
      <c r="J213" s="232"/>
      <c r="K213" s="232"/>
      <c r="L213" s="236"/>
      <c r="M213" s="237"/>
      <c r="N213" s="238"/>
      <c r="O213" s="238"/>
      <c r="P213" s="238"/>
      <c r="Q213" s="238"/>
      <c r="R213" s="238"/>
      <c r="S213" s="238"/>
      <c r="T213" s="239"/>
      <c r="U213" s="13"/>
      <c r="V213" s="13"/>
      <c r="W213" s="13"/>
      <c r="X213" s="13"/>
      <c r="Y213" s="13"/>
      <c r="Z213" s="13"/>
      <c r="AA213" s="13"/>
      <c r="AB213" s="13"/>
      <c r="AC213" s="13"/>
      <c r="AD213" s="13"/>
      <c r="AE213" s="13"/>
      <c r="AT213" s="240" t="s">
        <v>163</v>
      </c>
      <c r="AU213" s="240" t="s">
        <v>83</v>
      </c>
      <c r="AV213" s="13" t="s">
        <v>81</v>
      </c>
      <c r="AW213" s="13" t="s">
        <v>33</v>
      </c>
      <c r="AX213" s="13" t="s">
        <v>74</v>
      </c>
      <c r="AY213" s="240" t="s">
        <v>152</v>
      </c>
    </row>
    <row r="214" spans="1:51" s="14" customFormat="1" ht="12">
      <c r="A214" s="14"/>
      <c r="B214" s="241"/>
      <c r="C214" s="242"/>
      <c r="D214" s="226" t="s">
        <v>163</v>
      </c>
      <c r="E214" s="243" t="s">
        <v>19</v>
      </c>
      <c r="F214" s="244" t="s">
        <v>81</v>
      </c>
      <c r="G214" s="242"/>
      <c r="H214" s="245">
        <v>1</v>
      </c>
      <c r="I214" s="246"/>
      <c r="J214" s="242"/>
      <c r="K214" s="242"/>
      <c r="L214" s="247"/>
      <c r="M214" s="248"/>
      <c r="N214" s="249"/>
      <c r="O214" s="249"/>
      <c r="P214" s="249"/>
      <c r="Q214" s="249"/>
      <c r="R214" s="249"/>
      <c r="S214" s="249"/>
      <c r="T214" s="250"/>
      <c r="U214" s="14"/>
      <c r="V214" s="14"/>
      <c r="W214" s="14"/>
      <c r="X214" s="14"/>
      <c r="Y214" s="14"/>
      <c r="Z214" s="14"/>
      <c r="AA214" s="14"/>
      <c r="AB214" s="14"/>
      <c r="AC214" s="14"/>
      <c r="AD214" s="14"/>
      <c r="AE214" s="14"/>
      <c r="AT214" s="251" t="s">
        <v>163</v>
      </c>
      <c r="AU214" s="251" t="s">
        <v>83</v>
      </c>
      <c r="AV214" s="14" t="s">
        <v>83</v>
      </c>
      <c r="AW214" s="14" t="s">
        <v>33</v>
      </c>
      <c r="AX214" s="14" t="s">
        <v>74</v>
      </c>
      <c r="AY214" s="251" t="s">
        <v>152</v>
      </c>
    </row>
    <row r="215" spans="1:51" s="15" customFormat="1" ht="12">
      <c r="A215" s="15"/>
      <c r="B215" s="252"/>
      <c r="C215" s="253"/>
      <c r="D215" s="226" t="s">
        <v>163</v>
      </c>
      <c r="E215" s="254" t="s">
        <v>19</v>
      </c>
      <c r="F215" s="255" t="s">
        <v>170</v>
      </c>
      <c r="G215" s="253"/>
      <c r="H215" s="256">
        <v>1</v>
      </c>
      <c r="I215" s="257"/>
      <c r="J215" s="253"/>
      <c r="K215" s="253"/>
      <c r="L215" s="258"/>
      <c r="M215" s="259"/>
      <c r="N215" s="260"/>
      <c r="O215" s="260"/>
      <c r="P215" s="260"/>
      <c r="Q215" s="260"/>
      <c r="R215" s="260"/>
      <c r="S215" s="260"/>
      <c r="T215" s="261"/>
      <c r="U215" s="15"/>
      <c r="V215" s="15"/>
      <c r="W215" s="15"/>
      <c r="X215" s="15"/>
      <c r="Y215" s="15"/>
      <c r="Z215" s="15"/>
      <c r="AA215" s="15"/>
      <c r="AB215" s="15"/>
      <c r="AC215" s="15"/>
      <c r="AD215" s="15"/>
      <c r="AE215" s="15"/>
      <c r="AT215" s="262" t="s">
        <v>163</v>
      </c>
      <c r="AU215" s="262" t="s">
        <v>83</v>
      </c>
      <c r="AV215" s="15" t="s">
        <v>159</v>
      </c>
      <c r="AW215" s="15" t="s">
        <v>33</v>
      </c>
      <c r="AX215" s="15" t="s">
        <v>81</v>
      </c>
      <c r="AY215" s="262" t="s">
        <v>152</v>
      </c>
    </row>
    <row r="216" spans="1:65" s="2" customFormat="1" ht="14.4" customHeight="1">
      <c r="A216" s="39"/>
      <c r="B216" s="40"/>
      <c r="C216" s="263" t="s">
        <v>294</v>
      </c>
      <c r="D216" s="263" t="s">
        <v>531</v>
      </c>
      <c r="E216" s="264" t="s">
        <v>1202</v>
      </c>
      <c r="F216" s="265" t="s">
        <v>1203</v>
      </c>
      <c r="G216" s="266" t="s">
        <v>749</v>
      </c>
      <c r="H216" s="267">
        <v>1</v>
      </c>
      <c r="I216" s="268"/>
      <c r="J216" s="269">
        <f>ROUND(I216*H216,2)</f>
        <v>0</v>
      </c>
      <c r="K216" s="265" t="s">
        <v>19</v>
      </c>
      <c r="L216" s="270"/>
      <c r="M216" s="271" t="s">
        <v>19</v>
      </c>
      <c r="N216" s="272" t="s">
        <v>45</v>
      </c>
      <c r="O216" s="85"/>
      <c r="P216" s="222">
        <f>O216*H216</f>
        <v>0</v>
      </c>
      <c r="Q216" s="222">
        <v>0.02</v>
      </c>
      <c r="R216" s="222">
        <f>Q216*H216</f>
        <v>0.02</v>
      </c>
      <c r="S216" s="222">
        <v>0</v>
      </c>
      <c r="T216" s="223">
        <f>S216*H216</f>
        <v>0</v>
      </c>
      <c r="U216" s="39"/>
      <c r="V216" s="39"/>
      <c r="W216" s="39"/>
      <c r="X216" s="39"/>
      <c r="Y216" s="39"/>
      <c r="Z216" s="39"/>
      <c r="AA216" s="39"/>
      <c r="AB216" s="39"/>
      <c r="AC216" s="39"/>
      <c r="AD216" s="39"/>
      <c r="AE216" s="39"/>
      <c r="AR216" s="224" t="s">
        <v>207</v>
      </c>
      <c r="AT216" s="224" t="s">
        <v>531</v>
      </c>
      <c r="AU216" s="224" t="s">
        <v>83</v>
      </c>
      <c r="AY216" s="18" t="s">
        <v>152</v>
      </c>
      <c r="BE216" s="225">
        <f>IF(N216="základní",J216,0)</f>
        <v>0</v>
      </c>
      <c r="BF216" s="225">
        <f>IF(N216="snížená",J216,0)</f>
        <v>0</v>
      </c>
      <c r="BG216" s="225">
        <f>IF(N216="zákl. přenesená",J216,0)</f>
        <v>0</v>
      </c>
      <c r="BH216" s="225">
        <f>IF(N216="sníž. přenesená",J216,0)</f>
        <v>0</v>
      </c>
      <c r="BI216" s="225">
        <f>IF(N216="nulová",J216,0)</f>
        <v>0</v>
      </c>
      <c r="BJ216" s="18" t="s">
        <v>81</v>
      </c>
      <c r="BK216" s="225">
        <f>ROUND(I216*H216,2)</f>
        <v>0</v>
      </c>
      <c r="BL216" s="18" t="s">
        <v>159</v>
      </c>
      <c r="BM216" s="224" t="s">
        <v>1204</v>
      </c>
    </row>
    <row r="217" spans="1:65" s="2" customFormat="1" ht="14.4" customHeight="1">
      <c r="A217" s="39"/>
      <c r="B217" s="40"/>
      <c r="C217" s="213" t="s">
        <v>303</v>
      </c>
      <c r="D217" s="213" t="s">
        <v>154</v>
      </c>
      <c r="E217" s="214" t="s">
        <v>1205</v>
      </c>
      <c r="F217" s="215" t="s">
        <v>1206</v>
      </c>
      <c r="G217" s="216" t="s">
        <v>475</v>
      </c>
      <c r="H217" s="217">
        <v>5</v>
      </c>
      <c r="I217" s="218"/>
      <c r="J217" s="219">
        <f>ROUND(I217*H217,2)</f>
        <v>0</v>
      </c>
      <c r="K217" s="215" t="s">
        <v>158</v>
      </c>
      <c r="L217" s="45"/>
      <c r="M217" s="220" t="s">
        <v>19</v>
      </c>
      <c r="N217" s="221" t="s">
        <v>45</v>
      </c>
      <c r="O217" s="85"/>
      <c r="P217" s="222">
        <f>O217*H217</f>
        <v>0</v>
      </c>
      <c r="Q217" s="222">
        <v>0</v>
      </c>
      <c r="R217" s="222">
        <f>Q217*H217</f>
        <v>0</v>
      </c>
      <c r="S217" s="222">
        <v>0</v>
      </c>
      <c r="T217" s="223">
        <f>S217*H217</f>
        <v>0</v>
      </c>
      <c r="U217" s="39"/>
      <c r="V217" s="39"/>
      <c r="W217" s="39"/>
      <c r="X217" s="39"/>
      <c r="Y217" s="39"/>
      <c r="Z217" s="39"/>
      <c r="AA217" s="39"/>
      <c r="AB217" s="39"/>
      <c r="AC217" s="39"/>
      <c r="AD217" s="39"/>
      <c r="AE217" s="39"/>
      <c r="AR217" s="224" t="s">
        <v>159</v>
      </c>
      <c r="AT217" s="224" t="s">
        <v>154</v>
      </c>
      <c r="AU217" s="224" t="s">
        <v>83</v>
      </c>
      <c r="AY217" s="18" t="s">
        <v>152</v>
      </c>
      <c r="BE217" s="225">
        <f>IF(N217="základní",J217,0)</f>
        <v>0</v>
      </c>
      <c r="BF217" s="225">
        <f>IF(N217="snížená",J217,0)</f>
        <v>0</v>
      </c>
      <c r="BG217" s="225">
        <f>IF(N217="zákl. přenesená",J217,0)</f>
        <v>0</v>
      </c>
      <c r="BH217" s="225">
        <f>IF(N217="sníž. přenesená",J217,0)</f>
        <v>0</v>
      </c>
      <c r="BI217" s="225">
        <f>IF(N217="nulová",J217,0)</f>
        <v>0</v>
      </c>
      <c r="BJ217" s="18" t="s">
        <v>81</v>
      </c>
      <c r="BK217" s="225">
        <f>ROUND(I217*H217,2)</f>
        <v>0</v>
      </c>
      <c r="BL217" s="18" t="s">
        <v>159</v>
      </c>
      <c r="BM217" s="224" t="s">
        <v>1207</v>
      </c>
    </row>
    <row r="218" spans="1:47" s="2" customFormat="1" ht="12">
      <c r="A218" s="39"/>
      <c r="B218" s="40"/>
      <c r="C218" s="41"/>
      <c r="D218" s="226" t="s">
        <v>161</v>
      </c>
      <c r="E218" s="41"/>
      <c r="F218" s="227" t="s">
        <v>1208</v>
      </c>
      <c r="G218" s="41"/>
      <c r="H218" s="41"/>
      <c r="I218" s="228"/>
      <c r="J218" s="41"/>
      <c r="K218" s="41"/>
      <c r="L218" s="45"/>
      <c r="M218" s="229"/>
      <c r="N218" s="230"/>
      <c r="O218" s="85"/>
      <c r="P218" s="85"/>
      <c r="Q218" s="85"/>
      <c r="R218" s="85"/>
      <c r="S218" s="85"/>
      <c r="T218" s="86"/>
      <c r="U218" s="39"/>
      <c r="V218" s="39"/>
      <c r="W218" s="39"/>
      <c r="X218" s="39"/>
      <c r="Y218" s="39"/>
      <c r="Z218" s="39"/>
      <c r="AA218" s="39"/>
      <c r="AB218" s="39"/>
      <c r="AC218" s="39"/>
      <c r="AD218" s="39"/>
      <c r="AE218" s="39"/>
      <c r="AT218" s="18" t="s">
        <v>161</v>
      </c>
      <c r="AU218" s="18" t="s">
        <v>83</v>
      </c>
    </row>
    <row r="219" spans="1:51" s="13" customFormat="1" ht="12">
      <c r="A219" s="13"/>
      <c r="B219" s="231"/>
      <c r="C219" s="232"/>
      <c r="D219" s="226" t="s">
        <v>163</v>
      </c>
      <c r="E219" s="233" t="s">
        <v>19</v>
      </c>
      <c r="F219" s="234" t="s">
        <v>1209</v>
      </c>
      <c r="G219" s="232"/>
      <c r="H219" s="233" t="s">
        <v>19</v>
      </c>
      <c r="I219" s="235"/>
      <c r="J219" s="232"/>
      <c r="K219" s="232"/>
      <c r="L219" s="236"/>
      <c r="M219" s="237"/>
      <c r="N219" s="238"/>
      <c r="O219" s="238"/>
      <c r="P219" s="238"/>
      <c r="Q219" s="238"/>
      <c r="R219" s="238"/>
      <c r="S219" s="238"/>
      <c r="T219" s="239"/>
      <c r="U219" s="13"/>
      <c r="V219" s="13"/>
      <c r="W219" s="13"/>
      <c r="X219" s="13"/>
      <c r="Y219" s="13"/>
      <c r="Z219" s="13"/>
      <c r="AA219" s="13"/>
      <c r="AB219" s="13"/>
      <c r="AC219" s="13"/>
      <c r="AD219" s="13"/>
      <c r="AE219" s="13"/>
      <c r="AT219" s="240" t="s">
        <v>163</v>
      </c>
      <c r="AU219" s="240" t="s">
        <v>83</v>
      </c>
      <c r="AV219" s="13" t="s">
        <v>81</v>
      </c>
      <c r="AW219" s="13" t="s">
        <v>33</v>
      </c>
      <c r="AX219" s="13" t="s">
        <v>74</v>
      </c>
      <c r="AY219" s="240" t="s">
        <v>152</v>
      </c>
    </row>
    <row r="220" spans="1:51" s="14" customFormat="1" ht="12">
      <c r="A220" s="14"/>
      <c r="B220" s="241"/>
      <c r="C220" s="242"/>
      <c r="D220" s="226" t="s">
        <v>163</v>
      </c>
      <c r="E220" s="243" t="s">
        <v>19</v>
      </c>
      <c r="F220" s="244" t="s">
        <v>189</v>
      </c>
      <c r="G220" s="242"/>
      <c r="H220" s="245">
        <v>5</v>
      </c>
      <c r="I220" s="246"/>
      <c r="J220" s="242"/>
      <c r="K220" s="242"/>
      <c r="L220" s="247"/>
      <c r="M220" s="248"/>
      <c r="N220" s="249"/>
      <c r="O220" s="249"/>
      <c r="P220" s="249"/>
      <c r="Q220" s="249"/>
      <c r="R220" s="249"/>
      <c r="S220" s="249"/>
      <c r="T220" s="250"/>
      <c r="U220" s="14"/>
      <c r="V220" s="14"/>
      <c r="W220" s="14"/>
      <c r="X220" s="14"/>
      <c r="Y220" s="14"/>
      <c r="Z220" s="14"/>
      <c r="AA220" s="14"/>
      <c r="AB220" s="14"/>
      <c r="AC220" s="14"/>
      <c r="AD220" s="14"/>
      <c r="AE220" s="14"/>
      <c r="AT220" s="251" t="s">
        <v>163</v>
      </c>
      <c r="AU220" s="251" t="s">
        <v>83</v>
      </c>
      <c r="AV220" s="14" t="s">
        <v>83</v>
      </c>
      <c r="AW220" s="14" t="s">
        <v>33</v>
      </c>
      <c r="AX220" s="14" t="s">
        <v>74</v>
      </c>
      <c r="AY220" s="251" t="s">
        <v>152</v>
      </c>
    </row>
    <row r="221" spans="1:51" s="15" customFormat="1" ht="12">
      <c r="A221" s="15"/>
      <c r="B221" s="252"/>
      <c r="C221" s="253"/>
      <c r="D221" s="226" t="s">
        <v>163</v>
      </c>
      <c r="E221" s="254" t="s">
        <v>19</v>
      </c>
      <c r="F221" s="255" t="s">
        <v>170</v>
      </c>
      <c r="G221" s="253"/>
      <c r="H221" s="256">
        <v>5</v>
      </c>
      <c r="I221" s="257"/>
      <c r="J221" s="253"/>
      <c r="K221" s="253"/>
      <c r="L221" s="258"/>
      <c r="M221" s="259"/>
      <c r="N221" s="260"/>
      <c r="O221" s="260"/>
      <c r="P221" s="260"/>
      <c r="Q221" s="260"/>
      <c r="R221" s="260"/>
      <c r="S221" s="260"/>
      <c r="T221" s="261"/>
      <c r="U221" s="15"/>
      <c r="V221" s="15"/>
      <c r="W221" s="15"/>
      <c r="X221" s="15"/>
      <c r="Y221" s="15"/>
      <c r="Z221" s="15"/>
      <c r="AA221" s="15"/>
      <c r="AB221" s="15"/>
      <c r="AC221" s="15"/>
      <c r="AD221" s="15"/>
      <c r="AE221" s="15"/>
      <c r="AT221" s="262" t="s">
        <v>163</v>
      </c>
      <c r="AU221" s="262" t="s">
        <v>83</v>
      </c>
      <c r="AV221" s="15" t="s">
        <v>159</v>
      </c>
      <c r="AW221" s="15" t="s">
        <v>33</v>
      </c>
      <c r="AX221" s="15" t="s">
        <v>81</v>
      </c>
      <c r="AY221" s="262" t="s">
        <v>152</v>
      </c>
    </row>
    <row r="222" spans="1:65" s="2" customFormat="1" ht="14.4" customHeight="1">
      <c r="A222" s="39"/>
      <c r="B222" s="40"/>
      <c r="C222" s="263" t="s">
        <v>7</v>
      </c>
      <c r="D222" s="263" t="s">
        <v>531</v>
      </c>
      <c r="E222" s="264" t="s">
        <v>1210</v>
      </c>
      <c r="F222" s="265" t="s">
        <v>1211</v>
      </c>
      <c r="G222" s="266" t="s">
        <v>475</v>
      </c>
      <c r="H222" s="267">
        <v>5</v>
      </c>
      <c r="I222" s="268"/>
      <c r="J222" s="269">
        <f>ROUND(I222*H222,2)</f>
        <v>0</v>
      </c>
      <c r="K222" s="265" t="s">
        <v>19</v>
      </c>
      <c r="L222" s="270"/>
      <c r="M222" s="271" t="s">
        <v>19</v>
      </c>
      <c r="N222" s="272" t="s">
        <v>45</v>
      </c>
      <c r="O222" s="85"/>
      <c r="P222" s="222">
        <f>O222*H222</f>
        <v>0</v>
      </c>
      <c r="Q222" s="222">
        <v>0.02</v>
      </c>
      <c r="R222" s="222">
        <f>Q222*H222</f>
        <v>0.1</v>
      </c>
      <c r="S222" s="222">
        <v>0</v>
      </c>
      <c r="T222" s="223">
        <f>S222*H222</f>
        <v>0</v>
      </c>
      <c r="U222" s="39"/>
      <c r="V222" s="39"/>
      <c r="W222" s="39"/>
      <c r="X222" s="39"/>
      <c r="Y222" s="39"/>
      <c r="Z222" s="39"/>
      <c r="AA222" s="39"/>
      <c r="AB222" s="39"/>
      <c r="AC222" s="39"/>
      <c r="AD222" s="39"/>
      <c r="AE222" s="39"/>
      <c r="AR222" s="224" t="s">
        <v>207</v>
      </c>
      <c r="AT222" s="224" t="s">
        <v>531</v>
      </c>
      <c r="AU222" s="224" t="s">
        <v>83</v>
      </c>
      <c r="AY222" s="18" t="s">
        <v>152</v>
      </c>
      <c r="BE222" s="225">
        <f>IF(N222="základní",J222,0)</f>
        <v>0</v>
      </c>
      <c r="BF222" s="225">
        <f>IF(N222="snížená",J222,0)</f>
        <v>0</v>
      </c>
      <c r="BG222" s="225">
        <f>IF(N222="zákl. přenesená",J222,0)</f>
        <v>0</v>
      </c>
      <c r="BH222" s="225">
        <f>IF(N222="sníž. přenesená",J222,0)</f>
        <v>0</v>
      </c>
      <c r="BI222" s="225">
        <f>IF(N222="nulová",J222,0)</f>
        <v>0</v>
      </c>
      <c r="BJ222" s="18" t="s">
        <v>81</v>
      </c>
      <c r="BK222" s="225">
        <f>ROUND(I222*H222,2)</f>
        <v>0</v>
      </c>
      <c r="BL222" s="18" t="s">
        <v>159</v>
      </c>
      <c r="BM222" s="224" t="s">
        <v>1212</v>
      </c>
    </row>
    <row r="223" spans="1:51" s="13" customFormat="1" ht="12">
      <c r="A223" s="13"/>
      <c r="B223" s="231"/>
      <c r="C223" s="232"/>
      <c r="D223" s="226" t="s">
        <v>163</v>
      </c>
      <c r="E223" s="233" t="s">
        <v>19</v>
      </c>
      <c r="F223" s="234" t="s">
        <v>1209</v>
      </c>
      <c r="G223" s="232"/>
      <c r="H223" s="233" t="s">
        <v>19</v>
      </c>
      <c r="I223" s="235"/>
      <c r="J223" s="232"/>
      <c r="K223" s="232"/>
      <c r="L223" s="236"/>
      <c r="M223" s="237"/>
      <c r="N223" s="238"/>
      <c r="O223" s="238"/>
      <c r="P223" s="238"/>
      <c r="Q223" s="238"/>
      <c r="R223" s="238"/>
      <c r="S223" s="238"/>
      <c r="T223" s="239"/>
      <c r="U223" s="13"/>
      <c r="V223" s="13"/>
      <c r="W223" s="13"/>
      <c r="X223" s="13"/>
      <c r="Y223" s="13"/>
      <c r="Z223" s="13"/>
      <c r="AA223" s="13"/>
      <c r="AB223" s="13"/>
      <c r="AC223" s="13"/>
      <c r="AD223" s="13"/>
      <c r="AE223" s="13"/>
      <c r="AT223" s="240" t="s">
        <v>163</v>
      </c>
      <c r="AU223" s="240" t="s">
        <v>83</v>
      </c>
      <c r="AV223" s="13" t="s">
        <v>81</v>
      </c>
      <c r="AW223" s="13" t="s">
        <v>33</v>
      </c>
      <c r="AX223" s="13" t="s">
        <v>74</v>
      </c>
      <c r="AY223" s="240" t="s">
        <v>152</v>
      </c>
    </row>
    <row r="224" spans="1:51" s="14" customFormat="1" ht="12">
      <c r="A224" s="14"/>
      <c r="B224" s="241"/>
      <c r="C224" s="242"/>
      <c r="D224" s="226" t="s">
        <v>163</v>
      </c>
      <c r="E224" s="243" t="s">
        <v>19</v>
      </c>
      <c r="F224" s="244" t="s">
        <v>189</v>
      </c>
      <c r="G224" s="242"/>
      <c r="H224" s="245">
        <v>5</v>
      </c>
      <c r="I224" s="246"/>
      <c r="J224" s="242"/>
      <c r="K224" s="242"/>
      <c r="L224" s="247"/>
      <c r="M224" s="248"/>
      <c r="N224" s="249"/>
      <c r="O224" s="249"/>
      <c r="P224" s="249"/>
      <c r="Q224" s="249"/>
      <c r="R224" s="249"/>
      <c r="S224" s="249"/>
      <c r="T224" s="250"/>
      <c r="U224" s="14"/>
      <c r="V224" s="14"/>
      <c r="W224" s="14"/>
      <c r="X224" s="14"/>
      <c r="Y224" s="14"/>
      <c r="Z224" s="14"/>
      <c r="AA224" s="14"/>
      <c r="AB224" s="14"/>
      <c r="AC224" s="14"/>
      <c r="AD224" s="14"/>
      <c r="AE224" s="14"/>
      <c r="AT224" s="251" t="s">
        <v>163</v>
      </c>
      <c r="AU224" s="251" t="s">
        <v>83</v>
      </c>
      <c r="AV224" s="14" t="s">
        <v>83</v>
      </c>
      <c r="AW224" s="14" t="s">
        <v>33</v>
      </c>
      <c r="AX224" s="14" t="s">
        <v>74</v>
      </c>
      <c r="AY224" s="251" t="s">
        <v>152</v>
      </c>
    </row>
    <row r="225" spans="1:51" s="15" customFormat="1" ht="12">
      <c r="A225" s="15"/>
      <c r="B225" s="252"/>
      <c r="C225" s="253"/>
      <c r="D225" s="226" t="s">
        <v>163</v>
      </c>
      <c r="E225" s="254" t="s">
        <v>19</v>
      </c>
      <c r="F225" s="255" t="s">
        <v>170</v>
      </c>
      <c r="G225" s="253"/>
      <c r="H225" s="256">
        <v>5</v>
      </c>
      <c r="I225" s="257"/>
      <c r="J225" s="253"/>
      <c r="K225" s="253"/>
      <c r="L225" s="258"/>
      <c r="M225" s="259"/>
      <c r="N225" s="260"/>
      <c r="O225" s="260"/>
      <c r="P225" s="260"/>
      <c r="Q225" s="260"/>
      <c r="R225" s="260"/>
      <c r="S225" s="260"/>
      <c r="T225" s="261"/>
      <c r="U225" s="15"/>
      <c r="V225" s="15"/>
      <c r="W225" s="15"/>
      <c r="X225" s="15"/>
      <c r="Y225" s="15"/>
      <c r="Z225" s="15"/>
      <c r="AA225" s="15"/>
      <c r="AB225" s="15"/>
      <c r="AC225" s="15"/>
      <c r="AD225" s="15"/>
      <c r="AE225" s="15"/>
      <c r="AT225" s="262" t="s">
        <v>163</v>
      </c>
      <c r="AU225" s="262" t="s">
        <v>83</v>
      </c>
      <c r="AV225" s="15" t="s">
        <v>159</v>
      </c>
      <c r="AW225" s="15" t="s">
        <v>33</v>
      </c>
      <c r="AX225" s="15" t="s">
        <v>81</v>
      </c>
      <c r="AY225" s="262" t="s">
        <v>152</v>
      </c>
    </row>
    <row r="226" spans="1:63" s="12" customFormat="1" ht="22.8" customHeight="1">
      <c r="A226" s="12"/>
      <c r="B226" s="197"/>
      <c r="C226" s="198"/>
      <c r="D226" s="199" t="s">
        <v>73</v>
      </c>
      <c r="E226" s="211" t="s">
        <v>159</v>
      </c>
      <c r="F226" s="211" t="s">
        <v>302</v>
      </c>
      <c r="G226" s="198"/>
      <c r="H226" s="198"/>
      <c r="I226" s="201"/>
      <c r="J226" s="212">
        <f>BK226</f>
        <v>0</v>
      </c>
      <c r="K226" s="198"/>
      <c r="L226" s="203"/>
      <c r="M226" s="204"/>
      <c r="N226" s="205"/>
      <c r="O226" s="205"/>
      <c r="P226" s="206">
        <f>SUM(P227:P246)</f>
        <v>0</v>
      </c>
      <c r="Q226" s="205"/>
      <c r="R226" s="206">
        <f>SUM(R227:R246)</f>
        <v>2.10921964</v>
      </c>
      <c r="S226" s="205"/>
      <c r="T226" s="207">
        <f>SUM(T227:T246)</f>
        <v>0</v>
      </c>
      <c r="U226" s="12"/>
      <c r="V226" s="12"/>
      <c r="W226" s="12"/>
      <c r="X226" s="12"/>
      <c r="Y226" s="12"/>
      <c r="Z226" s="12"/>
      <c r="AA226" s="12"/>
      <c r="AB226" s="12"/>
      <c r="AC226" s="12"/>
      <c r="AD226" s="12"/>
      <c r="AE226" s="12"/>
      <c r="AR226" s="208" t="s">
        <v>81</v>
      </c>
      <c r="AT226" s="209" t="s">
        <v>73</v>
      </c>
      <c r="AU226" s="209" t="s">
        <v>81</v>
      </c>
      <c r="AY226" s="208" t="s">
        <v>152</v>
      </c>
      <c r="BK226" s="210">
        <f>SUM(BK227:BK246)</f>
        <v>0</v>
      </c>
    </row>
    <row r="227" spans="1:65" s="2" customFormat="1" ht="24.15" customHeight="1">
      <c r="A227" s="39"/>
      <c r="B227" s="40"/>
      <c r="C227" s="213" t="s">
        <v>314</v>
      </c>
      <c r="D227" s="213" t="s">
        <v>154</v>
      </c>
      <c r="E227" s="214" t="s">
        <v>304</v>
      </c>
      <c r="F227" s="215" t="s">
        <v>305</v>
      </c>
      <c r="G227" s="216" t="s">
        <v>240</v>
      </c>
      <c r="H227" s="217">
        <v>6.908</v>
      </c>
      <c r="I227" s="218"/>
      <c r="J227" s="219">
        <f>ROUND(I227*H227,2)</f>
        <v>0</v>
      </c>
      <c r="K227" s="215" t="s">
        <v>158</v>
      </c>
      <c r="L227" s="45"/>
      <c r="M227" s="220" t="s">
        <v>19</v>
      </c>
      <c r="N227" s="221" t="s">
        <v>45</v>
      </c>
      <c r="O227" s="85"/>
      <c r="P227" s="222">
        <f>O227*H227</f>
        <v>0</v>
      </c>
      <c r="Q227" s="222">
        <v>0.28705</v>
      </c>
      <c r="R227" s="222">
        <f>Q227*H227</f>
        <v>1.9829414000000003</v>
      </c>
      <c r="S227" s="222">
        <v>0</v>
      </c>
      <c r="T227" s="223">
        <f>S227*H227</f>
        <v>0</v>
      </c>
      <c r="U227" s="39"/>
      <c r="V227" s="39"/>
      <c r="W227" s="39"/>
      <c r="X227" s="39"/>
      <c r="Y227" s="39"/>
      <c r="Z227" s="39"/>
      <c r="AA227" s="39"/>
      <c r="AB227" s="39"/>
      <c r="AC227" s="39"/>
      <c r="AD227" s="39"/>
      <c r="AE227" s="39"/>
      <c r="AR227" s="224" t="s">
        <v>159</v>
      </c>
      <c r="AT227" s="224" t="s">
        <v>154</v>
      </c>
      <c r="AU227" s="224" t="s">
        <v>83</v>
      </c>
      <c r="AY227" s="18" t="s">
        <v>152</v>
      </c>
      <c r="BE227" s="225">
        <f>IF(N227="základní",J227,0)</f>
        <v>0</v>
      </c>
      <c r="BF227" s="225">
        <f>IF(N227="snížená",J227,0)</f>
        <v>0</v>
      </c>
      <c r="BG227" s="225">
        <f>IF(N227="zákl. přenesená",J227,0)</f>
        <v>0</v>
      </c>
      <c r="BH227" s="225">
        <f>IF(N227="sníž. přenesená",J227,0)</f>
        <v>0</v>
      </c>
      <c r="BI227" s="225">
        <f>IF(N227="nulová",J227,0)</f>
        <v>0</v>
      </c>
      <c r="BJ227" s="18" t="s">
        <v>81</v>
      </c>
      <c r="BK227" s="225">
        <f>ROUND(I227*H227,2)</f>
        <v>0</v>
      </c>
      <c r="BL227" s="18" t="s">
        <v>159</v>
      </c>
      <c r="BM227" s="224" t="s">
        <v>1213</v>
      </c>
    </row>
    <row r="228" spans="1:47" s="2" customFormat="1" ht="12">
      <c r="A228" s="39"/>
      <c r="B228" s="40"/>
      <c r="C228" s="41"/>
      <c r="D228" s="226" t="s">
        <v>161</v>
      </c>
      <c r="E228" s="41"/>
      <c r="F228" s="227" t="s">
        <v>307</v>
      </c>
      <c r="G228" s="41"/>
      <c r="H228" s="41"/>
      <c r="I228" s="228"/>
      <c r="J228" s="41"/>
      <c r="K228" s="41"/>
      <c r="L228" s="45"/>
      <c r="M228" s="229"/>
      <c r="N228" s="230"/>
      <c r="O228" s="85"/>
      <c r="P228" s="85"/>
      <c r="Q228" s="85"/>
      <c r="R228" s="85"/>
      <c r="S228" s="85"/>
      <c r="T228" s="86"/>
      <c r="U228" s="39"/>
      <c r="V228" s="39"/>
      <c r="W228" s="39"/>
      <c r="X228" s="39"/>
      <c r="Y228" s="39"/>
      <c r="Z228" s="39"/>
      <c r="AA228" s="39"/>
      <c r="AB228" s="39"/>
      <c r="AC228" s="39"/>
      <c r="AD228" s="39"/>
      <c r="AE228" s="39"/>
      <c r="AT228" s="18" t="s">
        <v>161</v>
      </c>
      <c r="AU228" s="18" t="s">
        <v>83</v>
      </c>
    </row>
    <row r="229" spans="1:51" s="14" customFormat="1" ht="12">
      <c r="A229" s="14"/>
      <c r="B229" s="241"/>
      <c r="C229" s="242"/>
      <c r="D229" s="226" t="s">
        <v>163</v>
      </c>
      <c r="E229" s="243" t="s">
        <v>19</v>
      </c>
      <c r="F229" s="244" t="s">
        <v>1214</v>
      </c>
      <c r="G229" s="242"/>
      <c r="H229" s="245">
        <v>6.908</v>
      </c>
      <c r="I229" s="246"/>
      <c r="J229" s="242"/>
      <c r="K229" s="242"/>
      <c r="L229" s="247"/>
      <c r="M229" s="248"/>
      <c r="N229" s="249"/>
      <c r="O229" s="249"/>
      <c r="P229" s="249"/>
      <c r="Q229" s="249"/>
      <c r="R229" s="249"/>
      <c r="S229" s="249"/>
      <c r="T229" s="250"/>
      <c r="U229" s="14"/>
      <c r="V229" s="14"/>
      <c r="W229" s="14"/>
      <c r="X229" s="14"/>
      <c r="Y229" s="14"/>
      <c r="Z229" s="14"/>
      <c r="AA229" s="14"/>
      <c r="AB229" s="14"/>
      <c r="AC229" s="14"/>
      <c r="AD229" s="14"/>
      <c r="AE229" s="14"/>
      <c r="AT229" s="251" t="s">
        <v>163</v>
      </c>
      <c r="AU229" s="251" t="s">
        <v>83</v>
      </c>
      <c r="AV229" s="14" t="s">
        <v>83</v>
      </c>
      <c r="AW229" s="14" t="s">
        <v>33</v>
      </c>
      <c r="AX229" s="14" t="s">
        <v>74</v>
      </c>
      <c r="AY229" s="251" t="s">
        <v>152</v>
      </c>
    </row>
    <row r="230" spans="1:51" s="15" customFormat="1" ht="12">
      <c r="A230" s="15"/>
      <c r="B230" s="252"/>
      <c r="C230" s="253"/>
      <c r="D230" s="226" t="s">
        <v>163</v>
      </c>
      <c r="E230" s="254" t="s">
        <v>19</v>
      </c>
      <c r="F230" s="255" t="s">
        <v>170</v>
      </c>
      <c r="G230" s="253"/>
      <c r="H230" s="256">
        <v>6.908</v>
      </c>
      <c r="I230" s="257"/>
      <c r="J230" s="253"/>
      <c r="K230" s="253"/>
      <c r="L230" s="258"/>
      <c r="M230" s="259"/>
      <c r="N230" s="260"/>
      <c r="O230" s="260"/>
      <c r="P230" s="260"/>
      <c r="Q230" s="260"/>
      <c r="R230" s="260"/>
      <c r="S230" s="260"/>
      <c r="T230" s="261"/>
      <c r="U230" s="15"/>
      <c r="V230" s="15"/>
      <c r="W230" s="15"/>
      <c r="X230" s="15"/>
      <c r="Y230" s="15"/>
      <c r="Z230" s="15"/>
      <c r="AA230" s="15"/>
      <c r="AB230" s="15"/>
      <c r="AC230" s="15"/>
      <c r="AD230" s="15"/>
      <c r="AE230" s="15"/>
      <c r="AT230" s="262" t="s">
        <v>163</v>
      </c>
      <c r="AU230" s="262" t="s">
        <v>83</v>
      </c>
      <c r="AV230" s="15" t="s">
        <v>159</v>
      </c>
      <c r="AW230" s="15" t="s">
        <v>33</v>
      </c>
      <c r="AX230" s="15" t="s">
        <v>81</v>
      </c>
      <c r="AY230" s="262" t="s">
        <v>152</v>
      </c>
    </row>
    <row r="231" spans="1:65" s="2" customFormat="1" ht="24.15" customHeight="1">
      <c r="A231" s="39"/>
      <c r="B231" s="40"/>
      <c r="C231" s="213" t="s">
        <v>318</v>
      </c>
      <c r="D231" s="213" t="s">
        <v>154</v>
      </c>
      <c r="E231" s="214" t="s">
        <v>310</v>
      </c>
      <c r="F231" s="215" t="s">
        <v>311</v>
      </c>
      <c r="G231" s="216" t="s">
        <v>240</v>
      </c>
      <c r="H231" s="217">
        <v>6.908</v>
      </c>
      <c r="I231" s="218"/>
      <c r="J231" s="219">
        <f>ROUND(I231*H231,2)</f>
        <v>0</v>
      </c>
      <c r="K231" s="215" t="s">
        <v>158</v>
      </c>
      <c r="L231" s="45"/>
      <c r="M231" s="220" t="s">
        <v>19</v>
      </c>
      <c r="N231" s="221" t="s">
        <v>45</v>
      </c>
      <c r="O231" s="85"/>
      <c r="P231" s="222">
        <f>O231*H231</f>
        <v>0</v>
      </c>
      <c r="Q231" s="222">
        <v>0.01747</v>
      </c>
      <c r="R231" s="222">
        <f>Q231*H231</f>
        <v>0.12068276</v>
      </c>
      <c r="S231" s="222">
        <v>0</v>
      </c>
      <c r="T231" s="223">
        <f>S231*H231</f>
        <v>0</v>
      </c>
      <c r="U231" s="39"/>
      <c r="V231" s="39"/>
      <c r="W231" s="39"/>
      <c r="X231" s="39"/>
      <c r="Y231" s="39"/>
      <c r="Z231" s="39"/>
      <c r="AA231" s="39"/>
      <c r="AB231" s="39"/>
      <c r="AC231" s="39"/>
      <c r="AD231" s="39"/>
      <c r="AE231" s="39"/>
      <c r="AR231" s="224" t="s">
        <v>159</v>
      </c>
      <c r="AT231" s="224" t="s">
        <v>154</v>
      </c>
      <c r="AU231" s="224" t="s">
        <v>83</v>
      </c>
      <c r="AY231" s="18" t="s">
        <v>152</v>
      </c>
      <c r="BE231" s="225">
        <f>IF(N231="základní",J231,0)</f>
        <v>0</v>
      </c>
      <c r="BF231" s="225">
        <f>IF(N231="snížená",J231,0)</f>
        <v>0</v>
      </c>
      <c r="BG231" s="225">
        <f>IF(N231="zákl. přenesená",J231,0)</f>
        <v>0</v>
      </c>
      <c r="BH231" s="225">
        <f>IF(N231="sníž. přenesená",J231,0)</f>
        <v>0</v>
      </c>
      <c r="BI231" s="225">
        <f>IF(N231="nulová",J231,0)</f>
        <v>0</v>
      </c>
      <c r="BJ231" s="18" t="s">
        <v>81</v>
      </c>
      <c r="BK231" s="225">
        <f>ROUND(I231*H231,2)</f>
        <v>0</v>
      </c>
      <c r="BL231" s="18" t="s">
        <v>159</v>
      </c>
      <c r="BM231" s="224" t="s">
        <v>1215</v>
      </c>
    </row>
    <row r="232" spans="1:47" s="2" customFormat="1" ht="12">
      <c r="A232" s="39"/>
      <c r="B232" s="40"/>
      <c r="C232" s="41"/>
      <c r="D232" s="226" t="s">
        <v>161</v>
      </c>
      <c r="E232" s="41"/>
      <c r="F232" s="227" t="s">
        <v>313</v>
      </c>
      <c r="G232" s="41"/>
      <c r="H232" s="41"/>
      <c r="I232" s="228"/>
      <c r="J232" s="41"/>
      <c r="K232" s="41"/>
      <c r="L232" s="45"/>
      <c r="M232" s="229"/>
      <c r="N232" s="230"/>
      <c r="O232" s="85"/>
      <c r="P232" s="85"/>
      <c r="Q232" s="85"/>
      <c r="R232" s="85"/>
      <c r="S232" s="85"/>
      <c r="T232" s="86"/>
      <c r="U232" s="39"/>
      <c r="V232" s="39"/>
      <c r="W232" s="39"/>
      <c r="X232" s="39"/>
      <c r="Y232" s="39"/>
      <c r="Z232" s="39"/>
      <c r="AA232" s="39"/>
      <c r="AB232" s="39"/>
      <c r="AC232" s="39"/>
      <c r="AD232" s="39"/>
      <c r="AE232" s="39"/>
      <c r="AT232" s="18" t="s">
        <v>161</v>
      </c>
      <c r="AU232" s="18" t="s">
        <v>83</v>
      </c>
    </row>
    <row r="233" spans="1:51" s="14" customFormat="1" ht="12">
      <c r="A233" s="14"/>
      <c r="B233" s="241"/>
      <c r="C233" s="242"/>
      <c r="D233" s="226" t="s">
        <v>163</v>
      </c>
      <c r="E233" s="243" t="s">
        <v>19</v>
      </c>
      <c r="F233" s="244" t="s">
        <v>1214</v>
      </c>
      <c r="G233" s="242"/>
      <c r="H233" s="245">
        <v>6.908</v>
      </c>
      <c r="I233" s="246"/>
      <c r="J233" s="242"/>
      <c r="K233" s="242"/>
      <c r="L233" s="247"/>
      <c r="M233" s="248"/>
      <c r="N233" s="249"/>
      <c r="O233" s="249"/>
      <c r="P233" s="249"/>
      <c r="Q233" s="249"/>
      <c r="R233" s="249"/>
      <c r="S233" s="249"/>
      <c r="T233" s="250"/>
      <c r="U233" s="14"/>
      <c r="V233" s="14"/>
      <c r="W233" s="14"/>
      <c r="X233" s="14"/>
      <c r="Y233" s="14"/>
      <c r="Z233" s="14"/>
      <c r="AA233" s="14"/>
      <c r="AB233" s="14"/>
      <c r="AC233" s="14"/>
      <c r="AD233" s="14"/>
      <c r="AE233" s="14"/>
      <c r="AT233" s="251" t="s">
        <v>163</v>
      </c>
      <c r="AU233" s="251" t="s">
        <v>83</v>
      </c>
      <c r="AV233" s="14" t="s">
        <v>83</v>
      </c>
      <c r="AW233" s="14" t="s">
        <v>33</v>
      </c>
      <c r="AX233" s="14" t="s">
        <v>74</v>
      </c>
      <c r="AY233" s="251" t="s">
        <v>152</v>
      </c>
    </row>
    <row r="234" spans="1:51" s="15" customFormat="1" ht="12">
      <c r="A234" s="15"/>
      <c r="B234" s="252"/>
      <c r="C234" s="253"/>
      <c r="D234" s="226" t="s">
        <v>163</v>
      </c>
      <c r="E234" s="254" t="s">
        <v>19</v>
      </c>
      <c r="F234" s="255" t="s">
        <v>170</v>
      </c>
      <c r="G234" s="253"/>
      <c r="H234" s="256">
        <v>6.908</v>
      </c>
      <c r="I234" s="257"/>
      <c r="J234" s="253"/>
      <c r="K234" s="253"/>
      <c r="L234" s="258"/>
      <c r="M234" s="259"/>
      <c r="N234" s="260"/>
      <c r="O234" s="260"/>
      <c r="P234" s="260"/>
      <c r="Q234" s="260"/>
      <c r="R234" s="260"/>
      <c r="S234" s="260"/>
      <c r="T234" s="261"/>
      <c r="U234" s="15"/>
      <c r="V234" s="15"/>
      <c r="W234" s="15"/>
      <c r="X234" s="15"/>
      <c r="Y234" s="15"/>
      <c r="Z234" s="15"/>
      <c r="AA234" s="15"/>
      <c r="AB234" s="15"/>
      <c r="AC234" s="15"/>
      <c r="AD234" s="15"/>
      <c r="AE234" s="15"/>
      <c r="AT234" s="262" t="s">
        <v>163</v>
      </c>
      <c r="AU234" s="262" t="s">
        <v>83</v>
      </c>
      <c r="AV234" s="15" t="s">
        <v>159</v>
      </c>
      <c r="AW234" s="15" t="s">
        <v>33</v>
      </c>
      <c r="AX234" s="15" t="s">
        <v>81</v>
      </c>
      <c r="AY234" s="262" t="s">
        <v>152</v>
      </c>
    </row>
    <row r="235" spans="1:65" s="2" customFormat="1" ht="24.15" customHeight="1">
      <c r="A235" s="39"/>
      <c r="B235" s="40"/>
      <c r="C235" s="213" t="s">
        <v>323</v>
      </c>
      <c r="D235" s="213" t="s">
        <v>154</v>
      </c>
      <c r="E235" s="214" t="s">
        <v>315</v>
      </c>
      <c r="F235" s="215" t="s">
        <v>316</v>
      </c>
      <c r="G235" s="216" t="s">
        <v>240</v>
      </c>
      <c r="H235" s="217">
        <v>6.908</v>
      </c>
      <c r="I235" s="218"/>
      <c r="J235" s="219">
        <f>ROUND(I235*H235,2)</f>
        <v>0</v>
      </c>
      <c r="K235" s="215" t="s">
        <v>158</v>
      </c>
      <c r="L235" s="45"/>
      <c r="M235" s="220" t="s">
        <v>19</v>
      </c>
      <c r="N235" s="221" t="s">
        <v>45</v>
      </c>
      <c r="O235" s="85"/>
      <c r="P235" s="222">
        <f>O235*H235</f>
        <v>0</v>
      </c>
      <c r="Q235" s="222">
        <v>0</v>
      </c>
      <c r="R235" s="222">
        <f>Q235*H235</f>
        <v>0</v>
      </c>
      <c r="S235" s="222">
        <v>0</v>
      </c>
      <c r="T235" s="223">
        <f>S235*H235</f>
        <v>0</v>
      </c>
      <c r="U235" s="39"/>
      <c r="V235" s="39"/>
      <c r="W235" s="39"/>
      <c r="X235" s="39"/>
      <c r="Y235" s="39"/>
      <c r="Z235" s="39"/>
      <c r="AA235" s="39"/>
      <c r="AB235" s="39"/>
      <c r="AC235" s="39"/>
      <c r="AD235" s="39"/>
      <c r="AE235" s="39"/>
      <c r="AR235" s="224" t="s">
        <v>159</v>
      </c>
      <c r="AT235" s="224" t="s">
        <v>154</v>
      </c>
      <c r="AU235" s="224" t="s">
        <v>83</v>
      </c>
      <c r="AY235" s="18" t="s">
        <v>152</v>
      </c>
      <c r="BE235" s="225">
        <f>IF(N235="základní",J235,0)</f>
        <v>0</v>
      </c>
      <c r="BF235" s="225">
        <f>IF(N235="snížená",J235,0)</f>
        <v>0</v>
      </c>
      <c r="BG235" s="225">
        <f>IF(N235="zákl. přenesená",J235,0)</f>
        <v>0</v>
      </c>
      <c r="BH235" s="225">
        <f>IF(N235="sníž. přenesená",J235,0)</f>
        <v>0</v>
      </c>
      <c r="BI235" s="225">
        <f>IF(N235="nulová",J235,0)</f>
        <v>0</v>
      </c>
      <c r="BJ235" s="18" t="s">
        <v>81</v>
      </c>
      <c r="BK235" s="225">
        <f>ROUND(I235*H235,2)</f>
        <v>0</v>
      </c>
      <c r="BL235" s="18" t="s">
        <v>159</v>
      </c>
      <c r="BM235" s="224" t="s">
        <v>1216</v>
      </c>
    </row>
    <row r="236" spans="1:47" s="2" customFormat="1" ht="12">
      <c r="A236" s="39"/>
      <c r="B236" s="40"/>
      <c r="C236" s="41"/>
      <c r="D236" s="226" t="s">
        <v>161</v>
      </c>
      <c r="E236" s="41"/>
      <c r="F236" s="227" t="s">
        <v>313</v>
      </c>
      <c r="G236" s="41"/>
      <c r="H236" s="41"/>
      <c r="I236" s="228"/>
      <c r="J236" s="41"/>
      <c r="K236" s="41"/>
      <c r="L236" s="45"/>
      <c r="M236" s="229"/>
      <c r="N236" s="230"/>
      <c r="O236" s="85"/>
      <c r="P236" s="85"/>
      <c r="Q236" s="85"/>
      <c r="R236" s="85"/>
      <c r="S236" s="85"/>
      <c r="T236" s="86"/>
      <c r="U236" s="39"/>
      <c r="V236" s="39"/>
      <c r="W236" s="39"/>
      <c r="X236" s="39"/>
      <c r="Y236" s="39"/>
      <c r="Z236" s="39"/>
      <c r="AA236" s="39"/>
      <c r="AB236" s="39"/>
      <c r="AC236" s="39"/>
      <c r="AD236" s="39"/>
      <c r="AE236" s="39"/>
      <c r="AT236" s="18" t="s">
        <v>161</v>
      </c>
      <c r="AU236" s="18" t="s">
        <v>83</v>
      </c>
    </row>
    <row r="237" spans="1:51" s="14" customFormat="1" ht="12">
      <c r="A237" s="14"/>
      <c r="B237" s="241"/>
      <c r="C237" s="242"/>
      <c r="D237" s="226" t="s">
        <v>163</v>
      </c>
      <c r="E237" s="243" t="s">
        <v>19</v>
      </c>
      <c r="F237" s="244" t="s">
        <v>1214</v>
      </c>
      <c r="G237" s="242"/>
      <c r="H237" s="245">
        <v>6.908</v>
      </c>
      <c r="I237" s="246"/>
      <c r="J237" s="242"/>
      <c r="K237" s="242"/>
      <c r="L237" s="247"/>
      <c r="M237" s="248"/>
      <c r="N237" s="249"/>
      <c r="O237" s="249"/>
      <c r="P237" s="249"/>
      <c r="Q237" s="249"/>
      <c r="R237" s="249"/>
      <c r="S237" s="249"/>
      <c r="T237" s="250"/>
      <c r="U237" s="14"/>
      <c r="V237" s="14"/>
      <c r="W237" s="14"/>
      <c r="X237" s="14"/>
      <c r="Y237" s="14"/>
      <c r="Z237" s="14"/>
      <c r="AA237" s="14"/>
      <c r="AB237" s="14"/>
      <c r="AC237" s="14"/>
      <c r="AD237" s="14"/>
      <c r="AE237" s="14"/>
      <c r="AT237" s="251" t="s">
        <v>163</v>
      </c>
      <c r="AU237" s="251" t="s">
        <v>83</v>
      </c>
      <c r="AV237" s="14" t="s">
        <v>83</v>
      </c>
      <c r="AW237" s="14" t="s">
        <v>33</v>
      </c>
      <c r="AX237" s="14" t="s">
        <v>74</v>
      </c>
      <c r="AY237" s="251" t="s">
        <v>152</v>
      </c>
    </row>
    <row r="238" spans="1:51" s="15" customFormat="1" ht="12">
      <c r="A238" s="15"/>
      <c r="B238" s="252"/>
      <c r="C238" s="253"/>
      <c r="D238" s="226" t="s">
        <v>163</v>
      </c>
      <c r="E238" s="254" t="s">
        <v>19</v>
      </c>
      <c r="F238" s="255" t="s">
        <v>170</v>
      </c>
      <c r="G238" s="253"/>
      <c r="H238" s="256">
        <v>6.908</v>
      </c>
      <c r="I238" s="257"/>
      <c r="J238" s="253"/>
      <c r="K238" s="253"/>
      <c r="L238" s="258"/>
      <c r="M238" s="259"/>
      <c r="N238" s="260"/>
      <c r="O238" s="260"/>
      <c r="P238" s="260"/>
      <c r="Q238" s="260"/>
      <c r="R238" s="260"/>
      <c r="S238" s="260"/>
      <c r="T238" s="261"/>
      <c r="U238" s="15"/>
      <c r="V238" s="15"/>
      <c r="W238" s="15"/>
      <c r="X238" s="15"/>
      <c r="Y238" s="15"/>
      <c r="Z238" s="15"/>
      <c r="AA238" s="15"/>
      <c r="AB238" s="15"/>
      <c r="AC238" s="15"/>
      <c r="AD238" s="15"/>
      <c r="AE238" s="15"/>
      <c r="AT238" s="262" t="s">
        <v>163</v>
      </c>
      <c r="AU238" s="262" t="s">
        <v>83</v>
      </c>
      <c r="AV238" s="15" t="s">
        <v>159</v>
      </c>
      <c r="AW238" s="15" t="s">
        <v>33</v>
      </c>
      <c r="AX238" s="15" t="s">
        <v>81</v>
      </c>
      <c r="AY238" s="262" t="s">
        <v>152</v>
      </c>
    </row>
    <row r="239" spans="1:65" s="2" customFormat="1" ht="24.15" customHeight="1">
      <c r="A239" s="39"/>
      <c r="B239" s="40"/>
      <c r="C239" s="213" t="s">
        <v>328</v>
      </c>
      <c r="D239" s="213" t="s">
        <v>154</v>
      </c>
      <c r="E239" s="214" t="s">
        <v>319</v>
      </c>
      <c r="F239" s="215" t="s">
        <v>320</v>
      </c>
      <c r="G239" s="216" t="s">
        <v>240</v>
      </c>
      <c r="H239" s="217">
        <v>6.908</v>
      </c>
      <c r="I239" s="218"/>
      <c r="J239" s="219">
        <f>ROUND(I239*H239,2)</f>
        <v>0</v>
      </c>
      <c r="K239" s="215" t="s">
        <v>158</v>
      </c>
      <c r="L239" s="45"/>
      <c r="M239" s="220" t="s">
        <v>19</v>
      </c>
      <c r="N239" s="221" t="s">
        <v>45</v>
      </c>
      <c r="O239" s="85"/>
      <c r="P239" s="222">
        <f>O239*H239</f>
        <v>0</v>
      </c>
      <c r="Q239" s="222">
        <v>0.00081</v>
      </c>
      <c r="R239" s="222">
        <f>Q239*H239</f>
        <v>0.00559548</v>
      </c>
      <c r="S239" s="222">
        <v>0</v>
      </c>
      <c r="T239" s="223">
        <f>S239*H239</f>
        <v>0</v>
      </c>
      <c r="U239" s="39"/>
      <c r="V239" s="39"/>
      <c r="W239" s="39"/>
      <c r="X239" s="39"/>
      <c r="Y239" s="39"/>
      <c r="Z239" s="39"/>
      <c r="AA239" s="39"/>
      <c r="AB239" s="39"/>
      <c r="AC239" s="39"/>
      <c r="AD239" s="39"/>
      <c r="AE239" s="39"/>
      <c r="AR239" s="224" t="s">
        <v>159</v>
      </c>
      <c r="AT239" s="224" t="s">
        <v>154</v>
      </c>
      <c r="AU239" s="224" t="s">
        <v>83</v>
      </c>
      <c r="AY239" s="18" t="s">
        <v>152</v>
      </c>
      <c r="BE239" s="225">
        <f>IF(N239="základní",J239,0)</f>
        <v>0</v>
      </c>
      <c r="BF239" s="225">
        <f>IF(N239="snížená",J239,0)</f>
        <v>0</v>
      </c>
      <c r="BG239" s="225">
        <f>IF(N239="zákl. přenesená",J239,0)</f>
        <v>0</v>
      </c>
      <c r="BH239" s="225">
        <f>IF(N239="sníž. přenesená",J239,0)</f>
        <v>0</v>
      </c>
      <c r="BI239" s="225">
        <f>IF(N239="nulová",J239,0)</f>
        <v>0</v>
      </c>
      <c r="BJ239" s="18" t="s">
        <v>81</v>
      </c>
      <c r="BK239" s="225">
        <f>ROUND(I239*H239,2)</f>
        <v>0</v>
      </c>
      <c r="BL239" s="18" t="s">
        <v>159</v>
      </c>
      <c r="BM239" s="224" t="s">
        <v>1217</v>
      </c>
    </row>
    <row r="240" spans="1:47" s="2" customFormat="1" ht="12">
      <c r="A240" s="39"/>
      <c r="B240" s="40"/>
      <c r="C240" s="41"/>
      <c r="D240" s="226" t="s">
        <v>161</v>
      </c>
      <c r="E240" s="41"/>
      <c r="F240" s="227" t="s">
        <v>322</v>
      </c>
      <c r="G240" s="41"/>
      <c r="H240" s="41"/>
      <c r="I240" s="228"/>
      <c r="J240" s="41"/>
      <c r="K240" s="41"/>
      <c r="L240" s="45"/>
      <c r="M240" s="229"/>
      <c r="N240" s="230"/>
      <c r="O240" s="85"/>
      <c r="P240" s="85"/>
      <c r="Q240" s="85"/>
      <c r="R240" s="85"/>
      <c r="S240" s="85"/>
      <c r="T240" s="86"/>
      <c r="U240" s="39"/>
      <c r="V240" s="39"/>
      <c r="W240" s="39"/>
      <c r="X240" s="39"/>
      <c r="Y240" s="39"/>
      <c r="Z240" s="39"/>
      <c r="AA240" s="39"/>
      <c r="AB240" s="39"/>
      <c r="AC240" s="39"/>
      <c r="AD240" s="39"/>
      <c r="AE240" s="39"/>
      <c r="AT240" s="18" t="s">
        <v>161</v>
      </c>
      <c r="AU240" s="18" t="s">
        <v>83</v>
      </c>
    </row>
    <row r="241" spans="1:51" s="14" customFormat="1" ht="12">
      <c r="A241" s="14"/>
      <c r="B241" s="241"/>
      <c r="C241" s="242"/>
      <c r="D241" s="226" t="s">
        <v>163</v>
      </c>
      <c r="E241" s="243" t="s">
        <v>19</v>
      </c>
      <c r="F241" s="244" t="s">
        <v>1214</v>
      </c>
      <c r="G241" s="242"/>
      <c r="H241" s="245">
        <v>6.908</v>
      </c>
      <c r="I241" s="246"/>
      <c r="J241" s="242"/>
      <c r="K241" s="242"/>
      <c r="L241" s="247"/>
      <c r="M241" s="248"/>
      <c r="N241" s="249"/>
      <c r="O241" s="249"/>
      <c r="P241" s="249"/>
      <c r="Q241" s="249"/>
      <c r="R241" s="249"/>
      <c r="S241" s="249"/>
      <c r="T241" s="250"/>
      <c r="U241" s="14"/>
      <c r="V241" s="14"/>
      <c r="W241" s="14"/>
      <c r="X241" s="14"/>
      <c r="Y241" s="14"/>
      <c r="Z241" s="14"/>
      <c r="AA241" s="14"/>
      <c r="AB241" s="14"/>
      <c r="AC241" s="14"/>
      <c r="AD241" s="14"/>
      <c r="AE241" s="14"/>
      <c r="AT241" s="251" t="s">
        <v>163</v>
      </c>
      <c r="AU241" s="251" t="s">
        <v>83</v>
      </c>
      <c r="AV241" s="14" t="s">
        <v>83</v>
      </c>
      <c r="AW241" s="14" t="s">
        <v>33</v>
      </c>
      <c r="AX241" s="14" t="s">
        <v>74</v>
      </c>
      <c r="AY241" s="251" t="s">
        <v>152</v>
      </c>
    </row>
    <row r="242" spans="1:51" s="15" customFormat="1" ht="12">
      <c r="A242" s="15"/>
      <c r="B242" s="252"/>
      <c r="C242" s="253"/>
      <c r="D242" s="226" t="s">
        <v>163</v>
      </c>
      <c r="E242" s="254" t="s">
        <v>19</v>
      </c>
      <c r="F242" s="255" t="s">
        <v>170</v>
      </c>
      <c r="G242" s="253"/>
      <c r="H242" s="256">
        <v>6.908</v>
      </c>
      <c r="I242" s="257"/>
      <c r="J242" s="253"/>
      <c r="K242" s="253"/>
      <c r="L242" s="258"/>
      <c r="M242" s="259"/>
      <c r="N242" s="260"/>
      <c r="O242" s="260"/>
      <c r="P242" s="260"/>
      <c r="Q242" s="260"/>
      <c r="R242" s="260"/>
      <c r="S242" s="260"/>
      <c r="T242" s="261"/>
      <c r="U242" s="15"/>
      <c r="V242" s="15"/>
      <c r="W242" s="15"/>
      <c r="X242" s="15"/>
      <c r="Y242" s="15"/>
      <c r="Z242" s="15"/>
      <c r="AA242" s="15"/>
      <c r="AB242" s="15"/>
      <c r="AC242" s="15"/>
      <c r="AD242" s="15"/>
      <c r="AE242" s="15"/>
      <c r="AT242" s="262" t="s">
        <v>163</v>
      </c>
      <c r="AU242" s="262" t="s">
        <v>83</v>
      </c>
      <c r="AV242" s="15" t="s">
        <v>159</v>
      </c>
      <c r="AW242" s="15" t="s">
        <v>33</v>
      </c>
      <c r="AX242" s="15" t="s">
        <v>81</v>
      </c>
      <c r="AY242" s="262" t="s">
        <v>152</v>
      </c>
    </row>
    <row r="243" spans="1:65" s="2" customFormat="1" ht="24.15" customHeight="1">
      <c r="A243" s="39"/>
      <c r="B243" s="40"/>
      <c r="C243" s="213" t="s">
        <v>336</v>
      </c>
      <c r="D243" s="213" t="s">
        <v>154</v>
      </c>
      <c r="E243" s="214" t="s">
        <v>324</v>
      </c>
      <c r="F243" s="215" t="s">
        <v>325</v>
      </c>
      <c r="G243" s="216" t="s">
        <v>240</v>
      </c>
      <c r="H243" s="217">
        <v>6.908</v>
      </c>
      <c r="I243" s="218"/>
      <c r="J243" s="219">
        <f>ROUND(I243*H243,2)</f>
        <v>0</v>
      </c>
      <c r="K243" s="215" t="s">
        <v>158</v>
      </c>
      <c r="L243" s="45"/>
      <c r="M243" s="220" t="s">
        <v>19</v>
      </c>
      <c r="N243" s="221" t="s">
        <v>45</v>
      </c>
      <c r="O243" s="85"/>
      <c r="P243" s="222">
        <f>O243*H243</f>
        <v>0</v>
      </c>
      <c r="Q243" s="222">
        <v>0</v>
      </c>
      <c r="R243" s="222">
        <f>Q243*H243</f>
        <v>0</v>
      </c>
      <c r="S243" s="222">
        <v>0</v>
      </c>
      <c r="T243" s="223">
        <f>S243*H243</f>
        <v>0</v>
      </c>
      <c r="U243" s="39"/>
      <c r="V243" s="39"/>
      <c r="W243" s="39"/>
      <c r="X243" s="39"/>
      <c r="Y243" s="39"/>
      <c r="Z243" s="39"/>
      <c r="AA243" s="39"/>
      <c r="AB243" s="39"/>
      <c r="AC243" s="39"/>
      <c r="AD243" s="39"/>
      <c r="AE243" s="39"/>
      <c r="AR243" s="224" t="s">
        <v>159</v>
      </c>
      <c r="AT243" s="224" t="s">
        <v>154</v>
      </c>
      <c r="AU243" s="224" t="s">
        <v>83</v>
      </c>
      <c r="AY243" s="18" t="s">
        <v>152</v>
      </c>
      <c r="BE243" s="225">
        <f>IF(N243="základní",J243,0)</f>
        <v>0</v>
      </c>
      <c r="BF243" s="225">
        <f>IF(N243="snížená",J243,0)</f>
        <v>0</v>
      </c>
      <c r="BG243" s="225">
        <f>IF(N243="zákl. přenesená",J243,0)</f>
        <v>0</v>
      </c>
      <c r="BH243" s="225">
        <f>IF(N243="sníž. přenesená",J243,0)</f>
        <v>0</v>
      </c>
      <c r="BI243" s="225">
        <f>IF(N243="nulová",J243,0)</f>
        <v>0</v>
      </c>
      <c r="BJ243" s="18" t="s">
        <v>81</v>
      </c>
      <c r="BK243" s="225">
        <f>ROUND(I243*H243,2)</f>
        <v>0</v>
      </c>
      <c r="BL243" s="18" t="s">
        <v>159</v>
      </c>
      <c r="BM243" s="224" t="s">
        <v>1218</v>
      </c>
    </row>
    <row r="244" spans="1:47" s="2" customFormat="1" ht="12">
      <c r="A244" s="39"/>
      <c r="B244" s="40"/>
      <c r="C244" s="41"/>
      <c r="D244" s="226" t="s">
        <v>161</v>
      </c>
      <c r="E244" s="41"/>
      <c r="F244" s="227" t="s">
        <v>322</v>
      </c>
      <c r="G244" s="41"/>
      <c r="H244" s="41"/>
      <c r="I244" s="228"/>
      <c r="J244" s="41"/>
      <c r="K244" s="41"/>
      <c r="L244" s="45"/>
      <c r="M244" s="229"/>
      <c r="N244" s="230"/>
      <c r="O244" s="85"/>
      <c r="P244" s="85"/>
      <c r="Q244" s="85"/>
      <c r="R244" s="85"/>
      <c r="S244" s="85"/>
      <c r="T244" s="86"/>
      <c r="U244" s="39"/>
      <c r="V244" s="39"/>
      <c r="W244" s="39"/>
      <c r="X244" s="39"/>
      <c r="Y244" s="39"/>
      <c r="Z244" s="39"/>
      <c r="AA244" s="39"/>
      <c r="AB244" s="39"/>
      <c r="AC244" s="39"/>
      <c r="AD244" s="39"/>
      <c r="AE244" s="39"/>
      <c r="AT244" s="18" t="s">
        <v>161</v>
      </c>
      <c r="AU244" s="18" t="s">
        <v>83</v>
      </c>
    </row>
    <row r="245" spans="1:51" s="14" customFormat="1" ht="12">
      <c r="A245" s="14"/>
      <c r="B245" s="241"/>
      <c r="C245" s="242"/>
      <c r="D245" s="226" t="s">
        <v>163</v>
      </c>
      <c r="E245" s="243" t="s">
        <v>19</v>
      </c>
      <c r="F245" s="244" t="s">
        <v>1214</v>
      </c>
      <c r="G245" s="242"/>
      <c r="H245" s="245">
        <v>6.908</v>
      </c>
      <c r="I245" s="246"/>
      <c r="J245" s="242"/>
      <c r="K245" s="242"/>
      <c r="L245" s="247"/>
      <c r="M245" s="248"/>
      <c r="N245" s="249"/>
      <c r="O245" s="249"/>
      <c r="P245" s="249"/>
      <c r="Q245" s="249"/>
      <c r="R245" s="249"/>
      <c r="S245" s="249"/>
      <c r="T245" s="250"/>
      <c r="U245" s="14"/>
      <c r="V245" s="14"/>
      <c r="W245" s="14"/>
      <c r="X245" s="14"/>
      <c r="Y245" s="14"/>
      <c r="Z245" s="14"/>
      <c r="AA245" s="14"/>
      <c r="AB245" s="14"/>
      <c r="AC245" s="14"/>
      <c r="AD245" s="14"/>
      <c r="AE245" s="14"/>
      <c r="AT245" s="251" t="s">
        <v>163</v>
      </c>
      <c r="AU245" s="251" t="s">
        <v>83</v>
      </c>
      <c r="AV245" s="14" t="s">
        <v>83</v>
      </c>
      <c r="AW245" s="14" t="s">
        <v>33</v>
      </c>
      <c r="AX245" s="14" t="s">
        <v>74</v>
      </c>
      <c r="AY245" s="251" t="s">
        <v>152</v>
      </c>
    </row>
    <row r="246" spans="1:51" s="15" customFormat="1" ht="12">
      <c r="A246" s="15"/>
      <c r="B246" s="252"/>
      <c r="C246" s="253"/>
      <c r="D246" s="226" t="s">
        <v>163</v>
      </c>
      <c r="E246" s="254" t="s">
        <v>19</v>
      </c>
      <c r="F246" s="255" t="s">
        <v>170</v>
      </c>
      <c r="G246" s="253"/>
      <c r="H246" s="256">
        <v>6.908</v>
      </c>
      <c r="I246" s="257"/>
      <c r="J246" s="253"/>
      <c r="K246" s="253"/>
      <c r="L246" s="258"/>
      <c r="M246" s="259"/>
      <c r="N246" s="260"/>
      <c r="O246" s="260"/>
      <c r="P246" s="260"/>
      <c r="Q246" s="260"/>
      <c r="R246" s="260"/>
      <c r="S246" s="260"/>
      <c r="T246" s="261"/>
      <c r="U246" s="15"/>
      <c r="V246" s="15"/>
      <c r="W246" s="15"/>
      <c r="X246" s="15"/>
      <c r="Y246" s="15"/>
      <c r="Z246" s="15"/>
      <c r="AA246" s="15"/>
      <c r="AB246" s="15"/>
      <c r="AC246" s="15"/>
      <c r="AD246" s="15"/>
      <c r="AE246" s="15"/>
      <c r="AT246" s="262" t="s">
        <v>163</v>
      </c>
      <c r="AU246" s="262" t="s">
        <v>83</v>
      </c>
      <c r="AV246" s="15" t="s">
        <v>159</v>
      </c>
      <c r="AW246" s="15" t="s">
        <v>33</v>
      </c>
      <c r="AX246" s="15" t="s">
        <v>81</v>
      </c>
      <c r="AY246" s="262" t="s">
        <v>152</v>
      </c>
    </row>
    <row r="247" spans="1:63" s="12" customFormat="1" ht="22.8" customHeight="1">
      <c r="A247" s="12"/>
      <c r="B247" s="197"/>
      <c r="C247" s="198"/>
      <c r="D247" s="199" t="s">
        <v>73</v>
      </c>
      <c r="E247" s="211" t="s">
        <v>196</v>
      </c>
      <c r="F247" s="211" t="s">
        <v>335</v>
      </c>
      <c r="G247" s="198"/>
      <c r="H247" s="198"/>
      <c r="I247" s="201"/>
      <c r="J247" s="212">
        <f>BK247</f>
        <v>0</v>
      </c>
      <c r="K247" s="198"/>
      <c r="L247" s="203"/>
      <c r="M247" s="204"/>
      <c r="N247" s="205"/>
      <c r="O247" s="205"/>
      <c r="P247" s="206">
        <f>SUM(P248:P271)</f>
        <v>0</v>
      </c>
      <c r="Q247" s="205"/>
      <c r="R247" s="206">
        <f>SUM(R248:R271)</f>
        <v>3.4002864000000006</v>
      </c>
      <c r="S247" s="205"/>
      <c r="T247" s="207">
        <f>SUM(T248:T271)</f>
        <v>0</v>
      </c>
      <c r="U247" s="12"/>
      <c r="V247" s="12"/>
      <c r="W247" s="12"/>
      <c r="X247" s="12"/>
      <c r="Y247" s="12"/>
      <c r="Z247" s="12"/>
      <c r="AA247" s="12"/>
      <c r="AB247" s="12"/>
      <c r="AC247" s="12"/>
      <c r="AD247" s="12"/>
      <c r="AE247" s="12"/>
      <c r="AR247" s="208" t="s">
        <v>81</v>
      </c>
      <c r="AT247" s="209" t="s">
        <v>73</v>
      </c>
      <c r="AU247" s="209" t="s">
        <v>81</v>
      </c>
      <c r="AY247" s="208" t="s">
        <v>152</v>
      </c>
      <c r="BK247" s="210">
        <f>SUM(BK248:BK271)</f>
        <v>0</v>
      </c>
    </row>
    <row r="248" spans="1:65" s="2" customFormat="1" ht="24.15" customHeight="1">
      <c r="A248" s="39"/>
      <c r="B248" s="40"/>
      <c r="C248" s="213" t="s">
        <v>342</v>
      </c>
      <c r="D248" s="213" t="s">
        <v>154</v>
      </c>
      <c r="E248" s="214" t="s">
        <v>337</v>
      </c>
      <c r="F248" s="215" t="s">
        <v>338</v>
      </c>
      <c r="G248" s="216" t="s">
        <v>240</v>
      </c>
      <c r="H248" s="217">
        <v>6.908</v>
      </c>
      <c r="I248" s="218"/>
      <c r="J248" s="219">
        <f>ROUND(I248*H248,2)</f>
        <v>0</v>
      </c>
      <c r="K248" s="215" t="s">
        <v>158</v>
      </c>
      <c r="L248" s="45"/>
      <c r="M248" s="220" t="s">
        <v>19</v>
      </c>
      <c r="N248" s="221" t="s">
        <v>45</v>
      </c>
      <c r="O248" s="85"/>
      <c r="P248" s="222">
        <f>O248*H248</f>
        <v>0</v>
      </c>
      <c r="Q248" s="222">
        <v>0.0147</v>
      </c>
      <c r="R248" s="222">
        <f>Q248*H248</f>
        <v>0.1015476</v>
      </c>
      <c r="S248" s="222">
        <v>0</v>
      </c>
      <c r="T248" s="223">
        <f>S248*H248</f>
        <v>0</v>
      </c>
      <c r="U248" s="39"/>
      <c r="V248" s="39"/>
      <c r="W248" s="39"/>
      <c r="X248" s="39"/>
      <c r="Y248" s="39"/>
      <c r="Z248" s="39"/>
      <c r="AA248" s="39"/>
      <c r="AB248" s="39"/>
      <c r="AC248" s="39"/>
      <c r="AD248" s="39"/>
      <c r="AE248" s="39"/>
      <c r="AR248" s="224" t="s">
        <v>159</v>
      </c>
      <c r="AT248" s="224" t="s">
        <v>154</v>
      </c>
      <c r="AU248" s="224" t="s">
        <v>83</v>
      </c>
      <c r="AY248" s="18" t="s">
        <v>152</v>
      </c>
      <c r="BE248" s="225">
        <f>IF(N248="základní",J248,0)</f>
        <v>0</v>
      </c>
      <c r="BF248" s="225">
        <f>IF(N248="snížená",J248,0)</f>
        <v>0</v>
      </c>
      <c r="BG248" s="225">
        <f>IF(N248="zákl. přenesená",J248,0)</f>
        <v>0</v>
      </c>
      <c r="BH248" s="225">
        <f>IF(N248="sníž. přenesená",J248,0)</f>
        <v>0</v>
      </c>
      <c r="BI248" s="225">
        <f>IF(N248="nulová",J248,0)</f>
        <v>0</v>
      </c>
      <c r="BJ248" s="18" t="s">
        <v>81</v>
      </c>
      <c r="BK248" s="225">
        <f>ROUND(I248*H248,2)</f>
        <v>0</v>
      </c>
      <c r="BL248" s="18" t="s">
        <v>159</v>
      </c>
      <c r="BM248" s="224" t="s">
        <v>1219</v>
      </c>
    </row>
    <row r="249" spans="1:47" s="2" customFormat="1" ht="12">
      <c r="A249" s="39"/>
      <c r="B249" s="40"/>
      <c r="C249" s="41"/>
      <c r="D249" s="226" t="s">
        <v>161</v>
      </c>
      <c r="E249" s="41"/>
      <c r="F249" s="227" t="s">
        <v>340</v>
      </c>
      <c r="G249" s="41"/>
      <c r="H249" s="41"/>
      <c r="I249" s="228"/>
      <c r="J249" s="41"/>
      <c r="K249" s="41"/>
      <c r="L249" s="45"/>
      <c r="M249" s="229"/>
      <c r="N249" s="230"/>
      <c r="O249" s="85"/>
      <c r="P249" s="85"/>
      <c r="Q249" s="85"/>
      <c r="R249" s="85"/>
      <c r="S249" s="85"/>
      <c r="T249" s="86"/>
      <c r="U249" s="39"/>
      <c r="V249" s="39"/>
      <c r="W249" s="39"/>
      <c r="X249" s="39"/>
      <c r="Y249" s="39"/>
      <c r="Z249" s="39"/>
      <c r="AA249" s="39"/>
      <c r="AB249" s="39"/>
      <c r="AC249" s="39"/>
      <c r="AD249" s="39"/>
      <c r="AE249" s="39"/>
      <c r="AT249" s="18" t="s">
        <v>161</v>
      </c>
      <c r="AU249" s="18" t="s">
        <v>83</v>
      </c>
    </row>
    <row r="250" spans="1:51" s="13" customFormat="1" ht="12">
      <c r="A250" s="13"/>
      <c r="B250" s="231"/>
      <c r="C250" s="232"/>
      <c r="D250" s="226" t="s">
        <v>163</v>
      </c>
      <c r="E250" s="233" t="s">
        <v>19</v>
      </c>
      <c r="F250" s="234" t="s">
        <v>1220</v>
      </c>
      <c r="G250" s="232"/>
      <c r="H250" s="233" t="s">
        <v>19</v>
      </c>
      <c r="I250" s="235"/>
      <c r="J250" s="232"/>
      <c r="K250" s="232"/>
      <c r="L250" s="236"/>
      <c r="M250" s="237"/>
      <c r="N250" s="238"/>
      <c r="O250" s="238"/>
      <c r="P250" s="238"/>
      <c r="Q250" s="238"/>
      <c r="R250" s="238"/>
      <c r="S250" s="238"/>
      <c r="T250" s="239"/>
      <c r="U250" s="13"/>
      <c r="V250" s="13"/>
      <c r="W250" s="13"/>
      <c r="X250" s="13"/>
      <c r="Y250" s="13"/>
      <c r="Z250" s="13"/>
      <c r="AA250" s="13"/>
      <c r="AB250" s="13"/>
      <c r="AC250" s="13"/>
      <c r="AD250" s="13"/>
      <c r="AE250" s="13"/>
      <c r="AT250" s="240" t="s">
        <v>163</v>
      </c>
      <c r="AU250" s="240" t="s">
        <v>83</v>
      </c>
      <c r="AV250" s="13" t="s">
        <v>81</v>
      </c>
      <c r="AW250" s="13" t="s">
        <v>33</v>
      </c>
      <c r="AX250" s="13" t="s">
        <v>74</v>
      </c>
      <c r="AY250" s="240" t="s">
        <v>152</v>
      </c>
    </row>
    <row r="251" spans="1:51" s="14" customFormat="1" ht="12">
      <c r="A251" s="14"/>
      <c r="B251" s="241"/>
      <c r="C251" s="242"/>
      <c r="D251" s="226" t="s">
        <v>163</v>
      </c>
      <c r="E251" s="243" t="s">
        <v>19</v>
      </c>
      <c r="F251" s="244" t="s">
        <v>1214</v>
      </c>
      <c r="G251" s="242"/>
      <c r="H251" s="245">
        <v>6.908</v>
      </c>
      <c r="I251" s="246"/>
      <c r="J251" s="242"/>
      <c r="K251" s="242"/>
      <c r="L251" s="247"/>
      <c r="M251" s="248"/>
      <c r="N251" s="249"/>
      <c r="O251" s="249"/>
      <c r="P251" s="249"/>
      <c r="Q251" s="249"/>
      <c r="R251" s="249"/>
      <c r="S251" s="249"/>
      <c r="T251" s="250"/>
      <c r="U251" s="14"/>
      <c r="V251" s="14"/>
      <c r="W251" s="14"/>
      <c r="X251" s="14"/>
      <c r="Y251" s="14"/>
      <c r="Z251" s="14"/>
      <c r="AA251" s="14"/>
      <c r="AB251" s="14"/>
      <c r="AC251" s="14"/>
      <c r="AD251" s="14"/>
      <c r="AE251" s="14"/>
      <c r="AT251" s="251" t="s">
        <v>163</v>
      </c>
      <c r="AU251" s="251" t="s">
        <v>83</v>
      </c>
      <c r="AV251" s="14" t="s">
        <v>83</v>
      </c>
      <c r="AW251" s="14" t="s">
        <v>33</v>
      </c>
      <c r="AX251" s="14" t="s">
        <v>74</v>
      </c>
      <c r="AY251" s="251" t="s">
        <v>152</v>
      </c>
    </row>
    <row r="252" spans="1:51" s="15" customFormat="1" ht="12">
      <c r="A252" s="15"/>
      <c r="B252" s="252"/>
      <c r="C252" s="253"/>
      <c r="D252" s="226" t="s">
        <v>163</v>
      </c>
      <c r="E252" s="254" t="s">
        <v>19</v>
      </c>
      <c r="F252" s="255" t="s">
        <v>170</v>
      </c>
      <c r="G252" s="253"/>
      <c r="H252" s="256">
        <v>6.908</v>
      </c>
      <c r="I252" s="257"/>
      <c r="J252" s="253"/>
      <c r="K252" s="253"/>
      <c r="L252" s="258"/>
      <c r="M252" s="259"/>
      <c r="N252" s="260"/>
      <c r="O252" s="260"/>
      <c r="P252" s="260"/>
      <c r="Q252" s="260"/>
      <c r="R252" s="260"/>
      <c r="S252" s="260"/>
      <c r="T252" s="261"/>
      <c r="U252" s="15"/>
      <c r="V252" s="15"/>
      <c r="W252" s="15"/>
      <c r="X252" s="15"/>
      <c r="Y252" s="15"/>
      <c r="Z252" s="15"/>
      <c r="AA252" s="15"/>
      <c r="AB252" s="15"/>
      <c r="AC252" s="15"/>
      <c r="AD252" s="15"/>
      <c r="AE252" s="15"/>
      <c r="AT252" s="262" t="s">
        <v>163</v>
      </c>
      <c r="AU252" s="262" t="s">
        <v>83</v>
      </c>
      <c r="AV252" s="15" t="s">
        <v>159</v>
      </c>
      <c r="AW252" s="15" t="s">
        <v>33</v>
      </c>
      <c r="AX252" s="15" t="s">
        <v>81</v>
      </c>
      <c r="AY252" s="262" t="s">
        <v>152</v>
      </c>
    </row>
    <row r="253" spans="1:65" s="2" customFormat="1" ht="24.15" customHeight="1">
      <c r="A253" s="39"/>
      <c r="B253" s="40"/>
      <c r="C253" s="213" t="s">
        <v>346</v>
      </c>
      <c r="D253" s="213" t="s">
        <v>154</v>
      </c>
      <c r="E253" s="214" t="s">
        <v>343</v>
      </c>
      <c r="F253" s="215" t="s">
        <v>344</v>
      </c>
      <c r="G253" s="216" t="s">
        <v>240</v>
      </c>
      <c r="H253" s="217">
        <v>6.908</v>
      </c>
      <c r="I253" s="218"/>
      <c r="J253" s="219">
        <f>ROUND(I253*H253,2)</f>
        <v>0</v>
      </c>
      <c r="K253" s="215" t="s">
        <v>158</v>
      </c>
      <c r="L253" s="45"/>
      <c r="M253" s="220" t="s">
        <v>19</v>
      </c>
      <c r="N253" s="221" t="s">
        <v>45</v>
      </c>
      <c r="O253" s="85"/>
      <c r="P253" s="222">
        <f>O253*H253</f>
        <v>0</v>
      </c>
      <c r="Q253" s="222">
        <v>0.00735</v>
      </c>
      <c r="R253" s="222">
        <f>Q253*H253</f>
        <v>0.0507738</v>
      </c>
      <c r="S253" s="222">
        <v>0</v>
      </c>
      <c r="T253" s="223">
        <f>S253*H253</f>
        <v>0</v>
      </c>
      <c r="U253" s="39"/>
      <c r="V253" s="39"/>
      <c r="W253" s="39"/>
      <c r="X253" s="39"/>
      <c r="Y253" s="39"/>
      <c r="Z253" s="39"/>
      <c r="AA253" s="39"/>
      <c r="AB253" s="39"/>
      <c r="AC253" s="39"/>
      <c r="AD253" s="39"/>
      <c r="AE253" s="39"/>
      <c r="AR253" s="224" t="s">
        <v>159</v>
      </c>
      <c r="AT253" s="224" t="s">
        <v>154</v>
      </c>
      <c r="AU253" s="224" t="s">
        <v>83</v>
      </c>
      <c r="AY253" s="18" t="s">
        <v>152</v>
      </c>
      <c r="BE253" s="225">
        <f>IF(N253="základní",J253,0)</f>
        <v>0</v>
      </c>
      <c r="BF253" s="225">
        <f>IF(N253="snížená",J253,0)</f>
        <v>0</v>
      </c>
      <c r="BG253" s="225">
        <f>IF(N253="zákl. přenesená",J253,0)</f>
        <v>0</v>
      </c>
      <c r="BH253" s="225">
        <f>IF(N253="sníž. přenesená",J253,0)</f>
        <v>0</v>
      </c>
      <c r="BI253" s="225">
        <f>IF(N253="nulová",J253,0)</f>
        <v>0</v>
      </c>
      <c r="BJ253" s="18" t="s">
        <v>81</v>
      </c>
      <c r="BK253" s="225">
        <f>ROUND(I253*H253,2)</f>
        <v>0</v>
      </c>
      <c r="BL253" s="18" t="s">
        <v>159</v>
      </c>
      <c r="BM253" s="224" t="s">
        <v>1221</v>
      </c>
    </row>
    <row r="254" spans="1:47" s="2" customFormat="1" ht="12">
      <c r="A254" s="39"/>
      <c r="B254" s="40"/>
      <c r="C254" s="41"/>
      <c r="D254" s="226" t="s">
        <v>161</v>
      </c>
      <c r="E254" s="41"/>
      <c r="F254" s="227" t="s">
        <v>340</v>
      </c>
      <c r="G254" s="41"/>
      <c r="H254" s="41"/>
      <c r="I254" s="228"/>
      <c r="J254" s="41"/>
      <c r="K254" s="41"/>
      <c r="L254" s="45"/>
      <c r="M254" s="229"/>
      <c r="N254" s="230"/>
      <c r="O254" s="85"/>
      <c r="P254" s="85"/>
      <c r="Q254" s="85"/>
      <c r="R254" s="85"/>
      <c r="S254" s="85"/>
      <c r="T254" s="86"/>
      <c r="U254" s="39"/>
      <c r="V254" s="39"/>
      <c r="W254" s="39"/>
      <c r="X254" s="39"/>
      <c r="Y254" s="39"/>
      <c r="Z254" s="39"/>
      <c r="AA254" s="39"/>
      <c r="AB254" s="39"/>
      <c r="AC254" s="39"/>
      <c r="AD254" s="39"/>
      <c r="AE254" s="39"/>
      <c r="AT254" s="18" t="s">
        <v>161</v>
      </c>
      <c r="AU254" s="18" t="s">
        <v>83</v>
      </c>
    </row>
    <row r="255" spans="1:51" s="13" customFormat="1" ht="12">
      <c r="A255" s="13"/>
      <c r="B255" s="231"/>
      <c r="C255" s="232"/>
      <c r="D255" s="226" t="s">
        <v>163</v>
      </c>
      <c r="E255" s="233" t="s">
        <v>19</v>
      </c>
      <c r="F255" s="234" t="s">
        <v>1220</v>
      </c>
      <c r="G255" s="232"/>
      <c r="H255" s="233" t="s">
        <v>19</v>
      </c>
      <c r="I255" s="235"/>
      <c r="J255" s="232"/>
      <c r="K255" s="232"/>
      <c r="L255" s="236"/>
      <c r="M255" s="237"/>
      <c r="N255" s="238"/>
      <c r="O255" s="238"/>
      <c r="P255" s="238"/>
      <c r="Q255" s="238"/>
      <c r="R255" s="238"/>
      <c r="S255" s="238"/>
      <c r="T255" s="239"/>
      <c r="U255" s="13"/>
      <c r="V255" s="13"/>
      <c r="W255" s="13"/>
      <c r="X255" s="13"/>
      <c r="Y255" s="13"/>
      <c r="Z255" s="13"/>
      <c r="AA255" s="13"/>
      <c r="AB255" s="13"/>
      <c r="AC255" s="13"/>
      <c r="AD255" s="13"/>
      <c r="AE255" s="13"/>
      <c r="AT255" s="240" t="s">
        <v>163</v>
      </c>
      <c r="AU255" s="240" t="s">
        <v>83</v>
      </c>
      <c r="AV255" s="13" t="s">
        <v>81</v>
      </c>
      <c r="AW255" s="13" t="s">
        <v>33</v>
      </c>
      <c r="AX255" s="13" t="s">
        <v>74</v>
      </c>
      <c r="AY255" s="240" t="s">
        <v>152</v>
      </c>
    </row>
    <row r="256" spans="1:51" s="14" customFormat="1" ht="12">
      <c r="A256" s="14"/>
      <c r="B256" s="241"/>
      <c r="C256" s="242"/>
      <c r="D256" s="226" t="s">
        <v>163</v>
      </c>
      <c r="E256" s="243" t="s">
        <v>19</v>
      </c>
      <c r="F256" s="244" t="s">
        <v>1214</v>
      </c>
      <c r="G256" s="242"/>
      <c r="H256" s="245">
        <v>6.908</v>
      </c>
      <c r="I256" s="246"/>
      <c r="J256" s="242"/>
      <c r="K256" s="242"/>
      <c r="L256" s="247"/>
      <c r="M256" s="248"/>
      <c r="N256" s="249"/>
      <c r="O256" s="249"/>
      <c r="P256" s="249"/>
      <c r="Q256" s="249"/>
      <c r="R256" s="249"/>
      <c r="S256" s="249"/>
      <c r="T256" s="250"/>
      <c r="U256" s="14"/>
      <c r="V256" s="14"/>
      <c r="W256" s="14"/>
      <c r="X256" s="14"/>
      <c r="Y256" s="14"/>
      <c r="Z256" s="14"/>
      <c r="AA256" s="14"/>
      <c r="AB256" s="14"/>
      <c r="AC256" s="14"/>
      <c r="AD256" s="14"/>
      <c r="AE256" s="14"/>
      <c r="AT256" s="251" t="s">
        <v>163</v>
      </c>
      <c r="AU256" s="251" t="s">
        <v>83</v>
      </c>
      <c r="AV256" s="14" t="s">
        <v>83</v>
      </c>
      <c r="AW256" s="14" t="s">
        <v>33</v>
      </c>
      <c r="AX256" s="14" t="s">
        <v>74</v>
      </c>
      <c r="AY256" s="251" t="s">
        <v>152</v>
      </c>
    </row>
    <row r="257" spans="1:51" s="15" customFormat="1" ht="12">
      <c r="A257" s="15"/>
      <c r="B257" s="252"/>
      <c r="C257" s="253"/>
      <c r="D257" s="226" t="s">
        <v>163</v>
      </c>
      <c r="E257" s="254" t="s">
        <v>19</v>
      </c>
      <c r="F257" s="255" t="s">
        <v>170</v>
      </c>
      <c r="G257" s="253"/>
      <c r="H257" s="256">
        <v>6.908</v>
      </c>
      <c r="I257" s="257"/>
      <c r="J257" s="253"/>
      <c r="K257" s="253"/>
      <c r="L257" s="258"/>
      <c r="M257" s="259"/>
      <c r="N257" s="260"/>
      <c r="O257" s="260"/>
      <c r="P257" s="260"/>
      <c r="Q257" s="260"/>
      <c r="R257" s="260"/>
      <c r="S257" s="260"/>
      <c r="T257" s="261"/>
      <c r="U257" s="15"/>
      <c r="V257" s="15"/>
      <c r="W257" s="15"/>
      <c r="X257" s="15"/>
      <c r="Y257" s="15"/>
      <c r="Z257" s="15"/>
      <c r="AA257" s="15"/>
      <c r="AB257" s="15"/>
      <c r="AC257" s="15"/>
      <c r="AD257" s="15"/>
      <c r="AE257" s="15"/>
      <c r="AT257" s="262" t="s">
        <v>163</v>
      </c>
      <c r="AU257" s="262" t="s">
        <v>83</v>
      </c>
      <c r="AV257" s="15" t="s">
        <v>159</v>
      </c>
      <c r="AW257" s="15" t="s">
        <v>33</v>
      </c>
      <c r="AX257" s="15" t="s">
        <v>81</v>
      </c>
      <c r="AY257" s="262" t="s">
        <v>152</v>
      </c>
    </row>
    <row r="258" spans="1:65" s="2" customFormat="1" ht="24.15" customHeight="1">
      <c r="A258" s="39"/>
      <c r="B258" s="40"/>
      <c r="C258" s="213" t="s">
        <v>353</v>
      </c>
      <c r="D258" s="213" t="s">
        <v>154</v>
      </c>
      <c r="E258" s="214" t="s">
        <v>367</v>
      </c>
      <c r="F258" s="215" t="s">
        <v>368</v>
      </c>
      <c r="G258" s="216" t="s">
        <v>240</v>
      </c>
      <c r="H258" s="217">
        <v>147.3</v>
      </c>
      <c r="I258" s="218"/>
      <c r="J258" s="219">
        <f>ROUND(I258*H258,2)</f>
        <v>0</v>
      </c>
      <c r="K258" s="215" t="s">
        <v>158</v>
      </c>
      <c r="L258" s="45"/>
      <c r="M258" s="220" t="s">
        <v>19</v>
      </c>
      <c r="N258" s="221" t="s">
        <v>45</v>
      </c>
      <c r="O258" s="85"/>
      <c r="P258" s="222">
        <f>O258*H258</f>
        <v>0</v>
      </c>
      <c r="Q258" s="222">
        <v>0.0147</v>
      </c>
      <c r="R258" s="222">
        <f>Q258*H258</f>
        <v>2.1653100000000003</v>
      </c>
      <c r="S258" s="222">
        <v>0</v>
      </c>
      <c r="T258" s="223">
        <f>S258*H258</f>
        <v>0</v>
      </c>
      <c r="U258" s="39"/>
      <c r="V258" s="39"/>
      <c r="W258" s="39"/>
      <c r="X258" s="39"/>
      <c r="Y258" s="39"/>
      <c r="Z258" s="39"/>
      <c r="AA258" s="39"/>
      <c r="AB258" s="39"/>
      <c r="AC258" s="39"/>
      <c r="AD258" s="39"/>
      <c r="AE258" s="39"/>
      <c r="AR258" s="224" t="s">
        <v>159</v>
      </c>
      <c r="AT258" s="224" t="s">
        <v>154</v>
      </c>
      <c r="AU258" s="224" t="s">
        <v>83</v>
      </c>
      <c r="AY258" s="18" t="s">
        <v>152</v>
      </c>
      <c r="BE258" s="225">
        <f>IF(N258="základní",J258,0)</f>
        <v>0</v>
      </c>
      <c r="BF258" s="225">
        <f>IF(N258="snížená",J258,0)</f>
        <v>0</v>
      </c>
      <c r="BG258" s="225">
        <f>IF(N258="zákl. přenesená",J258,0)</f>
        <v>0</v>
      </c>
      <c r="BH258" s="225">
        <f>IF(N258="sníž. přenesená",J258,0)</f>
        <v>0</v>
      </c>
      <c r="BI258" s="225">
        <f>IF(N258="nulová",J258,0)</f>
        <v>0</v>
      </c>
      <c r="BJ258" s="18" t="s">
        <v>81</v>
      </c>
      <c r="BK258" s="225">
        <f>ROUND(I258*H258,2)</f>
        <v>0</v>
      </c>
      <c r="BL258" s="18" t="s">
        <v>159</v>
      </c>
      <c r="BM258" s="224" t="s">
        <v>1222</v>
      </c>
    </row>
    <row r="259" spans="1:47" s="2" customFormat="1" ht="12">
      <c r="A259" s="39"/>
      <c r="B259" s="40"/>
      <c r="C259" s="41"/>
      <c r="D259" s="226" t="s">
        <v>161</v>
      </c>
      <c r="E259" s="41"/>
      <c r="F259" s="227" t="s">
        <v>340</v>
      </c>
      <c r="G259" s="41"/>
      <c r="H259" s="41"/>
      <c r="I259" s="228"/>
      <c r="J259" s="41"/>
      <c r="K259" s="41"/>
      <c r="L259" s="45"/>
      <c r="M259" s="229"/>
      <c r="N259" s="230"/>
      <c r="O259" s="85"/>
      <c r="P259" s="85"/>
      <c r="Q259" s="85"/>
      <c r="R259" s="85"/>
      <c r="S259" s="85"/>
      <c r="T259" s="86"/>
      <c r="U259" s="39"/>
      <c r="V259" s="39"/>
      <c r="W259" s="39"/>
      <c r="X259" s="39"/>
      <c r="Y259" s="39"/>
      <c r="Z259" s="39"/>
      <c r="AA259" s="39"/>
      <c r="AB259" s="39"/>
      <c r="AC259" s="39"/>
      <c r="AD259" s="39"/>
      <c r="AE259" s="39"/>
      <c r="AT259" s="18" t="s">
        <v>161</v>
      </c>
      <c r="AU259" s="18" t="s">
        <v>83</v>
      </c>
    </row>
    <row r="260" spans="1:51" s="13" customFormat="1" ht="12">
      <c r="A260" s="13"/>
      <c r="B260" s="231"/>
      <c r="C260" s="232"/>
      <c r="D260" s="226" t="s">
        <v>163</v>
      </c>
      <c r="E260" s="233" t="s">
        <v>19</v>
      </c>
      <c r="F260" s="234" t="s">
        <v>1145</v>
      </c>
      <c r="G260" s="232"/>
      <c r="H260" s="233" t="s">
        <v>19</v>
      </c>
      <c r="I260" s="235"/>
      <c r="J260" s="232"/>
      <c r="K260" s="232"/>
      <c r="L260" s="236"/>
      <c r="M260" s="237"/>
      <c r="N260" s="238"/>
      <c r="O260" s="238"/>
      <c r="P260" s="238"/>
      <c r="Q260" s="238"/>
      <c r="R260" s="238"/>
      <c r="S260" s="238"/>
      <c r="T260" s="239"/>
      <c r="U260" s="13"/>
      <c r="V260" s="13"/>
      <c r="W260" s="13"/>
      <c r="X260" s="13"/>
      <c r="Y260" s="13"/>
      <c r="Z260" s="13"/>
      <c r="AA260" s="13"/>
      <c r="AB260" s="13"/>
      <c r="AC260" s="13"/>
      <c r="AD260" s="13"/>
      <c r="AE260" s="13"/>
      <c r="AT260" s="240" t="s">
        <v>163</v>
      </c>
      <c r="AU260" s="240" t="s">
        <v>83</v>
      </c>
      <c r="AV260" s="13" t="s">
        <v>81</v>
      </c>
      <c r="AW260" s="13" t="s">
        <v>33</v>
      </c>
      <c r="AX260" s="13" t="s">
        <v>74</v>
      </c>
      <c r="AY260" s="240" t="s">
        <v>152</v>
      </c>
    </row>
    <row r="261" spans="1:51" s="14" customFormat="1" ht="12">
      <c r="A261" s="14"/>
      <c r="B261" s="241"/>
      <c r="C261" s="242"/>
      <c r="D261" s="226" t="s">
        <v>163</v>
      </c>
      <c r="E261" s="243" t="s">
        <v>19</v>
      </c>
      <c r="F261" s="244" t="s">
        <v>1223</v>
      </c>
      <c r="G261" s="242"/>
      <c r="H261" s="245">
        <v>66</v>
      </c>
      <c r="I261" s="246"/>
      <c r="J261" s="242"/>
      <c r="K261" s="242"/>
      <c r="L261" s="247"/>
      <c r="M261" s="248"/>
      <c r="N261" s="249"/>
      <c r="O261" s="249"/>
      <c r="P261" s="249"/>
      <c r="Q261" s="249"/>
      <c r="R261" s="249"/>
      <c r="S261" s="249"/>
      <c r="T261" s="250"/>
      <c r="U261" s="14"/>
      <c r="V261" s="14"/>
      <c r="W261" s="14"/>
      <c r="X261" s="14"/>
      <c r="Y261" s="14"/>
      <c r="Z261" s="14"/>
      <c r="AA261" s="14"/>
      <c r="AB261" s="14"/>
      <c r="AC261" s="14"/>
      <c r="AD261" s="14"/>
      <c r="AE261" s="14"/>
      <c r="AT261" s="251" t="s">
        <v>163</v>
      </c>
      <c r="AU261" s="251" t="s">
        <v>83</v>
      </c>
      <c r="AV261" s="14" t="s">
        <v>83</v>
      </c>
      <c r="AW261" s="14" t="s">
        <v>33</v>
      </c>
      <c r="AX261" s="14" t="s">
        <v>74</v>
      </c>
      <c r="AY261" s="251" t="s">
        <v>152</v>
      </c>
    </row>
    <row r="262" spans="1:51" s="13" customFormat="1" ht="12">
      <c r="A262" s="13"/>
      <c r="B262" s="231"/>
      <c r="C262" s="232"/>
      <c r="D262" s="226" t="s">
        <v>163</v>
      </c>
      <c r="E262" s="233" t="s">
        <v>19</v>
      </c>
      <c r="F262" s="234" t="s">
        <v>1147</v>
      </c>
      <c r="G262" s="232"/>
      <c r="H262" s="233" t="s">
        <v>19</v>
      </c>
      <c r="I262" s="235"/>
      <c r="J262" s="232"/>
      <c r="K262" s="232"/>
      <c r="L262" s="236"/>
      <c r="M262" s="237"/>
      <c r="N262" s="238"/>
      <c r="O262" s="238"/>
      <c r="P262" s="238"/>
      <c r="Q262" s="238"/>
      <c r="R262" s="238"/>
      <c r="S262" s="238"/>
      <c r="T262" s="239"/>
      <c r="U262" s="13"/>
      <c r="V262" s="13"/>
      <c r="W262" s="13"/>
      <c r="X262" s="13"/>
      <c r="Y262" s="13"/>
      <c r="Z262" s="13"/>
      <c r="AA262" s="13"/>
      <c r="AB262" s="13"/>
      <c r="AC262" s="13"/>
      <c r="AD262" s="13"/>
      <c r="AE262" s="13"/>
      <c r="AT262" s="240" t="s">
        <v>163</v>
      </c>
      <c r="AU262" s="240" t="s">
        <v>83</v>
      </c>
      <c r="AV262" s="13" t="s">
        <v>81</v>
      </c>
      <c r="AW262" s="13" t="s">
        <v>33</v>
      </c>
      <c r="AX262" s="13" t="s">
        <v>74</v>
      </c>
      <c r="AY262" s="240" t="s">
        <v>152</v>
      </c>
    </row>
    <row r="263" spans="1:51" s="14" customFormat="1" ht="12">
      <c r="A263" s="14"/>
      <c r="B263" s="241"/>
      <c r="C263" s="242"/>
      <c r="D263" s="226" t="s">
        <v>163</v>
      </c>
      <c r="E263" s="243" t="s">
        <v>19</v>
      </c>
      <c r="F263" s="244" t="s">
        <v>1224</v>
      </c>
      <c r="G263" s="242"/>
      <c r="H263" s="245">
        <v>81.3</v>
      </c>
      <c r="I263" s="246"/>
      <c r="J263" s="242"/>
      <c r="K263" s="242"/>
      <c r="L263" s="247"/>
      <c r="M263" s="248"/>
      <c r="N263" s="249"/>
      <c r="O263" s="249"/>
      <c r="P263" s="249"/>
      <c r="Q263" s="249"/>
      <c r="R263" s="249"/>
      <c r="S263" s="249"/>
      <c r="T263" s="250"/>
      <c r="U263" s="14"/>
      <c r="V263" s="14"/>
      <c r="W263" s="14"/>
      <c r="X263" s="14"/>
      <c r="Y263" s="14"/>
      <c r="Z263" s="14"/>
      <c r="AA263" s="14"/>
      <c r="AB263" s="14"/>
      <c r="AC263" s="14"/>
      <c r="AD263" s="14"/>
      <c r="AE263" s="14"/>
      <c r="AT263" s="251" t="s">
        <v>163</v>
      </c>
      <c r="AU263" s="251" t="s">
        <v>83</v>
      </c>
      <c r="AV263" s="14" t="s">
        <v>83</v>
      </c>
      <c r="AW263" s="14" t="s">
        <v>33</v>
      </c>
      <c r="AX263" s="14" t="s">
        <v>74</v>
      </c>
      <c r="AY263" s="251" t="s">
        <v>152</v>
      </c>
    </row>
    <row r="264" spans="1:51" s="15" customFormat="1" ht="12">
      <c r="A264" s="15"/>
      <c r="B264" s="252"/>
      <c r="C264" s="253"/>
      <c r="D264" s="226" t="s">
        <v>163</v>
      </c>
      <c r="E264" s="254" t="s">
        <v>19</v>
      </c>
      <c r="F264" s="255" t="s">
        <v>170</v>
      </c>
      <c r="G264" s="253"/>
      <c r="H264" s="256">
        <v>147.3</v>
      </c>
      <c r="I264" s="257"/>
      <c r="J264" s="253"/>
      <c r="K264" s="253"/>
      <c r="L264" s="258"/>
      <c r="M264" s="259"/>
      <c r="N264" s="260"/>
      <c r="O264" s="260"/>
      <c r="P264" s="260"/>
      <c r="Q264" s="260"/>
      <c r="R264" s="260"/>
      <c r="S264" s="260"/>
      <c r="T264" s="261"/>
      <c r="U264" s="15"/>
      <c r="V264" s="15"/>
      <c r="W264" s="15"/>
      <c r="X264" s="15"/>
      <c r="Y264" s="15"/>
      <c r="Z264" s="15"/>
      <c r="AA264" s="15"/>
      <c r="AB264" s="15"/>
      <c r="AC264" s="15"/>
      <c r="AD264" s="15"/>
      <c r="AE264" s="15"/>
      <c r="AT264" s="262" t="s">
        <v>163</v>
      </c>
      <c r="AU264" s="262" t="s">
        <v>83</v>
      </c>
      <c r="AV264" s="15" t="s">
        <v>159</v>
      </c>
      <c r="AW264" s="15" t="s">
        <v>33</v>
      </c>
      <c r="AX264" s="15" t="s">
        <v>81</v>
      </c>
      <c r="AY264" s="262" t="s">
        <v>152</v>
      </c>
    </row>
    <row r="265" spans="1:65" s="2" customFormat="1" ht="24.15" customHeight="1">
      <c r="A265" s="39"/>
      <c r="B265" s="40"/>
      <c r="C265" s="213" t="s">
        <v>357</v>
      </c>
      <c r="D265" s="213" t="s">
        <v>154</v>
      </c>
      <c r="E265" s="214" t="s">
        <v>381</v>
      </c>
      <c r="F265" s="215" t="s">
        <v>382</v>
      </c>
      <c r="G265" s="216" t="s">
        <v>240</v>
      </c>
      <c r="H265" s="217">
        <v>147.3</v>
      </c>
      <c r="I265" s="218"/>
      <c r="J265" s="219">
        <f>ROUND(I265*H265,2)</f>
        <v>0</v>
      </c>
      <c r="K265" s="215" t="s">
        <v>158</v>
      </c>
      <c r="L265" s="45"/>
      <c r="M265" s="220" t="s">
        <v>19</v>
      </c>
      <c r="N265" s="221" t="s">
        <v>45</v>
      </c>
      <c r="O265" s="85"/>
      <c r="P265" s="222">
        <f>O265*H265</f>
        <v>0</v>
      </c>
      <c r="Q265" s="222">
        <v>0.00735</v>
      </c>
      <c r="R265" s="222">
        <f>Q265*H265</f>
        <v>1.0826550000000001</v>
      </c>
      <c r="S265" s="222">
        <v>0</v>
      </c>
      <c r="T265" s="223">
        <f>S265*H265</f>
        <v>0</v>
      </c>
      <c r="U265" s="39"/>
      <c r="V265" s="39"/>
      <c r="W265" s="39"/>
      <c r="X265" s="39"/>
      <c r="Y265" s="39"/>
      <c r="Z265" s="39"/>
      <c r="AA265" s="39"/>
      <c r="AB265" s="39"/>
      <c r="AC265" s="39"/>
      <c r="AD265" s="39"/>
      <c r="AE265" s="39"/>
      <c r="AR265" s="224" t="s">
        <v>159</v>
      </c>
      <c r="AT265" s="224" t="s">
        <v>154</v>
      </c>
      <c r="AU265" s="224" t="s">
        <v>83</v>
      </c>
      <c r="AY265" s="18" t="s">
        <v>152</v>
      </c>
      <c r="BE265" s="225">
        <f>IF(N265="základní",J265,0)</f>
        <v>0</v>
      </c>
      <c r="BF265" s="225">
        <f>IF(N265="snížená",J265,0)</f>
        <v>0</v>
      </c>
      <c r="BG265" s="225">
        <f>IF(N265="zákl. přenesená",J265,0)</f>
        <v>0</v>
      </c>
      <c r="BH265" s="225">
        <f>IF(N265="sníž. přenesená",J265,0)</f>
        <v>0</v>
      </c>
      <c r="BI265" s="225">
        <f>IF(N265="nulová",J265,0)</f>
        <v>0</v>
      </c>
      <c r="BJ265" s="18" t="s">
        <v>81</v>
      </c>
      <c r="BK265" s="225">
        <f>ROUND(I265*H265,2)</f>
        <v>0</v>
      </c>
      <c r="BL265" s="18" t="s">
        <v>159</v>
      </c>
      <c r="BM265" s="224" t="s">
        <v>1225</v>
      </c>
    </row>
    <row r="266" spans="1:47" s="2" customFormat="1" ht="12">
      <c r="A266" s="39"/>
      <c r="B266" s="40"/>
      <c r="C266" s="41"/>
      <c r="D266" s="226" t="s">
        <v>161</v>
      </c>
      <c r="E266" s="41"/>
      <c r="F266" s="227" t="s">
        <v>340</v>
      </c>
      <c r="G266" s="41"/>
      <c r="H266" s="41"/>
      <c r="I266" s="228"/>
      <c r="J266" s="41"/>
      <c r="K266" s="41"/>
      <c r="L266" s="45"/>
      <c r="M266" s="229"/>
      <c r="N266" s="230"/>
      <c r="O266" s="85"/>
      <c r="P266" s="85"/>
      <c r="Q266" s="85"/>
      <c r="R266" s="85"/>
      <c r="S266" s="85"/>
      <c r="T266" s="86"/>
      <c r="U266" s="39"/>
      <c r="V266" s="39"/>
      <c r="W266" s="39"/>
      <c r="X266" s="39"/>
      <c r="Y266" s="39"/>
      <c r="Z266" s="39"/>
      <c r="AA266" s="39"/>
      <c r="AB266" s="39"/>
      <c r="AC266" s="39"/>
      <c r="AD266" s="39"/>
      <c r="AE266" s="39"/>
      <c r="AT266" s="18" t="s">
        <v>161</v>
      </c>
      <c r="AU266" s="18" t="s">
        <v>83</v>
      </c>
    </row>
    <row r="267" spans="1:51" s="13" customFormat="1" ht="12">
      <c r="A267" s="13"/>
      <c r="B267" s="231"/>
      <c r="C267" s="232"/>
      <c r="D267" s="226" t="s">
        <v>163</v>
      </c>
      <c r="E267" s="233" t="s">
        <v>19</v>
      </c>
      <c r="F267" s="234" t="s">
        <v>1145</v>
      </c>
      <c r="G267" s="232"/>
      <c r="H267" s="233" t="s">
        <v>19</v>
      </c>
      <c r="I267" s="235"/>
      <c r="J267" s="232"/>
      <c r="K267" s="232"/>
      <c r="L267" s="236"/>
      <c r="M267" s="237"/>
      <c r="N267" s="238"/>
      <c r="O267" s="238"/>
      <c r="P267" s="238"/>
      <c r="Q267" s="238"/>
      <c r="R267" s="238"/>
      <c r="S267" s="238"/>
      <c r="T267" s="239"/>
      <c r="U267" s="13"/>
      <c r="V267" s="13"/>
      <c r="W267" s="13"/>
      <c r="X267" s="13"/>
      <c r="Y267" s="13"/>
      <c r="Z267" s="13"/>
      <c r="AA267" s="13"/>
      <c r="AB267" s="13"/>
      <c r="AC267" s="13"/>
      <c r="AD267" s="13"/>
      <c r="AE267" s="13"/>
      <c r="AT267" s="240" t="s">
        <v>163</v>
      </c>
      <c r="AU267" s="240" t="s">
        <v>83</v>
      </c>
      <c r="AV267" s="13" t="s">
        <v>81</v>
      </c>
      <c r="AW267" s="13" t="s">
        <v>33</v>
      </c>
      <c r="AX267" s="13" t="s">
        <v>74</v>
      </c>
      <c r="AY267" s="240" t="s">
        <v>152</v>
      </c>
    </row>
    <row r="268" spans="1:51" s="14" customFormat="1" ht="12">
      <c r="A268" s="14"/>
      <c r="B268" s="241"/>
      <c r="C268" s="242"/>
      <c r="D268" s="226" t="s">
        <v>163</v>
      </c>
      <c r="E268" s="243" t="s">
        <v>19</v>
      </c>
      <c r="F268" s="244" t="s">
        <v>1223</v>
      </c>
      <c r="G268" s="242"/>
      <c r="H268" s="245">
        <v>66</v>
      </c>
      <c r="I268" s="246"/>
      <c r="J268" s="242"/>
      <c r="K268" s="242"/>
      <c r="L268" s="247"/>
      <c r="M268" s="248"/>
      <c r="N268" s="249"/>
      <c r="O268" s="249"/>
      <c r="P268" s="249"/>
      <c r="Q268" s="249"/>
      <c r="R268" s="249"/>
      <c r="S268" s="249"/>
      <c r="T268" s="250"/>
      <c r="U268" s="14"/>
      <c r="V268" s="14"/>
      <c r="W268" s="14"/>
      <c r="X268" s="14"/>
      <c r="Y268" s="14"/>
      <c r="Z268" s="14"/>
      <c r="AA268" s="14"/>
      <c r="AB268" s="14"/>
      <c r="AC268" s="14"/>
      <c r="AD268" s="14"/>
      <c r="AE268" s="14"/>
      <c r="AT268" s="251" t="s">
        <v>163</v>
      </c>
      <c r="AU268" s="251" t="s">
        <v>83</v>
      </c>
      <c r="AV268" s="14" t="s">
        <v>83</v>
      </c>
      <c r="AW268" s="14" t="s">
        <v>33</v>
      </c>
      <c r="AX268" s="14" t="s">
        <v>74</v>
      </c>
      <c r="AY268" s="251" t="s">
        <v>152</v>
      </c>
    </row>
    <row r="269" spans="1:51" s="13" customFormat="1" ht="12">
      <c r="A269" s="13"/>
      <c r="B269" s="231"/>
      <c r="C269" s="232"/>
      <c r="D269" s="226" t="s">
        <v>163</v>
      </c>
      <c r="E269" s="233" t="s">
        <v>19</v>
      </c>
      <c r="F269" s="234" t="s">
        <v>1147</v>
      </c>
      <c r="G269" s="232"/>
      <c r="H269" s="233" t="s">
        <v>19</v>
      </c>
      <c r="I269" s="235"/>
      <c r="J269" s="232"/>
      <c r="K269" s="232"/>
      <c r="L269" s="236"/>
      <c r="M269" s="237"/>
      <c r="N269" s="238"/>
      <c r="O269" s="238"/>
      <c r="P269" s="238"/>
      <c r="Q269" s="238"/>
      <c r="R269" s="238"/>
      <c r="S269" s="238"/>
      <c r="T269" s="239"/>
      <c r="U269" s="13"/>
      <c r="V269" s="13"/>
      <c r="W269" s="13"/>
      <c r="X269" s="13"/>
      <c r="Y269" s="13"/>
      <c r="Z269" s="13"/>
      <c r="AA269" s="13"/>
      <c r="AB269" s="13"/>
      <c r="AC269" s="13"/>
      <c r="AD269" s="13"/>
      <c r="AE269" s="13"/>
      <c r="AT269" s="240" t="s">
        <v>163</v>
      </c>
      <c r="AU269" s="240" t="s">
        <v>83</v>
      </c>
      <c r="AV269" s="13" t="s">
        <v>81</v>
      </c>
      <c r="AW269" s="13" t="s">
        <v>33</v>
      </c>
      <c r="AX269" s="13" t="s">
        <v>74</v>
      </c>
      <c r="AY269" s="240" t="s">
        <v>152</v>
      </c>
    </row>
    <row r="270" spans="1:51" s="14" customFormat="1" ht="12">
      <c r="A270" s="14"/>
      <c r="B270" s="241"/>
      <c r="C270" s="242"/>
      <c r="D270" s="226" t="s">
        <v>163</v>
      </c>
      <c r="E270" s="243" t="s">
        <v>19</v>
      </c>
      <c r="F270" s="244" t="s">
        <v>1224</v>
      </c>
      <c r="G270" s="242"/>
      <c r="H270" s="245">
        <v>81.3</v>
      </c>
      <c r="I270" s="246"/>
      <c r="J270" s="242"/>
      <c r="K270" s="242"/>
      <c r="L270" s="247"/>
      <c r="M270" s="248"/>
      <c r="N270" s="249"/>
      <c r="O270" s="249"/>
      <c r="P270" s="249"/>
      <c r="Q270" s="249"/>
      <c r="R270" s="249"/>
      <c r="S270" s="249"/>
      <c r="T270" s="250"/>
      <c r="U270" s="14"/>
      <c r="V270" s="14"/>
      <c r="W270" s="14"/>
      <c r="X270" s="14"/>
      <c r="Y270" s="14"/>
      <c r="Z270" s="14"/>
      <c r="AA270" s="14"/>
      <c r="AB270" s="14"/>
      <c r="AC270" s="14"/>
      <c r="AD270" s="14"/>
      <c r="AE270" s="14"/>
      <c r="AT270" s="251" t="s">
        <v>163</v>
      </c>
      <c r="AU270" s="251" t="s">
        <v>83</v>
      </c>
      <c r="AV270" s="14" t="s">
        <v>83</v>
      </c>
      <c r="AW270" s="14" t="s">
        <v>33</v>
      </c>
      <c r="AX270" s="14" t="s">
        <v>74</v>
      </c>
      <c r="AY270" s="251" t="s">
        <v>152</v>
      </c>
    </row>
    <row r="271" spans="1:51" s="15" customFormat="1" ht="12">
      <c r="A271" s="15"/>
      <c r="B271" s="252"/>
      <c r="C271" s="253"/>
      <c r="D271" s="226" t="s">
        <v>163</v>
      </c>
      <c r="E271" s="254" t="s">
        <v>19</v>
      </c>
      <c r="F271" s="255" t="s">
        <v>170</v>
      </c>
      <c r="G271" s="253"/>
      <c r="H271" s="256">
        <v>147.3</v>
      </c>
      <c r="I271" s="257"/>
      <c r="J271" s="253"/>
      <c r="K271" s="253"/>
      <c r="L271" s="258"/>
      <c r="M271" s="259"/>
      <c r="N271" s="260"/>
      <c r="O271" s="260"/>
      <c r="P271" s="260"/>
      <c r="Q271" s="260"/>
      <c r="R271" s="260"/>
      <c r="S271" s="260"/>
      <c r="T271" s="261"/>
      <c r="U271" s="15"/>
      <c r="V271" s="15"/>
      <c r="W271" s="15"/>
      <c r="X271" s="15"/>
      <c r="Y271" s="15"/>
      <c r="Z271" s="15"/>
      <c r="AA271" s="15"/>
      <c r="AB271" s="15"/>
      <c r="AC271" s="15"/>
      <c r="AD271" s="15"/>
      <c r="AE271" s="15"/>
      <c r="AT271" s="262" t="s">
        <v>163</v>
      </c>
      <c r="AU271" s="262" t="s">
        <v>83</v>
      </c>
      <c r="AV271" s="15" t="s">
        <v>159</v>
      </c>
      <c r="AW271" s="15" t="s">
        <v>33</v>
      </c>
      <c r="AX271" s="15" t="s">
        <v>81</v>
      </c>
      <c r="AY271" s="262" t="s">
        <v>152</v>
      </c>
    </row>
    <row r="272" spans="1:63" s="12" customFormat="1" ht="22.8" customHeight="1">
      <c r="A272" s="12"/>
      <c r="B272" s="197"/>
      <c r="C272" s="198"/>
      <c r="D272" s="199" t="s">
        <v>73</v>
      </c>
      <c r="E272" s="211" t="s">
        <v>214</v>
      </c>
      <c r="F272" s="211" t="s">
        <v>432</v>
      </c>
      <c r="G272" s="198"/>
      <c r="H272" s="198"/>
      <c r="I272" s="201"/>
      <c r="J272" s="212">
        <f>BK272</f>
        <v>0</v>
      </c>
      <c r="K272" s="198"/>
      <c r="L272" s="203"/>
      <c r="M272" s="204"/>
      <c r="N272" s="205"/>
      <c r="O272" s="205"/>
      <c r="P272" s="206">
        <f>SUM(P273:P293)</f>
        <v>0</v>
      </c>
      <c r="Q272" s="205"/>
      <c r="R272" s="206">
        <f>SUM(R273:R293)</f>
        <v>0.005849999999999999</v>
      </c>
      <c r="S272" s="205"/>
      <c r="T272" s="207">
        <f>SUM(T273:T293)</f>
        <v>0</v>
      </c>
      <c r="U272" s="12"/>
      <c r="V272" s="12"/>
      <c r="W272" s="12"/>
      <c r="X272" s="12"/>
      <c r="Y272" s="12"/>
      <c r="Z272" s="12"/>
      <c r="AA272" s="12"/>
      <c r="AB272" s="12"/>
      <c r="AC272" s="12"/>
      <c r="AD272" s="12"/>
      <c r="AE272" s="12"/>
      <c r="AR272" s="208" t="s">
        <v>81</v>
      </c>
      <c r="AT272" s="209" t="s">
        <v>73</v>
      </c>
      <c r="AU272" s="209" t="s">
        <v>81</v>
      </c>
      <c r="AY272" s="208" t="s">
        <v>152</v>
      </c>
      <c r="BK272" s="210">
        <f>SUM(BK273:BK293)</f>
        <v>0</v>
      </c>
    </row>
    <row r="273" spans="1:65" s="2" customFormat="1" ht="24.15" customHeight="1">
      <c r="A273" s="39"/>
      <c r="B273" s="40"/>
      <c r="C273" s="213" t="s">
        <v>366</v>
      </c>
      <c r="D273" s="213" t="s">
        <v>154</v>
      </c>
      <c r="E273" s="214" t="s">
        <v>441</v>
      </c>
      <c r="F273" s="215" t="s">
        <v>442</v>
      </c>
      <c r="G273" s="216" t="s">
        <v>240</v>
      </c>
      <c r="H273" s="217">
        <v>101.6</v>
      </c>
      <c r="I273" s="218"/>
      <c r="J273" s="219">
        <f>ROUND(I273*H273,2)</f>
        <v>0</v>
      </c>
      <c r="K273" s="215" t="s">
        <v>158</v>
      </c>
      <c r="L273" s="45"/>
      <c r="M273" s="220" t="s">
        <v>19</v>
      </c>
      <c r="N273" s="221" t="s">
        <v>45</v>
      </c>
      <c r="O273" s="85"/>
      <c r="P273" s="222">
        <f>O273*H273</f>
        <v>0</v>
      </c>
      <c r="Q273" s="222">
        <v>0</v>
      </c>
      <c r="R273" s="222">
        <f>Q273*H273</f>
        <v>0</v>
      </c>
      <c r="S273" s="222">
        <v>0</v>
      </c>
      <c r="T273" s="223">
        <f>S273*H273</f>
        <v>0</v>
      </c>
      <c r="U273" s="39"/>
      <c r="V273" s="39"/>
      <c r="W273" s="39"/>
      <c r="X273" s="39"/>
      <c r="Y273" s="39"/>
      <c r="Z273" s="39"/>
      <c r="AA273" s="39"/>
      <c r="AB273" s="39"/>
      <c r="AC273" s="39"/>
      <c r="AD273" s="39"/>
      <c r="AE273" s="39"/>
      <c r="AR273" s="224" t="s">
        <v>159</v>
      </c>
      <c r="AT273" s="224" t="s">
        <v>154</v>
      </c>
      <c r="AU273" s="224" t="s">
        <v>83</v>
      </c>
      <c r="AY273" s="18" t="s">
        <v>152</v>
      </c>
      <c r="BE273" s="225">
        <f>IF(N273="základní",J273,0)</f>
        <v>0</v>
      </c>
      <c r="BF273" s="225">
        <f>IF(N273="snížená",J273,0)</f>
        <v>0</v>
      </c>
      <c r="BG273" s="225">
        <f>IF(N273="zákl. přenesená",J273,0)</f>
        <v>0</v>
      </c>
      <c r="BH273" s="225">
        <f>IF(N273="sníž. přenesená",J273,0)</f>
        <v>0</v>
      </c>
      <c r="BI273" s="225">
        <f>IF(N273="nulová",J273,0)</f>
        <v>0</v>
      </c>
      <c r="BJ273" s="18" t="s">
        <v>81</v>
      </c>
      <c r="BK273" s="225">
        <f>ROUND(I273*H273,2)</f>
        <v>0</v>
      </c>
      <c r="BL273" s="18" t="s">
        <v>159</v>
      </c>
      <c r="BM273" s="224" t="s">
        <v>1226</v>
      </c>
    </row>
    <row r="274" spans="1:47" s="2" customFormat="1" ht="12">
      <c r="A274" s="39"/>
      <c r="B274" s="40"/>
      <c r="C274" s="41"/>
      <c r="D274" s="226" t="s">
        <v>161</v>
      </c>
      <c r="E274" s="41"/>
      <c r="F274" s="227" t="s">
        <v>444</v>
      </c>
      <c r="G274" s="41"/>
      <c r="H274" s="41"/>
      <c r="I274" s="228"/>
      <c r="J274" s="41"/>
      <c r="K274" s="41"/>
      <c r="L274" s="45"/>
      <c r="M274" s="229"/>
      <c r="N274" s="230"/>
      <c r="O274" s="85"/>
      <c r="P274" s="85"/>
      <c r="Q274" s="85"/>
      <c r="R274" s="85"/>
      <c r="S274" s="85"/>
      <c r="T274" s="86"/>
      <c r="U274" s="39"/>
      <c r="V274" s="39"/>
      <c r="W274" s="39"/>
      <c r="X274" s="39"/>
      <c r="Y274" s="39"/>
      <c r="Z274" s="39"/>
      <c r="AA274" s="39"/>
      <c r="AB274" s="39"/>
      <c r="AC274" s="39"/>
      <c r="AD274" s="39"/>
      <c r="AE274" s="39"/>
      <c r="AT274" s="18" t="s">
        <v>161</v>
      </c>
      <c r="AU274" s="18" t="s">
        <v>83</v>
      </c>
    </row>
    <row r="275" spans="1:51" s="13" customFormat="1" ht="12">
      <c r="A275" s="13"/>
      <c r="B275" s="231"/>
      <c r="C275" s="232"/>
      <c r="D275" s="226" t="s">
        <v>163</v>
      </c>
      <c r="E275" s="233" t="s">
        <v>19</v>
      </c>
      <c r="F275" s="234" t="s">
        <v>1147</v>
      </c>
      <c r="G275" s="232"/>
      <c r="H275" s="233" t="s">
        <v>19</v>
      </c>
      <c r="I275" s="235"/>
      <c r="J275" s="232"/>
      <c r="K275" s="232"/>
      <c r="L275" s="236"/>
      <c r="M275" s="237"/>
      <c r="N275" s="238"/>
      <c r="O275" s="238"/>
      <c r="P275" s="238"/>
      <c r="Q275" s="238"/>
      <c r="R275" s="238"/>
      <c r="S275" s="238"/>
      <c r="T275" s="239"/>
      <c r="U275" s="13"/>
      <c r="V275" s="13"/>
      <c r="W275" s="13"/>
      <c r="X275" s="13"/>
      <c r="Y275" s="13"/>
      <c r="Z275" s="13"/>
      <c r="AA275" s="13"/>
      <c r="AB275" s="13"/>
      <c r="AC275" s="13"/>
      <c r="AD275" s="13"/>
      <c r="AE275" s="13"/>
      <c r="AT275" s="240" t="s">
        <v>163</v>
      </c>
      <c r="AU275" s="240" t="s">
        <v>83</v>
      </c>
      <c r="AV275" s="13" t="s">
        <v>81</v>
      </c>
      <c r="AW275" s="13" t="s">
        <v>33</v>
      </c>
      <c r="AX275" s="13" t="s">
        <v>74</v>
      </c>
      <c r="AY275" s="240" t="s">
        <v>152</v>
      </c>
    </row>
    <row r="276" spans="1:51" s="14" customFormat="1" ht="12">
      <c r="A276" s="14"/>
      <c r="B276" s="241"/>
      <c r="C276" s="242"/>
      <c r="D276" s="226" t="s">
        <v>163</v>
      </c>
      <c r="E276" s="243" t="s">
        <v>19</v>
      </c>
      <c r="F276" s="244" t="s">
        <v>1227</v>
      </c>
      <c r="G276" s="242"/>
      <c r="H276" s="245">
        <v>101.6</v>
      </c>
      <c r="I276" s="246"/>
      <c r="J276" s="242"/>
      <c r="K276" s="242"/>
      <c r="L276" s="247"/>
      <c r="M276" s="248"/>
      <c r="N276" s="249"/>
      <c r="O276" s="249"/>
      <c r="P276" s="249"/>
      <c r="Q276" s="249"/>
      <c r="R276" s="249"/>
      <c r="S276" s="249"/>
      <c r="T276" s="250"/>
      <c r="U276" s="14"/>
      <c r="V276" s="14"/>
      <c r="W276" s="14"/>
      <c r="X276" s="14"/>
      <c r="Y276" s="14"/>
      <c r="Z276" s="14"/>
      <c r="AA276" s="14"/>
      <c r="AB276" s="14"/>
      <c r="AC276" s="14"/>
      <c r="AD276" s="14"/>
      <c r="AE276" s="14"/>
      <c r="AT276" s="251" t="s">
        <v>163</v>
      </c>
      <c r="AU276" s="251" t="s">
        <v>83</v>
      </c>
      <c r="AV276" s="14" t="s">
        <v>83</v>
      </c>
      <c r="AW276" s="14" t="s">
        <v>33</v>
      </c>
      <c r="AX276" s="14" t="s">
        <v>74</v>
      </c>
      <c r="AY276" s="251" t="s">
        <v>152</v>
      </c>
    </row>
    <row r="277" spans="1:51" s="15" customFormat="1" ht="12">
      <c r="A277" s="15"/>
      <c r="B277" s="252"/>
      <c r="C277" s="253"/>
      <c r="D277" s="226" t="s">
        <v>163</v>
      </c>
      <c r="E277" s="254" t="s">
        <v>19</v>
      </c>
      <c r="F277" s="255" t="s">
        <v>170</v>
      </c>
      <c r="G277" s="253"/>
      <c r="H277" s="256">
        <v>101.6</v>
      </c>
      <c r="I277" s="257"/>
      <c r="J277" s="253"/>
      <c r="K277" s="253"/>
      <c r="L277" s="258"/>
      <c r="M277" s="259"/>
      <c r="N277" s="260"/>
      <c r="O277" s="260"/>
      <c r="P277" s="260"/>
      <c r="Q277" s="260"/>
      <c r="R277" s="260"/>
      <c r="S277" s="260"/>
      <c r="T277" s="261"/>
      <c r="U277" s="15"/>
      <c r="V277" s="15"/>
      <c r="W277" s="15"/>
      <c r="X277" s="15"/>
      <c r="Y277" s="15"/>
      <c r="Z277" s="15"/>
      <c r="AA277" s="15"/>
      <c r="AB277" s="15"/>
      <c r="AC277" s="15"/>
      <c r="AD277" s="15"/>
      <c r="AE277" s="15"/>
      <c r="AT277" s="262" t="s">
        <v>163</v>
      </c>
      <c r="AU277" s="262" t="s">
        <v>83</v>
      </c>
      <c r="AV277" s="15" t="s">
        <v>159</v>
      </c>
      <c r="AW277" s="15" t="s">
        <v>33</v>
      </c>
      <c r="AX277" s="15" t="s">
        <v>81</v>
      </c>
      <c r="AY277" s="262" t="s">
        <v>152</v>
      </c>
    </row>
    <row r="278" spans="1:65" s="2" customFormat="1" ht="24.15" customHeight="1">
      <c r="A278" s="39"/>
      <c r="B278" s="40"/>
      <c r="C278" s="213" t="s">
        <v>380</v>
      </c>
      <c r="D278" s="213" t="s">
        <v>154</v>
      </c>
      <c r="E278" s="214" t="s">
        <v>448</v>
      </c>
      <c r="F278" s="215" t="s">
        <v>449</v>
      </c>
      <c r="G278" s="216" t="s">
        <v>240</v>
      </c>
      <c r="H278" s="217">
        <v>3048</v>
      </c>
      <c r="I278" s="218"/>
      <c r="J278" s="219">
        <f>ROUND(I278*H278,2)</f>
        <v>0</v>
      </c>
      <c r="K278" s="215" t="s">
        <v>158</v>
      </c>
      <c r="L278" s="45"/>
      <c r="M278" s="220" t="s">
        <v>19</v>
      </c>
      <c r="N278" s="221" t="s">
        <v>45</v>
      </c>
      <c r="O278" s="85"/>
      <c r="P278" s="222">
        <f>O278*H278</f>
        <v>0</v>
      </c>
      <c r="Q278" s="222">
        <v>0</v>
      </c>
      <c r="R278" s="222">
        <f>Q278*H278</f>
        <v>0</v>
      </c>
      <c r="S278" s="222">
        <v>0</v>
      </c>
      <c r="T278" s="223">
        <f>S278*H278</f>
        <v>0</v>
      </c>
      <c r="U278" s="39"/>
      <c r="V278" s="39"/>
      <c r="W278" s="39"/>
      <c r="X278" s="39"/>
      <c r="Y278" s="39"/>
      <c r="Z278" s="39"/>
      <c r="AA278" s="39"/>
      <c r="AB278" s="39"/>
      <c r="AC278" s="39"/>
      <c r="AD278" s="39"/>
      <c r="AE278" s="39"/>
      <c r="AR278" s="224" t="s">
        <v>159</v>
      </c>
      <c r="AT278" s="224" t="s">
        <v>154</v>
      </c>
      <c r="AU278" s="224" t="s">
        <v>83</v>
      </c>
      <c r="AY278" s="18" t="s">
        <v>152</v>
      </c>
      <c r="BE278" s="225">
        <f>IF(N278="základní",J278,0)</f>
        <v>0</v>
      </c>
      <c r="BF278" s="225">
        <f>IF(N278="snížená",J278,0)</f>
        <v>0</v>
      </c>
      <c r="BG278" s="225">
        <f>IF(N278="zákl. přenesená",J278,0)</f>
        <v>0</v>
      </c>
      <c r="BH278" s="225">
        <f>IF(N278="sníž. přenesená",J278,0)</f>
        <v>0</v>
      </c>
      <c r="BI278" s="225">
        <f>IF(N278="nulová",J278,0)</f>
        <v>0</v>
      </c>
      <c r="BJ278" s="18" t="s">
        <v>81</v>
      </c>
      <c r="BK278" s="225">
        <f>ROUND(I278*H278,2)</f>
        <v>0</v>
      </c>
      <c r="BL278" s="18" t="s">
        <v>159</v>
      </c>
      <c r="BM278" s="224" t="s">
        <v>1228</v>
      </c>
    </row>
    <row r="279" spans="1:47" s="2" customFormat="1" ht="12">
      <c r="A279" s="39"/>
      <c r="B279" s="40"/>
      <c r="C279" s="41"/>
      <c r="D279" s="226" t="s">
        <v>161</v>
      </c>
      <c r="E279" s="41"/>
      <c r="F279" s="227" t="s">
        <v>444</v>
      </c>
      <c r="G279" s="41"/>
      <c r="H279" s="41"/>
      <c r="I279" s="228"/>
      <c r="J279" s="41"/>
      <c r="K279" s="41"/>
      <c r="L279" s="45"/>
      <c r="M279" s="229"/>
      <c r="N279" s="230"/>
      <c r="O279" s="85"/>
      <c r="P279" s="85"/>
      <c r="Q279" s="85"/>
      <c r="R279" s="85"/>
      <c r="S279" s="85"/>
      <c r="T279" s="86"/>
      <c r="U279" s="39"/>
      <c r="V279" s="39"/>
      <c r="W279" s="39"/>
      <c r="X279" s="39"/>
      <c r="Y279" s="39"/>
      <c r="Z279" s="39"/>
      <c r="AA279" s="39"/>
      <c r="AB279" s="39"/>
      <c r="AC279" s="39"/>
      <c r="AD279" s="39"/>
      <c r="AE279" s="39"/>
      <c r="AT279" s="18" t="s">
        <v>161</v>
      </c>
      <c r="AU279" s="18" t="s">
        <v>83</v>
      </c>
    </row>
    <row r="280" spans="1:51" s="13" customFormat="1" ht="12">
      <c r="A280" s="13"/>
      <c r="B280" s="231"/>
      <c r="C280" s="232"/>
      <c r="D280" s="226" t="s">
        <v>163</v>
      </c>
      <c r="E280" s="233" t="s">
        <v>19</v>
      </c>
      <c r="F280" s="234" t="s">
        <v>1147</v>
      </c>
      <c r="G280" s="232"/>
      <c r="H280" s="233" t="s">
        <v>19</v>
      </c>
      <c r="I280" s="235"/>
      <c r="J280" s="232"/>
      <c r="K280" s="232"/>
      <c r="L280" s="236"/>
      <c r="M280" s="237"/>
      <c r="N280" s="238"/>
      <c r="O280" s="238"/>
      <c r="P280" s="238"/>
      <c r="Q280" s="238"/>
      <c r="R280" s="238"/>
      <c r="S280" s="238"/>
      <c r="T280" s="239"/>
      <c r="U280" s="13"/>
      <c r="V280" s="13"/>
      <c r="W280" s="13"/>
      <c r="X280" s="13"/>
      <c r="Y280" s="13"/>
      <c r="Z280" s="13"/>
      <c r="AA280" s="13"/>
      <c r="AB280" s="13"/>
      <c r="AC280" s="13"/>
      <c r="AD280" s="13"/>
      <c r="AE280" s="13"/>
      <c r="AT280" s="240" t="s">
        <v>163</v>
      </c>
      <c r="AU280" s="240" t="s">
        <v>83</v>
      </c>
      <c r="AV280" s="13" t="s">
        <v>81</v>
      </c>
      <c r="AW280" s="13" t="s">
        <v>33</v>
      </c>
      <c r="AX280" s="13" t="s">
        <v>74</v>
      </c>
      <c r="AY280" s="240" t="s">
        <v>152</v>
      </c>
    </row>
    <row r="281" spans="1:51" s="14" customFormat="1" ht="12">
      <c r="A281" s="14"/>
      <c r="B281" s="241"/>
      <c r="C281" s="242"/>
      <c r="D281" s="226" t="s">
        <v>163</v>
      </c>
      <c r="E281" s="243" t="s">
        <v>19</v>
      </c>
      <c r="F281" s="244" t="s">
        <v>1227</v>
      </c>
      <c r="G281" s="242"/>
      <c r="H281" s="245">
        <v>101.6</v>
      </c>
      <c r="I281" s="246"/>
      <c r="J281" s="242"/>
      <c r="K281" s="242"/>
      <c r="L281" s="247"/>
      <c r="M281" s="248"/>
      <c r="N281" s="249"/>
      <c r="O281" s="249"/>
      <c r="P281" s="249"/>
      <c r="Q281" s="249"/>
      <c r="R281" s="249"/>
      <c r="S281" s="249"/>
      <c r="T281" s="250"/>
      <c r="U281" s="14"/>
      <c r="V281" s="14"/>
      <c r="W281" s="14"/>
      <c r="X281" s="14"/>
      <c r="Y281" s="14"/>
      <c r="Z281" s="14"/>
      <c r="AA281" s="14"/>
      <c r="AB281" s="14"/>
      <c r="AC281" s="14"/>
      <c r="AD281" s="14"/>
      <c r="AE281" s="14"/>
      <c r="AT281" s="251" t="s">
        <v>163</v>
      </c>
      <c r="AU281" s="251" t="s">
        <v>83</v>
      </c>
      <c r="AV281" s="14" t="s">
        <v>83</v>
      </c>
      <c r="AW281" s="14" t="s">
        <v>33</v>
      </c>
      <c r="AX281" s="14" t="s">
        <v>74</v>
      </c>
      <c r="AY281" s="251" t="s">
        <v>152</v>
      </c>
    </row>
    <row r="282" spans="1:51" s="15" customFormat="1" ht="12">
      <c r="A282" s="15"/>
      <c r="B282" s="252"/>
      <c r="C282" s="253"/>
      <c r="D282" s="226" t="s">
        <v>163</v>
      </c>
      <c r="E282" s="254" t="s">
        <v>19</v>
      </c>
      <c r="F282" s="255" t="s">
        <v>170</v>
      </c>
      <c r="G282" s="253"/>
      <c r="H282" s="256">
        <v>101.6</v>
      </c>
      <c r="I282" s="257"/>
      <c r="J282" s="253"/>
      <c r="K282" s="253"/>
      <c r="L282" s="258"/>
      <c r="M282" s="259"/>
      <c r="N282" s="260"/>
      <c r="O282" s="260"/>
      <c r="P282" s="260"/>
      <c r="Q282" s="260"/>
      <c r="R282" s="260"/>
      <c r="S282" s="260"/>
      <c r="T282" s="261"/>
      <c r="U282" s="15"/>
      <c r="V282" s="15"/>
      <c r="W282" s="15"/>
      <c r="X282" s="15"/>
      <c r="Y282" s="15"/>
      <c r="Z282" s="15"/>
      <c r="AA282" s="15"/>
      <c r="AB282" s="15"/>
      <c r="AC282" s="15"/>
      <c r="AD282" s="15"/>
      <c r="AE282" s="15"/>
      <c r="AT282" s="262" t="s">
        <v>163</v>
      </c>
      <c r="AU282" s="262" t="s">
        <v>83</v>
      </c>
      <c r="AV282" s="15" t="s">
        <v>159</v>
      </c>
      <c r="AW282" s="15" t="s">
        <v>33</v>
      </c>
      <c r="AX282" s="15" t="s">
        <v>81</v>
      </c>
      <c r="AY282" s="262" t="s">
        <v>152</v>
      </c>
    </row>
    <row r="283" spans="1:51" s="14" customFormat="1" ht="12">
      <c r="A283" s="14"/>
      <c r="B283" s="241"/>
      <c r="C283" s="242"/>
      <c r="D283" s="226" t="s">
        <v>163</v>
      </c>
      <c r="E283" s="242"/>
      <c r="F283" s="244" t="s">
        <v>1229</v>
      </c>
      <c r="G283" s="242"/>
      <c r="H283" s="245">
        <v>3048</v>
      </c>
      <c r="I283" s="246"/>
      <c r="J283" s="242"/>
      <c r="K283" s="242"/>
      <c r="L283" s="247"/>
      <c r="M283" s="248"/>
      <c r="N283" s="249"/>
      <c r="O283" s="249"/>
      <c r="P283" s="249"/>
      <c r="Q283" s="249"/>
      <c r="R283" s="249"/>
      <c r="S283" s="249"/>
      <c r="T283" s="250"/>
      <c r="U283" s="14"/>
      <c r="V283" s="14"/>
      <c r="W283" s="14"/>
      <c r="X283" s="14"/>
      <c r="Y283" s="14"/>
      <c r="Z283" s="14"/>
      <c r="AA283" s="14"/>
      <c r="AB283" s="14"/>
      <c r="AC283" s="14"/>
      <c r="AD283" s="14"/>
      <c r="AE283" s="14"/>
      <c r="AT283" s="251" t="s">
        <v>163</v>
      </c>
      <c r="AU283" s="251" t="s">
        <v>83</v>
      </c>
      <c r="AV283" s="14" t="s">
        <v>83</v>
      </c>
      <c r="AW283" s="14" t="s">
        <v>4</v>
      </c>
      <c r="AX283" s="14" t="s">
        <v>81</v>
      </c>
      <c r="AY283" s="251" t="s">
        <v>152</v>
      </c>
    </row>
    <row r="284" spans="1:65" s="2" customFormat="1" ht="24.15" customHeight="1">
      <c r="A284" s="39"/>
      <c r="B284" s="40"/>
      <c r="C284" s="213" t="s">
        <v>385</v>
      </c>
      <c r="D284" s="213" t="s">
        <v>154</v>
      </c>
      <c r="E284" s="214" t="s">
        <v>453</v>
      </c>
      <c r="F284" s="215" t="s">
        <v>454</v>
      </c>
      <c r="G284" s="216" t="s">
        <v>240</v>
      </c>
      <c r="H284" s="217">
        <v>101.6</v>
      </c>
      <c r="I284" s="218"/>
      <c r="J284" s="219">
        <f>ROUND(I284*H284,2)</f>
        <v>0</v>
      </c>
      <c r="K284" s="215" t="s">
        <v>158</v>
      </c>
      <c r="L284" s="45"/>
      <c r="M284" s="220" t="s">
        <v>19</v>
      </c>
      <c r="N284" s="221" t="s">
        <v>45</v>
      </c>
      <c r="O284" s="85"/>
      <c r="P284" s="222">
        <f>O284*H284</f>
        <v>0</v>
      </c>
      <c r="Q284" s="222">
        <v>0</v>
      </c>
      <c r="R284" s="222">
        <f>Q284*H284</f>
        <v>0</v>
      </c>
      <c r="S284" s="222">
        <v>0</v>
      </c>
      <c r="T284" s="223">
        <f>S284*H284</f>
        <v>0</v>
      </c>
      <c r="U284" s="39"/>
      <c r="V284" s="39"/>
      <c r="W284" s="39"/>
      <c r="X284" s="39"/>
      <c r="Y284" s="39"/>
      <c r="Z284" s="39"/>
      <c r="AA284" s="39"/>
      <c r="AB284" s="39"/>
      <c r="AC284" s="39"/>
      <c r="AD284" s="39"/>
      <c r="AE284" s="39"/>
      <c r="AR284" s="224" t="s">
        <v>159</v>
      </c>
      <c r="AT284" s="224" t="s">
        <v>154</v>
      </c>
      <c r="AU284" s="224" t="s">
        <v>83</v>
      </c>
      <c r="AY284" s="18" t="s">
        <v>152</v>
      </c>
      <c r="BE284" s="225">
        <f>IF(N284="základní",J284,0)</f>
        <v>0</v>
      </c>
      <c r="BF284" s="225">
        <f>IF(N284="snížená",J284,0)</f>
        <v>0</v>
      </c>
      <c r="BG284" s="225">
        <f>IF(N284="zákl. přenesená",J284,0)</f>
        <v>0</v>
      </c>
      <c r="BH284" s="225">
        <f>IF(N284="sníž. přenesená",J284,0)</f>
        <v>0</v>
      </c>
      <c r="BI284" s="225">
        <f>IF(N284="nulová",J284,0)</f>
        <v>0</v>
      </c>
      <c r="BJ284" s="18" t="s">
        <v>81</v>
      </c>
      <c r="BK284" s="225">
        <f>ROUND(I284*H284,2)</f>
        <v>0</v>
      </c>
      <c r="BL284" s="18" t="s">
        <v>159</v>
      </c>
      <c r="BM284" s="224" t="s">
        <v>1230</v>
      </c>
    </row>
    <row r="285" spans="1:47" s="2" customFormat="1" ht="12">
      <c r="A285" s="39"/>
      <c r="B285" s="40"/>
      <c r="C285" s="41"/>
      <c r="D285" s="226" t="s">
        <v>161</v>
      </c>
      <c r="E285" s="41"/>
      <c r="F285" s="227" t="s">
        <v>456</v>
      </c>
      <c r="G285" s="41"/>
      <c r="H285" s="41"/>
      <c r="I285" s="228"/>
      <c r="J285" s="41"/>
      <c r="K285" s="41"/>
      <c r="L285" s="45"/>
      <c r="M285" s="229"/>
      <c r="N285" s="230"/>
      <c r="O285" s="85"/>
      <c r="P285" s="85"/>
      <c r="Q285" s="85"/>
      <c r="R285" s="85"/>
      <c r="S285" s="85"/>
      <c r="T285" s="86"/>
      <c r="U285" s="39"/>
      <c r="V285" s="39"/>
      <c r="W285" s="39"/>
      <c r="X285" s="39"/>
      <c r="Y285" s="39"/>
      <c r="Z285" s="39"/>
      <c r="AA285" s="39"/>
      <c r="AB285" s="39"/>
      <c r="AC285" s="39"/>
      <c r="AD285" s="39"/>
      <c r="AE285" s="39"/>
      <c r="AT285" s="18" t="s">
        <v>161</v>
      </c>
      <c r="AU285" s="18" t="s">
        <v>83</v>
      </c>
    </row>
    <row r="286" spans="1:51" s="13" customFormat="1" ht="12">
      <c r="A286" s="13"/>
      <c r="B286" s="231"/>
      <c r="C286" s="232"/>
      <c r="D286" s="226" t="s">
        <v>163</v>
      </c>
      <c r="E286" s="233" t="s">
        <v>19</v>
      </c>
      <c r="F286" s="234" t="s">
        <v>1147</v>
      </c>
      <c r="G286" s="232"/>
      <c r="H286" s="233" t="s">
        <v>19</v>
      </c>
      <c r="I286" s="235"/>
      <c r="J286" s="232"/>
      <c r="K286" s="232"/>
      <c r="L286" s="236"/>
      <c r="M286" s="237"/>
      <c r="N286" s="238"/>
      <c r="O286" s="238"/>
      <c r="P286" s="238"/>
      <c r="Q286" s="238"/>
      <c r="R286" s="238"/>
      <c r="S286" s="238"/>
      <c r="T286" s="239"/>
      <c r="U286" s="13"/>
      <c r="V286" s="13"/>
      <c r="W286" s="13"/>
      <c r="X286" s="13"/>
      <c r="Y286" s="13"/>
      <c r="Z286" s="13"/>
      <c r="AA286" s="13"/>
      <c r="AB286" s="13"/>
      <c r="AC286" s="13"/>
      <c r="AD286" s="13"/>
      <c r="AE286" s="13"/>
      <c r="AT286" s="240" t="s">
        <v>163</v>
      </c>
      <c r="AU286" s="240" t="s">
        <v>83</v>
      </c>
      <c r="AV286" s="13" t="s">
        <v>81</v>
      </c>
      <c r="AW286" s="13" t="s">
        <v>33</v>
      </c>
      <c r="AX286" s="13" t="s">
        <v>74</v>
      </c>
      <c r="AY286" s="240" t="s">
        <v>152</v>
      </c>
    </row>
    <row r="287" spans="1:51" s="14" customFormat="1" ht="12">
      <c r="A287" s="14"/>
      <c r="B287" s="241"/>
      <c r="C287" s="242"/>
      <c r="D287" s="226" t="s">
        <v>163</v>
      </c>
      <c r="E287" s="243" t="s">
        <v>19</v>
      </c>
      <c r="F287" s="244" t="s">
        <v>1227</v>
      </c>
      <c r="G287" s="242"/>
      <c r="H287" s="245">
        <v>101.6</v>
      </c>
      <c r="I287" s="246"/>
      <c r="J287" s="242"/>
      <c r="K287" s="242"/>
      <c r="L287" s="247"/>
      <c r="M287" s="248"/>
      <c r="N287" s="249"/>
      <c r="O287" s="249"/>
      <c r="P287" s="249"/>
      <c r="Q287" s="249"/>
      <c r="R287" s="249"/>
      <c r="S287" s="249"/>
      <c r="T287" s="250"/>
      <c r="U287" s="14"/>
      <c r="V287" s="14"/>
      <c r="W287" s="14"/>
      <c r="X287" s="14"/>
      <c r="Y287" s="14"/>
      <c r="Z287" s="14"/>
      <c r="AA287" s="14"/>
      <c r="AB287" s="14"/>
      <c r="AC287" s="14"/>
      <c r="AD287" s="14"/>
      <c r="AE287" s="14"/>
      <c r="AT287" s="251" t="s">
        <v>163</v>
      </c>
      <c r="AU287" s="251" t="s">
        <v>83</v>
      </c>
      <c r="AV287" s="14" t="s">
        <v>83</v>
      </c>
      <c r="AW287" s="14" t="s">
        <v>33</v>
      </c>
      <c r="AX287" s="14" t="s">
        <v>74</v>
      </c>
      <c r="AY287" s="251" t="s">
        <v>152</v>
      </c>
    </row>
    <row r="288" spans="1:51" s="15" customFormat="1" ht="12">
      <c r="A288" s="15"/>
      <c r="B288" s="252"/>
      <c r="C288" s="253"/>
      <c r="D288" s="226" t="s">
        <v>163</v>
      </c>
      <c r="E288" s="254" t="s">
        <v>19</v>
      </c>
      <c r="F288" s="255" t="s">
        <v>170</v>
      </c>
      <c r="G288" s="253"/>
      <c r="H288" s="256">
        <v>101.6</v>
      </c>
      <c r="I288" s="257"/>
      <c r="J288" s="253"/>
      <c r="K288" s="253"/>
      <c r="L288" s="258"/>
      <c r="M288" s="259"/>
      <c r="N288" s="260"/>
      <c r="O288" s="260"/>
      <c r="P288" s="260"/>
      <c r="Q288" s="260"/>
      <c r="R288" s="260"/>
      <c r="S288" s="260"/>
      <c r="T288" s="261"/>
      <c r="U288" s="15"/>
      <c r="V288" s="15"/>
      <c r="W288" s="15"/>
      <c r="X288" s="15"/>
      <c r="Y288" s="15"/>
      <c r="Z288" s="15"/>
      <c r="AA288" s="15"/>
      <c r="AB288" s="15"/>
      <c r="AC288" s="15"/>
      <c r="AD288" s="15"/>
      <c r="AE288" s="15"/>
      <c r="AT288" s="262" t="s">
        <v>163</v>
      </c>
      <c r="AU288" s="262" t="s">
        <v>83</v>
      </c>
      <c r="AV288" s="15" t="s">
        <v>159</v>
      </c>
      <c r="AW288" s="15" t="s">
        <v>33</v>
      </c>
      <c r="AX288" s="15" t="s">
        <v>81</v>
      </c>
      <c r="AY288" s="262" t="s">
        <v>152</v>
      </c>
    </row>
    <row r="289" spans="1:65" s="2" customFormat="1" ht="24.15" customHeight="1">
      <c r="A289" s="39"/>
      <c r="B289" s="40"/>
      <c r="C289" s="213" t="s">
        <v>392</v>
      </c>
      <c r="D289" s="213" t="s">
        <v>154</v>
      </c>
      <c r="E289" s="214" t="s">
        <v>458</v>
      </c>
      <c r="F289" s="215" t="s">
        <v>459</v>
      </c>
      <c r="G289" s="216" t="s">
        <v>240</v>
      </c>
      <c r="H289" s="217">
        <v>45</v>
      </c>
      <c r="I289" s="218"/>
      <c r="J289" s="219">
        <f>ROUND(I289*H289,2)</f>
        <v>0</v>
      </c>
      <c r="K289" s="215" t="s">
        <v>158</v>
      </c>
      <c r="L289" s="45"/>
      <c r="M289" s="220" t="s">
        <v>19</v>
      </c>
      <c r="N289" s="221" t="s">
        <v>45</v>
      </c>
      <c r="O289" s="85"/>
      <c r="P289" s="222">
        <f>O289*H289</f>
        <v>0</v>
      </c>
      <c r="Q289" s="222">
        <v>0.00013</v>
      </c>
      <c r="R289" s="222">
        <f>Q289*H289</f>
        <v>0.005849999999999999</v>
      </c>
      <c r="S289" s="222">
        <v>0</v>
      </c>
      <c r="T289" s="223">
        <f>S289*H289</f>
        <v>0</v>
      </c>
      <c r="U289" s="39"/>
      <c r="V289" s="39"/>
      <c r="W289" s="39"/>
      <c r="X289" s="39"/>
      <c r="Y289" s="39"/>
      <c r="Z289" s="39"/>
      <c r="AA289" s="39"/>
      <c r="AB289" s="39"/>
      <c r="AC289" s="39"/>
      <c r="AD289" s="39"/>
      <c r="AE289" s="39"/>
      <c r="AR289" s="224" t="s">
        <v>159</v>
      </c>
      <c r="AT289" s="224" t="s">
        <v>154</v>
      </c>
      <c r="AU289" s="224" t="s">
        <v>83</v>
      </c>
      <c r="AY289" s="18" t="s">
        <v>152</v>
      </c>
      <c r="BE289" s="225">
        <f>IF(N289="základní",J289,0)</f>
        <v>0</v>
      </c>
      <c r="BF289" s="225">
        <f>IF(N289="snížená",J289,0)</f>
        <v>0</v>
      </c>
      <c r="BG289" s="225">
        <f>IF(N289="zákl. přenesená",J289,0)</f>
        <v>0</v>
      </c>
      <c r="BH289" s="225">
        <f>IF(N289="sníž. přenesená",J289,0)</f>
        <v>0</v>
      </c>
      <c r="BI289" s="225">
        <f>IF(N289="nulová",J289,0)</f>
        <v>0</v>
      </c>
      <c r="BJ289" s="18" t="s">
        <v>81</v>
      </c>
      <c r="BK289" s="225">
        <f>ROUND(I289*H289,2)</f>
        <v>0</v>
      </c>
      <c r="BL289" s="18" t="s">
        <v>159</v>
      </c>
      <c r="BM289" s="224" t="s">
        <v>1231</v>
      </c>
    </row>
    <row r="290" spans="1:47" s="2" customFormat="1" ht="12">
      <c r="A290" s="39"/>
      <c r="B290" s="40"/>
      <c r="C290" s="41"/>
      <c r="D290" s="226" t="s">
        <v>161</v>
      </c>
      <c r="E290" s="41"/>
      <c r="F290" s="227" t="s">
        <v>461</v>
      </c>
      <c r="G290" s="41"/>
      <c r="H290" s="41"/>
      <c r="I290" s="228"/>
      <c r="J290" s="41"/>
      <c r="K290" s="41"/>
      <c r="L290" s="45"/>
      <c r="M290" s="229"/>
      <c r="N290" s="230"/>
      <c r="O290" s="85"/>
      <c r="P290" s="85"/>
      <c r="Q290" s="85"/>
      <c r="R290" s="85"/>
      <c r="S290" s="85"/>
      <c r="T290" s="86"/>
      <c r="U290" s="39"/>
      <c r="V290" s="39"/>
      <c r="W290" s="39"/>
      <c r="X290" s="39"/>
      <c r="Y290" s="39"/>
      <c r="Z290" s="39"/>
      <c r="AA290" s="39"/>
      <c r="AB290" s="39"/>
      <c r="AC290" s="39"/>
      <c r="AD290" s="39"/>
      <c r="AE290" s="39"/>
      <c r="AT290" s="18" t="s">
        <v>161</v>
      </c>
      <c r="AU290" s="18" t="s">
        <v>83</v>
      </c>
    </row>
    <row r="291" spans="1:51" s="13" customFormat="1" ht="12">
      <c r="A291" s="13"/>
      <c r="B291" s="231"/>
      <c r="C291" s="232"/>
      <c r="D291" s="226" t="s">
        <v>163</v>
      </c>
      <c r="E291" s="233" t="s">
        <v>19</v>
      </c>
      <c r="F291" s="234" t="s">
        <v>1145</v>
      </c>
      <c r="G291" s="232"/>
      <c r="H291" s="233" t="s">
        <v>19</v>
      </c>
      <c r="I291" s="235"/>
      <c r="J291" s="232"/>
      <c r="K291" s="232"/>
      <c r="L291" s="236"/>
      <c r="M291" s="237"/>
      <c r="N291" s="238"/>
      <c r="O291" s="238"/>
      <c r="P291" s="238"/>
      <c r="Q291" s="238"/>
      <c r="R291" s="238"/>
      <c r="S291" s="238"/>
      <c r="T291" s="239"/>
      <c r="U291" s="13"/>
      <c r="V291" s="13"/>
      <c r="W291" s="13"/>
      <c r="X291" s="13"/>
      <c r="Y291" s="13"/>
      <c r="Z291" s="13"/>
      <c r="AA291" s="13"/>
      <c r="AB291" s="13"/>
      <c r="AC291" s="13"/>
      <c r="AD291" s="13"/>
      <c r="AE291" s="13"/>
      <c r="AT291" s="240" t="s">
        <v>163</v>
      </c>
      <c r="AU291" s="240" t="s">
        <v>83</v>
      </c>
      <c r="AV291" s="13" t="s">
        <v>81</v>
      </c>
      <c r="AW291" s="13" t="s">
        <v>33</v>
      </c>
      <c r="AX291" s="13" t="s">
        <v>74</v>
      </c>
      <c r="AY291" s="240" t="s">
        <v>152</v>
      </c>
    </row>
    <row r="292" spans="1:51" s="14" customFormat="1" ht="12">
      <c r="A292" s="14"/>
      <c r="B292" s="241"/>
      <c r="C292" s="242"/>
      <c r="D292" s="226" t="s">
        <v>163</v>
      </c>
      <c r="E292" s="243" t="s">
        <v>19</v>
      </c>
      <c r="F292" s="244" t="s">
        <v>1232</v>
      </c>
      <c r="G292" s="242"/>
      <c r="H292" s="245">
        <v>45</v>
      </c>
      <c r="I292" s="246"/>
      <c r="J292" s="242"/>
      <c r="K292" s="242"/>
      <c r="L292" s="247"/>
      <c r="M292" s="248"/>
      <c r="N292" s="249"/>
      <c r="O292" s="249"/>
      <c r="P292" s="249"/>
      <c r="Q292" s="249"/>
      <c r="R292" s="249"/>
      <c r="S292" s="249"/>
      <c r="T292" s="250"/>
      <c r="U292" s="14"/>
      <c r="V292" s="14"/>
      <c r="W292" s="14"/>
      <c r="X292" s="14"/>
      <c r="Y292" s="14"/>
      <c r="Z292" s="14"/>
      <c r="AA292" s="14"/>
      <c r="AB292" s="14"/>
      <c r="AC292" s="14"/>
      <c r="AD292" s="14"/>
      <c r="AE292" s="14"/>
      <c r="AT292" s="251" t="s">
        <v>163</v>
      </c>
      <c r="AU292" s="251" t="s">
        <v>83</v>
      </c>
      <c r="AV292" s="14" t="s">
        <v>83</v>
      </c>
      <c r="AW292" s="14" t="s">
        <v>33</v>
      </c>
      <c r="AX292" s="14" t="s">
        <v>74</v>
      </c>
      <c r="AY292" s="251" t="s">
        <v>152</v>
      </c>
    </row>
    <row r="293" spans="1:51" s="15" customFormat="1" ht="12">
      <c r="A293" s="15"/>
      <c r="B293" s="252"/>
      <c r="C293" s="253"/>
      <c r="D293" s="226" t="s">
        <v>163</v>
      </c>
      <c r="E293" s="254" t="s">
        <v>19</v>
      </c>
      <c r="F293" s="255" t="s">
        <v>170</v>
      </c>
      <c r="G293" s="253"/>
      <c r="H293" s="256">
        <v>45</v>
      </c>
      <c r="I293" s="257"/>
      <c r="J293" s="253"/>
      <c r="K293" s="253"/>
      <c r="L293" s="258"/>
      <c r="M293" s="259"/>
      <c r="N293" s="260"/>
      <c r="O293" s="260"/>
      <c r="P293" s="260"/>
      <c r="Q293" s="260"/>
      <c r="R293" s="260"/>
      <c r="S293" s="260"/>
      <c r="T293" s="261"/>
      <c r="U293" s="15"/>
      <c r="V293" s="15"/>
      <c r="W293" s="15"/>
      <c r="X293" s="15"/>
      <c r="Y293" s="15"/>
      <c r="Z293" s="15"/>
      <c r="AA293" s="15"/>
      <c r="AB293" s="15"/>
      <c r="AC293" s="15"/>
      <c r="AD293" s="15"/>
      <c r="AE293" s="15"/>
      <c r="AT293" s="262" t="s">
        <v>163</v>
      </c>
      <c r="AU293" s="262" t="s">
        <v>83</v>
      </c>
      <c r="AV293" s="15" t="s">
        <v>159</v>
      </c>
      <c r="AW293" s="15" t="s">
        <v>33</v>
      </c>
      <c r="AX293" s="15" t="s">
        <v>81</v>
      </c>
      <c r="AY293" s="262" t="s">
        <v>152</v>
      </c>
    </row>
    <row r="294" spans="1:63" s="12" customFormat="1" ht="22.8" customHeight="1">
      <c r="A294" s="12"/>
      <c r="B294" s="197"/>
      <c r="C294" s="198"/>
      <c r="D294" s="199" t="s">
        <v>73</v>
      </c>
      <c r="E294" s="211" t="s">
        <v>480</v>
      </c>
      <c r="F294" s="211" t="s">
        <v>481</v>
      </c>
      <c r="G294" s="198"/>
      <c r="H294" s="198"/>
      <c r="I294" s="201"/>
      <c r="J294" s="212">
        <f>BK294</f>
        <v>0</v>
      </c>
      <c r="K294" s="198"/>
      <c r="L294" s="203"/>
      <c r="M294" s="204"/>
      <c r="N294" s="205"/>
      <c r="O294" s="205"/>
      <c r="P294" s="206">
        <f>SUM(P295:P296)</f>
        <v>0</v>
      </c>
      <c r="Q294" s="205"/>
      <c r="R294" s="206">
        <f>SUM(R295:R296)</f>
        <v>0</v>
      </c>
      <c r="S294" s="205"/>
      <c r="T294" s="207">
        <f>SUM(T295:T296)</f>
        <v>0</v>
      </c>
      <c r="U294" s="12"/>
      <c r="V294" s="12"/>
      <c r="W294" s="12"/>
      <c r="X294" s="12"/>
      <c r="Y294" s="12"/>
      <c r="Z294" s="12"/>
      <c r="AA294" s="12"/>
      <c r="AB294" s="12"/>
      <c r="AC294" s="12"/>
      <c r="AD294" s="12"/>
      <c r="AE294" s="12"/>
      <c r="AR294" s="208" t="s">
        <v>81</v>
      </c>
      <c r="AT294" s="209" t="s">
        <v>73</v>
      </c>
      <c r="AU294" s="209" t="s">
        <v>81</v>
      </c>
      <c r="AY294" s="208" t="s">
        <v>152</v>
      </c>
      <c r="BK294" s="210">
        <f>SUM(BK295:BK296)</f>
        <v>0</v>
      </c>
    </row>
    <row r="295" spans="1:65" s="2" customFormat="1" ht="24.15" customHeight="1">
      <c r="A295" s="39"/>
      <c r="B295" s="40"/>
      <c r="C295" s="213" t="s">
        <v>396</v>
      </c>
      <c r="D295" s="213" t="s">
        <v>154</v>
      </c>
      <c r="E295" s="214" t="s">
        <v>1233</v>
      </c>
      <c r="F295" s="215" t="s">
        <v>1234</v>
      </c>
      <c r="G295" s="216" t="s">
        <v>485</v>
      </c>
      <c r="H295" s="217">
        <v>175.661</v>
      </c>
      <c r="I295" s="218"/>
      <c r="J295" s="219">
        <f>ROUND(I295*H295,2)</f>
        <v>0</v>
      </c>
      <c r="K295" s="215" t="s">
        <v>158</v>
      </c>
      <c r="L295" s="45"/>
      <c r="M295" s="220" t="s">
        <v>19</v>
      </c>
      <c r="N295" s="221" t="s">
        <v>45</v>
      </c>
      <c r="O295" s="85"/>
      <c r="P295" s="222">
        <f>O295*H295</f>
        <v>0</v>
      </c>
      <c r="Q295" s="222">
        <v>0</v>
      </c>
      <c r="R295" s="222">
        <f>Q295*H295</f>
        <v>0</v>
      </c>
      <c r="S295" s="222">
        <v>0</v>
      </c>
      <c r="T295" s="223">
        <f>S295*H295</f>
        <v>0</v>
      </c>
      <c r="U295" s="39"/>
      <c r="V295" s="39"/>
      <c r="W295" s="39"/>
      <c r="X295" s="39"/>
      <c r="Y295" s="39"/>
      <c r="Z295" s="39"/>
      <c r="AA295" s="39"/>
      <c r="AB295" s="39"/>
      <c r="AC295" s="39"/>
      <c r="AD295" s="39"/>
      <c r="AE295" s="39"/>
      <c r="AR295" s="224" t="s">
        <v>159</v>
      </c>
      <c r="AT295" s="224" t="s">
        <v>154</v>
      </c>
      <c r="AU295" s="224" t="s">
        <v>83</v>
      </c>
      <c r="AY295" s="18" t="s">
        <v>152</v>
      </c>
      <c r="BE295" s="225">
        <f>IF(N295="základní",J295,0)</f>
        <v>0</v>
      </c>
      <c r="BF295" s="225">
        <f>IF(N295="snížená",J295,0)</f>
        <v>0</v>
      </c>
      <c r="BG295" s="225">
        <f>IF(N295="zákl. přenesená",J295,0)</f>
        <v>0</v>
      </c>
      <c r="BH295" s="225">
        <f>IF(N295="sníž. přenesená",J295,0)</f>
        <v>0</v>
      </c>
      <c r="BI295" s="225">
        <f>IF(N295="nulová",J295,0)</f>
        <v>0</v>
      </c>
      <c r="BJ295" s="18" t="s">
        <v>81</v>
      </c>
      <c r="BK295" s="225">
        <f>ROUND(I295*H295,2)</f>
        <v>0</v>
      </c>
      <c r="BL295" s="18" t="s">
        <v>159</v>
      </c>
      <c r="BM295" s="224" t="s">
        <v>1235</v>
      </c>
    </row>
    <row r="296" spans="1:47" s="2" customFormat="1" ht="12">
      <c r="A296" s="39"/>
      <c r="B296" s="40"/>
      <c r="C296" s="41"/>
      <c r="D296" s="226" t="s">
        <v>161</v>
      </c>
      <c r="E296" s="41"/>
      <c r="F296" s="227" t="s">
        <v>487</v>
      </c>
      <c r="G296" s="41"/>
      <c r="H296" s="41"/>
      <c r="I296" s="228"/>
      <c r="J296" s="41"/>
      <c r="K296" s="41"/>
      <c r="L296" s="45"/>
      <c r="M296" s="229"/>
      <c r="N296" s="230"/>
      <c r="O296" s="85"/>
      <c r="P296" s="85"/>
      <c r="Q296" s="85"/>
      <c r="R296" s="85"/>
      <c r="S296" s="85"/>
      <c r="T296" s="86"/>
      <c r="U296" s="39"/>
      <c r="V296" s="39"/>
      <c r="W296" s="39"/>
      <c r="X296" s="39"/>
      <c r="Y296" s="39"/>
      <c r="Z296" s="39"/>
      <c r="AA296" s="39"/>
      <c r="AB296" s="39"/>
      <c r="AC296" s="39"/>
      <c r="AD296" s="39"/>
      <c r="AE296" s="39"/>
      <c r="AT296" s="18" t="s">
        <v>161</v>
      </c>
      <c r="AU296" s="18" t="s">
        <v>83</v>
      </c>
    </row>
    <row r="297" spans="1:63" s="12" customFormat="1" ht="25.9" customHeight="1">
      <c r="A297" s="12"/>
      <c r="B297" s="197"/>
      <c r="C297" s="198"/>
      <c r="D297" s="199" t="s">
        <v>73</v>
      </c>
      <c r="E297" s="200" t="s">
        <v>488</v>
      </c>
      <c r="F297" s="200" t="s">
        <v>489</v>
      </c>
      <c r="G297" s="198"/>
      <c r="H297" s="198"/>
      <c r="I297" s="201"/>
      <c r="J297" s="202">
        <f>BK297</f>
        <v>0</v>
      </c>
      <c r="K297" s="198"/>
      <c r="L297" s="203"/>
      <c r="M297" s="204"/>
      <c r="N297" s="205"/>
      <c r="O297" s="205"/>
      <c r="P297" s="206">
        <f>P298+P327+P332+P340</f>
        <v>0</v>
      </c>
      <c r="Q297" s="205"/>
      <c r="R297" s="206">
        <f>R298+R327+R332+R340</f>
        <v>1.1854519799999998</v>
      </c>
      <c r="S297" s="205"/>
      <c r="T297" s="207">
        <f>T298+T327+T332+T340</f>
        <v>0</v>
      </c>
      <c r="U297" s="12"/>
      <c r="V297" s="12"/>
      <c r="W297" s="12"/>
      <c r="X297" s="12"/>
      <c r="Y297" s="12"/>
      <c r="Z297" s="12"/>
      <c r="AA297" s="12"/>
      <c r="AB297" s="12"/>
      <c r="AC297" s="12"/>
      <c r="AD297" s="12"/>
      <c r="AE297" s="12"/>
      <c r="AR297" s="208" t="s">
        <v>83</v>
      </c>
      <c r="AT297" s="209" t="s">
        <v>73</v>
      </c>
      <c r="AU297" s="209" t="s">
        <v>74</v>
      </c>
      <c r="AY297" s="208" t="s">
        <v>152</v>
      </c>
      <c r="BK297" s="210">
        <f>BK298+BK327+BK332+BK340</f>
        <v>0</v>
      </c>
    </row>
    <row r="298" spans="1:63" s="12" customFormat="1" ht="22.8" customHeight="1">
      <c r="A298" s="12"/>
      <c r="B298" s="197"/>
      <c r="C298" s="198"/>
      <c r="D298" s="199" t="s">
        <v>73</v>
      </c>
      <c r="E298" s="211" t="s">
        <v>490</v>
      </c>
      <c r="F298" s="211" t="s">
        <v>491</v>
      </c>
      <c r="G298" s="198"/>
      <c r="H298" s="198"/>
      <c r="I298" s="201"/>
      <c r="J298" s="212">
        <f>BK298</f>
        <v>0</v>
      </c>
      <c r="K298" s="198"/>
      <c r="L298" s="203"/>
      <c r="M298" s="204"/>
      <c r="N298" s="205"/>
      <c r="O298" s="205"/>
      <c r="P298" s="206">
        <f>SUM(P299:P326)</f>
        <v>0</v>
      </c>
      <c r="Q298" s="205"/>
      <c r="R298" s="206">
        <f>SUM(R299:R326)</f>
        <v>1.00202142</v>
      </c>
      <c r="S298" s="205"/>
      <c r="T298" s="207">
        <f>SUM(T299:T326)</f>
        <v>0</v>
      </c>
      <c r="U298" s="12"/>
      <c r="V298" s="12"/>
      <c r="W298" s="12"/>
      <c r="X298" s="12"/>
      <c r="Y298" s="12"/>
      <c r="Z298" s="12"/>
      <c r="AA298" s="12"/>
      <c r="AB298" s="12"/>
      <c r="AC298" s="12"/>
      <c r="AD298" s="12"/>
      <c r="AE298" s="12"/>
      <c r="AR298" s="208" t="s">
        <v>83</v>
      </c>
      <c r="AT298" s="209" t="s">
        <v>73</v>
      </c>
      <c r="AU298" s="209" t="s">
        <v>81</v>
      </c>
      <c r="AY298" s="208" t="s">
        <v>152</v>
      </c>
      <c r="BK298" s="210">
        <f>SUM(BK299:BK326)</f>
        <v>0</v>
      </c>
    </row>
    <row r="299" spans="1:65" s="2" customFormat="1" ht="24.15" customHeight="1">
      <c r="A299" s="39"/>
      <c r="B299" s="40"/>
      <c r="C299" s="213" t="s">
        <v>402</v>
      </c>
      <c r="D299" s="213" t="s">
        <v>154</v>
      </c>
      <c r="E299" s="214" t="s">
        <v>1236</v>
      </c>
      <c r="F299" s="215" t="s">
        <v>1237</v>
      </c>
      <c r="G299" s="216" t="s">
        <v>475</v>
      </c>
      <c r="H299" s="217">
        <v>74.1</v>
      </c>
      <c r="I299" s="218"/>
      <c r="J299" s="219">
        <f>ROUND(I299*H299,2)</f>
        <v>0</v>
      </c>
      <c r="K299" s="215" t="s">
        <v>158</v>
      </c>
      <c r="L299" s="45"/>
      <c r="M299" s="220" t="s">
        <v>19</v>
      </c>
      <c r="N299" s="221" t="s">
        <v>45</v>
      </c>
      <c r="O299" s="85"/>
      <c r="P299" s="222">
        <f>O299*H299</f>
        <v>0</v>
      </c>
      <c r="Q299" s="222">
        <v>0</v>
      </c>
      <c r="R299" s="222">
        <f>Q299*H299</f>
        <v>0</v>
      </c>
      <c r="S299" s="222">
        <v>0</v>
      </c>
      <c r="T299" s="223">
        <f>S299*H299</f>
        <v>0</v>
      </c>
      <c r="U299" s="39"/>
      <c r="V299" s="39"/>
      <c r="W299" s="39"/>
      <c r="X299" s="39"/>
      <c r="Y299" s="39"/>
      <c r="Z299" s="39"/>
      <c r="AA299" s="39"/>
      <c r="AB299" s="39"/>
      <c r="AC299" s="39"/>
      <c r="AD299" s="39"/>
      <c r="AE299" s="39"/>
      <c r="AR299" s="224" t="s">
        <v>268</v>
      </c>
      <c r="AT299" s="224" t="s">
        <v>154</v>
      </c>
      <c r="AU299" s="224" t="s">
        <v>83</v>
      </c>
      <c r="AY299" s="18" t="s">
        <v>152</v>
      </c>
      <c r="BE299" s="225">
        <f>IF(N299="základní",J299,0)</f>
        <v>0</v>
      </c>
      <c r="BF299" s="225">
        <f>IF(N299="snížená",J299,0)</f>
        <v>0</v>
      </c>
      <c r="BG299" s="225">
        <f>IF(N299="zákl. přenesená",J299,0)</f>
        <v>0</v>
      </c>
      <c r="BH299" s="225">
        <f>IF(N299="sníž. přenesená",J299,0)</f>
        <v>0</v>
      </c>
      <c r="BI299" s="225">
        <f>IF(N299="nulová",J299,0)</f>
        <v>0</v>
      </c>
      <c r="BJ299" s="18" t="s">
        <v>81</v>
      </c>
      <c r="BK299" s="225">
        <f>ROUND(I299*H299,2)</f>
        <v>0</v>
      </c>
      <c r="BL299" s="18" t="s">
        <v>268</v>
      </c>
      <c r="BM299" s="224" t="s">
        <v>1238</v>
      </c>
    </row>
    <row r="300" spans="1:47" s="2" customFormat="1" ht="12">
      <c r="A300" s="39"/>
      <c r="B300" s="40"/>
      <c r="C300" s="41"/>
      <c r="D300" s="226" t="s">
        <v>161</v>
      </c>
      <c r="E300" s="41"/>
      <c r="F300" s="227" t="s">
        <v>551</v>
      </c>
      <c r="G300" s="41"/>
      <c r="H300" s="41"/>
      <c r="I300" s="228"/>
      <c r="J300" s="41"/>
      <c r="K300" s="41"/>
      <c r="L300" s="45"/>
      <c r="M300" s="229"/>
      <c r="N300" s="230"/>
      <c r="O300" s="85"/>
      <c r="P300" s="85"/>
      <c r="Q300" s="85"/>
      <c r="R300" s="85"/>
      <c r="S300" s="85"/>
      <c r="T300" s="86"/>
      <c r="U300" s="39"/>
      <c r="V300" s="39"/>
      <c r="W300" s="39"/>
      <c r="X300" s="39"/>
      <c r="Y300" s="39"/>
      <c r="Z300" s="39"/>
      <c r="AA300" s="39"/>
      <c r="AB300" s="39"/>
      <c r="AC300" s="39"/>
      <c r="AD300" s="39"/>
      <c r="AE300" s="39"/>
      <c r="AT300" s="18" t="s">
        <v>161</v>
      </c>
      <c r="AU300" s="18" t="s">
        <v>83</v>
      </c>
    </row>
    <row r="301" spans="1:51" s="13" customFormat="1" ht="12">
      <c r="A301" s="13"/>
      <c r="B301" s="231"/>
      <c r="C301" s="232"/>
      <c r="D301" s="226" t="s">
        <v>163</v>
      </c>
      <c r="E301" s="233" t="s">
        <v>19</v>
      </c>
      <c r="F301" s="234" t="s">
        <v>1239</v>
      </c>
      <c r="G301" s="232"/>
      <c r="H301" s="233" t="s">
        <v>19</v>
      </c>
      <c r="I301" s="235"/>
      <c r="J301" s="232"/>
      <c r="K301" s="232"/>
      <c r="L301" s="236"/>
      <c r="M301" s="237"/>
      <c r="N301" s="238"/>
      <c r="O301" s="238"/>
      <c r="P301" s="238"/>
      <c r="Q301" s="238"/>
      <c r="R301" s="238"/>
      <c r="S301" s="238"/>
      <c r="T301" s="239"/>
      <c r="U301" s="13"/>
      <c r="V301" s="13"/>
      <c r="W301" s="13"/>
      <c r="X301" s="13"/>
      <c r="Y301" s="13"/>
      <c r="Z301" s="13"/>
      <c r="AA301" s="13"/>
      <c r="AB301" s="13"/>
      <c r="AC301" s="13"/>
      <c r="AD301" s="13"/>
      <c r="AE301" s="13"/>
      <c r="AT301" s="240" t="s">
        <v>163</v>
      </c>
      <c r="AU301" s="240" t="s">
        <v>83</v>
      </c>
      <c r="AV301" s="13" t="s">
        <v>81</v>
      </c>
      <c r="AW301" s="13" t="s">
        <v>33</v>
      </c>
      <c r="AX301" s="13" t="s">
        <v>74</v>
      </c>
      <c r="AY301" s="240" t="s">
        <v>152</v>
      </c>
    </row>
    <row r="302" spans="1:51" s="14" customFormat="1" ht="12">
      <c r="A302" s="14"/>
      <c r="B302" s="241"/>
      <c r="C302" s="242"/>
      <c r="D302" s="226" t="s">
        <v>163</v>
      </c>
      <c r="E302" s="243" t="s">
        <v>19</v>
      </c>
      <c r="F302" s="244" t="s">
        <v>1240</v>
      </c>
      <c r="G302" s="242"/>
      <c r="H302" s="245">
        <v>74.1</v>
      </c>
      <c r="I302" s="246"/>
      <c r="J302" s="242"/>
      <c r="K302" s="242"/>
      <c r="L302" s="247"/>
      <c r="M302" s="248"/>
      <c r="N302" s="249"/>
      <c r="O302" s="249"/>
      <c r="P302" s="249"/>
      <c r="Q302" s="249"/>
      <c r="R302" s="249"/>
      <c r="S302" s="249"/>
      <c r="T302" s="250"/>
      <c r="U302" s="14"/>
      <c r="V302" s="14"/>
      <c r="W302" s="14"/>
      <c r="X302" s="14"/>
      <c r="Y302" s="14"/>
      <c r="Z302" s="14"/>
      <c r="AA302" s="14"/>
      <c r="AB302" s="14"/>
      <c r="AC302" s="14"/>
      <c r="AD302" s="14"/>
      <c r="AE302" s="14"/>
      <c r="AT302" s="251" t="s">
        <v>163</v>
      </c>
      <c r="AU302" s="251" t="s">
        <v>83</v>
      </c>
      <c r="AV302" s="14" t="s">
        <v>83</v>
      </c>
      <c r="AW302" s="14" t="s">
        <v>33</v>
      </c>
      <c r="AX302" s="14" t="s">
        <v>74</v>
      </c>
      <c r="AY302" s="251" t="s">
        <v>152</v>
      </c>
    </row>
    <row r="303" spans="1:51" s="15" customFormat="1" ht="12">
      <c r="A303" s="15"/>
      <c r="B303" s="252"/>
      <c r="C303" s="253"/>
      <c r="D303" s="226" t="s">
        <v>163</v>
      </c>
      <c r="E303" s="254" t="s">
        <v>19</v>
      </c>
      <c r="F303" s="255" t="s">
        <v>170</v>
      </c>
      <c r="G303" s="253"/>
      <c r="H303" s="256">
        <v>74.1</v>
      </c>
      <c r="I303" s="257"/>
      <c r="J303" s="253"/>
      <c r="K303" s="253"/>
      <c r="L303" s="258"/>
      <c r="M303" s="259"/>
      <c r="N303" s="260"/>
      <c r="O303" s="260"/>
      <c r="P303" s="260"/>
      <c r="Q303" s="260"/>
      <c r="R303" s="260"/>
      <c r="S303" s="260"/>
      <c r="T303" s="261"/>
      <c r="U303" s="15"/>
      <c r="V303" s="15"/>
      <c r="W303" s="15"/>
      <c r="X303" s="15"/>
      <c r="Y303" s="15"/>
      <c r="Z303" s="15"/>
      <c r="AA303" s="15"/>
      <c r="AB303" s="15"/>
      <c r="AC303" s="15"/>
      <c r="AD303" s="15"/>
      <c r="AE303" s="15"/>
      <c r="AT303" s="262" t="s">
        <v>163</v>
      </c>
      <c r="AU303" s="262" t="s">
        <v>83</v>
      </c>
      <c r="AV303" s="15" t="s">
        <v>159</v>
      </c>
      <c r="AW303" s="15" t="s">
        <v>33</v>
      </c>
      <c r="AX303" s="15" t="s">
        <v>81</v>
      </c>
      <c r="AY303" s="262" t="s">
        <v>152</v>
      </c>
    </row>
    <row r="304" spans="1:65" s="2" customFormat="1" ht="14.4" customHeight="1">
      <c r="A304" s="39"/>
      <c r="B304" s="40"/>
      <c r="C304" s="263" t="s">
        <v>406</v>
      </c>
      <c r="D304" s="263" t="s">
        <v>531</v>
      </c>
      <c r="E304" s="264" t="s">
        <v>553</v>
      </c>
      <c r="F304" s="265" t="s">
        <v>554</v>
      </c>
      <c r="G304" s="266" t="s">
        <v>157</v>
      </c>
      <c r="H304" s="267">
        <v>0.815</v>
      </c>
      <c r="I304" s="268"/>
      <c r="J304" s="269">
        <f>ROUND(I304*H304,2)</f>
        <v>0</v>
      </c>
      <c r="K304" s="265" t="s">
        <v>158</v>
      </c>
      <c r="L304" s="270"/>
      <c r="M304" s="271" t="s">
        <v>19</v>
      </c>
      <c r="N304" s="272" t="s">
        <v>45</v>
      </c>
      <c r="O304" s="85"/>
      <c r="P304" s="222">
        <f>O304*H304</f>
        <v>0</v>
      </c>
      <c r="Q304" s="222">
        <v>0.55</v>
      </c>
      <c r="R304" s="222">
        <f>Q304*H304</f>
        <v>0.44825</v>
      </c>
      <c r="S304" s="222">
        <v>0</v>
      </c>
      <c r="T304" s="223">
        <f>S304*H304</f>
        <v>0</v>
      </c>
      <c r="U304" s="39"/>
      <c r="V304" s="39"/>
      <c r="W304" s="39"/>
      <c r="X304" s="39"/>
      <c r="Y304" s="39"/>
      <c r="Z304" s="39"/>
      <c r="AA304" s="39"/>
      <c r="AB304" s="39"/>
      <c r="AC304" s="39"/>
      <c r="AD304" s="39"/>
      <c r="AE304" s="39"/>
      <c r="AR304" s="224" t="s">
        <v>380</v>
      </c>
      <c r="AT304" s="224" t="s">
        <v>531</v>
      </c>
      <c r="AU304" s="224" t="s">
        <v>83</v>
      </c>
      <c r="AY304" s="18" t="s">
        <v>152</v>
      </c>
      <c r="BE304" s="225">
        <f>IF(N304="základní",J304,0)</f>
        <v>0</v>
      </c>
      <c r="BF304" s="225">
        <f>IF(N304="snížená",J304,0)</f>
        <v>0</v>
      </c>
      <c r="BG304" s="225">
        <f>IF(N304="zákl. přenesená",J304,0)</f>
        <v>0</v>
      </c>
      <c r="BH304" s="225">
        <f>IF(N304="sníž. přenesená",J304,0)</f>
        <v>0</v>
      </c>
      <c r="BI304" s="225">
        <f>IF(N304="nulová",J304,0)</f>
        <v>0</v>
      </c>
      <c r="BJ304" s="18" t="s">
        <v>81</v>
      </c>
      <c r="BK304" s="225">
        <f>ROUND(I304*H304,2)</f>
        <v>0</v>
      </c>
      <c r="BL304" s="18" t="s">
        <v>268</v>
      </c>
      <c r="BM304" s="224" t="s">
        <v>1241</v>
      </c>
    </row>
    <row r="305" spans="1:51" s="13" customFormat="1" ht="12">
      <c r="A305" s="13"/>
      <c r="B305" s="231"/>
      <c r="C305" s="232"/>
      <c r="D305" s="226" t="s">
        <v>163</v>
      </c>
      <c r="E305" s="233" t="s">
        <v>19</v>
      </c>
      <c r="F305" s="234" t="s">
        <v>1239</v>
      </c>
      <c r="G305" s="232"/>
      <c r="H305" s="233" t="s">
        <v>19</v>
      </c>
      <c r="I305" s="235"/>
      <c r="J305" s="232"/>
      <c r="K305" s="232"/>
      <c r="L305" s="236"/>
      <c r="M305" s="237"/>
      <c r="N305" s="238"/>
      <c r="O305" s="238"/>
      <c r="P305" s="238"/>
      <c r="Q305" s="238"/>
      <c r="R305" s="238"/>
      <c r="S305" s="238"/>
      <c r="T305" s="239"/>
      <c r="U305" s="13"/>
      <c r="V305" s="13"/>
      <c r="W305" s="13"/>
      <c r="X305" s="13"/>
      <c r="Y305" s="13"/>
      <c r="Z305" s="13"/>
      <c r="AA305" s="13"/>
      <c r="AB305" s="13"/>
      <c r="AC305" s="13"/>
      <c r="AD305" s="13"/>
      <c r="AE305" s="13"/>
      <c r="AT305" s="240" t="s">
        <v>163</v>
      </c>
      <c r="AU305" s="240" t="s">
        <v>83</v>
      </c>
      <c r="AV305" s="13" t="s">
        <v>81</v>
      </c>
      <c r="AW305" s="13" t="s">
        <v>33</v>
      </c>
      <c r="AX305" s="13" t="s">
        <v>74</v>
      </c>
      <c r="AY305" s="240" t="s">
        <v>152</v>
      </c>
    </row>
    <row r="306" spans="1:51" s="14" customFormat="1" ht="12">
      <c r="A306" s="14"/>
      <c r="B306" s="241"/>
      <c r="C306" s="242"/>
      <c r="D306" s="226" t="s">
        <v>163</v>
      </c>
      <c r="E306" s="243" t="s">
        <v>19</v>
      </c>
      <c r="F306" s="244" t="s">
        <v>1242</v>
      </c>
      <c r="G306" s="242"/>
      <c r="H306" s="245">
        <v>0.741</v>
      </c>
      <c r="I306" s="246"/>
      <c r="J306" s="242"/>
      <c r="K306" s="242"/>
      <c r="L306" s="247"/>
      <c r="M306" s="248"/>
      <c r="N306" s="249"/>
      <c r="O306" s="249"/>
      <c r="P306" s="249"/>
      <c r="Q306" s="249"/>
      <c r="R306" s="249"/>
      <c r="S306" s="249"/>
      <c r="T306" s="250"/>
      <c r="U306" s="14"/>
      <c r="V306" s="14"/>
      <c r="W306" s="14"/>
      <c r="X306" s="14"/>
      <c r="Y306" s="14"/>
      <c r="Z306" s="14"/>
      <c r="AA306" s="14"/>
      <c r="AB306" s="14"/>
      <c r="AC306" s="14"/>
      <c r="AD306" s="14"/>
      <c r="AE306" s="14"/>
      <c r="AT306" s="251" t="s">
        <v>163</v>
      </c>
      <c r="AU306" s="251" t="s">
        <v>83</v>
      </c>
      <c r="AV306" s="14" t="s">
        <v>83</v>
      </c>
      <c r="AW306" s="14" t="s">
        <v>33</v>
      </c>
      <c r="AX306" s="14" t="s">
        <v>74</v>
      </c>
      <c r="AY306" s="251" t="s">
        <v>152</v>
      </c>
    </row>
    <row r="307" spans="1:51" s="15" customFormat="1" ht="12">
      <c r="A307" s="15"/>
      <c r="B307" s="252"/>
      <c r="C307" s="253"/>
      <c r="D307" s="226" t="s">
        <v>163</v>
      </c>
      <c r="E307" s="254" t="s">
        <v>19</v>
      </c>
      <c r="F307" s="255" t="s">
        <v>170</v>
      </c>
      <c r="G307" s="253"/>
      <c r="H307" s="256">
        <v>0.741</v>
      </c>
      <c r="I307" s="257"/>
      <c r="J307" s="253"/>
      <c r="K307" s="253"/>
      <c r="L307" s="258"/>
      <c r="M307" s="259"/>
      <c r="N307" s="260"/>
      <c r="O307" s="260"/>
      <c r="P307" s="260"/>
      <c r="Q307" s="260"/>
      <c r="R307" s="260"/>
      <c r="S307" s="260"/>
      <c r="T307" s="261"/>
      <c r="U307" s="15"/>
      <c r="V307" s="15"/>
      <c r="W307" s="15"/>
      <c r="X307" s="15"/>
      <c r="Y307" s="15"/>
      <c r="Z307" s="15"/>
      <c r="AA307" s="15"/>
      <c r="AB307" s="15"/>
      <c r="AC307" s="15"/>
      <c r="AD307" s="15"/>
      <c r="AE307" s="15"/>
      <c r="AT307" s="262" t="s">
        <v>163</v>
      </c>
      <c r="AU307" s="262" t="s">
        <v>83</v>
      </c>
      <c r="AV307" s="15" t="s">
        <v>159</v>
      </c>
      <c r="AW307" s="15" t="s">
        <v>33</v>
      </c>
      <c r="AX307" s="15" t="s">
        <v>81</v>
      </c>
      <c r="AY307" s="262" t="s">
        <v>152</v>
      </c>
    </row>
    <row r="308" spans="1:51" s="14" customFormat="1" ht="12">
      <c r="A308" s="14"/>
      <c r="B308" s="241"/>
      <c r="C308" s="242"/>
      <c r="D308" s="226" t="s">
        <v>163</v>
      </c>
      <c r="E308" s="242"/>
      <c r="F308" s="244" t="s">
        <v>1243</v>
      </c>
      <c r="G308" s="242"/>
      <c r="H308" s="245">
        <v>0.815</v>
      </c>
      <c r="I308" s="246"/>
      <c r="J308" s="242"/>
      <c r="K308" s="242"/>
      <c r="L308" s="247"/>
      <c r="M308" s="248"/>
      <c r="N308" s="249"/>
      <c r="O308" s="249"/>
      <c r="P308" s="249"/>
      <c r="Q308" s="249"/>
      <c r="R308" s="249"/>
      <c r="S308" s="249"/>
      <c r="T308" s="250"/>
      <c r="U308" s="14"/>
      <c r="V308" s="14"/>
      <c r="W308" s="14"/>
      <c r="X308" s="14"/>
      <c r="Y308" s="14"/>
      <c r="Z308" s="14"/>
      <c r="AA308" s="14"/>
      <c r="AB308" s="14"/>
      <c r="AC308" s="14"/>
      <c r="AD308" s="14"/>
      <c r="AE308" s="14"/>
      <c r="AT308" s="251" t="s">
        <v>163</v>
      </c>
      <c r="AU308" s="251" t="s">
        <v>83</v>
      </c>
      <c r="AV308" s="14" t="s">
        <v>83</v>
      </c>
      <c r="AW308" s="14" t="s">
        <v>4</v>
      </c>
      <c r="AX308" s="14" t="s">
        <v>81</v>
      </c>
      <c r="AY308" s="251" t="s">
        <v>152</v>
      </c>
    </row>
    <row r="309" spans="1:65" s="2" customFormat="1" ht="24.15" customHeight="1">
      <c r="A309" s="39"/>
      <c r="B309" s="40"/>
      <c r="C309" s="213" t="s">
        <v>415</v>
      </c>
      <c r="D309" s="213" t="s">
        <v>154</v>
      </c>
      <c r="E309" s="214" t="s">
        <v>604</v>
      </c>
      <c r="F309" s="215" t="s">
        <v>605</v>
      </c>
      <c r="G309" s="216" t="s">
        <v>240</v>
      </c>
      <c r="H309" s="217">
        <v>34.16</v>
      </c>
      <c r="I309" s="218"/>
      <c r="J309" s="219">
        <f>ROUND(I309*H309,2)</f>
        <v>0</v>
      </c>
      <c r="K309" s="215" t="s">
        <v>158</v>
      </c>
      <c r="L309" s="45"/>
      <c r="M309" s="220" t="s">
        <v>19</v>
      </c>
      <c r="N309" s="221" t="s">
        <v>45</v>
      </c>
      <c r="O309" s="85"/>
      <c r="P309" s="222">
        <f>O309*H309</f>
        <v>0</v>
      </c>
      <c r="Q309" s="222">
        <v>0</v>
      </c>
      <c r="R309" s="222">
        <f>Q309*H309</f>
        <v>0</v>
      </c>
      <c r="S309" s="222">
        <v>0</v>
      </c>
      <c r="T309" s="223">
        <f>S309*H309</f>
        <v>0</v>
      </c>
      <c r="U309" s="39"/>
      <c r="V309" s="39"/>
      <c r="W309" s="39"/>
      <c r="X309" s="39"/>
      <c r="Y309" s="39"/>
      <c r="Z309" s="39"/>
      <c r="AA309" s="39"/>
      <c r="AB309" s="39"/>
      <c r="AC309" s="39"/>
      <c r="AD309" s="39"/>
      <c r="AE309" s="39"/>
      <c r="AR309" s="224" t="s">
        <v>268</v>
      </c>
      <c r="AT309" s="224" t="s">
        <v>154</v>
      </c>
      <c r="AU309" s="224" t="s">
        <v>83</v>
      </c>
      <c r="AY309" s="18" t="s">
        <v>152</v>
      </c>
      <c r="BE309" s="225">
        <f>IF(N309="základní",J309,0)</f>
        <v>0</v>
      </c>
      <c r="BF309" s="225">
        <f>IF(N309="snížená",J309,0)</f>
        <v>0</v>
      </c>
      <c r="BG309" s="225">
        <f>IF(N309="zákl. přenesená",J309,0)</f>
        <v>0</v>
      </c>
      <c r="BH309" s="225">
        <f>IF(N309="sníž. přenesená",J309,0)</f>
        <v>0</v>
      </c>
      <c r="BI309" s="225">
        <f>IF(N309="nulová",J309,0)</f>
        <v>0</v>
      </c>
      <c r="BJ309" s="18" t="s">
        <v>81</v>
      </c>
      <c r="BK309" s="225">
        <f>ROUND(I309*H309,2)</f>
        <v>0</v>
      </c>
      <c r="BL309" s="18" t="s">
        <v>268</v>
      </c>
      <c r="BM309" s="224" t="s">
        <v>1244</v>
      </c>
    </row>
    <row r="310" spans="1:47" s="2" customFormat="1" ht="12">
      <c r="A310" s="39"/>
      <c r="B310" s="40"/>
      <c r="C310" s="41"/>
      <c r="D310" s="226" t="s">
        <v>161</v>
      </c>
      <c r="E310" s="41"/>
      <c r="F310" s="227" t="s">
        <v>607</v>
      </c>
      <c r="G310" s="41"/>
      <c r="H310" s="41"/>
      <c r="I310" s="228"/>
      <c r="J310" s="41"/>
      <c r="K310" s="41"/>
      <c r="L310" s="45"/>
      <c r="M310" s="229"/>
      <c r="N310" s="230"/>
      <c r="O310" s="85"/>
      <c r="P310" s="85"/>
      <c r="Q310" s="85"/>
      <c r="R310" s="85"/>
      <c r="S310" s="85"/>
      <c r="T310" s="86"/>
      <c r="U310" s="39"/>
      <c r="V310" s="39"/>
      <c r="W310" s="39"/>
      <c r="X310" s="39"/>
      <c r="Y310" s="39"/>
      <c r="Z310" s="39"/>
      <c r="AA310" s="39"/>
      <c r="AB310" s="39"/>
      <c r="AC310" s="39"/>
      <c r="AD310" s="39"/>
      <c r="AE310" s="39"/>
      <c r="AT310" s="18" t="s">
        <v>161</v>
      </c>
      <c r="AU310" s="18" t="s">
        <v>83</v>
      </c>
    </row>
    <row r="311" spans="1:51" s="13" customFormat="1" ht="12">
      <c r="A311" s="13"/>
      <c r="B311" s="231"/>
      <c r="C311" s="232"/>
      <c r="D311" s="226" t="s">
        <v>163</v>
      </c>
      <c r="E311" s="233" t="s">
        <v>19</v>
      </c>
      <c r="F311" s="234" t="s">
        <v>1245</v>
      </c>
      <c r="G311" s="232"/>
      <c r="H311" s="233" t="s">
        <v>19</v>
      </c>
      <c r="I311" s="235"/>
      <c r="J311" s="232"/>
      <c r="K311" s="232"/>
      <c r="L311" s="236"/>
      <c r="M311" s="237"/>
      <c r="N311" s="238"/>
      <c r="O311" s="238"/>
      <c r="P311" s="238"/>
      <c r="Q311" s="238"/>
      <c r="R311" s="238"/>
      <c r="S311" s="238"/>
      <c r="T311" s="239"/>
      <c r="U311" s="13"/>
      <c r="V311" s="13"/>
      <c r="W311" s="13"/>
      <c r="X311" s="13"/>
      <c r="Y311" s="13"/>
      <c r="Z311" s="13"/>
      <c r="AA311" s="13"/>
      <c r="AB311" s="13"/>
      <c r="AC311" s="13"/>
      <c r="AD311" s="13"/>
      <c r="AE311" s="13"/>
      <c r="AT311" s="240" t="s">
        <v>163</v>
      </c>
      <c r="AU311" s="240" t="s">
        <v>83</v>
      </c>
      <c r="AV311" s="13" t="s">
        <v>81</v>
      </c>
      <c r="AW311" s="13" t="s">
        <v>33</v>
      </c>
      <c r="AX311" s="13" t="s">
        <v>74</v>
      </c>
      <c r="AY311" s="240" t="s">
        <v>152</v>
      </c>
    </row>
    <row r="312" spans="1:51" s="14" customFormat="1" ht="12">
      <c r="A312" s="14"/>
      <c r="B312" s="241"/>
      <c r="C312" s="242"/>
      <c r="D312" s="226" t="s">
        <v>163</v>
      </c>
      <c r="E312" s="243" t="s">
        <v>19</v>
      </c>
      <c r="F312" s="244" t="s">
        <v>1246</v>
      </c>
      <c r="G312" s="242"/>
      <c r="H312" s="245">
        <v>34.16</v>
      </c>
      <c r="I312" s="246"/>
      <c r="J312" s="242"/>
      <c r="K312" s="242"/>
      <c r="L312" s="247"/>
      <c r="M312" s="248"/>
      <c r="N312" s="249"/>
      <c r="O312" s="249"/>
      <c r="P312" s="249"/>
      <c r="Q312" s="249"/>
      <c r="R312" s="249"/>
      <c r="S312" s="249"/>
      <c r="T312" s="250"/>
      <c r="U312" s="14"/>
      <c r="V312" s="14"/>
      <c r="W312" s="14"/>
      <c r="X312" s="14"/>
      <c r="Y312" s="14"/>
      <c r="Z312" s="14"/>
      <c r="AA312" s="14"/>
      <c r="AB312" s="14"/>
      <c r="AC312" s="14"/>
      <c r="AD312" s="14"/>
      <c r="AE312" s="14"/>
      <c r="AT312" s="251" t="s">
        <v>163</v>
      </c>
      <c r="AU312" s="251" t="s">
        <v>83</v>
      </c>
      <c r="AV312" s="14" t="s">
        <v>83</v>
      </c>
      <c r="AW312" s="14" t="s">
        <v>33</v>
      </c>
      <c r="AX312" s="14" t="s">
        <v>74</v>
      </c>
      <c r="AY312" s="251" t="s">
        <v>152</v>
      </c>
    </row>
    <row r="313" spans="1:51" s="15" customFormat="1" ht="12">
      <c r="A313" s="15"/>
      <c r="B313" s="252"/>
      <c r="C313" s="253"/>
      <c r="D313" s="226" t="s">
        <v>163</v>
      </c>
      <c r="E313" s="254" t="s">
        <v>19</v>
      </c>
      <c r="F313" s="255" t="s">
        <v>170</v>
      </c>
      <c r="G313" s="253"/>
      <c r="H313" s="256">
        <v>34.16</v>
      </c>
      <c r="I313" s="257"/>
      <c r="J313" s="253"/>
      <c r="K313" s="253"/>
      <c r="L313" s="258"/>
      <c r="M313" s="259"/>
      <c r="N313" s="260"/>
      <c r="O313" s="260"/>
      <c r="P313" s="260"/>
      <c r="Q313" s="260"/>
      <c r="R313" s="260"/>
      <c r="S313" s="260"/>
      <c r="T313" s="261"/>
      <c r="U313" s="15"/>
      <c r="V313" s="15"/>
      <c r="W313" s="15"/>
      <c r="X313" s="15"/>
      <c r="Y313" s="15"/>
      <c r="Z313" s="15"/>
      <c r="AA313" s="15"/>
      <c r="AB313" s="15"/>
      <c r="AC313" s="15"/>
      <c r="AD313" s="15"/>
      <c r="AE313" s="15"/>
      <c r="AT313" s="262" t="s">
        <v>163</v>
      </c>
      <c r="AU313" s="262" t="s">
        <v>83</v>
      </c>
      <c r="AV313" s="15" t="s">
        <v>159</v>
      </c>
      <c r="AW313" s="15" t="s">
        <v>33</v>
      </c>
      <c r="AX313" s="15" t="s">
        <v>81</v>
      </c>
      <c r="AY313" s="262" t="s">
        <v>152</v>
      </c>
    </row>
    <row r="314" spans="1:65" s="2" customFormat="1" ht="14.4" customHeight="1">
      <c r="A314" s="39"/>
      <c r="B314" s="40"/>
      <c r="C314" s="263" t="s">
        <v>421</v>
      </c>
      <c r="D314" s="263" t="s">
        <v>531</v>
      </c>
      <c r="E314" s="264" t="s">
        <v>1247</v>
      </c>
      <c r="F314" s="265" t="s">
        <v>1248</v>
      </c>
      <c r="G314" s="266" t="s">
        <v>157</v>
      </c>
      <c r="H314" s="267">
        <v>1.025</v>
      </c>
      <c r="I314" s="268"/>
      <c r="J314" s="269">
        <f>ROUND(I314*H314,2)</f>
        <v>0</v>
      </c>
      <c r="K314" s="265" t="s">
        <v>158</v>
      </c>
      <c r="L314" s="270"/>
      <c r="M314" s="271" t="s">
        <v>19</v>
      </c>
      <c r="N314" s="272" t="s">
        <v>45</v>
      </c>
      <c r="O314" s="85"/>
      <c r="P314" s="222">
        <f>O314*H314</f>
        <v>0</v>
      </c>
      <c r="Q314" s="222">
        <v>0.5</v>
      </c>
      <c r="R314" s="222">
        <f>Q314*H314</f>
        <v>0.5125</v>
      </c>
      <c r="S314" s="222">
        <v>0</v>
      </c>
      <c r="T314" s="223">
        <f>S314*H314</f>
        <v>0</v>
      </c>
      <c r="U314" s="39"/>
      <c r="V314" s="39"/>
      <c r="W314" s="39"/>
      <c r="X314" s="39"/>
      <c r="Y314" s="39"/>
      <c r="Z314" s="39"/>
      <c r="AA314" s="39"/>
      <c r="AB314" s="39"/>
      <c r="AC314" s="39"/>
      <c r="AD314" s="39"/>
      <c r="AE314" s="39"/>
      <c r="AR314" s="224" t="s">
        <v>380</v>
      </c>
      <c r="AT314" s="224" t="s">
        <v>531</v>
      </c>
      <c r="AU314" s="224" t="s">
        <v>83</v>
      </c>
      <c r="AY314" s="18" t="s">
        <v>152</v>
      </c>
      <c r="BE314" s="225">
        <f>IF(N314="základní",J314,0)</f>
        <v>0</v>
      </c>
      <c r="BF314" s="225">
        <f>IF(N314="snížená",J314,0)</f>
        <v>0</v>
      </c>
      <c r="BG314" s="225">
        <f>IF(N314="zákl. přenesená",J314,0)</f>
        <v>0</v>
      </c>
      <c r="BH314" s="225">
        <f>IF(N314="sníž. přenesená",J314,0)</f>
        <v>0</v>
      </c>
      <c r="BI314" s="225">
        <f>IF(N314="nulová",J314,0)</f>
        <v>0</v>
      </c>
      <c r="BJ314" s="18" t="s">
        <v>81</v>
      </c>
      <c r="BK314" s="225">
        <f>ROUND(I314*H314,2)</f>
        <v>0</v>
      </c>
      <c r="BL314" s="18" t="s">
        <v>268</v>
      </c>
      <c r="BM314" s="224" t="s">
        <v>1249</v>
      </c>
    </row>
    <row r="315" spans="1:51" s="13" customFormat="1" ht="12">
      <c r="A315" s="13"/>
      <c r="B315" s="231"/>
      <c r="C315" s="232"/>
      <c r="D315" s="226" t="s">
        <v>163</v>
      </c>
      <c r="E315" s="233" t="s">
        <v>19</v>
      </c>
      <c r="F315" s="234" t="s">
        <v>1245</v>
      </c>
      <c r="G315" s="232"/>
      <c r="H315" s="233" t="s">
        <v>19</v>
      </c>
      <c r="I315" s="235"/>
      <c r="J315" s="232"/>
      <c r="K315" s="232"/>
      <c r="L315" s="236"/>
      <c r="M315" s="237"/>
      <c r="N315" s="238"/>
      <c r="O315" s="238"/>
      <c r="P315" s="238"/>
      <c r="Q315" s="238"/>
      <c r="R315" s="238"/>
      <c r="S315" s="238"/>
      <c r="T315" s="239"/>
      <c r="U315" s="13"/>
      <c r="V315" s="13"/>
      <c r="W315" s="13"/>
      <c r="X315" s="13"/>
      <c r="Y315" s="13"/>
      <c r="Z315" s="13"/>
      <c r="AA315" s="13"/>
      <c r="AB315" s="13"/>
      <c r="AC315" s="13"/>
      <c r="AD315" s="13"/>
      <c r="AE315" s="13"/>
      <c r="AT315" s="240" t="s">
        <v>163</v>
      </c>
      <c r="AU315" s="240" t="s">
        <v>83</v>
      </c>
      <c r="AV315" s="13" t="s">
        <v>81</v>
      </c>
      <c r="AW315" s="13" t="s">
        <v>33</v>
      </c>
      <c r="AX315" s="13" t="s">
        <v>74</v>
      </c>
      <c r="AY315" s="240" t="s">
        <v>152</v>
      </c>
    </row>
    <row r="316" spans="1:51" s="14" customFormat="1" ht="12">
      <c r="A316" s="14"/>
      <c r="B316" s="241"/>
      <c r="C316" s="242"/>
      <c r="D316" s="226" t="s">
        <v>163</v>
      </c>
      <c r="E316" s="243" t="s">
        <v>19</v>
      </c>
      <c r="F316" s="244" t="s">
        <v>1250</v>
      </c>
      <c r="G316" s="242"/>
      <c r="H316" s="245">
        <v>1.025</v>
      </c>
      <c r="I316" s="246"/>
      <c r="J316" s="242"/>
      <c r="K316" s="242"/>
      <c r="L316" s="247"/>
      <c r="M316" s="248"/>
      <c r="N316" s="249"/>
      <c r="O316" s="249"/>
      <c r="P316" s="249"/>
      <c r="Q316" s="249"/>
      <c r="R316" s="249"/>
      <c r="S316" s="249"/>
      <c r="T316" s="250"/>
      <c r="U316" s="14"/>
      <c r="V316" s="14"/>
      <c r="W316" s="14"/>
      <c r="X316" s="14"/>
      <c r="Y316" s="14"/>
      <c r="Z316" s="14"/>
      <c r="AA316" s="14"/>
      <c r="AB316" s="14"/>
      <c r="AC316" s="14"/>
      <c r="AD316" s="14"/>
      <c r="AE316" s="14"/>
      <c r="AT316" s="251" t="s">
        <v>163</v>
      </c>
      <c r="AU316" s="251" t="s">
        <v>83</v>
      </c>
      <c r="AV316" s="14" t="s">
        <v>83</v>
      </c>
      <c r="AW316" s="14" t="s">
        <v>33</v>
      </c>
      <c r="AX316" s="14" t="s">
        <v>74</v>
      </c>
      <c r="AY316" s="251" t="s">
        <v>152</v>
      </c>
    </row>
    <row r="317" spans="1:51" s="15" customFormat="1" ht="12">
      <c r="A317" s="15"/>
      <c r="B317" s="252"/>
      <c r="C317" s="253"/>
      <c r="D317" s="226" t="s">
        <v>163</v>
      </c>
      <c r="E317" s="254" t="s">
        <v>19</v>
      </c>
      <c r="F317" s="255" t="s">
        <v>170</v>
      </c>
      <c r="G317" s="253"/>
      <c r="H317" s="256">
        <v>1.025</v>
      </c>
      <c r="I317" s="257"/>
      <c r="J317" s="253"/>
      <c r="K317" s="253"/>
      <c r="L317" s="258"/>
      <c r="M317" s="259"/>
      <c r="N317" s="260"/>
      <c r="O317" s="260"/>
      <c r="P317" s="260"/>
      <c r="Q317" s="260"/>
      <c r="R317" s="260"/>
      <c r="S317" s="260"/>
      <c r="T317" s="261"/>
      <c r="U317" s="15"/>
      <c r="V317" s="15"/>
      <c r="W317" s="15"/>
      <c r="X317" s="15"/>
      <c r="Y317" s="15"/>
      <c r="Z317" s="15"/>
      <c r="AA317" s="15"/>
      <c r="AB317" s="15"/>
      <c r="AC317" s="15"/>
      <c r="AD317" s="15"/>
      <c r="AE317" s="15"/>
      <c r="AT317" s="262" t="s">
        <v>163</v>
      </c>
      <c r="AU317" s="262" t="s">
        <v>83</v>
      </c>
      <c r="AV317" s="15" t="s">
        <v>159</v>
      </c>
      <c r="AW317" s="15" t="s">
        <v>33</v>
      </c>
      <c r="AX317" s="15" t="s">
        <v>81</v>
      </c>
      <c r="AY317" s="262" t="s">
        <v>152</v>
      </c>
    </row>
    <row r="318" spans="1:65" s="2" customFormat="1" ht="14.4" customHeight="1">
      <c r="A318" s="39"/>
      <c r="B318" s="40"/>
      <c r="C318" s="213" t="s">
        <v>433</v>
      </c>
      <c r="D318" s="213" t="s">
        <v>154</v>
      </c>
      <c r="E318" s="214" t="s">
        <v>619</v>
      </c>
      <c r="F318" s="215" t="s">
        <v>620</v>
      </c>
      <c r="G318" s="216" t="s">
        <v>157</v>
      </c>
      <c r="H318" s="217">
        <v>1.766</v>
      </c>
      <c r="I318" s="218"/>
      <c r="J318" s="219">
        <f>ROUND(I318*H318,2)</f>
        <v>0</v>
      </c>
      <c r="K318" s="215" t="s">
        <v>158</v>
      </c>
      <c r="L318" s="45"/>
      <c r="M318" s="220" t="s">
        <v>19</v>
      </c>
      <c r="N318" s="221" t="s">
        <v>45</v>
      </c>
      <c r="O318" s="85"/>
      <c r="P318" s="222">
        <f>O318*H318</f>
        <v>0</v>
      </c>
      <c r="Q318" s="222">
        <v>0.02337</v>
      </c>
      <c r="R318" s="222">
        <f>Q318*H318</f>
        <v>0.041271419999999996</v>
      </c>
      <c r="S318" s="222">
        <v>0</v>
      </c>
      <c r="T318" s="223">
        <f>S318*H318</f>
        <v>0</v>
      </c>
      <c r="U318" s="39"/>
      <c r="V318" s="39"/>
      <c r="W318" s="39"/>
      <c r="X318" s="39"/>
      <c r="Y318" s="39"/>
      <c r="Z318" s="39"/>
      <c r="AA318" s="39"/>
      <c r="AB318" s="39"/>
      <c r="AC318" s="39"/>
      <c r="AD318" s="39"/>
      <c r="AE318" s="39"/>
      <c r="AR318" s="224" t="s">
        <v>268</v>
      </c>
      <c r="AT318" s="224" t="s">
        <v>154</v>
      </c>
      <c r="AU318" s="224" t="s">
        <v>83</v>
      </c>
      <c r="AY318" s="18" t="s">
        <v>152</v>
      </c>
      <c r="BE318" s="225">
        <f>IF(N318="základní",J318,0)</f>
        <v>0</v>
      </c>
      <c r="BF318" s="225">
        <f>IF(N318="snížená",J318,0)</f>
        <v>0</v>
      </c>
      <c r="BG318" s="225">
        <f>IF(N318="zákl. přenesená",J318,0)</f>
        <v>0</v>
      </c>
      <c r="BH318" s="225">
        <f>IF(N318="sníž. přenesená",J318,0)</f>
        <v>0</v>
      </c>
      <c r="BI318" s="225">
        <f>IF(N318="nulová",J318,0)</f>
        <v>0</v>
      </c>
      <c r="BJ318" s="18" t="s">
        <v>81</v>
      </c>
      <c r="BK318" s="225">
        <f>ROUND(I318*H318,2)</f>
        <v>0</v>
      </c>
      <c r="BL318" s="18" t="s">
        <v>268</v>
      </c>
      <c r="BM318" s="224" t="s">
        <v>1251</v>
      </c>
    </row>
    <row r="319" spans="1:47" s="2" customFormat="1" ht="12">
      <c r="A319" s="39"/>
      <c r="B319" s="40"/>
      <c r="C319" s="41"/>
      <c r="D319" s="226" t="s">
        <v>161</v>
      </c>
      <c r="E319" s="41"/>
      <c r="F319" s="227" t="s">
        <v>622</v>
      </c>
      <c r="G319" s="41"/>
      <c r="H319" s="41"/>
      <c r="I319" s="228"/>
      <c r="J319" s="41"/>
      <c r="K319" s="41"/>
      <c r="L319" s="45"/>
      <c r="M319" s="229"/>
      <c r="N319" s="230"/>
      <c r="O319" s="85"/>
      <c r="P319" s="85"/>
      <c r="Q319" s="85"/>
      <c r="R319" s="85"/>
      <c r="S319" s="85"/>
      <c r="T319" s="86"/>
      <c r="U319" s="39"/>
      <c r="V319" s="39"/>
      <c r="W319" s="39"/>
      <c r="X319" s="39"/>
      <c r="Y319" s="39"/>
      <c r="Z319" s="39"/>
      <c r="AA319" s="39"/>
      <c r="AB319" s="39"/>
      <c r="AC319" s="39"/>
      <c r="AD319" s="39"/>
      <c r="AE319" s="39"/>
      <c r="AT319" s="18" t="s">
        <v>161</v>
      </c>
      <c r="AU319" s="18" t="s">
        <v>83</v>
      </c>
    </row>
    <row r="320" spans="1:51" s="13" customFormat="1" ht="12">
      <c r="A320" s="13"/>
      <c r="B320" s="231"/>
      <c r="C320" s="232"/>
      <c r="D320" s="226" t="s">
        <v>163</v>
      </c>
      <c r="E320" s="233" t="s">
        <v>19</v>
      </c>
      <c r="F320" s="234" t="s">
        <v>1239</v>
      </c>
      <c r="G320" s="232"/>
      <c r="H320" s="233" t="s">
        <v>19</v>
      </c>
      <c r="I320" s="235"/>
      <c r="J320" s="232"/>
      <c r="K320" s="232"/>
      <c r="L320" s="236"/>
      <c r="M320" s="237"/>
      <c r="N320" s="238"/>
      <c r="O320" s="238"/>
      <c r="P320" s="238"/>
      <c r="Q320" s="238"/>
      <c r="R320" s="238"/>
      <c r="S320" s="238"/>
      <c r="T320" s="239"/>
      <c r="U320" s="13"/>
      <c r="V320" s="13"/>
      <c r="W320" s="13"/>
      <c r="X320" s="13"/>
      <c r="Y320" s="13"/>
      <c r="Z320" s="13"/>
      <c r="AA320" s="13"/>
      <c r="AB320" s="13"/>
      <c r="AC320" s="13"/>
      <c r="AD320" s="13"/>
      <c r="AE320" s="13"/>
      <c r="AT320" s="240" t="s">
        <v>163</v>
      </c>
      <c r="AU320" s="240" t="s">
        <v>83</v>
      </c>
      <c r="AV320" s="13" t="s">
        <v>81</v>
      </c>
      <c r="AW320" s="13" t="s">
        <v>33</v>
      </c>
      <c r="AX320" s="13" t="s">
        <v>74</v>
      </c>
      <c r="AY320" s="240" t="s">
        <v>152</v>
      </c>
    </row>
    <row r="321" spans="1:51" s="14" customFormat="1" ht="12">
      <c r="A321" s="14"/>
      <c r="B321" s="241"/>
      <c r="C321" s="242"/>
      <c r="D321" s="226" t="s">
        <v>163</v>
      </c>
      <c r="E321" s="243" t="s">
        <v>19</v>
      </c>
      <c r="F321" s="244" t="s">
        <v>1242</v>
      </c>
      <c r="G321" s="242"/>
      <c r="H321" s="245">
        <v>0.741</v>
      </c>
      <c r="I321" s="246"/>
      <c r="J321" s="242"/>
      <c r="K321" s="242"/>
      <c r="L321" s="247"/>
      <c r="M321" s="248"/>
      <c r="N321" s="249"/>
      <c r="O321" s="249"/>
      <c r="P321" s="249"/>
      <c r="Q321" s="249"/>
      <c r="R321" s="249"/>
      <c r="S321" s="249"/>
      <c r="T321" s="250"/>
      <c r="U321" s="14"/>
      <c r="V321" s="14"/>
      <c r="W321" s="14"/>
      <c r="X321" s="14"/>
      <c r="Y321" s="14"/>
      <c r="Z321" s="14"/>
      <c r="AA321" s="14"/>
      <c r="AB321" s="14"/>
      <c r="AC321" s="14"/>
      <c r="AD321" s="14"/>
      <c r="AE321" s="14"/>
      <c r="AT321" s="251" t="s">
        <v>163</v>
      </c>
      <c r="AU321" s="251" t="s">
        <v>83</v>
      </c>
      <c r="AV321" s="14" t="s">
        <v>83</v>
      </c>
      <c r="AW321" s="14" t="s">
        <v>33</v>
      </c>
      <c r="AX321" s="14" t="s">
        <v>74</v>
      </c>
      <c r="AY321" s="251" t="s">
        <v>152</v>
      </c>
    </row>
    <row r="322" spans="1:51" s="13" customFormat="1" ht="12">
      <c r="A322" s="13"/>
      <c r="B322" s="231"/>
      <c r="C322" s="232"/>
      <c r="D322" s="226" t="s">
        <v>163</v>
      </c>
      <c r="E322" s="233" t="s">
        <v>19</v>
      </c>
      <c r="F322" s="234" t="s">
        <v>1245</v>
      </c>
      <c r="G322" s="232"/>
      <c r="H322" s="233" t="s">
        <v>19</v>
      </c>
      <c r="I322" s="235"/>
      <c r="J322" s="232"/>
      <c r="K322" s="232"/>
      <c r="L322" s="236"/>
      <c r="M322" s="237"/>
      <c r="N322" s="238"/>
      <c r="O322" s="238"/>
      <c r="P322" s="238"/>
      <c r="Q322" s="238"/>
      <c r="R322" s="238"/>
      <c r="S322" s="238"/>
      <c r="T322" s="239"/>
      <c r="U322" s="13"/>
      <c r="V322" s="13"/>
      <c r="W322" s="13"/>
      <c r="X322" s="13"/>
      <c r="Y322" s="13"/>
      <c r="Z322" s="13"/>
      <c r="AA322" s="13"/>
      <c r="AB322" s="13"/>
      <c r="AC322" s="13"/>
      <c r="AD322" s="13"/>
      <c r="AE322" s="13"/>
      <c r="AT322" s="240" t="s">
        <v>163</v>
      </c>
      <c r="AU322" s="240" t="s">
        <v>83</v>
      </c>
      <c r="AV322" s="13" t="s">
        <v>81</v>
      </c>
      <c r="AW322" s="13" t="s">
        <v>33</v>
      </c>
      <c r="AX322" s="13" t="s">
        <v>74</v>
      </c>
      <c r="AY322" s="240" t="s">
        <v>152</v>
      </c>
    </row>
    <row r="323" spans="1:51" s="14" customFormat="1" ht="12">
      <c r="A323" s="14"/>
      <c r="B323" s="241"/>
      <c r="C323" s="242"/>
      <c r="D323" s="226" t="s">
        <v>163</v>
      </c>
      <c r="E323" s="243" t="s">
        <v>19</v>
      </c>
      <c r="F323" s="244" t="s">
        <v>1250</v>
      </c>
      <c r="G323" s="242"/>
      <c r="H323" s="245">
        <v>1.025</v>
      </c>
      <c r="I323" s="246"/>
      <c r="J323" s="242"/>
      <c r="K323" s="242"/>
      <c r="L323" s="247"/>
      <c r="M323" s="248"/>
      <c r="N323" s="249"/>
      <c r="O323" s="249"/>
      <c r="P323" s="249"/>
      <c r="Q323" s="249"/>
      <c r="R323" s="249"/>
      <c r="S323" s="249"/>
      <c r="T323" s="250"/>
      <c r="U323" s="14"/>
      <c r="V323" s="14"/>
      <c r="W323" s="14"/>
      <c r="X323" s="14"/>
      <c r="Y323" s="14"/>
      <c r="Z323" s="14"/>
      <c r="AA323" s="14"/>
      <c r="AB323" s="14"/>
      <c r="AC323" s="14"/>
      <c r="AD323" s="14"/>
      <c r="AE323" s="14"/>
      <c r="AT323" s="251" t="s">
        <v>163</v>
      </c>
      <c r="AU323" s="251" t="s">
        <v>83</v>
      </c>
      <c r="AV323" s="14" t="s">
        <v>83</v>
      </c>
      <c r="AW323" s="14" t="s">
        <v>33</v>
      </c>
      <c r="AX323" s="14" t="s">
        <v>74</v>
      </c>
      <c r="AY323" s="251" t="s">
        <v>152</v>
      </c>
    </row>
    <row r="324" spans="1:51" s="15" customFormat="1" ht="12">
      <c r="A324" s="15"/>
      <c r="B324" s="252"/>
      <c r="C324" s="253"/>
      <c r="D324" s="226" t="s">
        <v>163</v>
      </c>
      <c r="E324" s="254" t="s">
        <v>19</v>
      </c>
      <c r="F324" s="255" t="s">
        <v>170</v>
      </c>
      <c r="G324" s="253"/>
      <c r="H324" s="256">
        <v>1.766</v>
      </c>
      <c r="I324" s="257"/>
      <c r="J324" s="253"/>
      <c r="K324" s="253"/>
      <c r="L324" s="258"/>
      <c r="M324" s="259"/>
      <c r="N324" s="260"/>
      <c r="O324" s="260"/>
      <c r="P324" s="260"/>
      <c r="Q324" s="260"/>
      <c r="R324" s="260"/>
      <c r="S324" s="260"/>
      <c r="T324" s="261"/>
      <c r="U324" s="15"/>
      <c r="V324" s="15"/>
      <c r="W324" s="15"/>
      <c r="X324" s="15"/>
      <c r="Y324" s="15"/>
      <c r="Z324" s="15"/>
      <c r="AA324" s="15"/>
      <c r="AB324" s="15"/>
      <c r="AC324" s="15"/>
      <c r="AD324" s="15"/>
      <c r="AE324" s="15"/>
      <c r="AT324" s="262" t="s">
        <v>163</v>
      </c>
      <c r="AU324" s="262" t="s">
        <v>83</v>
      </c>
      <c r="AV324" s="15" t="s">
        <v>159</v>
      </c>
      <c r="AW324" s="15" t="s">
        <v>33</v>
      </c>
      <c r="AX324" s="15" t="s">
        <v>81</v>
      </c>
      <c r="AY324" s="262" t="s">
        <v>152</v>
      </c>
    </row>
    <row r="325" spans="1:65" s="2" customFormat="1" ht="24.15" customHeight="1">
      <c r="A325" s="39"/>
      <c r="B325" s="40"/>
      <c r="C325" s="213" t="s">
        <v>440</v>
      </c>
      <c r="D325" s="213" t="s">
        <v>154</v>
      </c>
      <c r="E325" s="214" t="s">
        <v>1252</v>
      </c>
      <c r="F325" s="215" t="s">
        <v>1253</v>
      </c>
      <c r="G325" s="216" t="s">
        <v>741</v>
      </c>
      <c r="H325" s="273"/>
      <c r="I325" s="218"/>
      <c r="J325" s="219">
        <f>ROUND(I325*H325,2)</f>
        <v>0</v>
      </c>
      <c r="K325" s="215" t="s">
        <v>158</v>
      </c>
      <c r="L325" s="45"/>
      <c r="M325" s="220" t="s">
        <v>19</v>
      </c>
      <c r="N325" s="221" t="s">
        <v>45</v>
      </c>
      <c r="O325" s="85"/>
      <c r="P325" s="222">
        <f>O325*H325</f>
        <v>0</v>
      </c>
      <c r="Q325" s="222">
        <v>0</v>
      </c>
      <c r="R325" s="222">
        <f>Q325*H325</f>
        <v>0</v>
      </c>
      <c r="S325" s="222">
        <v>0</v>
      </c>
      <c r="T325" s="223">
        <f>S325*H325</f>
        <v>0</v>
      </c>
      <c r="U325" s="39"/>
      <c r="V325" s="39"/>
      <c r="W325" s="39"/>
      <c r="X325" s="39"/>
      <c r="Y325" s="39"/>
      <c r="Z325" s="39"/>
      <c r="AA325" s="39"/>
      <c r="AB325" s="39"/>
      <c r="AC325" s="39"/>
      <c r="AD325" s="39"/>
      <c r="AE325" s="39"/>
      <c r="AR325" s="224" t="s">
        <v>268</v>
      </c>
      <c r="AT325" s="224" t="s">
        <v>154</v>
      </c>
      <c r="AU325" s="224" t="s">
        <v>83</v>
      </c>
      <c r="AY325" s="18" t="s">
        <v>152</v>
      </c>
      <c r="BE325" s="225">
        <f>IF(N325="základní",J325,0)</f>
        <v>0</v>
      </c>
      <c r="BF325" s="225">
        <f>IF(N325="snížená",J325,0)</f>
        <v>0</v>
      </c>
      <c r="BG325" s="225">
        <f>IF(N325="zákl. přenesená",J325,0)</f>
        <v>0</v>
      </c>
      <c r="BH325" s="225">
        <f>IF(N325="sníž. přenesená",J325,0)</f>
        <v>0</v>
      </c>
      <c r="BI325" s="225">
        <f>IF(N325="nulová",J325,0)</f>
        <v>0</v>
      </c>
      <c r="BJ325" s="18" t="s">
        <v>81</v>
      </c>
      <c r="BK325" s="225">
        <f>ROUND(I325*H325,2)</f>
        <v>0</v>
      </c>
      <c r="BL325" s="18" t="s">
        <v>268</v>
      </c>
      <c r="BM325" s="224" t="s">
        <v>1254</v>
      </c>
    </row>
    <row r="326" spans="1:47" s="2" customFormat="1" ht="12">
      <c r="A326" s="39"/>
      <c r="B326" s="40"/>
      <c r="C326" s="41"/>
      <c r="D326" s="226" t="s">
        <v>161</v>
      </c>
      <c r="E326" s="41"/>
      <c r="F326" s="227" t="s">
        <v>743</v>
      </c>
      <c r="G326" s="41"/>
      <c r="H326" s="41"/>
      <c r="I326" s="228"/>
      <c r="J326" s="41"/>
      <c r="K326" s="41"/>
      <c r="L326" s="45"/>
      <c r="M326" s="229"/>
      <c r="N326" s="230"/>
      <c r="O326" s="85"/>
      <c r="P326" s="85"/>
      <c r="Q326" s="85"/>
      <c r="R326" s="85"/>
      <c r="S326" s="85"/>
      <c r="T326" s="86"/>
      <c r="U326" s="39"/>
      <c r="V326" s="39"/>
      <c r="W326" s="39"/>
      <c r="X326" s="39"/>
      <c r="Y326" s="39"/>
      <c r="Z326" s="39"/>
      <c r="AA326" s="39"/>
      <c r="AB326" s="39"/>
      <c r="AC326" s="39"/>
      <c r="AD326" s="39"/>
      <c r="AE326" s="39"/>
      <c r="AT326" s="18" t="s">
        <v>161</v>
      </c>
      <c r="AU326" s="18" t="s">
        <v>83</v>
      </c>
    </row>
    <row r="327" spans="1:63" s="12" customFormat="1" ht="22.8" customHeight="1">
      <c r="A327" s="12"/>
      <c r="B327" s="197"/>
      <c r="C327" s="198"/>
      <c r="D327" s="199" t="s">
        <v>73</v>
      </c>
      <c r="E327" s="211" t="s">
        <v>744</v>
      </c>
      <c r="F327" s="211" t="s">
        <v>745</v>
      </c>
      <c r="G327" s="198"/>
      <c r="H327" s="198"/>
      <c r="I327" s="201"/>
      <c r="J327" s="212">
        <f>BK327</f>
        <v>0</v>
      </c>
      <c r="K327" s="198"/>
      <c r="L327" s="203"/>
      <c r="M327" s="204"/>
      <c r="N327" s="205"/>
      <c r="O327" s="205"/>
      <c r="P327" s="206">
        <f>SUM(P328:P331)</f>
        <v>0</v>
      </c>
      <c r="Q327" s="205"/>
      <c r="R327" s="206">
        <f>SUM(R328:R331)</f>
        <v>0</v>
      </c>
      <c r="S327" s="205"/>
      <c r="T327" s="207">
        <f>SUM(T328:T331)</f>
        <v>0</v>
      </c>
      <c r="U327" s="12"/>
      <c r="V327" s="12"/>
      <c r="W327" s="12"/>
      <c r="X327" s="12"/>
      <c r="Y327" s="12"/>
      <c r="Z327" s="12"/>
      <c r="AA327" s="12"/>
      <c r="AB327" s="12"/>
      <c r="AC327" s="12"/>
      <c r="AD327" s="12"/>
      <c r="AE327" s="12"/>
      <c r="AR327" s="208" t="s">
        <v>83</v>
      </c>
      <c r="AT327" s="209" t="s">
        <v>73</v>
      </c>
      <c r="AU327" s="209" t="s">
        <v>81</v>
      </c>
      <c r="AY327" s="208" t="s">
        <v>152</v>
      </c>
      <c r="BK327" s="210">
        <f>SUM(BK328:BK331)</f>
        <v>0</v>
      </c>
    </row>
    <row r="328" spans="1:65" s="2" customFormat="1" ht="14.4" customHeight="1">
      <c r="A328" s="39"/>
      <c r="B328" s="40"/>
      <c r="C328" s="213" t="s">
        <v>447</v>
      </c>
      <c r="D328" s="213" t="s">
        <v>154</v>
      </c>
      <c r="E328" s="214" t="s">
        <v>1255</v>
      </c>
      <c r="F328" s="215" t="s">
        <v>1256</v>
      </c>
      <c r="G328" s="216" t="s">
        <v>749</v>
      </c>
      <c r="H328" s="217">
        <v>1</v>
      </c>
      <c r="I328" s="218"/>
      <c r="J328" s="219">
        <f>ROUND(I328*H328,2)</f>
        <v>0</v>
      </c>
      <c r="K328" s="215" t="s">
        <v>19</v>
      </c>
      <c r="L328" s="45"/>
      <c r="M328" s="220" t="s">
        <v>19</v>
      </c>
      <c r="N328" s="221" t="s">
        <v>45</v>
      </c>
      <c r="O328" s="85"/>
      <c r="P328" s="222">
        <f>O328*H328</f>
        <v>0</v>
      </c>
      <c r="Q328" s="222">
        <v>0</v>
      </c>
      <c r="R328" s="222">
        <f>Q328*H328</f>
        <v>0</v>
      </c>
      <c r="S328" s="222">
        <v>0</v>
      </c>
      <c r="T328" s="223">
        <f>S328*H328</f>
        <v>0</v>
      </c>
      <c r="U328" s="39"/>
      <c r="V328" s="39"/>
      <c r="W328" s="39"/>
      <c r="X328" s="39"/>
      <c r="Y328" s="39"/>
      <c r="Z328" s="39"/>
      <c r="AA328" s="39"/>
      <c r="AB328" s="39"/>
      <c r="AC328" s="39"/>
      <c r="AD328" s="39"/>
      <c r="AE328" s="39"/>
      <c r="AR328" s="224" t="s">
        <v>268</v>
      </c>
      <c r="AT328" s="224" t="s">
        <v>154</v>
      </c>
      <c r="AU328" s="224" t="s">
        <v>83</v>
      </c>
      <c r="AY328" s="18" t="s">
        <v>152</v>
      </c>
      <c r="BE328" s="225">
        <f>IF(N328="základní",J328,0)</f>
        <v>0</v>
      </c>
      <c r="BF328" s="225">
        <f>IF(N328="snížená",J328,0)</f>
        <v>0</v>
      </c>
      <c r="BG328" s="225">
        <f>IF(N328="zákl. přenesená",J328,0)</f>
        <v>0</v>
      </c>
      <c r="BH328" s="225">
        <f>IF(N328="sníž. přenesená",J328,0)</f>
        <v>0</v>
      </c>
      <c r="BI328" s="225">
        <f>IF(N328="nulová",J328,0)</f>
        <v>0</v>
      </c>
      <c r="BJ328" s="18" t="s">
        <v>81</v>
      </c>
      <c r="BK328" s="225">
        <f>ROUND(I328*H328,2)</f>
        <v>0</v>
      </c>
      <c r="BL328" s="18" t="s">
        <v>268</v>
      </c>
      <c r="BM328" s="224" t="s">
        <v>1257</v>
      </c>
    </row>
    <row r="329" spans="1:65" s="2" customFormat="1" ht="14.4" customHeight="1">
      <c r="A329" s="39"/>
      <c r="B329" s="40"/>
      <c r="C329" s="213" t="s">
        <v>452</v>
      </c>
      <c r="D329" s="213" t="s">
        <v>154</v>
      </c>
      <c r="E329" s="214" t="s">
        <v>1258</v>
      </c>
      <c r="F329" s="215" t="s">
        <v>1259</v>
      </c>
      <c r="G329" s="216" t="s">
        <v>749</v>
      </c>
      <c r="H329" s="217">
        <v>1</v>
      </c>
      <c r="I329" s="218"/>
      <c r="J329" s="219">
        <f>ROUND(I329*H329,2)</f>
        <v>0</v>
      </c>
      <c r="K329" s="215" t="s">
        <v>19</v>
      </c>
      <c r="L329" s="45"/>
      <c r="M329" s="220" t="s">
        <v>19</v>
      </c>
      <c r="N329" s="221" t="s">
        <v>45</v>
      </c>
      <c r="O329" s="85"/>
      <c r="P329" s="222">
        <f>O329*H329</f>
        <v>0</v>
      </c>
      <c r="Q329" s="222">
        <v>0</v>
      </c>
      <c r="R329" s="222">
        <f>Q329*H329</f>
        <v>0</v>
      </c>
      <c r="S329" s="222">
        <v>0</v>
      </c>
      <c r="T329" s="223">
        <f>S329*H329</f>
        <v>0</v>
      </c>
      <c r="U329" s="39"/>
      <c r="V329" s="39"/>
      <c r="W329" s="39"/>
      <c r="X329" s="39"/>
      <c r="Y329" s="39"/>
      <c r="Z329" s="39"/>
      <c r="AA329" s="39"/>
      <c r="AB329" s="39"/>
      <c r="AC329" s="39"/>
      <c r="AD329" s="39"/>
      <c r="AE329" s="39"/>
      <c r="AR329" s="224" t="s">
        <v>268</v>
      </c>
      <c r="AT329" s="224" t="s">
        <v>154</v>
      </c>
      <c r="AU329" s="224" t="s">
        <v>83</v>
      </c>
      <c r="AY329" s="18" t="s">
        <v>152</v>
      </c>
      <c r="BE329" s="225">
        <f>IF(N329="základní",J329,0)</f>
        <v>0</v>
      </c>
      <c r="BF329" s="225">
        <f>IF(N329="snížená",J329,0)</f>
        <v>0</v>
      </c>
      <c r="BG329" s="225">
        <f>IF(N329="zákl. přenesená",J329,0)</f>
        <v>0</v>
      </c>
      <c r="BH329" s="225">
        <f>IF(N329="sníž. přenesená",J329,0)</f>
        <v>0</v>
      </c>
      <c r="BI329" s="225">
        <f>IF(N329="nulová",J329,0)</f>
        <v>0</v>
      </c>
      <c r="BJ329" s="18" t="s">
        <v>81</v>
      </c>
      <c r="BK329" s="225">
        <f>ROUND(I329*H329,2)</f>
        <v>0</v>
      </c>
      <c r="BL329" s="18" t="s">
        <v>268</v>
      </c>
      <c r="BM329" s="224" t="s">
        <v>1260</v>
      </c>
    </row>
    <row r="330" spans="1:65" s="2" customFormat="1" ht="24.15" customHeight="1">
      <c r="A330" s="39"/>
      <c r="B330" s="40"/>
      <c r="C330" s="213" t="s">
        <v>457</v>
      </c>
      <c r="D330" s="213" t="s">
        <v>154</v>
      </c>
      <c r="E330" s="214" t="s">
        <v>1261</v>
      </c>
      <c r="F330" s="215" t="s">
        <v>1262</v>
      </c>
      <c r="G330" s="216" t="s">
        <v>741</v>
      </c>
      <c r="H330" s="273"/>
      <c r="I330" s="218"/>
      <c r="J330" s="219">
        <f>ROUND(I330*H330,2)</f>
        <v>0</v>
      </c>
      <c r="K330" s="215" t="s">
        <v>158</v>
      </c>
      <c r="L330" s="45"/>
      <c r="M330" s="220" t="s">
        <v>19</v>
      </c>
      <c r="N330" s="221" t="s">
        <v>45</v>
      </c>
      <c r="O330" s="85"/>
      <c r="P330" s="222">
        <f>O330*H330</f>
        <v>0</v>
      </c>
      <c r="Q330" s="222">
        <v>0</v>
      </c>
      <c r="R330" s="222">
        <f>Q330*H330</f>
        <v>0</v>
      </c>
      <c r="S330" s="222">
        <v>0</v>
      </c>
      <c r="T330" s="223">
        <f>S330*H330</f>
        <v>0</v>
      </c>
      <c r="U330" s="39"/>
      <c r="V330" s="39"/>
      <c r="W330" s="39"/>
      <c r="X330" s="39"/>
      <c r="Y330" s="39"/>
      <c r="Z330" s="39"/>
      <c r="AA330" s="39"/>
      <c r="AB330" s="39"/>
      <c r="AC330" s="39"/>
      <c r="AD330" s="39"/>
      <c r="AE330" s="39"/>
      <c r="AR330" s="224" t="s">
        <v>268</v>
      </c>
      <c r="AT330" s="224" t="s">
        <v>154</v>
      </c>
      <c r="AU330" s="224" t="s">
        <v>83</v>
      </c>
      <c r="AY330" s="18" t="s">
        <v>152</v>
      </c>
      <c r="BE330" s="225">
        <f>IF(N330="základní",J330,0)</f>
        <v>0</v>
      </c>
      <c r="BF330" s="225">
        <f>IF(N330="snížená",J330,0)</f>
        <v>0</v>
      </c>
      <c r="BG330" s="225">
        <f>IF(N330="zákl. přenesená",J330,0)</f>
        <v>0</v>
      </c>
      <c r="BH330" s="225">
        <f>IF(N330="sníž. přenesená",J330,0)</f>
        <v>0</v>
      </c>
      <c r="BI330" s="225">
        <f>IF(N330="nulová",J330,0)</f>
        <v>0</v>
      </c>
      <c r="BJ330" s="18" t="s">
        <v>81</v>
      </c>
      <c r="BK330" s="225">
        <f>ROUND(I330*H330,2)</f>
        <v>0</v>
      </c>
      <c r="BL330" s="18" t="s">
        <v>268</v>
      </c>
      <c r="BM330" s="224" t="s">
        <v>1263</v>
      </c>
    </row>
    <row r="331" spans="1:47" s="2" customFormat="1" ht="12">
      <c r="A331" s="39"/>
      <c r="B331" s="40"/>
      <c r="C331" s="41"/>
      <c r="D331" s="226" t="s">
        <v>161</v>
      </c>
      <c r="E331" s="41"/>
      <c r="F331" s="227" t="s">
        <v>796</v>
      </c>
      <c r="G331" s="41"/>
      <c r="H331" s="41"/>
      <c r="I331" s="228"/>
      <c r="J331" s="41"/>
      <c r="K331" s="41"/>
      <c r="L331" s="45"/>
      <c r="M331" s="229"/>
      <c r="N331" s="230"/>
      <c r="O331" s="85"/>
      <c r="P331" s="85"/>
      <c r="Q331" s="85"/>
      <c r="R331" s="85"/>
      <c r="S331" s="85"/>
      <c r="T331" s="86"/>
      <c r="U331" s="39"/>
      <c r="V331" s="39"/>
      <c r="W331" s="39"/>
      <c r="X331" s="39"/>
      <c r="Y331" s="39"/>
      <c r="Z331" s="39"/>
      <c r="AA331" s="39"/>
      <c r="AB331" s="39"/>
      <c r="AC331" s="39"/>
      <c r="AD331" s="39"/>
      <c r="AE331" s="39"/>
      <c r="AT331" s="18" t="s">
        <v>161</v>
      </c>
      <c r="AU331" s="18" t="s">
        <v>83</v>
      </c>
    </row>
    <row r="332" spans="1:63" s="12" customFormat="1" ht="22.8" customHeight="1">
      <c r="A332" s="12"/>
      <c r="B332" s="197"/>
      <c r="C332" s="198"/>
      <c r="D332" s="199" t="s">
        <v>73</v>
      </c>
      <c r="E332" s="211" t="s">
        <v>797</v>
      </c>
      <c r="F332" s="211" t="s">
        <v>798</v>
      </c>
      <c r="G332" s="198"/>
      <c r="H332" s="198"/>
      <c r="I332" s="201"/>
      <c r="J332" s="212">
        <f>BK332</f>
        <v>0</v>
      </c>
      <c r="K332" s="198"/>
      <c r="L332" s="203"/>
      <c r="M332" s="204"/>
      <c r="N332" s="205"/>
      <c r="O332" s="205"/>
      <c r="P332" s="206">
        <f>SUM(P333:P339)</f>
        <v>0</v>
      </c>
      <c r="Q332" s="205"/>
      <c r="R332" s="206">
        <f>SUM(R333:R339)</f>
        <v>0.02305424</v>
      </c>
      <c r="S332" s="205"/>
      <c r="T332" s="207">
        <f>SUM(T333:T339)</f>
        <v>0</v>
      </c>
      <c r="U332" s="12"/>
      <c r="V332" s="12"/>
      <c r="W332" s="12"/>
      <c r="X332" s="12"/>
      <c r="Y332" s="12"/>
      <c r="Z332" s="12"/>
      <c r="AA332" s="12"/>
      <c r="AB332" s="12"/>
      <c r="AC332" s="12"/>
      <c r="AD332" s="12"/>
      <c r="AE332" s="12"/>
      <c r="AR332" s="208" t="s">
        <v>83</v>
      </c>
      <c r="AT332" s="209" t="s">
        <v>73</v>
      </c>
      <c r="AU332" s="209" t="s">
        <v>81</v>
      </c>
      <c r="AY332" s="208" t="s">
        <v>152</v>
      </c>
      <c r="BK332" s="210">
        <f>SUM(BK333:BK339)</f>
        <v>0</v>
      </c>
    </row>
    <row r="333" spans="1:65" s="2" customFormat="1" ht="24.15" customHeight="1">
      <c r="A333" s="39"/>
      <c r="B333" s="40"/>
      <c r="C333" s="213" t="s">
        <v>466</v>
      </c>
      <c r="D333" s="213" t="s">
        <v>154</v>
      </c>
      <c r="E333" s="214" t="s">
        <v>800</v>
      </c>
      <c r="F333" s="215" t="s">
        <v>801</v>
      </c>
      <c r="G333" s="216" t="s">
        <v>240</v>
      </c>
      <c r="H333" s="217">
        <v>104.792</v>
      </c>
      <c r="I333" s="218"/>
      <c r="J333" s="219">
        <f>ROUND(I333*H333,2)</f>
        <v>0</v>
      </c>
      <c r="K333" s="215" t="s">
        <v>158</v>
      </c>
      <c r="L333" s="45"/>
      <c r="M333" s="220" t="s">
        <v>19</v>
      </c>
      <c r="N333" s="221" t="s">
        <v>45</v>
      </c>
      <c r="O333" s="85"/>
      <c r="P333" s="222">
        <f>O333*H333</f>
        <v>0</v>
      </c>
      <c r="Q333" s="222">
        <v>0.00022</v>
      </c>
      <c r="R333" s="222">
        <f>Q333*H333</f>
        <v>0.02305424</v>
      </c>
      <c r="S333" s="222">
        <v>0</v>
      </c>
      <c r="T333" s="223">
        <f>S333*H333</f>
        <v>0</v>
      </c>
      <c r="U333" s="39"/>
      <c r="V333" s="39"/>
      <c r="W333" s="39"/>
      <c r="X333" s="39"/>
      <c r="Y333" s="39"/>
      <c r="Z333" s="39"/>
      <c r="AA333" s="39"/>
      <c r="AB333" s="39"/>
      <c r="AC333" s="39"/>
      <c r="AD333" s="39"/>
      <c r="AE333" s="39"/>
      <c r="AR333" s="224" t="s">
        <v>268</v>
      </c>
      <c r="AT333" s="224" t="s">
        <v>154</v>
      </c>
      <c r="AU333" s="224" t="s">
        <v>83</v>
      </c>
      <c r="AY333" s="18" t="s">
        <v>152</v>
      </c>
      <c r="BE333" s="225">
        <f>IF(N333="základní",J333,0)</f>
        <v>0</v>
      </c>
      <c r="BF333" s="225">
        <f>IF(N333="snížená",J333,0)</f>
        <v>0</v>
      </c>
      <c r="BG333" s="225">
        <f>IF(N333="zákl. přenesená",J333,0)</f>
        <v>0</v>
      </c>
      <c r="BH333" s="225">
        <f>IF(N333="sníž. přenesená",J333,0)</f>
        <v>0</v>
      </c>
      <c r="BI333" s="225">
        <f>IF(N333="nulová",J333,0)</f>
        <v>0</v>
      </c>
      <c r="BJ333" s="18" t="s">
        <v>81</v>
      </c>
      <c r="BK333" s="225">
        <f>ROUND(I333*H333,2)</f>
        <v>0</v>
      </c>
      <c r="BL333" s="18" t="s">
        <v>268</v>
      </c>
      <c r="BM333" s="224" t="s">
        <v>1264</v>
      </c>
    </row>
    <row r="334" spans="1:47" s="2" customFormat="1" ht="12">
      <c r="A334" s="39"/>
      <c r="B334" s="40"/>
      <c r="C334" s="41"/>
      <c r="D334" s="226" t="s">
        <v>161</v>
      </c>
      <c r="E334" s="41"/>
      <c r="F334" s="227" t="s">
        <v>803</v>
      </c>
      <c r="G334" s="41"/>
      <c r="H334" s="41"/>
      <c r="I334" s="228"/>
      <c r="J334" s="41"/>
      <c r="K334" s="41"/>
      <c r="L334" s="45"/>
      <c r="M334" s="229"/>
      <c r="N334" s="230"/>
      <c r="O334" s="85"/>
      <c r="P334" s="85"/>
      <c r="Q334" s="85"/>
      <c r="R334" s="85"/>
      <c r="S334" s="85"/>
      <c r="T334" s="86"/>
      <c r="U334" s="39"/>
      <c r="V334" s="39"/>
      <c r="W334" s="39"/>
      <c r="X334" s="39"/>
      <c r="Y334" s="39"/>
      <c r="Z334" s="39"/>
      <c r="AA334" s="39"/>
      <c r="AB334" s="39"/>
      <c r="AC334" s="39"/>
      <c r="AD334" s="39"/>
      <c r="AE334" s="39"/>
      <c r="AT334" s="18" t="s">
        <v>161</v>
      </c>
      <c r="AU334" s="18" t="s">
        <v>83</v>
      </c>
    </row>
    <row r="335" spans="1:51" s="13" customFormat="1" ht="12">
      <c r="A335" s="13"/>
      <c r="B335" s="231"/>
      <c r="C335" s="232"/>
      <c r="D335" s="226" t="s">
        <v>163</v>
      </c>
      <c r="E335" s="233" t="s">
        <v>19</v>
      </c>
      <c r="F335" s="234" t="s">
        <v>1239</v>
      </c>
      <c r="G335" s="232"/>
      <c r="H335" s="233" t="s">
        <v>19</v>
      </c>
      <c r="I335" s="235"/>
      <c r="J335" s="232"/>
      <c r="K335" s="232"/>
      <c r="L335" s="236"/>
      <c r="M335" s="237"/>
      <c r="N335" s="238"/>
      <c r="O335" s="238"/>
      <c r="P335" s="238"/>
      <c r="Q335" s="238"/>
      <c r="R335" s="238"/>
      <c r="S335" s="238"/>
      <c r="T335" s="239"/>
      <c r="U335" s="13"/>
      <c r="V335" s="13"/>
      <c r="W335" s="13"/>
      <c r="X335" s="13"/>
      <c r="Y335" s="13"/>
      <c r="Z335" s="13"/>
      <c r="AA335" s="13"/>
      <c r="AB335" s="13"/>
      <c r="AC335" s="13"/>
      <c r="AD335" s="13"/>
      <c r="AE335" s="13"/>
      <c r="AT335" s="240" t="s">
        <v>163</v>
      </c>
      <c r="AU335" s="240" t="s">
        <v>83</v>
      </c>
      <c r="AV335" s="13" t="s">
        <v>81</v>
      </c>
      <c r="AW335" s="13" t="s">
        <v>33</v>
      </c>
      <c r="AX335" s="13" t="s">
        <v>74</v>
      </c>
      <c r="AY335" s="240" t="s">
        <v>152</v>
      </c>
    </row>
    <row r="336" spans="1:51" s="14" customFormat="1" ht="12">
      <c r="A336" s="14"/>
      <c r="B336" s="241"/>
      <c r="C336" s="242"/>
      <c r="D336" s="226" t="s">
        <v>163</v>
      </c>
      <c r="E336" s="243" t="s">
        <v>19</v>
      </c>
      <c r="F336" s="244" t="s">
        <v>1265</v>
      </c>
      <c r="G336" s="242"/>
      <c r="H336" s="245">
        <v>29.64</v>
      </c>
      <c r="I336" s="246"/>
      <c r="J336" s="242"/>
      <c r="K336" s="242"/>
      <c r="L336" s="247"/>
      <c r="M336" s="248"/>
      <c r="N336" s="249"/>
      <c r="O336" s="249"/>
      <c r="P336" s="249"/>
      <c r="Q336" s="249"/>
      <c r="R336" s="249"/>
      <c r="S336" s="249"/>
      <c r="T336" s="250"/>
      <c r="U336" s="14"/>
      <c r="V336" s="14"/>
      <c r="W336" s="14"/>
      <c r="X336" s="14"/>
      <c r="Y336" s="14"/>
      <c r="Z336" s="14"/>
      <c r="AA336" s="14"/>
      <c r="AB336" s="14"/>
      <c r="AC336" s="14"/>
      <c r="AD336" s="14"/>
      <c r="AE336" s="14"/>
      <c r="AT336" s="251" t="s">
        <v>163</v>
      </c>
      <c r="AU336" s="251" t="s">
        <v>83</v>
      </c>
      <c r="AV336" s="14" t="s">
        <v>83</v>
      </c>
      <c r="AW336" s="14" t="s">
        <v>33</v>
      </c>
      <c r="AX336" s="14" t="s">
        <v>74</v>
      </c>
      <c r="AY336" s="251" t="s">
        <v>152</v>
      </c>
    </row>
    <row r="337" spans="1:51" s="13" customFormat="1" ht="12">
      <c r="A337" s="13"/>
      <c r="B337" s="231"/>
      <c r="C337" s="232"/>
      <c r="D337" s="226" t="s">
        <v>163</v>
      </c>
      <c r="E337" s="233" t="s">
        <v>19</v>
      </c>
      <c r="F337" s="234" t="s">
        <v>1266</v>
      </c>
      <c r="G337" s="232"/>
      <c r="H337" s="233" t="s">
        <v>19</v>
      </c>
      <c r="I337" s="235"/>
      <c r="J337" s="232"/>
      <c r="K337" s="232"/>
      <c r="L337" s="236"/>
      <c r="M337" s="237"/>
      <c r="N337" s="238"/>
      <c r="O337" s="238"/>
      <c r="P337" s="238"/>
      <c r="Q337" s="238"/>
      <c r="R337" s="238"/>
      <c r="S337" s="238"/>
      <c r="T337" s="239"/>
      <c r="U337" s="13"/>
      <c r="V337" s="13"/>
      <c r="W337" s="13"/>
      <c r="X337" s="13"/>
      <c r="Y337" s="13"/>
      <c r="Z337" s="13"/>
      <c r="AA337" s="13"/>
      <c r="AB337" s="13"/>
      <c r="AC337" s="13"/>
      <c r="AD337" s="13"/>
      <c r="AE337" s="13"/>
      <c r="AT337" s="240" t="s">
        <v>163</v>
      </c>
      <c r="AU337" s="240" t="s">
        <v>83</v>
      </c>
      <c r="AV337" s="13" t="s">
        <v>81</v>
      </c>
      <c r="AW337" s="13" t="s">
        <v>33</v>
      </c>
      <c r="AX337" s="13" t="s">
        <v>74</v>
      </c>
      <c r="AY337" s="240" t="s">
        <v>152</v>
      </c>
    </row>
    <row r="338" spans="1:51" s="14" customFormat="1" ht="12">
      <c r="A338" s="14"/>
      <c r="B338" s="241"/>
      <c r="C338" s="242"/>
      <c r="D338" s="226" t="s">
        <v>163</v>
      </c>
      <c r="E338" s="243" t="s">
        <v>19</v>
      </c>
      <c r="F338" s="244" t="s">
        <v>1267</v>
      </c>
      <c r="G338" s="242"/>
      <c r="H338" s="245">
        <v>75.152</v>
      </c>
      <c r="I338" s="246"/>
      <c r="J338" s="242"/>
      <c r="K338" s="242"/>
      <c r="L338" s="247"/>
      <c r="M338" s="248"/>
      <c r="N338" s="249"/>
      <c r="O338" s="249"/>
      <c r="P338" s="249"/>
      <c r="Q338" s="249"/>
      <c r="R338" s="249"/>
      <c r="S338" s="249"/>
      <c r="T338" s="250"/>
      <c r="U338" s="14"/>
      <c r="V338" s="14"/>
      <c r="W338" s="14"/>
      <c r="X338" s="14"/>
      <c r="Y338" s="14"/>
      <c r="Z338" s="14"/>
      <c r="AA338" s="14"/>
      <c r="AB338" s="14"/>
      <c r="AC338" s="14"/>
      <c r="AD338" s="14"/>
      <c r="AE338" s="14"/>
      <c r="AT338" s="251" t="s">
        <v>163</v>
      </c>
      <c r="AU338" s="251" t="s">
        <v>83</v>
      </c>
      <c r="AV338" s="14" t="s">
        <v>83</v>
      </c>
      <c r="AW338" s="14" t="s">
        <v>33</v>
      </c>
      <c r="AX338" s="14" t="s">
        <v>74</v>
      </c>
      <c r="AY338" s="251" t="s">
        <v>152</v>
      </c>
    </row>
    <row r="339" spans="1:51" s="15" customFormat="1" ht="12">
      <c r="A339" s="15"/>
      <c r="B339" s="252"/>
      <c r="C339" s="253"/>
      <c r="D339" s="226" t="s">
        <v>163</v>
      </c>
      <c r="E339" s="254" t="s">
        <v>19</v>
      </c>
      <c r="F339" s="255" t="s">
        <v>170</v>
      </c>
      <c r="G339" s="253"/>
      <c r="H339" s="256">
        <v>104.792</v>
      </c>
      <c r="I339" s="257"/>
      <c r="J339" s="253"/>
      <c r="K339" s="253"/>
      <c r="L339" s="258"/>
      <c r="M339" s="259"/>
      <c r="N339" s="260"/>
      <c r="O339" s="260"/>
      <c r="P339" s="260"/>
      <c r="Q339" s="260"/>
      <c r="R339" s="260"/>
      <c r="S339" s="260"/>
      <c r="T339" s="261"/>
      <c r="U339" s="15"/>
      <c r="V339" s="15"/>
      <c r="W339" s="15"/>
      <c r="X339" s="15"/>
      <c r="Y339" s="15"/>
      <c r="Z339" s="15"/>
      <c r="AA339" s="15"/>
      <c r="AB339" s="15"/>
      <c r="AC339" s="15"/>
      <c r="AD339" s="15"/>
      <c r="AE339" s="15"/>
      <c r="AT339" s="262" t="s">
        <v>163</v>
      </c>
      <c r="AU339" s="262" t="s">
        <v>83</v>
      </c>
      <c r="AV339" s="15" t="s">
        <v>159</v>
      </c>
      <c r="AW339" s="15" t="s">
        <v>33</v>
      </c>
      <c r="AX339" s="15" t="s">
        <v>81</v>
      </c>
      <c r="AY339" s="262" t="s">
        <v>152</v>
      </c>
    </row>
    <row r="340" spans="1:63" s="12" customFormat="1" ht="22.8" customHeight="1">
      <c r="A340" s="12"/>
      <c r="B340" s="197"/>
      <c r="C340" s="198"/>
      <c r="D340" s="199" t="s">
        <v>73</v>
      </c>
      <c r="E340" s="211" t="s">
        <v>839</v>
      </c>
      <c r="F340" s="211" t="s">
        <v>840</v>
      </c>
      <c r="G340" s="198"/>
      <c r="H340" s="198"/>
      <c r="I340" s="201"/>
      <c r="J340" s="212">
        <f>BK340</f>
        <v>0</v>
      </c>
      <c r="K340" s="198"/>
      <c r="L340" s="203"/>
      <c r="M340" s="204"/>
      <c r="N340" s="205"/>
      <c r="O340" s="205"/>
      <c r="P340" s="206">
        <f>SUM(P341:P364)</f>
        <v>0</v>
      </c>
      <c r="Q340" s="205"/>
      <c r="R340" s="206">
        <f>SUM(R341:R364)</f>
        <v>0.16037632000000002</v>
      </c>
      <c r="S340" s="205"/>
      <c r="T340" s="207">
        <f>SUM(T341:T364)</f>
        <v>0</v>
      </c>
      <c r="U340" s="12"/>
      <c r="V340" s="12"/>
      <c r="W340" s="12"/>
      <c r="X340" s="12"/>
      <c r="Y340" s="12"/>
      <c r="Z340" s="12"/>
      <c r="AA340" s="12"/>
      <c r="AB340" s="12"/>
      <c r="AC340" s="12"/>
      <c r="AD340" s="12"/>
      <c r="AE340" s="12"/>
      <c r="AR340" s="208" t="s">
        <v>83</v>
      </c>
      <c r="AT340" s="209" t="s">
        <v>73</v>
      </c>
      <c r="AU340" s="209" t="s">
        <v>81</v>
      </c>
      <c r="AY340" s="208" t="s">
        <v>152</v>
      </c>
      <c r="BK340" s="210">
        <f>SUM(BK341:BK364)</f>
        <v>0</v>
      </c>
    </row>
    <row r="341" spans="1:65" s="2" customFormat="1" ht="14.4" customHeight="1">
      <c r="A341" s="39"/>
      <c r="B341" s="40"/>
      <c r="C341" s="213" t="s">
        <v>472</v>
      </c>
      <c r="D341" s="213" t="s">
        <v>154</v>
      </c>
      <c r="E341" s="214" t="s">
        <v>842</v>
      </c>
      <c r="F341" s="215" t="s">
        <v>843</v>
      </c>
      <c r="G341" s="216" t="s">
        <v>240</v>
      </c>
      <c r="H341" s="217">
        <v>154.208</v>
      </c>
      <c r="I341" s="218"/>
      <c r="J341" s="219">
        <f>ROUND(I341*H341,2)</f>
        <v>0</v>
      </c>
      <c r="K341" s="215" t="s">
        <v>158</v>
      </c>
      <c r="L341" s="45"/>
      <c r="M341" s="220" t="s">
        <v>19</v>
      </c>
      <c r="N341" s="221" t="s">
        <v>45</v>
      </c>
      <c r="O341" s="85"/>
      <c r="P341" s="222">
        <f>O341*H341</f>
        <v>0</v>
      </c>
      <c r="Q341" s="222">
        <v>0.00044</v>
      </c>
      <c r="R341" s="222">
        <f>Q341*H341</f>
        <v>0.06785152</v>
      </c>
      <c r="S341" s="222">
        <v>0</v>
      </c>
      <c r="T341" s="223">
        <f>S341*H341</f>
        <v>0</v>
      </c>
      <c r="U341" s="39"/>
      <c r="V341" s="39"/>
      <c r="W341" s="39"/>
      <c r="X341" s="39"/>
      <c r="Y341" s="39"/>
      <c r="Z341" s="39"/>
      <c r="AA341" s="39"/>
      <c r="AB341" s="39"/>
      <c r="AC341" s="39"/>
      <c r="AD341" s="39"/>
      <c r="AE341" s="39"/>
      <c r="AR341" s="224" t="s">
        <v>268</v>
      </c>
      <c r="AT341" s="224" t="s">
        <v>154</v>
      </c>
      <c r="AU341" s="224" t="s">
        <v>83</v>
      </c>
      <c r="AY341" s="18" t="s">
        <v>152</v>
      </c>
      <c r="BE341" s="225">
        <f>IF(N341="základní",J341,0)</f>
        <v>0</v>
      </c>
      <c r="BF341" s="225">
        <f>IF(N341="snížená",J341,0)</f>
        <v>0</v>
      </c>
      <c r="BG341" s="225">
        <f>IF(N341="zákl. přenesená",J341,0)</f>
        <v>0</v>
      </c>
      <c r="BH341" s="225">
        <f>IF(N341="sníž. přenesená",J341,0)</f>
        <v>0</v>
      </c>
      <c r="BI341" s="225">
        <f>IF(N341="nulová",J341,0)</f>
        <v>0</v>
      </c>
      <c r="BJ341" s="18" t="s">
        <v>81</v>
      </c>
      <c r="BK341" s="225">
        <f>ROUND(I341*H341,2)</f>
        <v>0</v>
      </c>
      <c r="BL341" s="18" t="s">
        <v>268</v>
      </c>
      <c r="BM341" s="224" t="s">
        <v>1268</v>
      </c>
    </row>
    <row r="342" spans="1:51" s="13" customFormat="1" ht="12">
      <c r="A342" s="13"/>
      <c r="B342" s="231"/>
      <c r="C342" s="232"/>
      <c r="D342" s="226" t="s">
        <v>163</v>
      </c>
      <c r="E342" s="233" t="s">
        <v>19</v>
      </c>
      <c r="F342" s="234" t="s">
        <v>1220</v>
      </c>
      <c r="G342" s="232"/>
      <c r="H342" s="233" t="s">
        <v>19</v>
      </c>
      <c r="I342" s="235"/>
      <c r="J342" s="232"/>
      <c r="K342" s="232"/>
      <c r="L342" s="236"/>
      <c r="M342" s="237"/>
      <c r="N342" s="238"/>
      <c r="O342" s="238"/>
      <c r="P342" s="238"/>
      <c r="Q342" s="238"/>
      <c r="R342" s="238"/>
      <c r="S342" s="238"/>
      <c r="T342" s="239"/>
      <c r="U342" s="13"/>
      <c r="V342" s="13"/>
      <c r="W342" s="13"/>
      <c r="X342" s="13"/>
      <c r="Y342" s="13"/>
      <c r="Z342" s="13"/>
      <c r="AA342" s="13"/>
      <c r="AB342" s="13"/>
      <c r="AC342" s="13"/>
      <c r="AD342" s="13"/>
      <c r="AE342" s="13"/>
      <c r="AT342" s="240" t="s">
        <v>163</v>
      </c>
      <c r="AU342" s="240" t="s">
        <v>83</v>
      </c>
      <c r="AV342" s="13" t="s">
        <v>81</v>
      </c>
      <c r="AW342" s="13" t="s">
        <v>33</v>
      </c>
      <c r="AX342" s="13" t="s">
        <v>74</v>
      </c>
      <c r="AY342" s="240" t="s">
        <v>152</v>
      </c>
    </row>
    <row r="343" spans="1:51" s="14" customFormat="1" ht="12">
      <c r="A343" s="14"/>
      <c r="B343" s="241"/>
      <c r="C343" s="242"/>
      <c r="D343" s="226" t="s">
        <v>163</v>
      </c>
      <c r="E343" s="243" t="s">
        <v>19</v>
      </c>
      <c r="F343" s="244" t="s">
        <v>1214</v>
      </c>
      <c r="G343" s="242"/>
      <c r="H343" s="245">
        <v>6.908</v>
      </c>
      <c r="I343" s="246"/>
      <c r="J343" s="242"/>
      <c r="K343" s="242"/>
      <c r="L343" s="247"/>
      <c r="M343" s="248"/>
      <c r="N343" s="249"/>
      <c r="O343" s="249"/>
      <c r="P343" s="249"/>
      <c r="Q343" s="249"/>
      <c r="R343" s="249"/>
      <c r="S343" s="249"/>
      <c r="T343" s="250"/>
      <c r="U343" s="14"/>
      <c r="V343" s="14"/>
      <c r="W343" s="14"/>
      <c r="X343" s="14"/>
      <c r="Y343" s="14"/>
      <c r="Z343" s="14"/>
      <c r="AA343" s="14"/>
      <c r="AB343" s="14"/>
      <c r="AC343" s="14"/>
      <c r="AD343" s="14"/>
      <c r="AE343" s="14"/>
      <c r="AT343" s="251" t="s">
        <v>163</v>
      </c>
      <c r="AU343" s="251" t="s">
        <v>83</v>
      </c>
      <c r="AV343" s="14" t="s">
        <v>83</v>
      </c>
      <c r="AW343" s="14" t="s">
        <v>33</v>
      </c>
      <c r="AX343" s="14" t="s">
        <v>74</v>
      </c>
      <c r="AY343" s="251" t="s">
        <v>152</v>
      </c>
    </row>
    <row r="344" spans="1:51" s="13" customFormat="1" ht="12">
      <c r="A344" s="13"/>
      <c r="B344" s="231"/>
      <c r="C344" s="232"/>
      <c r="D344" s="226" t="s">
        <v>163</v>
      </c>
      <c r="E344" s="233" t="s">
        <v>19</v>
      </c>
      <c r="F344" s="234" t="s">
        <v>1145</v>
      </c>
      <c r="G344" s="232"/>
      <c r="H344" s="233" t="s">
        <v>19</v>
      </c>
      <c r="I344" s="235"/>
      <c r="J344" s="232"/>
      <c r="K344" s="232"/>
      <c r="L344" s="236"/>
      <c r="M344" s="237"/>
      <c r="N344" s="238"/>
      <c r="O344" s="238"/>
      <c r="P344" s="238"/>
      <c r="Q344" s="238"/>
      <c r="R344" s="238"/>
      <c r="S344" s="238"/>
      <c r="T344" s="239"/>
      <c r="U344" s="13"/>
      <c r="V344" s="13"/>
      <c r="W344" s="13"/>
      <c r="X344" s="13"/>
      <c r="Y344" s="13"/>
      <c r="Z344" s="13"/>
      <c r="AA344" s="13"/>
      <c r="AB344" s="13"/>
      <c r="AC344" s="13"/>
      <c r="AD344" s="13"/>
      <c r="AE344" s="13"/>
      <c r="AT344" s="240" t="s">
        <v>163</v>
      </c>
      <c r="AU344" s="240" t="s">
        <v>83</v>
      </c>
      <c r="AV344" s="13" t="s">
        <v>81</v>
      </c>
      <c r="AW344" s="13" t="s">
        <v>33</v>
      </c>
      <c r="AX344" s="13" t="s">
        <v>74</v>
      </c>
      <c r="AY344" s="240" t="s">
        <v>152</v>
      </c>
    </row>
    <row r="345" spans="1:51" s="14" customFormat="1" ht="12">
      <c r="A345" s="14"/>
      <c r="B345" s="241"/>
      <c r="C345" s="242"/>
      <c r="D345" s="226" t="s">
        <v>163</v>
      </c>
      <c r="E345" s="243" t="s">
        <v>19</v>
      </c>
      <c r="F345" s="244" t="s">
        <v>1223</v>
      </c>
      <c r="G345" s="242"/>
      <c r="H345" s="245">
        <v>66</v>
      </c>
      <c r="I345" s="246"/>
      <c r="J345" s="242"/>
      <c r="K345" s="242"/>
      <c r="L345" s="247"/>
      <c r="M345" s="248"/>
      <c r="N345" s="249"/>
      <c r="O345" s="249"/>
      <c r="P345" s="249"/>
      <c r="Q345" s="249"/>
      <c r="R345" s="249"/>
      <c r="S345" s="249"/>
      <c r="T345" s="250"/>
      <c r="U345" s="14"/>
      <c r="V345" s="14"/>
      <c r="W345" s="14"/>
      <c r="X345" s="14"/>
      <c r="Y345" s="14"/>
      <c r="Z345" s="14"/>
      <c r="AA345" s="14"/>
      <c r="AB345" s="14"/>
      <c r="AC345" s="14"/>
      <c r="AD345" s="14"/>
      <c r="AE345" s="14"/>
      <c r="AT345" s="251" t="s">
        <v>163</v>
      </c>
      <c r="AU345" s="251" t="s">
        <v>83</v>
      </c>
      <c r="AV345" s="14" t="s">
        <v>83</v>
      </c>
      <c r="AW345" s="14" t="s">
        <v>33</v>
      </c>
      <c r="AX345" s="14" t="s">
        <v>74</v>
      </c>
      <c r="AY345" s="251" t="s">
        <v>152</v>
      </c>
    </row>
    <row r="346" spans="1:51" s="13" customFormat="1" ht="12">
      <c r="A346" s="13"/>
      <c r="B346" s="231"/>
      <c r="C346" s="232"/>
      <c r="D346" s="226" t="s">
        <v>163</v>
      </c>
      <c r="E346" s="233" t="s">
        <v>19</v>
      </c>
      <c r="F346" s="234" t="s">
        <v>1147</v>
      </c>
      <c r="G346" s="232"/>
      <c r="H346" s="233" t="s">
        <v>19</v>
      </c>
      <c r="I346" s="235"/>
      <c r="J346" s="232"/>
      <c r="K346" s="232"/>
      <c r="L346" s="236"/>
      <c r="M346" s="237"/>
      <c r="N346" s="238"/>
      <c r="O346" s="238"/>
      <c r="P346" s="238"/>
      <c r="Q346" s="238"/>
      <c r="R346" s="238"/>
      <c r="S346" s="238"/>
      <c r="T346" s="239"/>
      <c r="U346" s="13"/>
      <c r="V346" s="13"/>
      <c r="W346" s="13"/>
      <c r="X346" s="13"/>
      <c r="Y346" s="13"/>
      <c r="Z346" s="13"/>
      <c r="AA346" s="13"/>
      <c r="AB346" s="13"/>
      <c r="AC346" s="13"/>
      <c r="AD346" s="13"/>
      <c r="AE346" s="13"/>
      <c r="AT346" s="240" t="s">
        <v>163</v>
      </c>
      <c r="AU346" s="240" t="s">
        <v>83</v>
      </c>
      <c r="AV346" s="13" t="s">
        <v>81</v>
      </c>
      <c r="AW346" s="13" t="s">
        <v>33</v>
      </c>
      <c r="AX346" s="13" t="s">
        <v>74</v>
      </c>
      <c r="AY346" s="240" t="s">
        <v>152</v>
      </c>
    </row>
    <row r="347" spans="1:51" s="14" customFormat="1" ht="12">
      <c r="A347" s="14"/>
      <c r="B347" s="241"/>
      <c r="C347" s="242"/>
      <c r="D347" s="226" t="s">
        <v>163</v>
      </c>
      <c r="E347" s="243" t="s">
        <v>19</v>
      </c>
      <c r="F347" s="244" t="s">
        <v>1224</v>
      </c>
      <c r="G347" s="242"/>
      <c r="H347" s="245">
        <v>81.3</v>
      </c>
      <c r="I347" s="246"/>
      <c r="J347" s="242"/>
      <c r="K347" s="242"/>
      <c r="L347" s="247"/>
      <c r="M347" s="248"/>
      <c r="N347" s="249"/>
      <c r="O347" s="249"/>
      <c r="P347" s="249"/>
      <c r="Q347" s="249"/>
      <c r="R347" s="249"/>
      <c r="S347" s="249"/>
      <c r="T347" s="250"/>
      <c r="U347" s="14"/>
      <c r="V347" s="14"/>
      <c r="W347" s="14"/>
      <c r="X347" s="14"/>
      <c r="Y347" s="14"/>
      <c r="Z347" s="14"/>
      <c r="AA347" s="14"/>
      <c r="AB347" s="14"/>
      <c r="AC347" s="14"/>
      <c r="AD347" s="14"/>
      <c r="AE347" s="14"/>
      <c r="AT347" s="251" t="s">
        <v>163</v>
      </c>
      <c r="AU347" s="251" t="s">
        <v>83</v>
      </c>
      <c r="AV347" s="14" t="s">
        <v>83</v>
      </c>
      <c r="AW347" s="14" t="s">
        <v>33</v>
      </c>
      <c r="AX347" s="14" t="s">
        <v>74</v>
      </c>
      <c r="AY347" s="251" t="s">
        <v>152</v>
      </c>
    </row>
    <row r="348" spans="1:51" s="15" customFormat="1" ht="12">
      <c r="A348" s="15"/>
      <c r="B348" s="252"/>
      <c r="C348" s="253"/>
      <c r="D348" s="226" t="s">
        <v>163</v>
      </c>
      <c r="E348" s="254" t="s">
        <v>19</v>
      </c>
      <c r="F348" s="255" t="s">
        <v>170</v>
      </c>
      <c r="G348" s="253"/>
      <c r="H348" s="256">
        <v>154.208</v>
      </c>
      <c r="I348" s="257"/>
      <c r="J348" s="253"/>
      <c r="K348" s="253"/>
      <c r="L348" s="258"/>
      <c r="M348" s="259"/>
      <c r="N348" s="260"/>
      <c r="O348" s="260"/>
      <c r="P348" s="260"/>
      <c r="Q348" s="260"/>
      <c r="R348" s="260"/>
      <c r="S348" s="260"/>
      <c r="T348" s="261"/>
      <c r="U348" s="15"/>
      <c r="V348" s="15"/>
      <c r="W348" s="15"/>
      <c r="X348" s="15"/>
      <c r="Y348" s="15"/>
      <c r="Z348" s="15"/>
      <c r="AA348" s="15"/>
      <c r="AB348" s="15"/>
      <c r="AC348" s="15"/>
      <c r="AD348" s="15"/>
      <c r="AE348" s="15"/>
      <c r="AT348" s="262" t="s">
        <v>163</v>
      </c>
      <c r="AU348" s="262" t="s">
        <v>83</v>
      </c>
      <c r="AV348" s="15" t="s">
        <v>159</v>
      </c>
      <c r="AW348" s="15" t="s">
        <v>33</v>
      </c>
      <c r="AX348" s="15" t="s">
        <v>81</v>
      </c>
      <c r="AY348" s="262" t="s">
        <v>152</v>
      </c>
    </row>
    <row r="349" spans="1:65" s="2" customFormat="1" ht="14.4" customHeight="1">
      <c r="A349" s="39"/>
      <c r="B349" s="40"/>
      <c r="C349" s="213" t="s">
        <v>482</v>
      </c>
      <c r="D349" s="213" t="s">
        <v>154</v>
      </c>
      <c r="E349" s="214" t="s">
        <v>851</v>
      </c>
      <c r="F349" s="215" t="s">
        <v>852</v>
      </c>
      <c r="G349" s="216" t="s">
        <v>240</v>
      </c>
      <c r="H349" s="217">
        <v>154.208</v>
      </c>
      <c r="I349" s="218"/>
      <c r="J349" s="219">
        <f>ROUND(I349*H349,2)</f>
        <v>0</v>
      </c>
      <c r="K349" s="215" t="s">
        <v>158</v>
      </c>
      <c r="L349" s="45"/>
      <c r="M349" s="220" t="s">
        <v>19</v>
      </c>
      <c r="N349" s="221" t="s">
        <v>45</v>
      </c>
      <c r="O349" s="85"/>
      <c r="P349" s="222">
        <f>O349*H349</f>
        <v>0</v>
      </c>
      <c r="Q349" s="222">
        <v>0.0002</v>
      </c>
      <c r="R349" s="222">
        <f>Q349*H349</f>
        <v>0.0308416</v>
      </c>
      <c r="S349" s="222">
        <v>0</v>
      </c>
      <c r="T349" s="223">
        <f>S349*H349</f>
        <v>0</v>
      </c>
      <c r="U349" s="39"/>
      <c r="V349" s="39"/>
      <c r="W349" s="39"/>
      <c r="X349" s="39"/>
      <c r="Y349" s="39"/>
      <c r="Z349" s="39"/>
      <c r="AA349" s="39"/>
      <c r="AB349" s="39"/>
      <c r="AC349" s="39"/>
      <c r="AD349" s="39"/>
      <c r="AE349" s="39"/>
      <c r="AR349" s="224" t="s">
        <v>268</v>
      </c>
      <c r="AT349" s="224" t="s">
        <v>154</v>
      </c>
      <c r="AU349" s="224" t="s">
        <v>83</v>
      </c>
      <c r="AY349" s="18" t="s">
        <v>152</v>
      </c>
      <c r="BE349" s="225">
        <f>IF(N349="základní",J349,0)</f>
        <v>0</v>
      </c>
      <c r="BF349" s="225">
        <f>IF(N349="snížená",J349,0)</f>
        <v>0</v>
      </c>
      <c r="BG349" s="225">
        <f>IF(N349="zákl. přenesená",J349,0)</f>
        <v>0</v>
      </c>
      <c r="BH349" s="225">
        <f>IF(N349="sníž. přenesená",J349,0)</f>
        <v>0</v>
      </c>
      <c r="BI349" s="225">
        <f>IF(N349="nulová",J349,0)</f>
        <v>0</v>
      </c>
      <c r="BJ349" s="18" t="s">
        <v>81</v>
      </c>
      <c r="BK349" s="225">
        <f>ROUND(I349*H349,2)</f>
        <v>0</v>
      </c>
      <c r="BL349" s="18" t="s">
        <v>268</v>
      </c>
      <c r="BM349" s="224" t="s">
        <v>1269</v>
      </c>
    </row>
    <row r="350" spans="1:51" s="13" customFormat="1" ht="12">
      <c r="A350" s="13"/>
      <c r="B350" s="231"/>
      <c r="C350" s="232"/>
      <c r="D350" s="226" t="s">
        <v>163</v>
      </c>
      <c r="E350" s="233" t="s">
        <v>19</v>
      </c>
      <c r="F350" s="234" t="s">
        <v>1220</v>
      </c>
      <c r="G350" s="232"/>
      <c r="H350" s="233" t="s">
        <v>19</v>
      </c>
      <c r="I350" s="235"/>
      <c r="J350" s="232"/>
      <c r="K350" s="232"/>
      <c r="L350" s="236"/>
      <c r="M350" s="237"/>
      <c r="N350" s="238"/>
      <c r="O350" s="238"/>
      <c r="P350" s="238"/>
      <c r="Q350" s="238"/>
      <c r="R350" s="238"/>
      <c r="S350" s="238"/>
      <c r="T350" s="239"/>
      <c r="U350" s="13"/>
      <c r="V350" s="13"/>
      <c r="W350" s="13"/>
      <c r="X350" s="13"/>
      <c r="Y350" s="13"/>
      <c r="Z350" s="13"/>
      <c r="AA350" s="13"/>
      <c r="AB350" s="13"/>
      <c r="AC350" s="13"/>
      <c r="AD350" s="13"/>
      <c r="AE350" s="13"/>
      <c r="AT350" s="240" t="s">
        <v>163</v>
      </c>
      <c r="AU350" s="240" t="s">
        <v>83</v>
      </c>
      <c r="AV350" s="13" t="s">
        <v>81</v>
      </c>
      <c r="AW350" s="13" t="s">
        <v>33</v>
      </c>
      <c r="AX350" s="13" t="s">
        <v>74</v>
      </c>
      <c r="AY350" s="240" t="s">
        <v>152</v>
      </c>
    </row>
    <row r="351" spans="1:51" s="14" customFormat="1" ht="12">
      <c r="A351" s="14"/>
      <c r="B351" s="241"/>
      <c r="C351" s="242"/>
      <c r="D351" s="226" t="s">
        <v>163</v>
      </c>
      <c r="E351" s="243" t="s">
        <v>19</v>
      </c>
      <c r="F351" s="244" t="s">
        <v>1214</v>
      </c>
      <c r="G351" s="242"/>
      <c r="H351" s="245">
        <v>6.908</v>
      </c>
      <c r="I351" s="246"/>
      <c r="J351" s="242"/>
      <c r="K351" s="242"/>
      <c r="L351" s="247"/>
      <c r="M351" s="248"/>
      <c r="N351" s="249"/>
      <c r="O351" s="249"/>
      <c r="P351" s="249"/>
      <c r="Q351" s="249"/>
      <c r="R351" s="249"/>
      <c r="S351" s="249"/>
      <c r="T351" s="250"/>
      <c r="U351" s="14"/>
      <c r="V351" s="14"/>
      <c r="W351" s="14"/>
      <c r="X351" s="14"/>
      <c r="Y351" s="14"/>
      <c r="Z351" s="14"/>
      <c r="AA351" s="14"/>
      <c r="AB351" s="14"/>
      <c r="AC351" s="14"/>
      <c r="AD351" s="14"/>
      <c r="AE351" s="14"/>
      <c r="AT351" s="251" t="s">
        <v>163</v>
      </c>
      <c r="AU351" s="251" t="s">
        <v>83</v>
      </c>
      <c r="AV351" s="14" t="s">
        <v>83</v>
      </c>
      <c r="AW351" s="14" t="s">
        <v>33</v>
      </c>
      <c r="AX351" s="14" t="s">
        <v>74</v>
      </c>
      <c r="AY351" s="251" t="s">
        <v>152</v>
      </c>
    </row>
    <row r="352" spans="1:51" s="13" customFormat="1" ht="12">
      <c r="A352" s="13"/>
      <c r="B352" s="231"/>
      <c r="C352" s="232"/>
      <c r="D352" s="226" t="s">
        <v>163</v>
      </c>
      <c r="E352" s="233" t="s">
        <v>19</v>
      </c>
      <c r="F352" s="234" t="s">
        <v>1145</v>
      </c>
      <c r="G352" s="232"/>
      <c r="H352" s="233" t="s">
        <v>19</v>
      </c>
      <c r="I352" s="235"/>
      <c r="J352" s="232"/>
      <c r="K352" s="232"/>
      <c r="L352" s="236"/>
      <c r="M352" s="237"/>
      <c r="N352" s="238"/>
      <c r="O352" s="238"/>
      <c r="P352" s="238"/>
      <c r="Q352" s="238"/>
      <c r="R352" s="238"/>
      <c r="S352" s="238"/>
      <c r="T352" s="239"/>
      <c r="U352" s="13"/>
      <c r="V352" s="13"/>
      <c r="W352" s="13"/>
      <c r="X352" s="13"/>
      <c r="Y352" s="13"/>
      <c r="Z352" s="13"/>
      <c r="AA352" s="13"/>
      <c r="AB352" s="13"/>
      <c r="AC352" s="13"/>
      <c r="AD352" s="13"/>
      <c r="AE352" s="13"/>
      <c r="AT352" s="240" t="s">
        <v>163</v>
      </c>
      <c r="AU352" s="240" t="s">
        <v>83</v>
      </c>
      <c r="AV352" s="13" t="s">
        <v>81</v>
      </c>
      <c r="AW352" s="13" t="s">
        <v>33</v>
      </c>
      <c r="AX352" s="13" t="s">
        <v>74</v>
      </c>
      <c r="AY352" s="240" t="s">
        <v>152</v>
      </c>
    </row>
    <row r="353" spans="1:51" s="14" customFormat="1" ht="12">
      <c r="A353" s="14"/>
      <c r="B353" s="241"/>
      <c r="C353" s="242"/>
      <c r="D353" s="226" t="s">
        <v>163</v>
      </c>
      <c r="E353" s="243" t="s">
        <v>19</v>
      </c>
      <c r="F353" s="244" t="s">
        <v>1223</v>
      </c>
      <c r="G353" s="242"/>
      <c r="H353" s="245">
        <v>66</v>
      </c>
      <c r="I353" s="246"/>
      <c r="J353" s="242"/>
      <c r="K353" s="242"/>
      <c r="L353" s="247"/>
      <c r="M353" s="248"/>
      <c r="N353" s="249"/>
      <c r="O353" s="249"/>
      <c r="P353" s="249"/>
      <c r="Q353" s="249"/>
      <c r="R353" s="249"/>
      <c r="S353" s="249"/>
      <c r="T353" s="250"/>
      <c r="U353" s="14"/>
      <c r="V353" s="14"/>
      <c r="W353" s="14"/>
      <c r="X353" s="14"/>
      <c r="Y353" s="14"/>
      <c r="Z353" s="14"/>
      <c r="AA353" s="14"/>
      <c r="AB353" s="14"/>
      <c r="AC353" s="14"/>
      <c r="AD353" s="14"/>
      <c r="AE353" s="14"/>
      <c r="AT353" s="251" t="s">
        <v>163</v>
      </c>
      <c r="AU353" s="251" t="s">
        <v>83</v>
      </c>
      <c r="AV353" s="14" t="s">
        <v>83</v>
      </c>
      <c r="AW353" s="14" t="s">
        <v>33</v>
      </c>
      <c r="AX353" s="14" t="s">
        <v>74</v>
      </c>
      <c r="AY353" s="251" t="s">
        <v>152</v>
      </c>
    </row>
    <row r="354" spans="1:51" s="13" customFormat="1" ht="12">
      <c r="A354" s="13"/>
      <c r="B354" s="231"/>
      <c r="C354" s="232"/>
      <c r="D354" s="226" t="s">
        <v>163</v>
      </c>
      <c r="E354" s="233" t="s">
        <v>19</v>
      </c>
      <c r="F354" s="234" t="s">
        <v>1147</v>
      </c>
      <c r="G354" s="232"/>
      <c r="H354" s="233" t="s">
        <v>19</v>
      </c>
      <c r="I354" s="235"/>
      <c r="J354" s="232"/>
      <c r="K354" s="232"/>
      <c r="L354" s="236"/>
      <c r="M354" s="237"/>
      <c r="N354" s="238"/>
      <c r="O354" s="238"/>
      <c r="P354" s="238"/>
      <c r="Q354" s="238"/>
      <c r="R354" s="238"/>
      <c r="S354" s="238"/>
      <c r="T354" s="239"/>
      <c r="U354" s="13"/>
      <c r="V354" s="13"/>
      <c r="W354" s="13"/>
      <c r="X354" s="13"/>
      <c r="Y354" s="13"/>
      <c r="Z354" s="13"/>
      <c r="AA354" s="13"/>
      <c r="AB354" s="13"/>
      <c r="AC354" s="13"/>
      <c r="AD354" s="13"/>
      <c r="AE354" s="13"/>
      <c r="AT354" s="240" t="s">
        <v>163</v>
      </c>
      <c r="AU354" s="240" t="s">
        <v>83</v>
      </c>
      <c r="AV354" s="13" t="s">
        <v>81</v>
      </c>
      <c r="AW354" s="13" t="s">
        <v>33</v>
      </c>
      <c r="AX354" s="13" t="s">
        <v>74</v>
      </c>
      <c r="AY354" s="240" t="s">
        <v>152</v>
      </c>
    </row>
    <row r="355" spans="1:51" s="14" customFormat="1" ht="12">
      <c r="A355" s="14"/>
      <c r="B355" s="241"/>
      <c r="C355" s="242"/>
      <c r="D355" s="226" t="s">
        <v>163</v>
      </c>
      <c r="E355" s="243" t="s">
        <v>19</v>
      </c>
      <c r="F355" s="244" t="s">
        <v>1224</v>
      </c>
      <c r="G355" s="242"/>
      <c r="H355" s="245">
        <v>81.3</v>
      </c>
      <c r="I355" s="246"/>
      <c r="J355" s="242"/>
      <c r="K355" s="242"/>
      <c r="L355" s="247"/>
      <c r="M355" s="248"/>
      <c r="N355" s="249"/>
      <c r="O355" s="249"/>
      <c r="P355" s="249"/>
      <c r="Q355" s="249"/>
      <c r="R355" s="249"/>
      <c r="S355" s="249"/>
      <c r="T355" s="250"/>
      <c r="U355" s="14"/>
      <c r="V355" s="14"/>
      <c r="W355" s="14"/>
      <c r="X355" s="14"/>
      <c r="Y355" s="14"/>
      <c r="Z355" s="14"/>
      <c r="AA355" s="14"/>
      <c r="AB355" s="14"/>
      <c r="AC355" s="14"/>
      <c r="AD355" s="14"/>
      <c r="AE355" s="14"/>
      <c r="AT355" s="251" t="s">
        <v>163</v>
      </c>
      <c r="AU355" s="251" t="s">
        <v>83</v>
      </c>
      <c r="AV355" s="14" t="s">
        <v>83</v>
      </c>
      <c r="AW355" s="14" t="s">
        <v>33</v>
      </c>
      <c r="AX355" s="14" t="s">
        <v>74</v>
      </c>
      <c r="AY355" s="251" t="s">
        <v>152</v>
      </c>
    </row>
    <row r="356" spans="1:51" s="15" customFormat="1" ht="12">
      <c r="A356" s="15"/>
      <c r="B356" s="252"/>
      <c r="C356" s="253"/>
      <c r="D356" s="226" t="s">
        <v>163</v>
      </c>
      <c r="E356" s="254" t="s">
        <v>19</v>
      </c>
      <c r="F356" s="255" t="s">
        <v>170</v>
      </c>
      <c r="G356" s="253"/>
      <c r="H356" s="256">
        <v>154.208</v>
      </c>
      <c r="I356" s="257"/>
      <c r="J356" s="253"/>
      <c r="K356" s="253"/>
      <c r="L356" s="258"/>
      <c r="M356" s="259"/>
      <c r="N356" s="260"/>
      <c r="O356" s="260"/>
      <c r="P356" s="260"/>
      <c r="Q356" s="260"/>
      <c r="R356" s="260"/>
      <c r="S356" s="260"/>
      <c r="T356" s="261"/>
      <c r="U356" s="15"/>
      <c r="V356" s="15"/>
      <c r="W356" s="15"/>
      <c r="X356" s="15"/>
      <c r="Y356" s="15"/>
      <c r="Z356" s="15"/>
      <c r="AA356" s="15"/>
      <c r="AB356" s="15"/>
      <c r="AC356" s="15"/>
      <c r="AD356" s="15"/>
      <c r="AE356" s="15"/>
      <c r="AT356" s="262" t="s">
        <v>163</v>
      </c>
      <c r="AU356" s="262" t="s">
        <v>83</v>
      </c>
      <c r="AV356" s="15" t="s">
        <v>159</v>
      </c>
      <c r="AW356" s="15" t="s">
        <v>33</v>
      </c>
      <c r="AX356" s="15" t="s">
        <v>81</v>
      </c>
      <c r="AY356" s="262" t="s">
        <v>152</v>
      </c>
    </row>
    <row r="357" spans="1:65" s="2" customFormat="1" ht="14.4" customHeight="1">
      <c r="A357" s="39"/>
      <c r="B357" s="40"/>
      <c r="C357" s="213" t="s">
        <v>492</v>
      </c>
      <c r="D357" s="213" t="s">
        <v>154</v>
      </c>
      <c r="E357" s="214" t="s">
        <v>855</v>
      </c>
      <c r="F357" s="215" t="s">
        <v>856</v>
      </c>
      <c r="G357" s="216" t="s">
        <v>240</v>
      </c>
      <c r="H357" s="217">
        <v>154.208</v>
      </c>
      <c r="I357" s="218"/>
      <c r="J357" s="219">
        <f>ROUND(I357*H357,2)</f>
        <v>0</v>
      </c>
      <c r="K357" s="215" t="s">
        <v>158</v>
      </c>
      <c r="L357" s="45"/>
      <c r="M357" s="220" t="s">
        <v>19</v>
      </c>
      <c r="N357" s="221" t="s">
        <v>45</v>
      </c>
      <c r="O357" s="85"/>
      <c r="P357" s="222">
        <f>O357*H357</f>
        <v>0</v>
      </c>
      <c r="Q357" s="222">
        <v>0.0004</v>
      </c>
      <c r="R357" s="222">
        <f>Q357*H357</f>
        <v>0.0616832</v>
      </c>
      <c r="S357" s="222">
        <v>0</v>
      </c>
      <c r="T357" s="223">
        <f>S357*H357</f>
        <v>0</v>
      </c>
      <c r="U357" s="39"/>
      <c r="V357" s="39"/>
      <c r="W357" s="39"/>
      <c r="X357" s="39"/>
      <c r="Y357" s="39"/>
      <c r="Z357" s="39"/>
      <c r="AA357" s="39"/>
      <c r="AB357" s="39"/>
      <c r="AC357" s="39"/>
      <c r="AD357" s="39"/>
      <c r="AE357" s="39"/>
      <c r="AR357" s="224" t="s">
        <v>268</v>
      </c>
      <c r="AT357" s="224" t="s">
        <v>154</v>
      </c>
      <c r="AU357" s="224" t="s">
        <v>83</v>
      </c>
      <c r="AY357" s="18" t="s">
        <v>152</v>
      </c>
      <c r="BE357" s="225">
        <f>IF(N357="základní",J357,0)</f>
        <v>0</v>
      </c>
      <c r="BF357" s="225">
        <f>IF(N357="snížená",J357,0)</f>
        <v>0</v>
      </c>
      <c r="BG357" s="225">
        <f>IF(N357="zákl. přenesená",J357,0)</f>
        <v>0</v>
      </c>
      <c r="BH357" s="225">
        <f>IF(N357="sníž. přenesená",J357,0)</f>
        <v>0</v>
      </c>
      <c r="BI357" s="225">
        <f>IF(N357="nulová",J357,0)</f>
        <v>0</v>
      </c>
      <c r="BJ357" s="18" t="s">
        <v>81</v>
      </c>
      <c r="BK357" s="225">
        <f>ROUND(I357*H357,2)</f>
        <v>0</v>
      </c>
      <c r="BL357" s="18" t="s">
        <v>268</v>
      </c>
      <c r="BM357" s="224" t="s">
        <v>1270</v>
      </c>
    </row>
    <row r="358" spans="1:51" s="13" customFormat="1" ht="12">
      <c r="A358" s="13"/>
      <c r="B358" s="231"/>
      <c r="C358" s="232"/>
      <c r="D358" s="226" t="s">
        <v>163</v>
      </c>
      <c r="E358" s="233" t="s">
        <v>19</v>
      </c>
      <c r="F358" s="234" t="s">
        <v>1220</v>
      </c>
      <c r="G358" s="232"/>
      <c r="H358" s="233" t="s">
        <v>19</v>
      </c>
      <c r="I358" s="235"/>
      <c r="J358" s="232"/>
      <c r="K358" s="232"/>
      <c r="L358" s="236"/>
      <c r="M358" s="237"/>
      <c r="N358" s="238"/>
      <c r="O358" s="238"/>
      <c r="P358" s="238"/>
      <c r="Q358" s="238"/>
      <c r="R358" s="238"/>
      <c r="S358" s="238"/>
      <c r="T358" s="239"/>
      <c r="U358" s="13"/>
      <c r="V358" s="13"/>
      <c r="W358" s="13"/>
      <c r="X358" s="13"/>
      <c r="Y358" s="13"/>
      <c r="Z358" s="13"/>
      <c r="AA358" s="13"/>
      <c r="AB358" s="13"/>
      <c r="AC358" s="13"/>
      <c r="AD358" s="13"/>
      <c r="AE358" s="13"/>
      <c r="AT358" s="240" t="s">
        <v>163</v>
      </c>
      <c r="AU358" s="240" t="s">
        <v>83</v>
      </c>
      <c r="AV358" s="13" t="s">
        <v>81</v>
      </c>
      <c r="AW358" s="13" t="s">
        <v>33</v>
      </c>
      <c r="AX358" s="13" t="s">
        <v>74</v>
      </c>
      <c r="AY358" s="240" t="s">
        <v>152</v>
      </c>
    </row>
    <row r="359" spans="1:51" s="14" customFormat="1" ht="12">
      <c r="A359" s="14"/>
      <c r="B359" s="241"/>
      <c r="C359" s="242"/>
      <c r="D359" s="226" t="s">
        <v>163</v>
      </c>
      <c r="E359" s="243" t="s">
        <v>19</v>
      </c>
      <c r="F359" s="244" t="s">
        <v>1214</v>
      </c>
      <c r="G359" s="242"/>
      <c r="H359" s="245">
        <v>6.908</v>
      </c>
      <c r="I359" s="246"/>
      <c r="J359" s="242"/>
      <c r="K359" s="242"/>
      <c r="L359" s="247"/>
      <c r="M359" s="248"/>
      <c r="N359" s="249"/>
      <c r="O359" s="249"/>
      <c r="P359" s="249"/>
      <c r="Q359" s="249"/>
      <c r="R359" s="249"/>
      <c r="S359" s="249"/>
      <c r="T359" s="250"/>
      <c r="U359" s="14"/>
      <c r="V359" s="14"/>
      <c r="W359" s="14"/>
      <c r="X359" s="14"/>
      <c r="Y359" s="14"/>
      <c r="Z359" s="14"/>
      <c r="AA359" s="14"/>
      <c r="AB359" s="14"/>
      <c r="AC359" s="14"/>
      <c r="AD359" s="14"/>
      <c r="AE359" s="14"/>
      <c r="AT359" s="251" t="s">
        <v>163</v>
      </c>
      <c r="AU359" s="251" t="s">
        <v>83</v>
      </c>
      <c r="AV359" s="14" t="s">
        <v>83</v>
      </c>
      <c r="AW359" s="14" t="s">
        <v>33</v>
      </c>
      <c r="AX359" s="14" t="s">
        <v>74</v>
      </c>
      <c r="AY359" s="251" t="s">
        <v>152</v>
      </c>
    </row>
    <row r="360" spans="1:51" s="13" customFormat="1" ht="12">
      <c r="A360" s="13"/>
      <c r="B360" s="231"/>
      <c r="C360" s="232"/>
      <c r="D360" s="226" t="s">
        <v>163</v>
      </c>
      <c r="E360" s="233" t="s">
        <v>19</v>
      </c>
      <c r="F360" s="234" t="s">
        <v>1145</v>
      </c>
      <c r="G360" s="232"/>
      <c r="H360" s="233" t="s">
        <v>19</v>
      </c>
      <c r="I360" s="235"/>
      <c r="J360" s="232"/>
      <c r="K360" s="232"/>
      <c r="L360" s="236"/>
      <c r="M360" s="237"/>
      <c r="N360" s="238"/>
      <c r="O360" s="238"/>
      <c r="P360" s="238"/>
      <c r="Q360" s="238"/>
      <c r="R360" s="238"/>
      <c r="S360" s="238"/>
      <c r="T360" s="239"/>
      <c r="U360" s="13"/>
      <c r="V360" s="13"/>
      <c r="W360" s="13"/>
      <c r="X360" s="13"/>
      <c r="Y360" s="13"/>
      <c r="Z360" s="13"/>
      <c r="AA360" s="13"/>
      <c r="AB360" s="13"/>
      <c r="AC360" s="13"/>
      <c r="AD360" s="13"/>
      <c r="AE360" s="13"/>
      <c r="AT360" s="240" t="s">
        <v>163</v>
      </c>
      <c r="AU360" s="240" t="s">
        <v>83</v>
      </c>
      <c r="AV360" s="13" t="s">
        <v>81</v>
      </c>
      <c r="AW360" s="13" t="s">
        <v>33</v>
      </c>
      <c r="AX360" s="13" t="s">
        <v>74</v>
      </c>
      <c r="AY360" s="240" t="s">
        <v>152</v>
      </c>
    </row>
    <row r="361" spans="1:51" s="14" customFormat="1" ht="12">
      <c r="A361" s="14"/>
      <c r="B361" s="241"/>
      <c r="C361" s="242"/>
      <c r="D361" s="226" t="s">
        <v>163</v>
      </c>
      <c r="E361" s="243" t="s">
        <v>19</v>
      </c>
      <c r="F361" s="244" t="s">
        <v>1223</v>
      </c>
      <c r="G361" s="242"/>
      <c r="H361" s="245">
        <v>66</v>
      </c>
      <c r="I361" s="246"/>
      <c r="J361" s="242"/>
      <c r="K361" s="242"/>
      <c r="L361" s="247"/>
      <c r="M361" s="248"/>
      <c r="N361" s="249"/>
      <c r="O361" s="249"/>
      <c r="P361" s="249"/>
      <c r="Q361" s="249"/>
      <c r="R361" s="249"/>
      <c r="S361" s="249"/>
      <c r="T361" s="250"/>
      <c r="U361" s="14"/>
      <c r="V361" s="14"/>
      <c r="W361" s="14"/>
      <c r="X361" s="14"/>
      <c r="Y361" s="14"/>
      <c r="Z361" s="14"/>
      <c r="AA361" s="14"/>
      <c r="AB361" s="14"/>
      <c r="AC361" s="14"/>
      <c r="AD361" s="14"/>
      <c r="AE361" s="14"/>
      <c r="AT361" s="251" t="s">
        <v>163</v>
      </c>
      <c r="AU361" s="251" t="s">
        <v>83</v>
      </c>
      <c r="AV361" s="14" t="s">
        <v>83</v>
      </c>
      <c r="AW361" s="14" t="s">
        <v>33</v>
      </c>
      <c r="AX361" s="14" t="s">
        <v>74</v>
      </c>
      <c r="AY361" s="251" t="s">
        <v>152</v>
      </c>
    </row>
    <row r="362" spans="1:51" s="13" customFormat="1" ht="12">
      <c r="A362" s="13"/>
      <c r="B362" s="231"/>
      <c r="C362" s="232"/>
      <c r="D362" s="226" t="s">
        <v>163</v>
      </c>
      <c r="E362" s="233" t="s">
        <v>19</v>
      </c>
      <c r="F362" s="234" t="s">
        <v>1147</v>
      </c>
      <c r="G362" s="232"/>
      <c r="H362" s="233" t="s">
        <v>19</v>
      </c>
      <c r="I362" s="235"/>
      <c r="J362" s="232"/>
      <c r="K362" s="232"/>
      <c r="L362" s="236"/>
      <c r="M362" s="237"/>
      <c r="N362" s="238"/>
      <c r="O362" s="238"/>
      <c r="P362" s="238"/>
      <c r="Q362" s="238"/>
      <c r="R362" s="238"/>
      <c r="S362" s="238"/>
      <c r="T362" s="239"/>
      <c r="U362" s="13"/>
      <c r="V362" s="13"/>
      <c r="W362" s="13"/>
      <c r="X362" s="13"/>
      <c r="Y362" s="13"/>
      <c r="Z362" s="13"/>
      <c r="AA362" s="13"/>
      <c r="AB362" s="13"/>
      <c r="AC362" s="13"/>
      <c r="AD362" s="13"/>
      <c r="AE362" s="13"/>
      <c r="AT362" s="240" t="s">
        <v>163</v>
      </c>
      <c r="AU362" s="240" t="s">
        <v>83</v>
      </c>
      <c r="AV362" s="13" t="s">
        <v>81</v>
      </c>
      <c r="AW362" s="13" t="s">
        <v>33</v>
      </c>
      <c r="AX362" s="13" t="s">
        <v>74</v>
      </c>
      <c r="AY362" s="240" t="s">
        <v>152</v>
      </c>
    </row>
    <row r="363" spans="1:51" s="14" customFormat="1" ht="12">
      <c r="A363" s="14"/>
      <c r="B363" s="241"/>
      <c r="C363" s="242"/>
      <c r="D363" s="226" t="s">
        <v>163</v>
      </c>
      <c r="E363" s="243" t="s">
        <v>19</v>
      </c>
      <c r="F363" s="244" t="s">
        <v>1224</v>
      </c>
      <c r="G363" s="242"/>
      <c r="H363" s="245">
        <v>81.3</v>
      </c>
      <c r="I363" s="246"/>
      <c r="J363" s="242"/>
      <c r="K363" s="242"/>
      <c r="L363" s="247"/>
      <c r="M363" s="248"/>
      <c r="N363" s="249"/>
      <c r="O363" s="249"/>
      <c r="P363" s="249"/>
      <c r="Q363" s="249"/>
      <c r="R363" s="249"/>
      <c r="S363" s="249"/>
      <c r="T363" s="250"/>
      <c r="U363" s="14"/>
      <c r="V363" s="14"/>
      <c r="W363" s="14"/>
      <c r="X363" s="14"/>
      <c r="Y363" s="14"/>
      <c r="Z363" s="14"/>
      <c r="AA363" s="14"/>
      <c r="AB363" s="14"/>
      <c r="AC363" s="14"/>
      <c r="AD363" s="14"/>
      <c r="AE363" s="14"/>
      <c r="AT363" s="251" t="s">
        <v>163</v>
      </c>
      <c r="AU363" s="251" t="s">
        <v>83</v>
      </c>
      <c r="AV363" s="14" t="s">
        <v>83</v>
      </c>
      <c r="AW363" s="14" t="s">
        <v>33</v>
      </c>
      <c r="AX363" s="14" t="s">
        <v>74</v>
      </c>
      <c r="AY363" s="251" t="s">
        <v>152</v>
      </c>
    </row>
    <row r="364" spans="1:51" s="15" customFormat="1" ht="12">
      <c r="A364" s="15"/>
      <c r="B364" s="252"/>
      <c r="C364" s="253"/>
      <c r="D364" s="226" t="s">
        <v>163</v>
      </c>
      <c r="E364" s="254" t="s">
        <v>19</v>
      </c>
      <c r="F364" s="255" t="s">
        <v>170</v>
      </c>
      <c r="G364" s="253"/>
      <c r="H364" s="256">
        <v>154.208</v>
      </c>
      <c r="I364" s="257"/>
      <c r="J364" s="253"/>
      <c r="K364" s="253"/>
      <c r="L364" s="258"/>
      <c r="M364" s="274"/>
      <c r="N364" s="275"/>
      <c r="O364" s="275"/>
      <c r="P364" s="275"/>
      <c r="Q364" s="275"/>
      <c r="R364" s="275"/>
      <c r="S364" s="275"/>
      <c r="T364" s="276"/>
      <c r="U364" s="15"/>
      <c r="V364" s="15"/>
      <c r="W364" s="15"/>
      <c r="X364" s="15"/>
      <c r="Y364" s="15"/>
      <c r="Z364" s="15"/>
      <c r="AA364" s="15"/>
      <c r="AB364" s="15"/>
      <c r="AC364" s="15"/>
      <c r="AD364" s="15"/>
      <c r="AE364" s="15"/>
      <c r="AT364" s="262" t="s">
        <v>163</v>
      </c>
      <c r="AU364" s="262" t="s">
        <v>83</v>
      </c>
      <c r="AV364" s="15" t="s">
        <v>159</v>
      </c>
      <c r="AW364" s="15" t="s">
        <v>33</v>
      </c>
      <c r="AX364" s="15" t="s">
        <v>81</v>
      </c>
      <c r="AY364" s="262" t="s">
        <v>152</v>
      </c>
    </row>
    <row r="365" spans="1:31" s="2" customFormat="1" ht="6.95" customHeight="1">
      <c r="A365" s="39"/>
      <c r="B365" s="60"/>
      <c r="C365" s="61"/>
      <c r="D365" s="61"/>
      <c r="E365" s="61"/>
      <c r="F365" s="61"/>
      <c r="G365" s="61"/>
      <c r="H365" s="61"/>
      <c r="I365" s="61"/>
      <c r="J365" s="61"/>
      <c r="K365" s="61"/>
      <c r="L365" s="45"/>
      <c r="M365" s="39"/>
      <c r="O365" s="39"/>
      <c r="P365" s="39"/>
      <c r="Q365" s="39"/>
      <c r="R365" s="39"/>
      <c r="S365" s="39"/>
      <c r="T365" s="39"/>
      <c r="U365" s="39"/>
      <c r="V365" s="39"/>
      <c r="W365" s="39"/>
      <c r="X365" s="39"/>
      <c r="Y365" s="39"/>
      <c r="Z365" s="39"/>
      <c r="AA365" s="39"/>
      <c r="AB365" s="39"/>
      <c r="AC365" s="39"/>
      <c r="AD365" s="39"/>
      <c r="AE365" s="39"/>
    </row>
  </sheetData>
  <sheetProtection password="CC35" sheet="1" objects="1" scenarios="1" formatColumns="0" formatRows="0" autoFilter="0"/>
  <autoFilter ref="C97:K364"/>
  <mergeCells count="12">
    <mergeCell ref="E7:H7"/>
    <mergeCell ref="E9:H9"/>
    <mergeCell ref="E11:H11"/>
    <mergeCell ref="E20:H20"/>
    <mergeCell ref="E29:H29"/>
    <mergeCell ref="E50:H50"/>
    <mergeCell ref="E52:H52"/>
    <mergeCell ref="E54:H54"/>
    <mergeCell ref="E86:H86"/>
    <mergeCell ref="E88:H88"/>
    <mergeCell ref="E90:H90"/>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26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106</v>
      </c>
    </row>
    <row r="3" spans="2:46" s="1" customFormat="1" ht="6.95" customHeight="1">
      <c r="B3" s="139"/>
      <c r="C3" s="140"/>
      <c r="D3" s="140"/>
      <c r="E3" s="140"/>
      <c r="F3" s="140"/>
      <c r="G3" s="140"/>
      <c r="H3" s="140"/>
      <c r="I3" s="140"/>
      <c r="J3" s="140"/>
      <c r="K3" s="140"/>
      <c r="L3" s="21"/>
      <c r="AT3" s="18" t="s">
        <v>83</v>
      </c>
    </row>
    <row r="4" spans="2:46" s="1" customFormat="1" ht="24.95" customHeight="1">
      <c r="B4" s="21"/>
      <c r="D4" s="141" t="s">
        <v>114</v>
      </c>
      <c r="L4" s="21"/>
      <c r="M4" s="142" t="s">
        <v>10</v>
      </c>
      <c r="AT4" s="18" t="s">
        <v>4</v>
      </c>
    </row>
    <row r="5" spans="2:12" s="1" customFormat="1" ht="6.95" customHeight="1">
      <c r="B5" s="21"/>
      <c r="L5" s="21"/>
    </row>
    <row r="6" spans="2:12" s="1" customFormat="1" ht="12" customHeight="1">
      <c r="B6" s="21"/>
      <c r="D6" s="143" t="s">
        <v>16</v>
      </c>
      <c r="L6" s="21"/>
    </row>
    <row r="7" spans="2:12" s="1" customFormat="1" ht="16.5" customHeight="1">
      <c r="B7" s="21"/>
      <c r="E7" s="144" t="str">
        <f>'Rekapitulace stavby'!K6</f>
        <v>Roubená chalupa s chlévy, původem z Třebýciny čp.7</v>
      </c>
      <c r="F7" s="143"/>
      <c r="G7" s="143"/>
      <c r="H7" s="143"/>
      <c r="L7" s="21"/>
    </row>
    <row r="8" spans="2:12" s="1" customFormat="1" ht="12" customHeight="1">
      <c r="B8" s="21"/>
      <c r="D8" s="143" t="s">
        <v>115</v>
      </c>
      <c r="L8" s="21"/>
    </row>
    <row r="9" spans="1:31" s="2" customFormat="1" ht="16.5" customHeight="1">
      <c r="A9" s="39"/>
      <c r="B9" s="45"/>
      <c r="C9" s="39"/>
      <c r="D9" s="39"/>
      <c r="E9" s="144" t="s">
        <v>1271</v>
      </c>
      <c r="F9" s="39"/>
      <c r="G9" s="39"/>
      <c r="H9" s="39"/>
      <c r="I9" s="39"/>
      <c r="J9" s="39"/>
      <c r="K9" s="39"/>
      <c r="L9" s="145"/>
      <c r="S9" s="39"/>
      <c r="T9" s="39"/>
      <c r="U9" s="39"/>
      <c r="V9" s="39"/>
      <c r="W9" s="39"/>
      <c r="X9" s="39"/>
      <c r="Y9" s="39"/>
      <c r="Z9" s="39"/>
      <c r="AA9" s="39"/>
      <c r="AB9" s="39"/>
      <c r="AC9" s="39"/>
      <c r="AD9" s="39"/>
      <c r="AE9" s="39"/>
    </row>
    <row r="10" spans="1:31" s="2" customFormat="1" ht="12" customHeight="1">
      <c r="A10" s="39"/>
      <c r="B10" s="45"/>
      <c r="C10" s="39"/>
      <c r="D10" s="143" t="s">
        <v>117</v>
      </c>
      <c r="E10" s="39"/>
      <c r="F10" s="39"/>
      <c r="G10" s="39"/>
      <c r="H10" s="39"/>
      <c r="I10" s="39"/>
      <c r="J10" s="39"/>
      <c r="K10" s="39"/>
      <c r="L10" s="145"/>
      <c r="S10" s="39"/>
      <c r="T10" s="39"/>
      <c r="U10" s="39"/>
      <c r="V10" s="39"/>
      <c r="W10" s="39"/>
      <c r="X10" s="39"/>
      <c r="Y10" s="39"/>
      <c r="Z10" s="39"/>
      <c r="AA10" s="39"/>
      <c r="AB10" s="39"/>
      <c r="AC10" s="39"/>
      <c r="AD10" s="39"/>
      <c r="AE10" s="39"/>
    </row>
    <row r="11" spans="1:31" s="2" customFormat="1" ht="16.5" customHeight="1">
      <c r="A11" s="39"/>
      <c r="B11" s="45"/>
      <c r="C11" s="39"/>
      <c r="D11" s="39"/>
      <c r="E11" s="146" t="s">
        <v>1272</v>
      </c>
      <c r="F11" s="39"/>
      <c r="G11" s="39"/>
      <c r="H11" s="39"/>
      <c r="I11" s="39"/>
      <c r="J11" s="39"/>
      <c r="K11" s="39"/>
      <c r="L11" s="145"/>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145"/>
      <c r="S12" s="39"/>
      <c r="T12" s="39"/>
      <c r="U12" s="39"/>
      <c r="V12" s="39"/>
      <c r="W12" s="39"/>
      <c r="X12" s="39"/>
      <c r="Y12" s="39"/>
      <c r="Z12" s="39"/>
      <c r="AA12" s="39"/>
      <c r="AB12" s="39"/>
      <c r="AC12" s="39"/>
      <c r="AD12" s="39"/>
      <c r="AE12" s="39"/>
    </row>
    <row r="13" spans="1:31" s="2" customFormat="1" ht="12" customHeight="1">
      <c r="A13" s="39"/>
      <c r="B13" s="45"/>
      <c r="C13" s="39"/>
      <c r="D13" s="143" t="s">
        <v>18</v>
      </c>
      <c r="E13" s="39"/>
      <c r="F13" s="134" t="s">
        <v>19</v>
      </c>
      <c r="G13" s="39"/>
      <c r="H13" s="39"/>
      <c r="I13" s="143" t="s">
        <v>20</v>
      </c>
      <c r="J13" s="134" t="s">
        <v>19</v>
      </c>
      <c r="K13" s="39"/>
      <c r="L13" s="145"/>
      <c r="S13" s="39"/>
      <c r="T13" s="39"/>
      <c r="U13" s="39"/>
      <c r="V13" s="39"/>
      <c r="W13" s="39"/>
      <c r="X13" s="39"/>
      <c r="Y13" s="39"/>
      <c r="Z13" s="39"/>
      <c r="AA13" s="39"/>
      <c r="AB13" s="39"/>
      <c r="AC13" s="39"/>
      <c r="AD13" s="39"/>
      <c r="AE13" s="39"/>
    </row>
    <row r="14" spans="1:31" s="2" customFormat="1" ht="12" customHeight="1">
      <c r="A14" s="39"/>
      <c r="B14" s="45"/>
      <c r="C14" s="39"/>
      <c r="D14" s="143" t="s">
        <v>21</v>
      </c>
      <c r="E14" s="39"/>
      <c r="F14" s="134" t="s">
        <v>22</v>
      </c>
      <c r="G14" s="39"/>
      <c r="H14" s="39"/>
      <c r="I14" s="143" t="s">
        <v>23</v>
      </c>
      <c r="J14" s="147" t="str">
        <f>'Rekapitulace stavby'!AN8</f>
        <v>24. 3. 2021</v>
      </c>
      <c r="K14" s="39"/>
      <c r="L14" s="145"/>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145"/>
      <c r="S15" s="39"/>
      <c r="T15" s="39"/>
      <c r="U15" s="39"/>
      <c r="V15" s="39"/>
      <c r="W15" s="39"/>
      <c r="X15" s="39"/>
      <c r="Y15" s="39"/>
      <c r="Z15" s="39"/>
      <c r="AA15" s="39"/>
      <c r="AB15" s="39"/>
      <c r="AC15" s="39"/>
      <c r="AD15" s="39"/>
      <c r="AE15" s="39"/>
    </row>
    <row r="16" spans="1:31" s="2" customFormat="1" ht="12" customHeight="1">
      <c r="A16" s="39"/>
      <c r="B16" s="45"/>
      <c r="C16" s="39"/>
      <c r="D16" s="143" t="s">
        <v>25</v>
      </c>
      <c r="E16" s="39"/>
      <c r="F16" s="39"/>
      <c r="G16" s="39"/>
      <c r="H16" s="39"/>
      <c r="I16" s="143" t="s">
        <v>26</v>
      </c>
      <c r="J16" s="134" t="s">
        <v>19</v>
      </c>
      <c r="K16" s="39"/>
      <c r="L16" s="145"/>
      <c r="S16" s="39"/>
      <c r="T16" s="39"/>
      <c r="U16" s="39"/>
      <c r="V16" s="39"/>
      <c r="W16" s="39"/>
      <c r="X16" s="39"/>
      <c r="Y16" s="39"/>
      <c r="Z16" s="39"/>
      <c r="AA16" s="39"/>
      <c r="AB16" s="39"/>
      <c r="AC16" s="39"/>
      <c r="AD16" s="39"/>
      <c r="AE16" s="39"/>
    </row>
    <row r="17" spans="1:31" s="2" customFormat="1" ht="18" customHeight="1">
      <c r="A17" s="39"/>
      <c r="B17" s="45"/>
      <c r="C17" s="39"/>
      <c r="D17" s="39"/>
      <c r="E17" s="134" t="s">
        <v>27</v>
      </c>
      <c r="F17" s="39"/>
      <c r="G17" s="39"/>
      <c r="H17" s="39"/>
      <c r="I17" s="143" t="s">
        <v>28</v>
      </c>
      <c r="J17" s="134" t="s">
        <v>19</v>
      </c>
      <c r="K17" s="39"/>
      <c r="L17" s="145"/>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145"/>
      <c r="S18" s="39"/>
      <c r="T18" s="39"/>
      <c r="U18" s="39"/>
      <c r="V18" s="39"/>
      <c r="W18" s="39"/>
      <c r="X18" s="39"/>
      <c r="Y18" s="39"/>
      <c r="Z18" s="39"/>
      <c r="AA18" s="39"/>
      <c r="AB18" s="39"/>
      <c r="AC18" s="39"/>
      <c r="AD18" s="39"/>
      <c r="AE18" s="39"/>
    </row>
    <row r="19" spans="1:31" s="2" customFormat="1" ht="12" customHeight="1">
      <c r="A19" s="39"/>
      <c r="B19" s="45"/>
      <c r="C19" s="39"/>
      <c r="D19" s="143" t="s">
        <v>29</v>
      </c>
      <c r="E19" s="39"/>
      <c r="F19" s="39"/>
      <c r="G19" s="39"/>
      <c r="H19" s="39"/>
      <c r="I19" s="143" t="s">
        <v>26</v>
      </c>
      <c r="J19" s="34" t="str">
        <f>'Rekapitulace stavby'!AN13</f>
        <v>Vyplň údaj</v>
      </c>
      <c r="K19" s="39"/>
      <c r="L19" s="145"/>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stavby'!E14</f>
        <v>Vyplň údaj</v>
      </c>
      <c r="F20" s="134"/>
      <c r="G20" s="134"/>
      <c r="H20" s="134"/>
      <c r="I20" s="143" t="s">
        <v>28</v>
      </c>
      <c r="J20" s="34" t="str">
        <f>'Rekapitulace stavby'!AN14</f>
        <v>Vyplň údaj</v>
      </c>
      <c r="K20" s="39"/>
      <c r="L20" s="145"/>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145"/>
      <c r="S21" s="39"/>
      <c r="T21" s="39"/>
      <c r="U21" s="39"/>
      <c r="V21" s="39"/>
      <c r="W21" s="39"/>
      <c r="X21" s="39"/>
      <c r="Y21" s="39"/>
      <c r="Z21" s="39"/>
      <c r="AA21" s="39"/>
      <c r="AB21" s="39"/>
      <c r="AC21" s="39"/>
      <c r="AD21" s="39"/>
      <c r="AE21" s="39"/>
    </row>
    <row r="22" spans="1:31" s="2" customFormat="1" ht="12" customHeight="1">
      <c r="A22" s="39"/>
      <c r="B22" s="45"/>
      <c r="C22" s="39"/>
      <c r="D22" s="143" t="s">
        <v>31</v>
      </c>
      <c r="E22" s="39"/>
      <c r="F22" s="39"/>
      <c r="G22" s="39"/>
      <c r="H22" s="39"/>
      <c r="I22" s="143" t="s">
        <v>26</v>
      </c>
      <c r="J22" s="134" t="s">
        <v>19</v>
      </c>
      <c r="K22" s="39"/>
      <c r="L22" s="145"/>
      <c r="S22" s="39"/>
      <c r="T22" s="39"/>
      <c r="U22" s="39"/>
      <c r="V22" s="39"/>
      <c r="W22" s="39"/>
      <c r="X22" s="39"/>
      <c r="Y22" s="39"/>
      <c r="Z22" s="39"/>
      <c r="AA22" s="39"/>
      <c r="AB22" s="39"/>
      <c r="AC22" s="39"/>
      <c r="AD22" s="39"/>
      <c r="AE22" s="39"/>
    </row>
    <row r="23" spans="1:31" s="2" customFormat="1" ht="18" customHeight="1">
      <c r="A23" s="39"/>
      <c r="B23" s="45"/>
      <c r="C23" s="39"/>
      <c r="D23" s="39"/>
      <c r="E23" s="134" t="s">
        <v>32</v>
      </c>
      <c r="F23" s="39"/>
      <c r="G23" s="39"/>
      <c r="H23" s="39"/>
      <c r="I23" s="143" t="s">
        <v>28</v>
      </c>
      <c r="J23" s="134" t="s">
        <v>19</v>
      </c>
      <c r="K23" s="39"/>
      <c r="L23" s="145"/>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145"/>
      <c r="S24" s="39"/>
      <c r="T24" s="39"/>
      <c r="U24" s="39"/>
      <c r="V24" s="39"/>
      <c r="W24" s="39"/>
      <c r="X24" s="39"/>
      <c r="Y24" s="39"/>
      <c r="Z24" s="39"/>
      <c r="AA24" s="39"/>
      <c r="AB24" s="39"/>
      <c r="AC24" s="39"/>
      <c r="AD24" s="39"/>
      <c r="AE24" s="39"/>
    </row>
    <row r="25" spans="1:31" s="2" customFormat="1" ht="12" customHeight="1">
      <c r="A25" s="39"/>
      <c r="B25" s="45"/>
      <c r="C25" s="39"/>
      <c r="D25" s="143" t="s">
        <v>34</v>
      </c>
      <c r="E25" s="39"/>
      <c r="F25" s="39"/>
      <c r="G25" s="39"/>
      <c r="H25" s="39"/>
      <c r="I25" s="143" t="s">
        <v>26</v>
      </c>
      <c r="J25" s="134" t="s">
        <v>35</v>
      </c>
      <c r="K25" s="39"/>
      <c r="L25" s="145"/>
      <c r="S25" s="39"/>
      <c r="T25" s="39"/>
      <c r="U25" s="39"/>
      <c r="V25" s="39"/>
      <c r="W25" s="39"/>
      <c r="X25" s="39"/>
      <c r="Y25" s="39"/>
      <c r="Z25" s="39"/>
      <c r="AA25" s="39"/>
      <c r="AB25" s="39"/>
      <c r="AC25" s="39"/>
      <c r="AD25" s="39"/>
      <c r="AE25" s="39"/>
    </row>
    <row r="26" spans="1:31" s="2" customFormat="1" ht="18" customHeight="1">
      <c r="A26" s="39"/>
      <c r="B26" s="45"/>
      <c r="C26" s="39"/>
      <c r="D26" s="39"/>
      <c r="E26" s="134" t="s">
        <v>36</v>
      </c>
      <c r="F26" s="39"/>
      <c r="G26" s="39"/>
      <c r="H26" s="39"/>
      <c r="I26" s="143" t="s">
        <v>28</v>
      </c>
      <c r="J26" s="134" t="s">
        <v>37</v>
      </c>
      <c r="K26" s="39"/>
      <c r="L26" s="145"/>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145"/>
      <c r="S27" s="39"/>
      <c r="T27" s="39"/>
      <c r="U27" s="39"/>
      <c r="V27" s="39"/>
      <c r="W27" s="39"/>
      <c r="X27" s="39"/>
      <c r="Y27" s="39"/>
      <c r="Z27" s="39"/>
      <c r="AA27" s="39"/>
      <c r="AB27" s="39"/>
      <c r="AC27" s="39"/>
      <c r="AD27" s="39"/>
      <c r="AE27" s="39"/>
    </row>
    <row r="28" spans="1:31" s="2" customFormat="1" ht="12" customHeight="1">
      <c r="A28" s="39"/>
      <c r="B28" s="45"/>
      <c r="C28" s="39"/>
      <c r="D28" s="143" t="s">
        <v>38</v>
      </c>
      <c r="E28" s="39"/>
      <c r="F28" s="39"/>
      <c r="G28" s="39"/>
      <c r="H28" s="39"/>
      <c r="I28" s="39"/>
      <c r="J28" s="39"/>
      <c r="K28" s="39"/>
      <c r="L28" s="145"/>
      <c r="S28" s="39"/>
      <c r="T28" s="39"/>
      <c r="U28" s="39"/>
      <c r="V28" s="39"/>
      <c r="W28" s="39"/>
      <c r="X28" s="39"/>
      <c r="Y28" s="39"/>
      <c r="Z28" s="39"/>
      <c r="AA28" s="39"/>
      <c r="AB28" s="39"/>
      <c r="AC28" s="39"/>
      <c r="AD28" s="39"/>
      <c r="AE28" s="39"/>
    </row>
    <row r="29" spans="1:31" s="8" customFormat="1" ht="16.5" customHeight="1">
      <c r="A29" s="148"/>
      <c r="B29" s="149"/>
      <c r="C29" s="148"/>
      <c r="D29" s="148"/>
      <c r="E29" s="150" t="s">
        <v>19</v>
      </c>
      <c r="F29" s="150"/>
      <c r="G29" s="150"/>
      <c r="H29" s="150"/>
      <c r="I29" s="148"/>
      <c r="J29" s="148"/>
      <c r="K29" s="148"/>
      <c r="L29" s="151"/>
      <c r="S29" s="148"/>
      <c r="T29" s="148"/>
      <c r="U29" s="148"/>
      <c r="V29" s="148"/>
      <c r="W29" s="148"/>
      <c r="X29" s="148"/>
      <c r="Y29" s="148"/>
      <c r="Z29" s="148"/>
      <c r="AA29" s="148"/>
      <c r="AB29" s="148"/>
      <c r="AC29" s="148"/>
      <c r="AD29" s="148"/>
      <c r="AE29" s="148"/>
    </row>
    <row r="30" spans="1:31" s="2" customFormat="1" ht="6.95" customHeight="1">
      <c r="A30" s="39"/>
      <c r="B30" s="45"/>
      <c r="C30" s="39"/>
      <c r="D30" s="39"/>
      <c r="E30" s="39"/>
      <c r="F30" s="39"/>
      <c r="G30" s="39"/>
      <c r="H30" s="39"/>
      <c r="I30" s="39"/>
      <c r="J30" s="39"/>
      <c r="K30" s="39"/>
      <c r="L30" s="145"/>
      <c r="S30" s="39"/>
      <c r="T30" s="39"/>
      <c r="U30" s="39"/>
      <c r="V30" s="39"/>
      <c r="W30" s="39"/>
      <c r="X30" s="39"/>
      <c r="Y30" s="39"/>
      <c r="Z30" s="39"/>
      <c r="AA30" s="39"/>
      <c r="AB30" s="39"/>
      <c r="AC30" s="39"/>
      <c r="AD30" s="39"/>
      <c r="AE30" s="39"/>
    </row>
    <row r="31" spans="1:31" s="2" customFormat="1" ht="6.95" customHeight="1">
      <c r="A31" s="39"/>
      <c r="B31" s="45"/>
      <c r="C31" s="39"/>
      <c r="D31" s="152"/>
      <c r="E31" s="152"/>
      <c r="F31" s="152"/>
      <c r="G31" s="152"/>
      <c r="H31" s="152"/>
      <c r="I31" s="152"/>
      <c r="J31" s="152"/>
      <c r="K31" s="152"/>
      <c r="L31" s="145"/>
      <c r="S31" s="39"/>
      <c r="T31" s="39"/>
      <c r="U31" s="39"/>
      <c r="V31" s="39"/>
      <c r="W31" s="39"/>
      <c r="X31" s="39"/>
      <c r="Y31" s="39"/>
      <c r="Z31" s="39"/>
      <c r="AA31" s="39"/>
      <c r="AB31" s="39"/>
      <c r="AC31" s="39"/>
      <c r="AD31" s="39"/>
      <c r="AE31" s="39"/>
    </row>
    <row r="32" spans="1:31" s="2" customFormat="1" ht="25.4" customHeight="1">
      <c r="A32" s="39"/>
      <c r="B32" s="45"/>
      <c r="C32" s="39"/>
      <c r="D32" s="153" t="s">
        <v>40</v>
      </c>
      <c r="E32" s="39"/>
      <c r="F32" s="39"/>
      <c r="G32" s="39"/>
      <c r="H32" s="39"/>
      <c r="I32" s="39"/>
      <c r="J32" s="154">
        <f>ROUND(J92,2)</f>
        <v>0</v>
      </c>
      <c r="K32" s="39"/>
      <c r="L32" s="145"/>
      <c r="S32" s="39"/>
      <c r="T32" s="39"/>
      <c r="U32" s="39"/>
      <c r="V32" s="39"/>
      <c r="W32" s="39"/>
      <c r="X32" s="39"/>
      <c r="Y32" s="39"/>
      <c r="Z32" s="39"/>
      <c r="AA32" s="39"/>
      <c r="AB32" s="39"/>
      <c r="AC32" s="39"/>
      <c r="AD32" s="39"/>
      <c r="AE32" s="39"/>
    </row>
    <row r="33" spans="1:31" s="2" customFormat="1" ht="6.95" customHeight="1">
      <c r="A33" s="39"/>
      <c r="B33" s="45"/>
      <c r="C33" s="39"/>
      <c r="D33" s="152"/>
      <c r="E33" s="152"/>
      <c r="F33" s="152"/>
      <c r="G33" s="152"/>
      <c r="H33" s="152"/>
      <c r="I33" s="152"/>
      <c r="J33" s="152"/>
      <c r="K33" s="152"/>
      <c r="L33" s="145"/>
      <c r="S33" s="39"/>
      <c r="T33" s="39"/>
      <c r="U33" s="39"/>
      <c r="V33" s="39"/>
      <c r="W33" s="39"/>
      <c r="X33" s="39"/>
      <c r="Y33" s="39"/>
      <c r="Z33" s="39"/>
      <c r="AA33" s="39"/>
      <c r="AB33" s="39"/>
      <c r="AC33" s="39"/>
      <c r="AD33" s="39"/>
      <c r="AE33" s="39"/>
    </row>
    <row r="34" spans="1:31" s="2" customFormat="1" ht="14.4" customHeight="1">
      <c r="A34" s="39"/>
      <c r="B34" s="45"/>
      <c r="C34" s="39"/>
      <c r="D34" s="39"/>
      <c r="E34" s="39"/>
      <c r="F34" s="155" t="s">
        <v>42</v>
      </c>
      <c r="G34" s="39"/>
      <c r="H34" s="39"/>
      <c r="I34" s="155" t="s">
        <v>41</v>
      </c>
      <c r="J34" s="155" t="s">
        <v>43</v>
      </c>
      <c r="K34" s="39"/>
      <c r="L34" s="145"/>
      <c r="S34" s="39"/>
      <c r="T34" s="39"/>
      <c r="U34" s="39"/>
      <c r="V34" s="39"/>
      <c r="W34" s="39"/>
      <c r="X34" s="39"/>
      <c r="Y34" s="39"/>
      <c r="Z34" s="39"/>
      <c r="AA34" s="39"/>
      <c r="AB34" s="39"/>
      <c r="AC34" s="39"/>
      <c r="AD34" s="39"/>
      <c r="AE34" s="39"/>
    </row>
    <row r="35" spans="1:31" s="2" customFormat="1" ht="14.4" customHeight="1">
      <c r="A35" s="39"/>
      <c r="B35" s="45"/>
      <c r="C35" s="39"/>
      <c r="D35" s="156" t="s">
        <v>44</v>
      </c>
      <c r="E35" s="143" t="s">
        <v>45</v>
      </c>
      <c r="F35" s="157">
        <f>ROUND((SUM(BE92:BE264)),2)</f>
        <v>0</v>
      </c>
      <c r="G35" s="39"/>
      <c r="H35" s="39"/>
      <c r="I35" s="158">
        <v>0.21</v>
      </c>
      <c r="J35" s="157">
        <f>ROUND(((SUM(BE92:BE264))*I35),2)</f>
        <v>0</v>
      </c>
      <c r="K35" s="39"/>
      <c r="L35" s="145"/>
      <c r="S35" s="39"/>
      <c r="T35" s="39"/>
      <c r="U35" s="39"/>
      <c r="V35" s="39"/>
      <c r="W35" s="39"/>
      <c r="X35" s="39"/>
      <c r="Y35" s="39"/>
      <c r="Z35" s="39"/>
      <c r="AA35" s="39"/>
      <c r="AB35" s="39"/>
      <c r="AC35" s="39"/>
      <c r="AD35" s="39"/>
      <c r="AE35" s="39"/>
    </row>
    <row r="36" spans="1:31" s="2" customFormat="1" ht="14.4" customHeight="1">
      <c r="A36" s="39"/>
      <c r="B36" s="45"/>
      <c r="C36" s="39"/>
      <c r="D36" s="39"/>
      <c r="E36" s="143" t="s">
        <v>46</v>
      </c>
      <c r="F36" s="157">
        <f>ROUND((SUM(BF92:BF264)),2)</f>
        <v>0</v>
      </c>
      <c r="G36" s="39"/>
      <c r="H36" s="39"/>
      <c r="I36" s="158">
        <v>0.15</v>
      </c>
      <c r="J36" s="157">
        <f>ROUND(((SUM(BF92:BF264))*I36),2)</f>
        <v>0</v>
      </c>
      <c r="K36" s="39"/>
      <c r="L36" s="145"/>
      <c r="S36" s="39"/>
      <c r="T36" s="39"/>
      <c r="U36" s="39"/>
      <c r="V36" s="39"/>
      <c r="W36" s="39"/>
      <c r="X36" s="39"/>
      <c r="Y36" s="39"/>
      <c r="Z36" s="39"/>
      <c r="AA36" s="39"/>
      <c r="AB36" s="39"/>
      <c r="AC36" s="39"/>
      <c r="AD36" s="39"/>
      <c r="AE36" s="39"/>
    </row>
    <row r="37" spans="1:31" s="2" customFormat="1" ht="14.4" customHeight="1" hidden="1">
      <c r="A37" s="39"/>
      <c r="B37" s="45"/>
      <c r="C37" s="39"/>
      <c r="D37" s="39"/>
      <c r="E37" s="143" t="s">
        <v>47</v>
      </c>
      <c r="F37" s="157">
        <f>ROUND((SUM(BG92:BG264)),2)</f>
        <v>0</v>
      </c>
      <c r="G37" s="39"/>
      <c r="H37" s="39"/>
      <c r="I37" s="158">
        <v>0.21</v>
      </c>
      <c r="J37" s="157">
        <f>0</f>
        <v>0</v>
      </c>
      <c r="K37" s="39"/>
      <c r="L37" s="145"/>
      <c r="S37" s="39"/>
      <c r="T37" s="39"/>
      <c r="U37" s="39"/>
      <c r="V37" s="39"/>
      <c r="W37" s="39"/>
      <c r="X37" s="39"/>
      <c r="Y37" s="39"/>
      <c r="Z37" s="39"/>
      <c r="AA37" s="39"/>
      <c r="AB37" s="39"/>
      <c r="AC37" s="39"/>
      <c r="AD37" s="39"/>
      <c r="AE37" s="39"/>
    </row>
    <row r="38" spans="1:31" s="2" customFormat="1" ht="14.4" customHeight="1" hidden="1">
      <c r="A38" s="39"/>
      <c r="B38" s="45"/>
      <c r="C38" s="39"/>
      <c r="D38" s="39"/>
      <c r="E38" s="143" t="s">
        <v>48</v>
      </c>
      <c r="F38" s="157">
        <f>ROUND((SUM(BH92:BH264)),2)</f>
        <v>0</v>
      </c>
      <c r="G38" s="39"/>
      <c r="H38" s="39"/>
      <c r="I38" s="158">
        <v>0.15</v>
      </c>
      <c r="J38" s="157">
        <f>0</f>
        <v>0</v>
      </c>
      <c r="K38" s="39"/>
      <c r="L38" s="145"/>
      <c r="S38" s="39"/>
      <c r="T38" s="39"/>
      <c r="U38" s="39"/>
      <c r="V38" s="39"/>
      <c r="W38" s="39"/>
      <c r="X38" s="39"/>
      <c r="Y38" s="39"/>
      <c r="Z38" s="39"/>
      <c r="AA38" s="39"/>
      <c r="AB38" s="39"/>
      <c r="AC38" s="39"/>
      <c r="AD38" s="39"/>
      <c r="AE38" s="39"/>
    </row>
    <row r="39" spans="1:31" s="2" customFormat="1" ht="14.4" customHeight="1" hidden="1">
      <c r="A39" s="39"/>
      <c r="B39" s="45"/>
      <c r="C39" s="39"/>
      <c r="D39" s="39"/>
      <c r="E39" s="143" t="s">
        <v>49</v>
      </c>
      <c r="F39" s="157">
        <f>ROUND((SUM(BI92:BI264)),2)</f>
        <v>0</v>
      </c>
      <c r="G39" s="39"/>
      <c r="H39" s="39"/>
      <c r="I39" s="158">
        <v>0</v>
      </c>
      <c r="J39" s="157">
        <f>0</f>
        <v>0</v>
      </c>
      <c r="K39" s="39"/>
      <c r="L39" s="145"/>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145"/>
      <c r="S40" s="39"/>
      <c r="T40" s="39"/>
      <c r="U40" s="39"/>
      <c r="V40" s="39"/>
      <c r="W40" s="39"/>
      <c r="X40" s="39"/>
      <c r="Y40" s="39"/>
      <c r="Z40" s="39"/>
      <c r="AA40" s="39"/>
      <c r="AB40" s="39"/>
      <c r="AC40" s="39"/>
      <c r="AD40" s="39"/>
      <c r="AE40" s="39"/>
    </row>
    <row r="41" spans="1:31" s="2" customFormat="1" ht="25.4" customHeight="1">
      <c r="A41" s="39"/>
      <c r="B41" s="45"/>
      <c r="C41" s="159"/>
      <c r="D41" s="160" t="s">
        <v>50</v>
      </c>
      <c r="E41" s="161"/>
      <c r="F41" s="161"/>
      <c r="G41" s="162" t="s">
        <v>51</v>
      </c>
      <c r="H41" s="163" t="s">
        <v>52</v>
      </c>
      <c r="I41" s="161"/>
      <c r="J41" s="164">
        <f>SUM(J32:J39)</f>
        <v>0</v>
      </c>
      <c r="K41" s="165"/>
      <c r="L41" s="145"/>
      <c r="S41" s="39"/>
      <c r="T41" s="39"/>
      <c r="U41" s="39"/>
      <c r="V41" s="39"/>
      <c r="W41" s="39"/>
      <c r="X41" s="39"/>
      <c r="Y41" s="39"/>
      <c r="Z41" s="39"/>
      <c r="AA41" s="39"/>
      <c r="AB41" s="39"/>
      <c r="AC41" s="39"/>
      <c r="AD41" s="39"/>
      <c r="AE41" s="39"/>
    </row>
    <row r="42" spans="1:31" s="2" customFormat="1" ht="14.4" customHeight="1">
      <c r="A42" s="39"/>
      <c r="B42" s="166"/>
      <c r="C42" s="167"/>
      <c r="D42" s="167"/>
      <c r="E42" s="167"/>
      <c r="F42" s="167"/>
      <c r="G42" s="167"/>
      <c r="H42" s="167"/>
      <c r="I42" s="167"/>
      <c r="J42" s="167"/>
      <c r="K42" s="167"/>
      <c r="L42" s="145"/>
      <c r="S42" s="39"/>
      <c r="T42" s="39"/>
      <c r="U42" s="39"/>
      <c r="V42" s="39"/>
      <c r="W42" s="39"/>
      <c r="X42" s="39"/>
      <c r="Y42" s="39"/>
      <c r="Z42" s="39"/>
      <c r="AA42" s="39"/>
      <c r="AB42" s="39"/>
      <c r="AC42" s="39"/>
      <c r="AD42" s="39"/>
      <c r="AE42" s="39"/>
    </row>
    <row r="46" spans="1:31" s="2" customFormat="1" ht="6.95" customHeight="1">
      <c r="A46" s="39"/>
      <c r="B46" s="168"/>
      <c r="C46" s="169"/>
      <c r="D46" s="169"/>
      <c r="E46" s="169"/>
      <c r="F46" s="169"/>
      <c r="G46" s="169"/>
      <c r="H46" s="169"/>
      <c r="I46" s="169"/>
      <c r="J46" s="169"/>
      <c r="K46" s="169"/>
      <c r="L46" s="145"/>
      <c r="S46" s="39"/>
      <c r="T46" s="39"/>
      <c r="U46" s="39"/>
      <c r="V46" s="39"/>
      <c r="W46" s="39"/>
      <c r="X46" s="39"/>
      <c r="Y46" s="39"/>
      <c r="Z46" s="39"/>
      <c r="AA46" s="39"/>
      <c r="AB46" s="39"/>
      <c r="AC46" s="39"/>
      <c r="AD46" s="39"/>
      <c r="AE46" s="39"/>
    </row>
    <row r="47" spans="1:31" s="2" customFormat="1" ht="24.95" customHeight="1">
      <c r="A47" s="39"/>
      <c r="B47" s="40"/>
      <c r="C47" s="24" t="s">
        <v>119</v>
      </c>
      <c r="D47" s="41"/>
      <c r="E47" s="41"/>
      <c r="F47" s="41"/>
      <c r="G47" s="41"/>
      <c r="H47" s="41"/>
      <c r="I47" s="41"/>
      <c r="J47" s="41"/>
      <c r="K47" s="41"/>
      <c r="L47" s="145"/>
      <c r="S47" s="39"/>
      <c r="T47" s="39"/>
      <c r="U47" s="39"/>
      <c r="V47" s="39"/>
      <c r="W47" s="39"/>
      <c r="X47" s="39"/>
      <c r="Y47" s="39"/>
      <c r="Z47" s="39"/>
      <c r="AA47" s="39"/>
      <c r="AB47" s="39"/>
      <c r="AC47" s="39"/>
      <c r="AD47" s="39"/>
      <c r="AE47" s="39"/>
    </row>
    <row r="48" spans="1:31" s="2" customFormat="1" ht="6.95" customHeight="1">
      <c r="A48" s="39"/>
      <c r="B48" s="40"/>
      <c r="C48" s="41"/>
      <c r="D48" s="41"/>
      <c r="E48" s="41"/>
      <c r="F48" s="41"/>
      <c r="G48" s="41"/>
      <c r="H48" s="41"/>
      <c r="I48" s="41"/>
      <c r="J48" s="41"/>
      <c r="K48" s="41"/>
      <c r="L48" s="145"/>
      <c r="S48" s="39"/>
      <c r="T48" s="39"/>
      <c r="U48" s="39"/>
      <c r="V48" s="39"/>
      <c r="W48" s="39"/>
      <c r="X48" s="39"/>
      <c r="Y48" s="39"/>
      <c r="Z48" s="39"/>
      <c r="AA48" s="39"/>
      <c r="AB48" s="39"/>
      <c r="AC48" s="39"/>
      <c r="AD48" s="39"/>
      <c r="AE48" s="39"/>
    </row>
    <row r="49" spans="1:31" s="2" customFormat="1" ht="12" customHeight="1">
      <c r="A49" s="39"/>
      <c r="B49" s="40"/>
      <c r="C49" s="33" t="s">
        <v>16</v>
      </c>
      <c r="D49" s="41"/>
      <c r="E49" s="41"/>
      <c r="F49" s="41"/>
      <c r="G49" s="41"/>
      <c r="H49" s="41"/>
      <c r="I49" s="41"/>
      <c r="J49" s="41"/>
      <c r="K49" s="41"/>
      <c r="L49" s="145"/>
      <c r="S49" s="39"/>
      <c r="T49" s="39"/>
      <c r="U49" s="39"/>
      <c r="V49" s="39"/>
      <c r="W49" s="39"/>
      <c r="X49" s="39"/>
      <c r="Y49" s="39"/>
      <c r="Z49" s="39"/>
      <c r="AA49" s="39"/>
      <c r="AB49" s="39"/>
      <c r="AC49" s="39"/>
      <c r="AD49" s="39"/>
      <c r="AE49" s="39"/>
    </row>
    <row r="50" spans="1:31" s="2" customFormat="1" ht="16.5" customHeight="1">
      <c r="A50" s="39"/>
      <c r="B50" s="40"/>
      <c r="C50" s="41"/>
      <c r="D50" s="41"/>
      <c r="E50" s="170" t="str">
        <f>E7</f>
        <v>Roubená chalupa s chlévy, původem z Třebýciny čp.7</v>
      </c>
      <c r="F50" s="33"/>
      <c r="G50" s="33"/>
      <c r="H50" s="33"/>
      <c r="I50" s="41"/>
      <c r="J50" s="41"/>
      <c r="K50" s="41"/>
      <c r="L50" s="145"/>
      <c r="S50" s="39"/>
      <c r="T50" s="39"/>
      <c r="U50" s="39"/>
      <c r="V50" s="39"/>
      <c r="W50" s="39"/>
      <c r="X50" s="39"/>
      <c r="Y50" s="39"/>
      <c r="Z50" s="39"/>
      <c r="AA50" s="39"/>
      <c r="AB50" s="39"/>
      <c r="AC50" s="39"/>
      <c r="AD50" s="39"/>
      <c r="AE50" s="39"/>
    </row>
    <row r="51" spans="2:12" s="1" customFormat="1" ht="12" customHeight="1">
      <c r="B51" s="22"/>
      <c r="C51" s="33" t="s">
        <v>115</v>
      </c>
      <c r="D51" s="23"/>
      <c r="E51" s="23"/>
      <c r="F51" s="23"/>
      <c r="G51" s="23"/>
      <c r="H51" s="23"/>
      <c r="I51" s="23"/>
      <c r="J51" s="23"/>
      <c r="K51" s="23"/>
      <c r="L51" s="21"/>
    </row>
    <row r="52" spans="1:31" s="2" customFormat="1" ht="16.5" customHeight="1">
      <c r="A52" s="39"/>
      <c r="B52" s="40"/>
      <c r="C52" s="41"/>
      <c r="D52" s="41"/>
      <c r="E52" s="170" t="s">
        <v>1271</v>
      </c>
      <c r="F52" s="41"/>
      <c r="G52" s="41"/>
      <c r="H52" s="41"/>
      <c r="I52" s="41"/>
      <c r="J52" s="41"/>
      <c r="K52" s="41"/>
      <c r="L52" s="145"/>
      <c r="S52" s="39"/>
      <c r="T52" s="39"/>
      <c r="U52" s="39"/>
      <c r="V52" s="39"/>
      <c r="W52" s="39"/>
      <c r="X52" s="39"/>
      <c r="Y52" s="39"/>
      <c r="Z52" s="39"/>
      <c r="AA52" s="39"/>
      <c r="AB52" s="39"/>
      <c r="AC52" s="39"/>
      <c r="AD52" s="39"/>
      <c r="AE52" s="39"/>
    </row>
    <row r="53" spans="1:31" s="2" customFormat="1" ht="12" customHeight="1">
      <c r="A53" s="39"/>
      <c r="B53" s="40"/>
      <c r="C53" s="33" t="s">
        <v>117</v>
      </c>
      <c r="D53" s="41"/>
      <c r="E53" s="41"/>
      <c r="F53" s="41"/>
      <c r="G53" s="41"/>
      <c r="H53" s="41"/>
      <c r="I53" s="41"/>
      <c r="J53" s="41"/>
      <c r="K53" s="41"/>
      <c r="L53" s="145"/>
      <c r="S53" s="39"/>
      <c r="T53" s="39"/>
      <c r="U53" s="39"/>
      <c r="V53" s="39"/>
      <c r="W53" s="39"/>
      <c r="X53" s="39"/>
      <c r="Y53" s="39"/>
      <c r="Z53" s="39"/>
      <c r="AA53" s="39"/>
      <c r="AB53" s="39"/>
      <c r="AC53" s="39"/>
      <c r="AD53" s="39"/>
      <c r="AE53" s="39"/>
    </row>
    <row r="54" spans="1:31" s="2" customFormat="1" ht="16.5" customHeight="1">
      <c r="A54" s="39"/>
      <c r="B54" s="40"/>
      <c r="C54" s="41"/>
      <c r="D54" s="41"/>
      <c r="E54" s="70" t="str">
        <f>E11</f>
        <v>KT012141 - SO 4 - Přípojka elektro a elektroinstalace - soupis prací</v>
      </c>
      <c r="F54" s="41"/>
      <c r="G54" s="41"/>
      <c r="H54" s="41"/>
      <c r="I54" s="41"/>
      <c r="J54" s="41"/>
      <c r="K54" s="41"/>
      <c r="L54" s="145"/>
      <c r="S54" s="39"/>
      <c r="T54" s="39"/>
      <c r="U54" s="39"/>
      <c r="V54" s="39"/>
      <c r="W54" s="39"/>
      <c r="X54" s="39"/>
      <c r="Y54" s="39"/>
      <c r="Z54" s="39"/>
      <c r="AA54" s="39"/>
      <c r="AB54" s="39"/>
      <c r="AC54" s="39"/>
      <c r="AD54" s="39"/>
      <c r="AE54" s="39"/>
    </row>
    <row r="55" spans="1:31" s="2" customFormat="1" ht="6.95" customHeight="1">
      <c r="A55" s="39"/>
      <c r="B55" s="40"/>
      <c r="C55" s="41"/>
      <c r="D55" s="41"/>
      <c r="E55" s="41"/>
      <c r="F55" s="41"/>
      <c r="G55" s="41"/>
      <c r="H55" s="41"/>
      <c r="I55" s="41"/>
      <c r="J55" s="41"/>
      <c r="K55" s="41"/>
      <c r="L55" s="145"/>
      <c r="S55" s="39"/>
      <c r="T55" s="39"/>
      <c r="U55" s="39"/>
      <c r="V55" s="39"/>
      <c r="W55" s="39"/>
      <c r="X55" s="39"/>
      <c r="Y55" s="39"/>
      <c r="Z55" s="39"/>
      <c r="AA55" s="39"/>
      <c r="AB55" s="39"/>
      <c r="AC55" s="39"/>
      <c r="AD55" s="39"/>
      <c r="AE55" s="39"/>
    </row>
    <row r="56" spans="1:31" s="2" customFormat="1" ht="12" customHeight="1">
      <c r="A56" s="39"/>
      <c r="B56" s="40"/>
      <c r="C56" s="33" t="s">
        <v>21</v>
      </c>
      <c r="D56" s="41"/>
      <c r="E56" s="41"/>
      <c r="F56" s="28" t="str">
        <f>F14</f>
        <v>Chanovice p.č. 67/10</v>
      </c>
      <c r="G56" s="41"/>
      <c r="H56" s="41"/>
      <c r="I56" s="33" t="s">
        <v>23</v>
      </c>
      <c r="J56" s="73" t="str">
        <f>IF(J14="","",J14)</f>
        <v>24. 3. 2021</v>
      </c>
      <c r="K56" s="41"/>
      <c r="L56" s="145"/>
      <c r="S56" s="39"/>
      <c r="T56" s="39"/>
      <c r="U56" s="39"/>
      <c r="V56" s="39"/>
      <c r="W56" s="39"/>
      <c r="X56" s="39"/>
      <c r="Y56" s="39"/>
      <c r="Z56" s="39"/>
      <c r="AA56" s="39"/>
      <c r="AB56" s="39"/>
      <c r="AC56" s="39"/>
      <c r="AD56" s="39"/>
      <c r="AE56" s="39"/>
    </row>
    <row r="57" spans="1:31" s="2" customFormat="1" ht="6.95" customHeight="1">
      <c r="A57" s="39"/>
      <c r="B57" s="40"/>
      <c r="C57" s="41"/>
      <c r="D57" s="41"/>
      <c r="E57" s="41"/>
      <c r="F57" s="41"/>
      <c r="G57" s="41"/>
      <c r="H57" s="41"/>
      <c r="I57" s="41"/>
      <c r="J57" s="41"/>
      <c r="K57" s="41"/>
      <c r="L57" s="145"/>
      <c r="S57" s="39"/>
      <c r="T57" s="39"/>
      <c r="U57" s="39"/>
      <c r="V57" s="39"/>
      <c r="W57" s="39"/>
      <c r="X57" s="39"/>
      <c r="Y57" s="39"/>
      <c r="Z57" s="39"/>
      <c r="AA57" s="39"/>
      <c r="AB57" s="39"/>
      <c r="AC57" s="39"/>
      <c r="AD57" s="39"/>
      <c r="AE57" s="39"/>
    </row>
    <row r="58" spans="1:31" s="2" customFormat="1" ht="15.15" customHeight="1">
      <c r="A58" s="39"/>
      <c r="B58" s="40"/>
      <c r="C58" s="33" t="s">
        <v>25</v>
      </c>
      <c r="D58" s="41"/>
      <c r="E58" s="41"/>
      <c r="F58" s="28" t="str">
        <f>E17</f>
        <v>Vlastivědné muzeum Dr.Hostaše v Klatovech</v>
      </c>
      <c r="G58" s="41"/>
      <c r="H58" s="41"/>
      <c r="I58" s="33" t="s">
        <v>31</v>
      </c>
      <c r="J58" s="37" t="str">
        <f>E23</f>
        <v>ing. arch. Petr Dostál</v>
      </c>
      <c r="K58" s="41"/>
      <c r="L58" s="145"/>
      <c r="S58" s="39"/>
      <c r="T58" s="39"/>
      <c r="U58" s="39"/>
      <c r="V58" s="39"/>
      <c r="W58" s="39"/>
      <c r="X58" s="39"/>
      <c r="Y58" s="39"/>
      <c r="Z58" s="39"/>
      <c r="AA58" s="39"/>
      <c r="AB58" s="39"/>
      <c r="AC58" s="39"/>
      <c r="AD58" s="39"/>
      <c r="AE58" s="39"/>
    </row>
    <row r="59" spans="1:31" s="2" customFormat="1" ht="15.15" customHeight="1">
      <c r="A59" s="39"/>
      <c r="B59" s="40"/>
      <c r="C59" s="33" t="s">
        <v>29</v>
      </c>
      <c r="D59" s="41"/>
      <c r="E59" s="41"/>
      <c r="F59" s="28" t="str">
        <f>IF(E20="","",E20)</f>
        <v>Vyplň údaj</v>
      </c>
      <c r="G59" s="41"/>
      <c r="H59" s="41"/>
      <c r="I59" s="33" t="s">
        <v>34</v>
      </c>
      <c r="J59" s="37" t="str">
        <f>E26</f>
        <v>Zdeněk Basl</v>
      </c>
      <c r="K59" s="41"/>
      <c r="L59" s="145"/>
      <c r="S59" s="39"/>
      <c r="T59" s="39"/>
      <c r="U59" s="39"/>
      <c r="V59" s="39"/>
      <c r="W59" s="39"/>
      <c r="X59" s="39"/>
      <c r="Y59" s="39"/>
      <c r="Z59" s="39"/>
      <c r="AA59" s="39"/>
      <c r="AB59" s="39"/>
      <c r="AC59" s="39"/>
      <c r="AD59" s="39"/>
      <c r="AE59" s="39"/>
    </row>
    <row r="60" spans="1:31" s="2" customFormat="1" ht="10.3" customHeight="1">
      <c r="A60" s="39"/>
      <c r="B60" s="40"/>
      <c r="C60" s="41"/>
      <c r="D60" s="41"/>
      <c r="E60" s="41"/>
      <c r="F60" s="41"/>
      <c r="G60" s="41"/>
      <c r="H60" s="41"/>
      <c r="I60" s="41"/>
      <c r="J60" s="41"/>
      <c r="K60" s="41"/>
      <c r="L60" s="145"/>
      <c r="S60" s="39"/>
      <c r="T60" s="39"/>
      <c r="U60" s="39"/>
      <c r="V60" s="39"/>
      <c r="W60" s="39"/>
      <c r="X60" s="39"/>
      <c r="Y60" s="39"/>
      <c r="Z60" s="39"/>
      <c r="AA60" s="39"/>
      <c r="AB60" s="39"/>
      <c r="AC60" s="39"/>
      <c r="AD60" s="39"/>
      <c r="AE60" s="39"/>
    </row>
    <row r="61" spans="1:31" s="2" customFormat="1" ht="29.25" customHeight="1">
      <c r="A61" s="39"/>
      <c r="B61" s="40"/>
      <c r="C61" s="171" t="s">
        <v>120</v>
      </c>
      <c r="D61" s="172"/>
      <c r="E61" s="172"/>
      <c r="F61" s="172"/>
      <c r="G61" s="172"/>
      <c r="H61" s="172"/>
      <c r="I61" s="172"/>
      <c r="J61" s="173" t="s">
        <v>121</v>
      </c>
      <c r="K61" s="172"/>
      <c r="L61" s="145"/>
      <c r="S61" s="39"/>
      <c r="T61" s="39"/>
      <c r="U61" s="39"/>
      <c r="V61" s="39"/>
      <c r="W61" s="39"/>
      <c r="X61" s="39"/>
      <c r="Y61" s="39"/>
      <c r="Z61" s="39"/>
      <c r="AA61" s="39"/>
      <c r="AB61" s="39"/>
      <c r="AC61" s="39"/>
      <c r="AD61" s="39"/>
      <c r="AE61" s="39"/>
    </row>
    <row r="62" spans="1:31" s="2" customFormat="1" ht="10.3" customHeight="1">
      <c r="A62" s="39"/>
      <c r="B62" s="40"/>
      <c r="C62" s="41"/>
      <c r="D62" s="41"/>
      <c r="E62" s="41"/>
      <c r="F62" s="41"/>
      <c r="G62" s="41"/>
      <c r="H62" s="41"/>
      <c r="I62" s="41"/>
      <c r="J62" s="41"/>
      <c r="K62" s="41"/>
      <c r="L62" s="145"/>
      <c r="S62" s="39"/>
      <c r="T62" s="39"/>
      <c r="U62" s="39"/>
      <c r="V62" s="39"/>
      <c r="W62" s="39"/>
      <c r="X62" s="39"/>
      <c r="Y62" s="39"/>
      <c r="Z62" s="39"/>
      <c r="AA62" s="39"/>
      <c r="AB62" s="39"/>
      <c r="AC62" s="39"/>
      <c r="AD62" s="39"/>
      <c r="AE62" s="39"/>
    </row>
    <row r="63" spans="1:47" s="2" customFormat="1" ht="22.8" customHeight="1">
      <c r="A63" s="39"/>
      <c r="B63" s="40"/>
      <c r="C63" s="174" t="s">
        <v>72</v>
      </c>
      <c r="D63" s="41"/>
      <c r="E63" s="41"/>
      <c r="F63" s="41"/>
      <c r="G63" s="41"/>
      <c r="H63" s="41"/>
      <c r="I63" s="41"/>
      <c r="J63" s="103">
        <f>J92</f>
        <v>0</v>
      </c>
      <c r="K63" s="41"/>
      <c r="L63" s="145"/>
      <c r="S63" s="39"/>
      <c r="T63" s="39"/>
      <c r="U63" s="39"/>
      <c r="V63" s="39"/>
      <c r="W63" s="39"/>
      <c r="X63" s="39"/>
      <c r="Y63" s="39"/>
      <c r="Z63" s="39"/>
      <c r="AA63" s="39"/>
      <c r="AB63" s="39"/>
      <c r="AC63" s="39"/>
      <c r="AD63" s="39"/>
      <c r="AE63" s="39"/>
      <c r="AU63" s="18" t="s">
        <v>122</v>
      </c>
    </row>
    <row r="64" spans="1:31" s="9" customFormat="1" ht="24.95" customHeight="1">
      <c r="A64" s="9"/>
      <c r="B64" s="175"/>
      <c r="C64" s="176"/>
      <c r="D64" s="177" t="s">
        <v>123</v>
      </c>
      <c r="E64" s="178"/>
      <c r="F64" s="178"/>
      <c r="G64" s="178"/>
      <c r="H64" s="178"/>
      <c r="I64" s="178"/>
      <c r="J64" s="179">
        <f>J93</f>
        <v>0</v>
      </c>
      <c r="K64" s="176"/>
      <c r="L64" s="180"/>
      <c r="S64" s="9"/>
      <c r="T64" s="9"/>
      <c r="U64" s="9"/>
      <c r="V64" s="9"/>
      <c r="W64" s="9"/>
      <c r="X64" s="9"/>
      <c r="Y64" s="9"/>
      <c r="Z64" s="9"/>
      <c r="AA64" s="9"/>
      <c r="AB64" s="9"/>
      <c r="AC64" s="9"/>
      <c r="AD64" s="9"/>
      <c r="AE64" s="9"/>
    </row>
    <row r="65" spans="1:31" s="10" customFormat="1" ht="19.9" customHeight="1">
      <c r="A65" s="10"/>
      <c r="B65" s="181"/>
      <c r="C65" s="126"/>
      <c r="D65" s="182" t="s">
        <v>129</v>
      </c>
      <c r="E65" s="183"/>
      <c r="F65" s="183"/>
      <c r="G65" s="183"/>
      <c r="H65" s="183"/>
      <c r="I65" s="183"/>
      <c r="J65" s="184">
        <f>J94</f>
        <v>0</v>
      </c>
      <c r="K65" s="126"/>
      <c r="L65" s="185"/>
      <c r="S65" s="10"/>
      <c r="T65" s="10"/>
      <c r="U65" s="10"/>
      <c r="V65" s="10"/>
      <c r="W65" s="10"/>
      <c r="X65" s="10"/>
      <c r="Y65" s="10"/>
      <c r="Z65" s="10"/>
      <c r="AA65" s="10"/>
      <c r="AB65" s="10"/>
      <c r="AC65" s="10"/>
      <c r="AD65" s="10"/>
      <c r="AE65" s="10"/>
    </row>
    <row r="66" spans="1:31" s="10" customFormat="1" ht="19.9" customHeight="1">
      <c r="A66" s="10"/>
      <c r="B66" s="181"/>
      <c r="C66" s="126"/>
      <c r="D66" s="182" t="s">
        <v>130</v>
      </c>
      <c r="E66" s="183"/>
      <c r="F66" s="183"/>
      <c r="G66" s="183"/>
      <c r="H66" s="183"/>
      <c r="I66" s="183"/>
      <c r="J66" s="184">
        <f>J100</f>
        <v>0</v>
      </c>
      <c r="K66" s="126"/>
      <c r="L66" s="185"/>
      <c r="S66" s="10"/>
      <c r="T66" s="10"/>
      <c r="U66" s="10"/>
      <c r="V66" s="10"/>
      <c r="W66" s="10"/>
      <c r="X66" s="10"/>
      <c r="Y66" s="10"/>
      <c r="Z66" s="10"/>
      <c r="AA66" s="10"/>
      <c r="AB66" s="10"/>
      <c r="AC66" s="10"/>
      <c r="AD66" s="10"/>
      <c r="AE66" s="10"/>
    </row>
    <row r="67" spans="1:31" s="9" customFormat="1" ht="24.95" customHeight="1">
      <c r="A67" s="9"/>
      <c r="B67" s="175"/>
      <c r="C67" s="176"/>
      <c r="D67" s="177" t="s">
        <v>132</v>
      </c>
      <c r="E67" s="178"/>
      <c r="F67" s="178"/>
      <c r="G67" s="178"/>
      <c r="H67" s="178"/>
      <c r="I67" s="178"/>
      <c r="J67" s="179">
        <f>J105</f>
        <v>0</v>
      </c>
      <c r="K67" s="176"/>
      <c r="L67" s="180"/>
      <c r="S67" s="9"/>
      <c r="T67" s="9"/>
      <c r="U67" s="9"/>
      <c r="V67" s="9"/>
      <c r="W67" s="9"/>
      <c r="X67" s="9"/>
      <c r="Y67" s="9"/>
      <c r="Z67" s="9"/>
      <c r="AA67" s="9"/>
      <c r="AB67" s="9"/>
      <c r="AC67" s="9"/>
      <c r="AD67" s="9"/>
      <c r="AE67" s="9"/>
    </row>
    <row r="68" spans="1:31" s="10" customFormat="1" ht="19.9" customHeight="1">
      <c r="A68" s="10"/>
      <c r="B68" s="181"/>
      <c r="C68" s="126"/>
      <c r="D68" s="182" t="s">
        <v>1273</v>
      </c>
      <c r="E68" s="183"/>
      <c r="F68" s="183"/>
      <c r="G68" s="183"/>
      <c r="H68" s="183"/>
      <c r="I68" s="183"/>
      <c r="J68" s="184">
        <f>J106</f>
        <v>0</v>
      </c>
      <c r="K68" s="126"/>
      <c r="L68" s="185"/>
      <c r="S68" s="10"/>
      <c r="T68" s="10"/>
      <c r="U68" s="10"/>
      <c r="V68" s="10"/>
      <c r="W68" s="10"/>
      <c r="X68" s="10"/>
      <c r="Y68" s="10"/>
      <c r="Z68" s="10"/>
      <c r="AA68" s="10"/>
      <c r="AB68" s="10"/>
      <c r="AC68" s="10"/>
      <c r="AD68" s="10"/>
      <c r="AE68" s="10"/>
    </row>
    <row r="69" spans="1:31" s="9" customFormat="1" ht="24.95" customHeight="1">
      <c r="A69" s="9"/>
      <c r="B69" s="175"/>
      <c r="C69" s="176"/>
      <c r="D69" s="177" t="s">
        <v>1274</v>
      </c>
      <c r="E69" s="178"/>
      <c r="F69" s="178"/>
      <c r="G69" s="178"/>
      <c r="H69" s="178"/>
      <c r="I69" s="178"/>
      <c r="J69" s="179">
        <f>J240</f>
        <v>0</v>
      </c>
      <c r="K69" s="176"/>
      <c r="L69" s="180"/>
      <c r="S69" s="9"/>
      <c r="T69" s="9"/>
      <c r="U69" s="9"/>
      <c r="V69" s="9"/>
      <c r="W69" s="9"/>
      <c r="X69" s="9"/>
      <c r="Y69" s="9"/>
      <c r="Z69" s="9"/>
      <c r="AA69" s="9"/>
      <c r="AB69" s="9"/>
      <c r="AC69" s="9"/>
      <c r="AD69" s="9"/>
      <c r="AE69" s="9"/>
    </row>
    <row r="70" spans="1:31" s="10" customFormat="1" ht="19.9" customHeight="1">
      <c r="A70" s="10"/>
      <c r="B70" s="181"/>
      <c r="C70" s="126"/>
      <c r="D70" s="182" t="s">
        <v>1275</v>
      </c>
      <c r="E70" s="183"/>
      <c r="F70" s="183"/>
      <c r="G70" s="183"/>
      <c r="H70" s="183"/>
      <c r="I70" s="183"/>
      <c r="J70" s="184">
        <f>J241</f>
        <v>0</v>
      </c>
      <c r="K70" s="126"/>
      <c r="L70" s="185"/>
      <c r="S70" s="10"/>
      <c r="T70" s="10"/>
      <c r="U70" s="10"/>
      <c r="V70" s="10"/>
      <c r="W70" s="10"/>
      <c r="X70" s="10"/>
      <c r="Y70" s="10"/>
      <c r="Z70" s="10"/>
      <c r="AA70" s="10"/>
      <c r="AB70" s="10"/>
      <c r="AC70" s="10"/>
      <c r="AD70" s="10"/>
      <c r="AE70" s="10"/>
    </row>
    <row r="71" spans="1:31" s="2" customFormat="1" ht="21.8" customHeight="1">
      <c r="A71" s="39"/>
      <c r="B71" s="40"/>
      <c r="C71" s="41"/>
      <c r="D71" s="41"/>
      <c r="E71" s="41"/>
      <c r="F71" s="41"/>
      <c r="G71" s="41"/>
      <c r="H71" s="41"/>
      <c r="I71" s="41"/>
      <c r="J71" s="41"/>
      <c r="K71" s="41"/>
      <c r="L71" s="145"/>
      <c r="S71" s="39"/>
      <c r="T71" s="39"/>
      <c r="U71" s="39"/>
      <c r="V71" s="39"/>
      <c r="W71" s="39"/>
      <c r="X71" s="39"/>
      <c r="Y71" s="39"/>
      <c r="Z71" s="39"/>
      <c r="AA71" s="39"/>
      <c r="AB71" s="39"/>
      <c r="AC71" s="39"/>
      <c r="AD71" s="39"/>
      <c r="AE71" s="39"/>
    </row>
    <row r="72" spans="1:31" s="2" customFormat="1" ht="6.95" customHeight="1">
      <c r="A72" s="39"/>
      <c r="B72" s="60"/>
      <c r="C72" s="61"/>
      <c r="D72" s="61"/>
      <c r="E72" s="61"/>
      <c r="F72" s="61"/>
      <c r="G72" s="61"/>
      <c r="H72" s="61"/>
      <c r="I72" s="61"/>
      <c r="J72" s="61"/>
      <c r="K72" s="61"/>
      <c r="L72" s="145"/>
      <c r="S72" s="39"/>
      <c r="T72" s="39"/>
      <c r="U72" s="39"/>
      <c r="V72" s="39"/>
      <c r="W72" s="39"/>
      <c r="X72" s="39"/>
      <c r="Y72" s="39"/>
      <c r="Z72" s="39"/>
      <c r="AA72" s="39"/>
      <c r="AB72" s="39"/>
      <c r="AC72" s="39"/>
      <c r="AD72" s="39"/>
      <c r="AE72" s="39"/>
    </row>
    <row r="76" spans="1:31" s="2" customFormat="1" ht="6.95" customHeight="1">
      <c r="A76" s="39"/>
      <c r="B76" s="62"/>
      <c r="C76" s="63"/>
      <c r="D76" s="63"/>
      <c r="E76" s="63"/>
      <c r="F76" s="63"/>
      <c r="G76" s="63"/>
      <c r="H76" s="63"/>
      <c r="I76" s="63"/>
      <c r="J76" s="63"/>
      <c r="K76" s="63"/>
      <c r="L76" s="145"/>
      <c r="S76" s="39"/>
      <c r="T76" s="39"/>
      <c r="U76" s="39"/>
      <c r="V76" s="39"/>
      <c r="W76" s="39"/>
      <c r="X76" s="39"/>
      <c r="Y76" s="39"/>
      <c r="Z76" s="39"/>
      <c r="AA76" s="39"/>
      <c r="AB76" s="39"/>
      <c r="AC76" s="39"/>
      <c r="AD76" s="39"/>
      <c r="AE76" s="39"/>
    </row>
    <row r="77" spans="1:31" s="2" customFormat="1" ht="24.95" customHeight="1">
      <c r="A77" s="39"/>
      <c r="B77" s="40"/>
      <c r="C77" s="24" t="s">
        <v>137</v>
      </c>
      <c r="D77" s="41"/>
      <c r="E77" s="41"/>
      <c r="F77" s="41"/>
      <c r="G77" s="41"/>
      <c r="H77" s="41"/>
      <c r="I77" s="41"/>
      <c r="J77" s="41"/>
      <c r="K77" s="41"/>
      <c r="L77" s="145"/>
      <c r="S77" s="39"/>
      <c r="T77" s="39"/>
      <c r="U77" s="39"/>
      <c r="V77" s="39"/>
      <c r="W77" s="39"/>
      <c r="X77" s="39"/>
      <c r="Y77" s="39"/>
      <c r="Z77" s="39"/>
      <c r="AA77" s="39"/>
      <c r="AB77" s="39"/>
      <c r="AC77" s="39"/>
      <c r="AD77" s="39"/>
      <c r="AE77" s="39"/>
    </row>
    <row r="78" spans="1:31" s="2" customFormat="1" ht="6.95" customHeight="1">
      <c r="A78" s="39"/>
      <c r="B78" s="40"/>
      <c r="C78" s="41"/>
      <c r="D78" s="41"/>
      <c r="E78" s="41"/>
      <c r="F78" s="41"/>
      <c r="G78" s="41"/>
      <c r="H78" s="41"/>
      <c r="I78" s="41"/>
      <c r="J78" s="41"/>
      <c r="K78" s="41"/>
      <c r="L78" s="145"/>
      <c r="S78" s="39"/>
      <c r="T78" s="39"/>
      <c r="U78" s="39"/>
      <c r="V78" s="39"/>
      <c r="W78" s="39"/>
      <c r="X78" s="39"/>
      <c r="Y78" s="39"/>
      <c r="Z78" s="39"/>
      <c r="AA78" s="39"/>
      <c r="AB78" s="39"/>
      <c r="AC78" s="39"/>
      <c r="AD78" s="39"/>
      <c r="AE78" s="39"/>
    </row>
    <row r="79" spans="1:31" s="2" customFormat="1" ht="12" customHeight="1">
      <c r="A79" s="39"/>
      <c r="B79" s="40"/>
      <c r="C79" s="33" t="s">
        <v>16</v>
      </c>
      <c r="D79" s="41"/>
      <c r="E79" s="41"/>
      <c r="F79" s="41"/>
      <c r="G79" s="41"/>
      <c r="H79" s="41"/>
      <c r="I79" s="41"/>
      <c r="J79" s="41"/>
      <c r="K79" s="41"/>
      <c r="L79" s="145"/>
      <c r="S79" s="39"/>
      <c r="T79" s="39"/>
      <c r="U79" s="39"/>
      <c r="V79" s="39"/>
      <c r="W79" s="39"/>
      <c r="X79" s="39"/>
      <c r="Y79" s="39"/>
      <c r="Z79" s="39"/>
      <c r="AA79" s="39"/>
      <c r="AB79" s="39"/>
      <c r="AC79" s="39"/>
      <c r="AD79" s="39"/>
      <c r="AE79" s="39"/>
    </row>
    <row r="80" spans="1:31" s="2" customFormat="1" ht="16.5" customHeight="1">
      <c r="A80" s="39"/>
      <c r="B80" s="40"/>
      <c r="C80" s="41"/>
      <c r="D80" s="41"/>
      <c r="E80" s="170" t="str">
        <f>E7</f>
        <v>Roubená chalupa s chlévy, původem z Třebýciny čp.7</v>
      </c>
      <c r="F80" s="33"/>
      <c r="G80" s="33"/>
      <c r="H80" s="33"/>
      <c r="I80" s="41"/>
      <c r="J80" s="41"/>
      <c r="K80" s="41"/>
      <c r="L80" s="145"/>
      <c r="S80" s="39"/>
      <c r="T80" s="39"/>
      <c r="U80" s="39"/>
      <c r="V80" s="39"/>
      <c r="W80" s="39"/>
      <c r="X80" s="39"/>
      <c r="Y80" s="39"/>
      <c r="Z80" s="39"/>
      <c r="AA80" s="39"/>
      <c r="AB80" s="39"/>
      <c r="AC80" s="39"/>
      <c r="AD80" s="39"/>
      <c r="AE80" s="39"/>
    </row>
    <row r="81" spans="2:12" s="1" customFormat="1" ht="12" customHeight="1">
      <c r="B81" s="22"/>
      <c r="C81" s="33" t="s">
        <v>115</v>
      </c>
      <c r="D81" s="23"/>
      <c r="E81" s="23"/>
      <c r="F81" s="23"/>
      <c r="G81" s="23"/>
      <c r="H81" s="23"/>
      <c r="I81" s="23"/>
      <c r="J81" s="23"/>
      <c r="K81" s="23"/>
      <c r="L81" s="21"/>
    </row>
    <row r="82" spans="1:31" s="2" customFormat="1" ht="16.5" customHeight="1">
      <c r="A82" s="39"/>
      <c r="B82" s="40"/>
      <c r="C82" s="41"/>
      <c r="D82" s="41"/>
      <c r="E82" s="170" t="s">
        <v>1271</v>
      </c>
      <c r="F82" s="41"/>
      <c r="G82" s="41"/>
      <c r="H82" s="41"/>
      <c r="I82" s="41"/>
      <c r="J82" s="41"/>
      <c r="K82" s="41"/>
      <c r="L82" s="145"/>
      <c r="S82" s="39"/>
      <c r="T82" s="39"/>
      <c r="U82" s="39"/>
      <c r="V82" s="39"/>
      <c r="W82" s="39"/>
      <c r="X82" s="39"/>
      <c r="Y82" s="39"/>
      <c r="Z82" s="39"/>
      <c r="AA82" s="39"/>
      <c r="AB82" s="39"/>
      <c r="AC82" s="39"/>
      <c r="AD82" s="39"/>
      <c r="AE82" s="39"/>
    </row>
    <row r="83" spans="1:31" s="2" customFormat="1" ht="12" customHeight="1">
      <c r="A83" s="39"/>
      <c r="B83" s="40"/>
      <c r="C83" s="33" t="s">
        <v>117</v>
      </c>
      <c r="D83" s="41"/>
      <c r="E83" s="41"/>
      <c r="F83" s="41"/>
      <c r="G83" s="41"/>
      <c r="H83" s="41"/>
      <c r="I83" s="41"/>
      <c r="J83" s="41"/>
      <c r="K83" s="41"/>
      <c r="L83" s="145"/>
      <c r="S83" s="39"/>
      <c r="T83" s="39"/>
      <c r="U83" s="39"/>
      <c r="V83" s="39"/>
      <c r="W83" s="39"/>
      <c r="X83" s="39"/>
      <c r="Y83" s="39"/>
      <c r="Z83" s="39"/>
      <c r="AA83" s="39"/>
      <c r="AB83" s="39"/>
      <c r="AC83" s="39"/>
      <c r="AD83" s="39"/>
      <c r="AE83" s="39"/>
    </row>
    <row r="84" spans="1:31" s="2" customFormat="1" ht="16.5" customHeight="1">
      <c r="A84" s="39"/>
      <c r="B84" s="40"/>
      <c r="C84" s="41"/>
      <c r="D84" s="41"/>
      <c r="E84" s="70" t="str">
        <f>E11</f>
        <v>KT012141 - SO 4 - Přípojka elektro a elektroinstalace - soupis prací</v>
      </c>
      <c r="F84" s="41"/>
      <c r="G84" s="41"/>
      <c r="H84" s="41"/>
      <c r="I84" s="41"/>
      <c r="J84" s="41"/>
      <c r="K84" s="41"/>
      <c r="L84" s="145"/>
      <c r="S84" s="39"/>
      <c r="T84" s="39"/>
      <c r="U84" s="39"/>
      <c r="V84" s="39"/>
      <c r="W84" s="39"/>
      <c r="X84" s="39"/>
      <c r="Y84" s="39"/>
      <c r="Z84" s="39"/>
      <c r="AA84" s="39"/>
      <c r="AB84" s="39"/>
      <c r="AC84" s="39"/>
      <c r="AD84" s="39"/>
      <c r="AE84" s="39"/>
    </row>
    <row r="85" spans="1:31" s="2" customFormat="1" ht="6.95" customHeight="1">
      <c r="A85" s="39"/>
      <c r="B85" s="40"/>
      <c r="C85" s="41"/>
      <c r="D85" s="41"/>
      <c r="E85" s="41"/>
      <c r="F85" s="41"/>
      <c r="G85" s="41"/>
      <c r="H85" s="41"/>
      <c r="I85" s="41"/>
      <c r="J85" s="41"/>
      <c r="K85" s="41"/>
      <c r="L85" s="145"/>
      <c r="S85" s="39"/>
      <c r="T85" s="39"/>
      <c r="U85" s="39"/>
      <c r="V85" s="39"/>
      <c r="W85" s="39"/>
      <c r="X85" s="39"/>
      <c r="Y85" s="39"/>
      <c r="Z85" s="39"/>
      <c r="AA85" s="39"/>
      <c r="AB85" s="39"/>
      <c r="AC85" s="39"/>
      <c r="AD85" s="39"/>
      <c r="AE85" s="39"/>
    </row>
    <row r="86" spans="1:31" s="2" customFormat="1" ht="12" customHeight="1">
      <c r="A86" s="39"/>
      <c r="B86" s="40"/>
      <c r="C86" s="33" t="s">
        <v>21</v>
      </c>
      <c r="D86" s="41"/>
      <c r="E86" s="41"/>
      <c r="F86" s="28" t="str">
        <f>F14</f>
        <v>Chanovice p.č. 67/10</v>
      </c>
      <c r="G86" s="41"/>
      <c r="H86" s="41"/>
      <c r="I86" s="33" t="s">
        <v>23</v>
      </c>
      <c r="J86" s="73" t="str">
        <f>IF(J14="","",J14)</f>
        <v>24. 3. 2021</v>
      </c>
      <c r="K86" s="41"/>
      <c r="L86" s="145"/>
      <c r="S86" s="39"/>
      <c r="T86" s="39"/>
      <c r="U86" s="39"/>
      <c r="V86" s="39"/>
      <c r="W86" s="39"/>
      <c r="X86" s="39"/>
      <c r="Y86" s="39"/>
      <c r="Z86" s="39"/>
      <c r="AA86" s="39"/>
      <c r="AB86" s="39"/>
      <c r="AC86" s="39"/>
      <c r="AD86" s="39"/>
      <c r="AE86" s="39"/>
    </row>
    <row r="87" spans="1:31" s="2" customFormat="1" ht="6.95" customHeight="1">
      <c r="A87" s="39"/>
      <c r="B87" s="40"/>
      <c r="C87" s="41"/>
      <c r="D87" s="41"/>
      <c r="E87" s="41"/>
      <c r="F87" s="41"/>
      <c r="G87" s="41"/>
      <c r="H87" s="41"/>
      <c r="I87" s="41"/>
      <c r="J87" s="41"/>
      <c r="K87" s="41"/>
      <c r="L87" s="145"/>
      <c r="S87" s="39"/>
      <c r="T87" s="39"/>
      <c r="U87" s="39"/>
      <c r="V87" s="39"/>
      <c r="W87" s="39"/>
      <c r="X87" s="39"/>
      <c r="Y87" s="39"/>
      <c r="Z87" s="39"/>
      <c r="AA87" s="39"/>
      <c r="AB87" s="39"/>
      <c r="AC87" s="39"/>
      <c r="AD87" s="39"/>
      <c r="AE87" s="39"/>
    </row>
    <row r="88" spans="1:31" s="2" customFormat="1" ht="15.15" customHeight="1">
      <c r="A88" s="39"/>
      <c r="B88" s="40"/>
      <c r="C88" s="33" t="s">
        <v>25</v>
      </c>
      <c r="D88" s="41"/>
      <c r="E88" s="41"/>
      <c r="F88" s="28" t="str">
        <f>E17</f>
        <v>Vlastivědné muzeum Dr.Hostaše v Klatovech</v>
      </c>
      <c r="G88" s="41"/>
      <c r="H88" s="41"/>
      <c r="I88" s="33" t="s">
        <v>31</v>
      </c>
      <c r="J88" s="37" t="str">
        <f>E23</f>
        <v>ing. arch. Petr Dostál</v>
      </c>
      <c r="K88" s="41"/>
      <c r="L88" s="145"/>
      <c r="S88" s="39"/>
      <c r="T88" s="39"/>
      <c r="U88" s="39"/>
      <c r="V88" s="39"/>
      <c r="W88" s="39"/>
      <c r="X88" s="39"/>
      <c r="Y88" s="39"/>
      <c r="Z88" s="39"/>
      <c r="AA88" s="39"/>
      <c r="AB88" s="39"/>
      <c r="AC88" s="39"/>
      <c r="AD88" s="39"/>
      <c r="AE88" s="39"/>
    </row>
    <row r="89" spans="1:31" s="2" customFormat="1" ht="15.15" customHeight="1">
      <c r="A89" s="39"/>
      <c r="B89" s="40"/>
      <c r="C89" s="33" t="s">
        <v>29</v>
      </c>
      <c r="D89" s="41"/>
      <c r="E89" s="41"/>
      <c r="F89" s="28" t="str">
        <f>IF(E20="","",E20)</f>
        <v>Vyplň údaj</v>
      </c>
      <c r="G89" s="41"/>
      <c r="H89" s="41"/>
      <c r="I89" s="33" t="s">
        <v>34</v>
      </c>
      <c r="J89" s="37" t="str">
        <f>E26</f>
        <v>Zdeněk Basl</v>
      </c>
      <c r="K89" s="41"/>
      <c r="L89" s="145"/>
      <c r="S89" s="39"/>
      <c r="T89" s="39"/>
      <c r="U89" s="39"/>
      <c r="V89" s="39"/>
      <c r="W89" s="39"/>
      <c r="X89" s="39"/>
      <c r="Y89" s="39"/>
      <c r="Z89" s="39"/>
      <c r="AA89" s="39"/>
      <c r="AB89" s="39"/>
      <c r="AC89" s="39"/>
      <c r="AD89" s="39"/>
      <c r="AE89" s="39"/>
    </row>
    <row r="90" spans="1:31" s="2" customFormat="1" ht="10.3" customHeight="1">
      <c r="A90" s="39"/>
      <c r="B90" s="40"/>
      <c r="C90" s="41"/>
      <c r="D90" s="41"/>
      <c r="E90" s="41"/>
      <c r="F90" s="41"/>
      <c r="G90" s="41"/>
      <c r="H90" s="41"/>
      <c r="I90" s="41"/>
      <c r="J90" s="41"/>
      <c r="K90" s="41"/>
      <c r="L90" s="145"/>
      <c r="S90" s="39"/>
      <c r="T90" s="39"/>
      <c r="U90" s="39"/>
      <c r="V90" s="39"/>
      <c r="W90" s="39"/>
      <c r="X90" s="39"/>
      <c r="Y90" s="39"/>
      <c r="Z90" s="39"/>
      <c r="AA90" s="39"/>
      <c r="AB90" s="39"/>
      <c r="AC90" s="39"/>
      <c r="AD90" s="39"/>
      <c r="AE90" s="39"/>
    </row>
    <row r="91" spans="1:31" s="11" customFormat="1" ht="29.25" customHeight="1">
      <c r="A91" s="186"/>
      <c r="B91" s="187"/>
      <c r="C91" s="188" t="s">
        <v>138</v>
      </c>
      <c r="D91" s="189" t="s">
        <v>59</v>
      </c>
      <c r="E91" s="189" t="s">
        <v>55</v>
      </c>
      <c r="F91" s="189" t="s">
        <v>56</v>
      </c>
      <c r="G91" s="189" t="s">
        <v>139</v>
      </c>
      <c r="H91" s="189" t="s">
        <v>140</v>
      </c>
      <c r="I91" s="189" t="s">
        <v>141</v>
      </c>
      <c r="J91" s="189" t="s">
        <v>121</v>
      </c>
      <c r="K91" s="190" t="s">
        <v>142</v>
      </c>
      <c r="L91" s="191"/>
      <c r="M91" s="93" t="s">
        <v>19</v>
      </c>
      <c r="N91" s="94" t="s">
        <v>44</v>
      </c>
      <c r="O91" s="94" t="s">
        <v>143</v>
      </c>
      <c r="P91" s="94" t="s">
        <v>144</v>
      </c>
      <c r="Q91" s="94" t="s">
        <v>145</v>
      </c>
      <c r="R91" s="94" t="s">
        <v>146</v>
      </c>
      <c r="S91" s="94" t="s">
        <v>147</v>
      </c>
      <c r="T91" s="95" t="s">
        <v>148</v>
      </c>
      <c r="U91" s="186"/>
      <c r="V91" s="186"/>
      <c r="W91" s="186"/>
      <c r="X91" s="186"/>
      <c r="Y91" s="186"/>
      <c r="Z91" s="186"/>
      <c r="AA91" s="186"/>
      <c r="AB91" s="186"/>
      <c r="AC91" s="186"/>
      <c r="AD91" s="186"/>
      <c r="AE91" s="186"/>
    </row>
    <row r="92" spans="1:63" s="2" customFormat="1" ht="22.8" customHeight="1">
      <c r="A92" s="39"/>
      <c r="B92" s="40"/>
      <c r="C92" s="100" t="s">
        <v>149</v>
      </c>
      <c r="D92" s="41"/>
      <c r="E92" s="41"/>
      <c r="F92" s="41"/>
      <c r="G92" s="41"/>
      <c r="H92" s="41"/>
      <c r="I92" s="41"/>
      <c r="J92" s="192">
        <f>BK92</f>
        <v>0</v>
      </c>
      <c r="K92" s="41"/>
      <c r="L92" s="45"/>
      <c r="M92" s="96"/>
      <c r="N92" s="193"/>
      <c r="O92" s="97"/>
      <c r="P92" s="194">
        <f>P93+P105+P240</f>
        <v>0</v>
      </c>
      <c r="Q92" s="97"/>
      <c r="R92" s="194">
        <f>R93+R105+R240</f>
        <v>16.8470565</v>
      </c>
      <c r="S92" s="97"/>
      <c r="T92" s="195">
        <f>T93+T105+T240</f>
        <v>0.123</v>
      </c>
      <c r="U92" s="39"/>
      <c r="V92" s="39"/>
      <c r="W92" s="39"/>
      <c r="X92" s="39"/>
      <c r="Y92" s="39"/>
      <c r="Z92" s="39"/>
      <c r="AA92" s="39"/>
      <c r="AB92" s="39"/>
      <c r="AC92" s="39"/>
      <c r="AD92" s="39"/>
      <c r="AE92" s="39"/>
      <c r="AT92" s="18" t="s">
        <v>73</v>
      </c>
      <c r="AU92" s="18" t="s">
        <v>122</v>
      </c>
      <c r="BK92" s="196">
        <f>BK93+BK105+BK240</f>
        <v>0</v>
      </c>
    </row>
    <row r="93" spans="1:63" s="12" customFormat="1" ht="25.9" customHeight="1">
      <c r="A93" s="12"/>
      <c r="B93" s="197"/>
      <c r="C93" s="198"/>
      <c r="D93" s="199" t="s">
        <v>73</v>
      </c>
      <c r="E93" s="200" t="s">
        <v>150</v>
      </c>
      <c r="F93" s="200" t="s">
        <v>151</v>
      </c>
      <c r="G93" s="198"/>
      <c r="H93" s="198"/>
      <c r="I93" s="201"/>
      <c r="J93" s="202">
        <f>BK93</f>
        <v>0</v>
      </c>
      <c r="K93" s="198"/>
      <c r="L93" s="203"/>
      <c r="M93" s="204"/>
      <c r="N93" s="205"/>
      <c r="O93" s="205"/>
      <c r="P93" s="206">
        <f>P94+P100</f>
        <v>0</v>
      </c>
      <c r="Q93" s="205"/>
      <c r="R93" s="206">
        <f>R94+R100</f>
        <v>0.0738</v>
      </c>
      <c r="S93" s="205"/>
      <c r="T93" s="207">
        <f>T94+T100</f>
        <v>0.123</v>
      </c>
      <c r="U93" s="12"/>
      <c r="V93" s="12"/>
      <c r="W93" s="12"/>
      <c r="X93" s="12"/>
      <c r="Y93" s="12"/>
      <c r="Z93" s="12"/>
      <c r="AA93" s="12"/>
      <c r="AB93" s="12"/>
      <c r="AC93" s="12"/>
      <c r="AD93" s="12"/>
      <c r="AE93" s="12"/>
      <c r="AR93" s="208" t="s">
        <v>81</v>
      </c>
      <c r="AT93" s="209" t="s">
        <v>73</v>
      </c>
      <c r="AU93" s="209" t="s">
        <v>74</v>
      </c>
      <c r="AY93" s="208" t="s">
        <v>152</v>
      </c>
      <c r="BK93" s="210">
        <f>BK94+BK100</f>
        <v>0</v>
      </c>
    </row>
    <row r="94" spans="1:63" s="12" customFormat="1" ht="22.8" customHeight="1">
      <c r="A94" s="12"/>
      <c r="B94" s="197"/>
      <c r="C94" s="198"/>
      <c r="D94" s="199" t="s">
        <v>73</v>
      </c>
      <c r="E94" s="211" t="s">
        <v>196</v>
      </c>
      <c r="F94" s="211" t="s">
        <v>335</v>
      </c>
      <c r="G94" s="198"/>
      <c r="H94" s="198"/>
      <c r="I94" s="201"/>
      <c r="J94" s="212">
        <f>BK94</f>
        <v>0</v>
      </c>
      <c r="K94" s="198"/>
      <c r="L94" s="203"/>
      <c r="M94" s="204"/>
      <c r="N94" s="205"/>
      <c r="O94" s="205"/>
      <c r="P94" s="206">
        <f>SUM(P95:P99)</f>
        <v>0</v>
      </c>
      <c r="Q94" s="205"/>
      <c r="R94" s="206">
        <f>SUM(R95:R99)</f>
        <v>0.0738</v>
      </c>
      <c r="S94" s="205"/>
      <c r="T94" s="207">
        <f>SUM(T95:T99)</f>
        <v>0</v>
      </c>
      <c r="U94" s="12"/>
      <c r="V94" s="12"/>
      <c r="W94" s="12"/>
      <c r="X94" s="12"/>
      <c r="Y94" s="12"/>
      <c r="Z94" s="12"/>
      <c r="AA94" s="12"/>
      <c r="AB94" s="12"/>
      <c r="AC94" s="12"/>
      <c r="AD94" s="12"/>
      <c r="AE94" s="12"/>
      <c r="AR94" s="208" t="s">
        <v>81</v>
      </c>
      <c r="AT94" s="209" t="s">
        <v>73</v>
      </c>
      <c r="AU94" s="209" t="s">
        <v>81</v>
      </c>
      <c r="AY94" s="208" t="s">
        <v>152</v>
      </c>
      <c r="BK94" s="210">
        <f>SUM(BK95:BK99)</f>
        <v>0</v>
      </c>
    </row>
    <row r="95" spans="1:65" s="2" customFormat="1" ht="14.4" customHeight="1">
      <c r="A95" s="39"/>
      <c r="B95" s="40"/>
      <c r="C95" s="213" t="s">
        <v>81</v>
      </c>
      <c r="D95" s="213" t="s">
        <v>154</v>
      </c>
      <c r="E95" s="214" t="s">
        <v>1276</v>
      </c>
      <c r="F95" s="215" t="s">
        <v>1277</v>
      </c>
      <c r="G95" s="216" t="s">
        <v>240</v>
      </c>
      <c r="H95" s="217">
        <v>1.845</v>
      </c>
      <c r="I95" s="218"/>
      <c r="J95" s="219">
        <f>ROUND(I95*H95,2)</f>
        <v>0</v>
      </c>
      <c r="K95" s="215" t="s">
        <v>158</v>
      </c>
      <c r="L95" s="45"/>
      <c r="M95" s="220" t="s">
        <v>19</v>
      </c>
      <c r="N95" s="221" t="s">
        <v>45</v>
      </c>
      <c r="O95" s="85"/>
      <c r="P95" s="222">
        <f>O95*H95</f>
        <v>0</v>
      </c>
      <c r="Q95" s="222">
        <v>0.04</v>
      </c>
      <c r="R95" s="222">
        <f>Q95*H95</f>
        <v>0.0738</v>
      </c>
      <c r="S95" s="222">
        <v>0</v>
      </c>
      <c r="T95" s="223">
        <f>S95*H95</f>
        <v>0</v>
      </c>
      <c r="U95" s="39"/>
      <c r="V95" s="39"/>
      <c r="W95" s="39"/>
      <c r="X95" s="39"/>
      <c r="Y95" s="39"/>
      <c r="Z95" s="39"/>
      <c r="AA95" s="39"/>
      <c r="AB95" s="39"/>
      <c r="AC95" s="39"/>
      <c r="AD95" s="39"/>
      <c r="AE95" s="39"/>
      <c r="AR95" s="224" t="s">
        <v>159</v>
      </c>
      <c r="AT95" s="224" t="s">
        <v>154</v>
      </c>
      <c r="AU95" s="224" t="s">
        <v>83</v>
      </c>
      <c r="AY95" s="18" t="s">
        <v>152</v>
      </c>
      <c r="BE95" s="225">
        <f>IF(N95="základní",J95,0)</f>
        <v>0</v>
      </c>
      <c r="BF95" s="225">
        <f>IF(N95="snížená",J95,0)</f>
        <v>0</v>
      </c>
      <c r="BG95" s="225">
        <f>IF(N95="zákl. přenesená",J95,0)</f>
        <v>0</v>
      </c>
      <c r="BH95" s="225">
        <f>IF(N95="sníž. přenesená",J95,0)</f>
        <v>0</v>
      </c>
      <c r="BI95" s="225">
        <f>IF(N95="nulová",J95,0)</f>
        <v>0</v>
      </c>
      <c r="BJ95" s="18" t="s">
        <v>81</v>
      </c>
      <c r="BK95" s="225">
        <f>ROUND(I95*H95,2)</f>
        <v>0</v>
      </c>
      <c r="BL95" s="18" t="s">
        <v>159</v>
      </c>
      <c r="BM95" s="224" t="s">
        <v>1278</v>
      </c>
    </row>
    <row r="96" spans="1:47" s="2" customFormat="1" ht="12">
      <c r="A96" s="39"/>
      <c r="B96" s="40"/>
      <c r="C96" s="41"/>
      <c r="D96" s="226" t="s">
        <v>161</v>
      </c>
      <c r="E96" s="41"/>
      <c r="F96" s="227" t="s">
        <v>1279</v>
      </c>
      <c r="G96" s="41"/>
      <c r="H96" s="41"/>
      <c r="I96" s="228"/>
      <c r="J96" s="41"/>
      <c r="K96" s="41"/>
      <c r="L96" s="45"/>
      <c r="M96" s="229"/>
      <c r="N96" s="230"/>
      <c r="O96" s="85"/>
      <c r="P96" s="85"/>
      <c r="Q96" s="85"/>
      <c r="R96" s="85"/>
      <c r="S96" s="85"/>
      <c r="T96" s="86"/>
      <c r="U96" s="39"/>
      <c r="V96" s="39"/>
      <c r="W96" s="39"/>
      <c r="X96" s="39"/>
      <c r="Y96" s="39"/>
      <c r="Z96" s="39"/>
      <c r="AA96" s="39"/>
      <c r="AB96" s="39"/>
      <c r="AC96" s="39"/>
      <c r="AD96" s="39"/>
      <c r="AE96" s="39"/>
      <c r="AT96" s="18" t="s">
        <v>161</v>
      </c>
      <c r="AU96" s="18" t="s">
        <v>83</v>
      </c>
    </row>
    <row r="97" spans="1:51" s="13" customFormat="1" ht="12">
      <c r="A97" s="13"/>
      <c r="B97" s="231"/>
      <c r="C97" s="232"/>
      <c r="D97" s="226" t="s">
        <v>163</v>
      </c>
      <c r="E97" s="233" t="s">
        <v>19</v>
      </c>
      <c r="F97" s="234" t="s">
        <v>1280</v>
      </c>
      <c r="G97" s="232"/>
      <c r="H97" s="233" t="s">
        <v>19</v>
      </c>
      <c r="I97" s="235"/>
      <c r="J97" s="232"/>
      <c r="K97" s="232"/>
      <c r="L97" s="236"/>
      <c r="M97" s="237"/>
      <c r="N97" s="238"/>
      <c r="O97" s="238"/>
      <c r="P97" s="238"/>
      <c r="Q97" s="238"/>
      <c r="R97" s="238"/>
      <c r="S97" s="238"/>
      <c r="T97" s="239"/>
      <c r="U97" s="13"/>
      <c r="V97" s="13"/>
      <c r="W97" s="13"/>
      <c r="X97" s="13"/>
      <c r="Y97" s="13"/>
      <c r="Z97" s="13"/>
      <c r="AA97" s="13"/>
      <c r="AB97" s="13"/>
      <c r="AC97" s="13"/>
      <c r="AD97" s="13"/>
      <c r="AE97" s="13"/>
      <c r="AT97" s="240" t="s">
        <v>163</v>
      </c>
      <c r="AU97" s="240" t="s">
        <v>83</v>
      </c>
      <c r="AV97" s="13" t="s">
        <v>81</v>
      </c>
      <c r="AW97" s="13" t="s">
        <v>33</v>
      </c>
      <c r="AX97" s="13" t="s">
        <v>74</v>
      </c>
      <c r="AY97" s="240" t="s">
        <v>152</v>
      </c>
    </row>
    <row r="98" spans="1:51" s="14" customFormat="1" ht="12">
      <c r="A98" s="14"/>
      <c r="B98" s="241"/>
      <c r="C98" s="242"/>
      <c r="D98" s="226" t="s">
        <v>163</v>
      </c>
      <c r="E98" s="243" t="s">
        <v>19</v>
      </c>
      <c r="F98" s="244" t="s">
        <v>1281</v>
      </c>
      <c r="G98" s="242"/>
      <c r="H98" s="245">
        <v>1.845</v>
      </c>
      <c r="I98" s="246"/>
      <c r="J98" s="242"/>
      <c r="K98" s="242"/>
      <c r="L98" s="247"/>
      <c r="M98" s="248"/>
      <c r="N98" s="249"/>
      <c r="O98" s="249"/>
      <c r="P98" s="249"/>
      <c r="Q98" s="249"/>
      <c r="R98" s="249"/>
      <c r="S98" s="249"/>
      <c r="T98" s="250"/>
      <c r="U98" s="14"/>
      <c r="V98" s="14"/>
      <c r="W98" s="14"/>
      <c r="X98" s="14"/>
      <c r="Y98" s="14"/>
      <c r="Z98" s="14"/>
      <c r="AA98" s="14"/>
      <c r="AB98" s="14"/>
      <c r="AC98" s="14"/>
      <c r="AD98" s="14"/>
      <c r="AE98" s="14"/>
      <c r="AT98" s="251" t="s">
        <v>163</v>
      </c>
      <c r="AU98" s="251" t="s">
        <v>83</v>
      </c>
      <c r="AV98" s="14" t="s">
        <v>83</v>
      </c>
      <c r="AW98" s="14" t="s">
        <v>33</v>
      </c>
      <c r="AX98" s="14" t="s">
        <v>74</v>
      </c>
      <c r="AY98" s="251" t="s">
        <v>152</v>
      </c>
    </row>
    <row r="99" spans="1:51" s="15" customFormat="1" ht="12">
      <c r="A99" s="15"/>
      <c r="B99" s="252"/>
      <c r="C99" s="253"/>
      <c r="D99" s="226" t="s">
        <v>163</v>
      </c>
      <c r="E99" s="254" t="s">
        <v>19</v>
      </c>
      <c r="F99" s="255" t="s">
        <v>170</v>
      </c>
      <c r="G99" s="253"/>
      <c r="H99" s="256">
        <v>1.845</v>
      </c>
      <c r="I99" s="257"/>
      <c r="J99" s="253"/>
      <c r="K99" s="253"/>
      <c r="L99" s="258"/>
      <c r="M99" s="259"/>
      <c r="N99" s="260"/>
      <c r="O99" s="260"/>
      <c r="P99" s="260"/>
      <c r="Q99" s="260"/>
      <c r="R99" s="260"/>
      <c r="S99" s="260"/>
      <c r="T99" s="261"/>
      <c r="U99" s="15"/>
      <c r="V99" s="15"/>
      <c r="W99" s="15"/>
      <c r="X99" s="15"/>
      <c r="Y99" s="15"/>
      <c r="Z99" s="15"/>
      <c r="AA99" s="15"/>
      <c r="AB99" s="15"/>
      <c r="AC99" s="15"/>
      <c r="AD99" s="15"/>
      <c r="AE99" s="15"/>
      <c r="AT99" s="262" t="s">
        <v>163</v>
      </c>
      <c r="AU99" s="262" t="s">
        <v>83</v>
      </c>
      <c r="AV99" s="15" t="s">
        <v>159</v>
      </c>
      <c r="AW99" s="15" t="s">
        <v>33</v>
      </c>
      <c r="AX99" s="15" t="s">
        <v>81</v>
      </c>
      <c r="AY99" s="262" t="s">
        <v>152</v>
      </c>
    </row>
    <row r="100" spans="1:63" s="12" customFormat="1" ht="22.8" customHeight="1">
      <c r="A100" s="12"/>
      <c r="B100" s="197"/>
      <c r="C100" s="198"/>
      <c r="D100" s="199" t="s">
        <v>73</v>
      </c>
      <c r="E100" s="211" t="s">
        <v>214</v>
      </c>
      <c r="F100" s="211" t="s">
        <v>432</v>
      </c>
      <c r="G100" s="198"/>
      <c r="H100" s="198"/>
      <c r="I100" s="201"/>
      <c r="J100" s="212">
        <f>BK100</f>
        <v>0</v>
      </c>
      <c r="K100" s="198"/>
      <c r="L100" s="203"/>
      <c r="M100" s="204"/>
      <c r="N100" s="205"/>
      <c r="O100" s="205"/>
      <c r="P100" s="206">
        <f>SUM(P101:P104)</f>
        <v>0</v>
      </c>
      <c r="Q100" s="205"/>
      <c r="R100" s="206">
        <f>SUM(R101:R104)</f>
        <v>0</v>
      </c>
      <c r="S100" s="205"/>
      <c r="T100" s="207">
        <f>SUM(T101:T104)</f>
        <v>0.123</v>
      </c>
      <c r="U100" s="12"/>
      <c r="V100" s="12"/>
      <c r="W100" s="12"/>
      <c r="X100" s="12"/>
      <c r="Y100" s="12"/>
      <c r="Z100" s="12"/>
      <c r="AA100" s="12"/>
      <c r="AB100" s="12"/>
      <c r="AC100" s="12"/>
      <c r="AD100" s="12"/>
      <c r="AE100" s="12"/>
      <c r="AR100" s="208" t="s">
        <v>81</v>
      </c>
      <c r="AT100" s="209" t="s">
        <v>73</v>
      </c>
      <c r="AU100" s="209" t="s">
        <v>81</v>
      </c>
      <c r="AY100" s="208" t="s">
        <v>152</v>
      </c>
      <c r="BK100" s="210">
        <f>SUM(BK101:BK104)</f>
        <v>0</v>
      </c>
    </row>
    <row r="101" spans="1:65" s="2" customFormat="1" ht="14.4" customHeight="1">
      <c r="A101" s="39"/>
      <c r="B101" s="40"/>
      <c r="C101" s="213" t="s">
        <v>83</v>
      </c>
      <c r="D101" s="213" t="s">
        <v>154</v>
      </c>
      <c r="E101" s="214" t="s">
        <v>1282</v>
      </c>
      <c r="F101" s="215" t="s">
        <v>1283</v>
      </c>
      <c r="G101" s="216" t="s">
        <v>475</v>
      </c>
      <c r="H101" s="217">
        <v>61.5</v>
      </c>
      <c r="I101" s="218"/>
      <c r="J101" s="219">
        <f>ROUND(I101*H101,2)</f>
        <v>0</v>
      </c>
      <c r="K101" s="215" t="s">
        <v>158</v>
      </c>
      <c r="L101" s="45"/>
      <c r="M101" s="220" t="s">
        <v>19</v>
      </c>
      <c r="N101" s="221" t="s">
        <v>45</v>
      </c>
      <c r="O101" s="85"/>
      <c r="P101" s="222">
        <f>O101*H101</f>
        <v>0</v>
      </c>
      <c r="Q101" s="222">
        <v>0</v>
      </c>
      <c r="R101" s="222">
        <f>Q101*H101</f>
        <v>0</v>
      </c>
      <c r="S101" s="222">
        <v>0.002</v>
      </c>
      <c r="T101" s="223">
        <f>S101*H101</f>
        <v>0.123</v>
      </c>
      <c r="U101" s="39"/>
      <c r="V101" s="39"/>
      <c r="W101" s="39"/>
      <c r="X101" s="39"/>
      <c r="Y101" s="39"/>
      <c r="Z101" s="39"/>
      <c r="AA101" s="39"/>
      <c r="AB101" s="39"/>
      <c r="AC101" s="39"/>
      <c r="AD101" s="39"/>
      <c r="AE101" s="39"/>
      <c r="AR101" s="224" t="s">
        <v>159</v>
      </c>
      <c r="AT101" s="224" t="s">
        <v>154</v>
      </c>
      <c r="AU101" s="224" t="s">
        <v>83</v>
      </c>
      <c r="AY101" s="18" t="s">
        <v>152</v>
      </c>
      <c r="BE101" s="225">
        <f>IF(N101="základní",J101,0)</f>
        <v>0</v>
      </c>
      <c r="BF101" s="225">
        <f>IF(N101="snížená",J101,0)</f>
        <v>0</v>
      </c>
      <c r="BG101" s="225">
        <f>IF(N101="zákl. přenesená",J101,0)</f>
        <v>0</v>
      </c>
      <c r="BH101" s="225">
        <f>IF(N101="sníž. přenesená",J101,0)</f>
        <v>0</v>
      </c>
      <c r="BI101" s="225">
        <f>IF(N101="nulová",J101,0)</f>
        <v>0</v>
      </c>
      <c r="BJ101" s="18" t="s">
        <v>81</v>
      </c>
      <c r="BK101" s="225">
        <f>ROUND(I101*H101,2)</f>
        <v>0</v>
      </c>
      <c r="BL101" s="18" t="s">
        <v>159</v>
      </c>
      <c r="BM101" s="224" t="s">
        <v>1284</v>
      </c>
    </row>
    <row r="102" spans="1:51" s="13" customFormat="1" ht="12">
      <c r="A102" s="13"/>
      <c r="B102" s="231"/>
      <c r="C102" s="232"/>
      <c r="D102" s="226" t="s">
        <v>163</v>
      </c>
      <c r="E102" s="233" t="s">
        <v>19</v>
      </c>
      <c r="F102" s="234" t="s">
        <v>1280</v>
      </c>
      <c r="G102" s="232"/>
      <c r="H102" s="233" t="s">
        <v>19</v>
      </c>
      <c r="I102" s="235"/>
      <c r="J102" s="232"/>
      <c r="K102" s="232"/>
      <c r="L102" s="236"/>
      <c r="M102" s="237"/>
      <c r="N102" s="238"/>
      <c r="O102" s="238"/>
      <c r="P102" s="238"/>
      <c r="Q102" s="238"/>
      <c r="R102" s="238"/>
      <c r="S102" s="238"/>
      <c r="T102" s="239"/>
      <c r="U102" s="13"/>
      <c r="V102" s="13"/>
      <c r="W102" s="13"/>
      <c r="X102" s="13"/>
      <c r="Y102" s="13"/>
      <c r="Z102" s="13"/>
      <c r="AA102" s="13"/>
      <c r="AB102" s="13"/>
      <c r="AC102" s="13"/>
      <c r="AD102" s="13"/>
      <c r="AE102" s="13"/>
      <c r="AT102" s="240" t="s">
        <v>163</v>
      </c>
      <c r="AU102" s="240" t="s">
        <v>83</v>
      </c>
      <c r="AV102" s="13" t="s">
        <v>81</v>
      </c>
      <c r="AW102" s="13" t="s">
        <v>33</v>
      </c>
      <c r="AX102" s="13" t="s">
        <v>74</v>
      </c>
      <c r="AY102" s="240" t="s">
        <v>152</v>
      </c>
    </row>
    <row r="103" spans="1:51" s="14" customFormat="1" ht="12">
      <c r="A103" s="14"/>
      <c r="B103" s="241"/>
      <c r="C103" s="242"/>
      <c r="D103" s="226" t="s">
        <v>163</v>
      </c>
      <c r="E103" s="243" t="s">
        <v>19</v>
      </c>
      <c r="F103" s="244" t="s">
        <v>1285</v>
      </c>
      <c r="G103" s="242"/>
      <c r="H103" s="245">
        <v>61.5</v>
      </c>
      <c r="I103" s="246"/>
      <c r="J103" s="242"/>
      <c r="K103" s="242"/>
      <c r="L103" s="247"/>
      <c r="M103" s="248"/>
      <c r="N103" s="249"/>
      <c r="O103" s="249"/>
      <c r="P103" s="249"/>
      <c r="Q103" s="249"/>
      <c r="R103" s="249"/>
      <c r="S103" s="249"/>
      <c r="T103" s="250"/>
      <c r="U103" s="14"/>
      <c r="V103" s="14"/>
      <c r="W103" s="14"/>
      <c r="X103" s="14"/>
      <c r="Y103" s="14"/>
      <c r="Z103" s="14"/>
      <c r="AA103" s="14"/>
      <c r="AB103" s="14"/>
      <c r="AC103" s="14"/>
      <c r="AD103" s="14"/>
      <c r="AE103" s="14"/>
      <c r="AT103" s="251" t="s">
        <v>163</v>
      </c>
      <c r="AU103" s="251" t="s">
        <v>83</v>
      </c>
      <c r="AV103" s="14" t="s">
        <v>83</v>
      </c>
      <c r="AW103" s="14" t="s">
        <v>33</v>
      </c>
      <c r="AX103" s="14" t="s">
        <v>74</v>
      </c>
      <c r="AY103" s="251" t="s">
        <v>152</v>
      </c>
    </row>
    <row r="104" spans="1:51" s="15" customFormat="1" ht="12">
      <c r="A104" s="15"/>
      <c r="B104" s="252"/>
      <c r="C104" s="253"/>
      <c r="D104" s="226" t="s">
        <v>163</v>
      </c>
      <c r="E104" s="254" t="s">
        <v>19</v>
      </c>
      <c r="F104" s="255" t="s">
        <v>170</v>
      </c>
      <c r="G104" s="253"/>
      <c r="H104" s="256">
        <v>61.5</v>
      </c>
      <c r="I104" s="257"/>
      <c r="J104" s="253"/>
      <c r="K104" s="253"/>
      <c r="L104" s="258"/>
      <c r="M104" s="259"/>
      <c r="N104" s="260"/>
      <c r="O104" s="260"/>
      <c r="P104" s="260"/>
      <c r="Q104" s="260"/>
      <c r="R104" s="260"/>
      <c r="S104" s="260"/>
      <c r="T104" s="261"/>
      <c r="U104" s="15"/>
      <c r="V104" s="15"/>
      <c r="W104" s="15"/>
      <c r="X104" s="15"/>
      <c r="Y104" s="15"/>
      <c r="Z104" s="15"/>
      <c r="AA104" s="15"/>
      <c r="AB104" s="15"/>
      <c r="AC104" s="15"/>
      <c r="AD104" s="15"/>
      <c r="AE104" s="15"/>
      <c r="AT104" s="262" t="s">
        <v>163</v>
      </c>
      <c r="AU104" s="262" t="s">
        <v>83</v>
      </c>
      <c r="AV104" s="15" t="s">
        <v>159</v>
      </c>
      <c r="AW104" s="15" t="s">
        <v>33</v>
      </c>
      <c r="AX104" s="15" t="s">
        <v>81</v>
      </c>
      <c r="AY104" s="262" t="s">
        <v>152</v>
      </c>
    </row>
    <row r="105" spans="1:63" s="12" customFormat="1" ht="25.9" customHeight="1">
      <c r="A105" s="12"/>
      <c r="B105" s="197"/>
      <c r="C105" s="198"/>
      <c r="D105" s="199" t="s">
        <v>73</v>
      </c>
      <c r="E105" s="200" t="s">
        <v>488</v>
      </c>
      <c r="F105" s="200" t="s">
        <v>489</v>
      </c>
      <c r="G105" s="198"/>
      <c r="H105" s="198"/>
      <c r="I105" s="201"/>
      <c r="J105" s="202">
        <f>BK105</f>
        <v>0</v>
      </c>
      <c r="K105" s="198"/>
      <c r="L105" s="203"/>
      <c r="M105" s="204"/>
      <c r="N105" s="205"/>
      <c r="O105" s="205"/>
      <c r="P105" s="206">
        <f>P106</f>
        <v>0</v>
      </c>
      <c r="Q105" s="205"/>
      <c r="R105" s="206">
        <f>R106</f>
        <v>0.15796749999999998</v>
      </c>
      <c r="S105" s="205"/>
      <c r="T105" s="207">
        <f>T106</f>
        <v>0</v>
      </c>
      <c r="U105" s="12"/>
      <c r="V105" s="12"/>
      <c r="W105" s="12"/>
      <c r="X105" s="12"/>
      <c r="Y105" s="12"/>
      <c r="Z105" s="12"/>
      <c r="AA105" s="12"/>
      <c r="AB105" s="12"/>
      <c r="AC105" s="12"/>
      <c r="AD105" s="12"/>
      <c r="AE105" s="12"/>
      <c r="AR105" s="208" t="s">
        <v>83</v>
      </c>
      <c r="AT105" s="209" t="s">
        <v>73</v>
      </c>
      <c r="AU105" s="209" t="s">
        <v>74</v>
      </c>
      <c r="AY105" s="208" t="s">
        <v>152</v>
      </c>
      <c r="BK105" s="210">
        <f>BK106</f>
        <v>0</v>
      </c>
    </row>
    <row r="106" spans="1:63" s="12" customFormat="1" ht="22.8" customHeight="1">
      <c r="A106" s="12"/>
      <c r="B106" s="197"/>
      <c r="C106" s="198"/>
      <c r="D106" s="199" t="s">
        <v>73</v>
      </c>
      <c r="E106" s="211" t="s">
        <v>1286</v>
      </c>
      <c r="F106" s="211" t="s">
        <v>1287</v>
      </c>
      <c r="G106" s="198"/>
      <c r="H106" s="198"/>
      <c r="I106" s="201"/>
      <c r="J106" s="212">
        <f>BK106</f>
        <v>0</v>
      </c>
      <c r="K106" s="198"/>
      <c r="L106" s="203"/>
      <c r="M106" s="204"/>
      <c r="N106" s="205"/>
      <c r="O106" s="205"/>
      <c r="P106" s="206">
        <f>SUM(P107:P239)</f>
        <v>0</v>
      </c>
      <c r="Q106" s="205"/>
      <c r="R106" s="206">
        <f>SUM(R107:R239)</f>
        <v>0.15796749999999998</v>
      </c>
      <c r="S106" s="205"/>
      <c r="T106" s="207">
        <f>SUM(T107:T239)</f>
        <v>0</v>
      </c>
      <c r="U106" s="12"/>
      <c r="V106" s="12"/>
      <c r="W106" s="12"/>
      <c r="X106" s="12"/>
      <c r="Y106" s="12"/>
      <c r="Z106" s="12"/>
      <c r="AA106" s="12"/>
      <c r="AB106" s="12"/>
      <c r="AC106" s="12"/>
      <c r="AD106" s="12"/>
      <c r="AE106" s="12"/>
      <c r="AR106" s="208" t="s">
        <v>83</v>
      </c>
      <c r="AT106" s="209" t="s">
        <v>73</v>
      </c>
      <c r="AU106" s="209" t="s">
        <v>81</v>
      </c>
      <c r="AY106" s="208" t="s">
        <v>152</v>
      </c>
      <c r="BK106" s="210">
        <f>SUM(BK107:BK239)</f>
        <v>0</v>
      </c>
    </row>
    <row r="107" spans="1:65" s="2" customFormat="1" ht="24.15" customHeight="1">
      <c r="A107" s="39"/>
      <c r="B107" s="40"/>
      <c r="C107" s="213" t="s">
        <v>177</v>
      </c>
      <c r="D107" s="213" t="s">
        <v>154</v>
      </c>
      <c r="E107" s="214" t="s">
        <v>1288</v>
      </c>
      <c r="F107" s="215" t="s">
        <v>1289</v>
      </c>
      <c r="G107" s="216" t="s">
        <v>475</v>
      </c>
      <c r="H107" s="217">
        <v>60</v>
      </c>
      <c r="I107" s="218"/>
      <c r="J107" s="219">
        <f>ROUND(I107*H107,2)</f>
        <v>0</v>
      </c>
      <c r="K107" s="215" t="s">
        <v>158</v>
      </c>
      <c r="L107" s="45"/>
      <c r="M107" s="220" t="s">
        <v>19</v>
      </c>
      <c r="N107" s="221" t="s">
        <v>45</v>
      </c>
      <c r="O107" s="85"/>
      <c r="P107" s="222">
        <f>O107*H107</f>
        <v>0</v>
      </c>
      <c r="Q107" s="222">
        <v>0</v>
      </c>
      <c r="R107" s="222">
        <f>Q107*H107</f>
        <v>0</v>
      </c>
      <c r="S107" s="222">
        <v>0</v>
      </c>
      <c r="T107" s="223">
        <f>S107*H107</f>
        <v>0</v>
      </c>
      <c r="U107" s="39"/>
      <c r="V107" s="39"/>
      <c r="W107" s="39"/>
      <c r="X107" s="39"/>
      <c r="Y107" s="39"/>
      <c r="Z107" s="39"/>
      <c r="AA107" s="39"/>
      <c r="AB107" s="39"/>
      <c r="AC107" s="39"/>
      <c r="AD107" s="39"/>
      <c r="AE107" s="39"/>
      <c r="AR107" s="224" t="s">
        <v>268</v>
      </c>
      <c r="AT107" s="224" t="s">
        <v>154</v>
      </c>
      <c r="AU107" s="224" t="s">
        <v>83</v>
      </c>
      <c r="AY107" s="18" t="s">
        <v>152</v>
      </c>
      <c r="BE107" s="225">
        <f>IF(N107="základní",J107,0)</f>
        <v>0</v>
      </c>
      <c r="BF107" s="225">
        <f>IF(N107="snížená",J107,0)</f>
        <v>0</v>
      </c>
      <c r="BG107" s="225">
        <f>IF(N107="zákl. přenesená",J107,0)</f>
        <v>0</v>
      </c>
      <c r="BH107" s="225">
        <f>IF(N107="sníž. přenesená",J107,0)</f>
        <v>0</v>
      </c>
      <c r="BI107" s="225">
        <f>IF(N107="nulová",J107,0)</f>
        <v>0</v>
      </c>
      <c r="BJ107" s="18" t="s">
        <v>81</v>
      </c>
      <c r="BK107" s="225">
        <f>ROUND(I107*H107,2)</f>
        <v>0</v>
      </c>
      <c r="BL107" s="18" t="s">
        <v>268</v>
      </c>
      <c r="BM107" s="224" t="s">
        <v>1290</v>
      </c>
    </row>
    <row r="108" spans="1:51" s="13" customFormat="1" ht="12">
      <c r="A108" s="13"/>
      <c r="B108" s="231"/>
      <c r="C108" s="232"/>
      <c r="D108" s="226" t="s">
        <v>163</v>
      </c>
      <c r="E108" s="233" t="s">
        <v>19</v>
      </c>
      <c r="F108" s="234" t="s">
        <v>1291</v>
      </c>
      <c r="G108" s="232"/>
      <c r="H108" s="233" t="s">
        <v>19</v>
      </c>
      <c r="I108" s="235"/>
      <c r="J108" s="232"/>
      <c r="K108" s="232"/>
      <c r="L108" s="236"/>
      <c r="M108" s="237"/>
      <c r="N108" s="238"/>
      <c r="O108" s="238"/>
      <c r="P108" s="238"/>
      <c r="Q108" s="238"/>
      <c r="R108" s="238"/>
      <c r="S108" s="238"/>
      <c r="T108" s="239"/>
      <c r="U108" s="13"/>
      <c r="V108" s="13"/>
      <c r="W108" s="13"/>
      <c r="X108" s="13"/>
      <c r="Y108" s="13"/>
      <c r="Z108" s="13"/>
      <c r="AA108" s="13"/>
      <c r="AB108" s="13"/>
      <c r="AC108" s="13"/>
      <c r="AD108" s="13"/>
      <c r="AE108" s="13"/>
      <c r="AT108" s="240" t="s">
        <v>163</v>
      </c>
      <c r="AU108" s="240" t="s">
        <v>83</v>
      </c>
      <c r="AV108" s="13" t="s">
        <v>81</v>
      </c>
      <c r="AW108" s="13" t="s">
        <v>33</v>
      </c>
      <c r="AX108" s="13" t="s">
        <v>74</v>
      </c>
      <c r="AY108" s="240" t="s">
        <v>152</v>
      </c>
    </row>
    <row r="109" spans="1:51" s="14" customFormat="1" ht="12">
      <c r="A109" s="14"/>
      <c r="B109" s="241"/>
      <c r="C109" s="242"/>
      <c r="D109" s="226" t="s">
        <v>163</v>
      </c>
      <c r="E109" s="243" t="s">
        <v>19</v>
      </c>
      <c r="F109" s="244" t="s">
        <v>586</v>
      </c>
      <c r="G109" s="242"/>
      <c r="H109" s="245">
        <v>60</v>
      </c>
      <c r="I109" s="246"/>
      <c r="J109" s="242"/>
      <c r="K109" s="242"/>
      <c r="L109" s="247"/>
      <c r="M109" s="248"/>
      <c r="N109" s="249"/>
      <c r="O109" s="249"/>
      <c r="P109" s="249"/>
      <c r="Q109" s="249"/>
      <c r="R109" s="249"/>
      <c r="S109" s="249"/>
      <c r="T109" s="250"/>
      <c r="U109" s="14"/>
      <c r="V109" s="14"/>
      <c r="W109" s="14"/>
      <c r="X109" s="14"/>
      <c r="Y109" s="14"/>
      <c r="Z109" s="14"/>
      <c r="AA109" s="14"/>
      <c r="AB109" s="14"/>
      <c r="AC109" s="14"/>
      <c r="AD109" s="14"/>
      <c r="AE109" s="14"/>
      <c r="AT109" s="251" t="s">
        <v>163</v>
      </c>
      <c r="AU109" s="251" t="s">
        <v>83</v>
      </c>
      <c r="AV109" s="14" t="s">
        <v>83</v>
      </c>
      <c r="AW109" s="14" t="s">
        <v>33</v>
      </c>
      <c r="AX109" s="14" t="s">
        <v>74</v>
      </c>
      <c r="AY109" s="251" t="s">
        <v>152</v>
      </c>
    </row>
    <row r="110" spans="1:51" s="15" customFormat="1" ht="12">
      <c r="A110" s="15"/>
      <c r="B110" s="252"/>
      <c r="C110" s="253"/>
      <c r="D110" s="226" t="s">
        <v>163</v>
      </c>
      <c r="E110" s="254" t="s">
        <v>19</v>
      </c>
      <c r="F110" s="255" t="s">
        <v>170</v>
      </c>
      <c r="G110" s="253"/>
      <c r="H110" s="256">
        <v>60</v>
      </c>
      <c r="I110" s="257"/>
      <c r="J110" s="253"/>
      <c r="K110" s="253"/>
      <c r="L110" s="258"/>
      <c r="M110" s="259"/>
      <c r="N110" s="260"/>
      <c r="O110" s="260"/>
      <c r="P110" s="260"/>
      <c r="Q110" s="260"/>
      <c r="R110" s="260"/>
      <c r="S110" s="260"/>
      <c r="T110" s="261"/>
      <c r="U110" s="15"/>
      <c r="V110" s="15"/>
      <c r="W110" s="15"/>
      <c r="X110" s="15"/>
      <c r="Y110" s="15"/>
      <c r="Z110" s="15"/>
      <c r="AA110" s="15"/>
      <c r="AB110" s="15"/>
      <c r="AC110" s="15"/>
      <c r="AD110" s="15"/>
      <c r="AE110" s="15"/>
      <c r="AT110" s="262" t="s">
        <v>163</v>
      </c>
      <c r="AU110" s="262" t="s">
        <v>83</v>
      </c>
      <c r="AV110" s="15" t="s">
        <v>159</v>
      </c>
      <c r="AW110" s="15" t="s">
        <v>33</v>
      </c>
      <c r="AX110" s="15" t="s">
        <v>81</v>
      </c>
      <c r="AY110" s="262" t="s">
        <v>152</v>
      </c>
    </row>
    <row r="111" spans="1:65" s="2" customFormat="1" ht="14.4" customHeight="1">
      <c r="A111" s="39"/>
      <c r="B111" s="40"/>
      <c r="C111" s="263" t="s">
        <v>159</v>
      </c>
      <c r="D111" s="263" t="s">
        <v>531</v>
      </c>
      <c r="E111" s="264" t="s">
        <v>1292</v>
      </c>
      <c r="F111" s="265" t="s">
        <v>1293</v>
      </c>
      <c r="G111" s="266" t="s">
        <v>475</v>
      </c>
      <c r="H111" s="267">
        <v>63</v>
      </c>
      <c r="I111" s="268"/>
      <c r="J111" s="269">
        <f>ROUND(I111*H111,2)</f>
        <v>0</v>
      </c>
      <c r="K111" s="265" t="s">
        <v>158</v>
      </c>
      <c r="L111" s="270"/>
      <c r="M111" s="271" t="s">
        <v>19</v>
      </c>
      <c r="N111" s="272" t="s">
        <v>45</v>
      </c>
      <c r="O111" s="85"/>
      <c r="P111" s="222">
        <f>O111*H111</f>
        <v>0</v>
      </c>
      <c r="Q111" s="222">
        <v>0.00055</v>
      </c>
      <c r="R111" s="222">
        <f>Q111*H111</f>
        <v>0.03465</v>
      </c>
      <c r="S111" s="222">
        <v>0</v>
      </c>
      <c r="T111" s="223">
        <f>S111*H111</f>
        <v>0</v>
      </c>
      <c r="U111" s="39"/>
      <c r="V111" s="39"/>
      <c r="W111" s="39"/>
      <c r="X111" s="39"/>
      <c r="Y111" s="39"/>
      <c r="Z111" s="39"/>
      <c r="AA111" s="39"/>
      <c r="AB111" s="39"/>
      <c r="AC111" s="39"/>
      <c r="AD111" s="39"/>
      <c r="AE111" s="39"/>
      <c r="AR111" s="224" t="s">
        <v>380</v>
      </c>
      <c r="AT111" s="224" t="s">
        <v>531</v>
      </c>
      <c r="AU111" s="224" t="s">
        <v>83</v>
      </c>
      <c r="AY111" s="18" t="s">
        <v>152</v>
      </c>
      <c r="BE111" s="225">
        <f>IF(N111="základní",J111,0)</f>
        <v>0</v>
      </c>
      <c r="BF111" s="225">
        <f>IF(N111="snížená",J111,0)</f>
        <v>0</v>
      </c>
      <c r="BG111" s="225">
        <f>IF(N111="zákl. přenesená",J111,0)</f>
        <v>0</v>
      </c>
      <c r="BH111" s="225">
        <f>IF(N111="sníž. přenesená",J111,0)</f>
        <v>0</v>
      </c>
      <c r="BI111" s="225">
        <f>IF(N111="nulová",J111,0)</f>
        <v>0</v>
      </c>
      <c r="BJ111" s="18" t="s">
        <v>81</v>
      </c>
      <c r="BK111" s="225">
        <f>ROUND(I111*H111,2)</f>
        <v>0</v>
      </c>
      <c r="BL111" s="18" t="s">
        <v>268</v>
      </c>
      <c r="BM111" s="224" t="s">
        <v>1294</v>
      </c>
    </row>
    <row r="112" spans="1:47" s="2" customFormat="1" ht="12">
      <c r="A112" s="39"/>
      <c r="B112" s="40"/>
      <c r="C112" s="41"/>
      <c r="D112" s="226" t="s">
        <v>960</v>
      </c>
      <c r="E112" s="41"/>
      <c r="F112" s="227" t="s">
        <v>1295</v>
      </c>
      <c r="G112" s="41"/>
      <c r="H112" s="41"/>
      <c r="I112" s="228"/>
      <c r="J112" s="41"/>
      <c r="K112" s="41"/>
      <c r="L112" s="45"/>
      <c r="M112" s="229"/>
      <c r="N112" s="230"/>
      <c r="O112" s="85"/>
      <c r="P112" s="85"/>
      <c r="Q112" s="85"/>
      <c r="R112" s="85"/>
      <c r="S112" s="85"/>
      <c r="T112" s="86"/>
      <c r="U112" s="39"/>
      <c r="V112" s="39"/>
      <c r="W112" s="39"/>
      <c r="X112" s="39"/>
      <c r="Y112" s="39"/>
      <c r="Z112" s="39"/>
      <c r="AA112" s="39"/>
      <c r="AB112" s="39"/>
      <c r="AC112" s="39"/>
      <c r="AD112" s="39"/>
      <c r="AE112" s="39"/>
      <c r="AT112" s="18" t="s">
        <v>960</v>
      </c>
      <c r="AU112" s="18" t="s">
        <v>83</v>
      </c>
    </row>
    <row r="113" spans="1:51" s="13" customFormat="1" ht="12">
      <c r="A113" s="13"/>
      <c r="B113" s="231"/>
      <c r="C113" s="232"/>
      <c r="D113" s="226" t="s">
        <v>163</v>
      </c>
      <c r="E113" s="233" t="s">
        <v>19</v>
      </c>
      <c r="F113" s="234" t="s">
        <v>1291</v>
      </c>
      <c r="G113" s="232"/>
      <c r="H113" s="233" t="s">
        <v>19</v>
      </c>
      <c r="I113" s="235"/>
      <c r="J113" s="232"/>
      <c r="K113" s="232"/>
      <c r="L113" s="236"/>
      <c r="M113" s="237"/>
      <c r="N113" s="238"/>
      <c r="O113" s="238"/>
      <c r="P113" s="238"/>
      <c r="Q113" s="238"/>
      <c r="R113" s="238"/>
      <c r="S113" s="238"/>
      <c r="T113" s="239"/>
      <c r="U113" s="13"/>
      <c r="V113" s="13"/>
      <c r="W113" s="13"/>
      <c r="X113" s="13"/>
      <c r="Y113" s="13"/>
      <c r="Z113" s="13"/>
      <c r="AA113" s="13"/>
      <c r="AB113" s="13"/>
      <c r="AC113" s="13"/>
      <c r="AD113" s="13"/>
      <c r="AE113" s="13"/>
      <c r="AT113" s="240" t="s">
        <v>163</v>
      </c>
      <c r="AU113" s="240" t="s">
        <v>83</v>
      </c>
      <c r="AV113" s="13" t="s">
        <v>81</v>
      </c>
      <c r="AW113" s="13" t="s">
        <v>33</v>
      </c>
      <c r="AX113" s="13" t="s">
        <v>74</v>
      </c>
      <c r="AY113" s="240" t="s">
        <v>152</v>
      </c>
    </row>
    <row r="114" spans="1:51" s="14" customFormat="1" ht="12">
      <c r="A114" s="14"/>
      <c r="B114" s="241"/>
      <c r="C114" s="242"/>
      <c r="D114" s="226" t="s">
        <v>163</v>
      </c>
      <c r="E114" s="243" t="s">
        <v>19</v>
      </c>
      <c r="F114" s="244" t="s">
        <v>586</v>
      </c>
      <c r="G114" s="242"/>
      <c r="H114" s="245">
        <v>60</v>
      </c>
      <c r="I114" s="246"/>
      <c r="J114" s="242"/>
      <c r="K114" s="242"/>
      <c r="L114" s="247"/>
      <c r="M114" s="248"/>
      <c r="N114" s="249"/>
      <c r="O114" s="249"/>
      <c r="P114" s="249"/>
      <c r="Q114" s="249"/>
      <c r="R114" s="249"/>
      <c r="S114" s="249"/>
      <c r="T114" s="250"/>
      <c r="U114" s="14"/>
      <c r="V114" s="14"/>
      <c r="W114" s="14"/>
      <c r="X114" s="14"/>
      <c r="Y114" s="14"/>
      <c r="Z114" s="14"/>
      <c r="AA114" s="14"/>
      <c r="AB114" s="14"/>
      <c r="AC114" s="14"/>
      <c r="AD114" s="14"/>
      <c r="AE114" s="14"/>
      <c r="AT114" s="251" t="s">
        <v>163</v>
      </c>
      <c r="AU114" s="251" t="s">
        <v>83</v>
      </c>
      <c r="AV114" s="14" t="s">
        <v>83</v>
      </c>
      <c r="AW114" s="14" t="s">
        <v>33</v>
      </c>
      <c r="AX114" s="14" t="s">
        <v>74</v>
      </c>
      <c r="AY114" s="251" t="s">
        <v>152</v>
      </c>
    </row>
    <row r="115" spans="1:51" s="15" customFormat="1" ht="12">
      <c r="A115" s="15"/>
      <c r="B115" s="252"/>
      <c r="C115" s="253"/>
      <c r="D115" s="226" t="s">
        <v>163</v>
      </c>
      <c r="E115" s="254" t="s">
        <v>19</v>
      </c>
      <c r="F115" s="255" t="s">
        <v>170</v>
      </c>
      <c r="G115" s="253"/>
      <c r="H115" s="256">
        <v>60</v>
      </c>
      <c r="I115" s="257"/>
      <c r="J115" s="253"/>
      <c r="K115" s="253"/>
      <c r="L115" s="258"/>
      <c r="M115" s="259"/>
      <c r="N115" s="260"/>
      <c r="O115" s="260"/>
      <c r="P115" s="260"/>
      <c r="Q115" s="260"/>
      <c r="R115" s="260"/>
      <c r="S115" s="260"/>
      <c r="T115" s="261"/>
      <c r="U115" s="15"/>
      <c r="V115" s="15"/>
      <c r="W115" s="15"/>
      <c r="X115" s="15"/>
      <c r="Y115" s="15"/>
      <c r="Z115" s="15"/>
      <c r="AA115" s="15"/>
      <c r="AB115" s="15"/>
      <c r="AC115" s="15"/>
      <c r="AD115" s="15"/>
      <c r="AE115" s="15"/>
      <c r="AT115" s="262" t="s">
        <v>163</v>
      </c>
      <c r="AU115" s="262" t="s">
        <v>83</v>
      </c>
      <c r="AV115" s="15" t="s">
        <v>159</v>
      </c>
      <c r="AW115" s="15" t="s">
        <v>33</v>
      </c>
      <c r="AX115" s="15" t="s">
        <v>81</v>
      </c>
      <c r="AY115" s="262" t="s">
        <v>152</v>
      </c>
    </row>
    <row r="116" spans="1:51" s="14" customFormat="1" ht="12">
      <c r="A116" s="14"/>
      <c r="B116" s="241"/>
      <c r="C116" s="242"/>
      <c r="D116" s="226" t="s">
        <v>163</v>
      </c>
      <c r="E116" s="242"/>
      <c r="F116" s="244" t="s">
        <v>1296</v>
      </c>
      <c r="G116" s="242"/>
      <c r="H116" s="245">
        <v>63</v>
      </c>
      <c r="I116" s="246"/>
      <c r="J116" s="242"/>
      <c r="K116" s="242"/>
      <c r="L116" s="247"/>
      <c r="M116" s="248"/>
      <c r="N116" s="249"/>
      <c r="O116" s="249"/>
      <c r="P116" s="249"/>
      <c r="Q116" s="249"/>
      <c r="R116" s="249"/>
      <c r="S116" s="249"/>
      <c r="T116" s="250"/>
      <c r="U116" s="14"/>
      <c r="V116" s="14"/>
      <c r="W116" s="14"/>
      <c r="X116" s="14"/>
      <c r="Y116" s="14"/>
      <c r="Z116" s="14"/>
      <c r="AA116" s="14"/>
      <c r="AB116" s="14"/>
      <c r="AC116" s="14"/>
      <c r="AD116" s="14"/>
      <c r="AE116" s="14"/>
      <c r="AT116" s="251" t="s">
        <v>163</v>
      </c>
      <c r="AU116" s="251" t="s">
        <v>83</v>
      </c>
      <c r="AV116" s="14" t="s">
        <v>83</v>
      </c>
      <c r="AW116" s="14" t="s">
        <v>4</v>
      </c>
      <c r="AX116" s="14" t="s">
        <v>81</v>
      </c>
      <c r="AY116" s="251" t="s">
        <v>152</v>
      </c>
    </row>
    <row r="117" spans="1:65" s="2" customFormat="1" ht="24.15" customHeight="1">
      <c r="A117" s="39"/>
      <c r="B117" s="40"/>
      <c r="C117" s="213" t="s">
        <v>189</v>
      </c>
      <c r="D117" s="213" t="s">
        <v>154</v>
      </c>
      <c r="E117" s="214" t="s">
        <v>1297</v>
      </c>
      <c r="F117" s="215" t="s">
        <v>1298</v>
      </c>
      <c r="G117" s="216" t="s">
        <v>475</v>
      </c>
      <c r="H117" s="217">
        <v>60</v>
      </c>
      <c r="I117" s="218"/>
      <c r="J117" s="219">
        <f>ROUND(I117*H117,2)</f>
        <v>0</v>
      </c>
      <c r="K117" s="215" t="s">
        <v>158</v>
      </c>
      <c r="L117" s="45"/>
      <c r="M117" s="220" t="s">
        <v>19</v>
      </c>
      <c r="N117" s="221" t="s">
        <v>45</v>
      </c>
      <c r="O117" s="85"/>
      <c r="P117" s="222">
        <f>O117*H117</f>
        <v>0</v>
      </c>
      <c r="Q117" s="222">
        <v>0</v>
      </c>
      <c r="R117" s="222">
        <f>Q117*H117</f>
        <v>0</v>
      </c>
      <c r="S117" s="222">
        <v>0</v>
      </c>
      <c r="T117" s="223">
        <f>S117*H117</f>
        <v>0</v>
      </c>
      <c r="U117" s="39"/>
      <c r="V117" s="39"/>
      <c r="W117" s="39"/>
      <c r="X117" s="39"/>
      <c r="Y117" s="39"/>
      <c r="Z117" s="39"/>
      <c r="AA117" s="39"/>
      <c r="AB117" s="39"/>
      <c r="AC117" s="39"/>
      <c r="AD117" s="39"/>
      <c r="AE117" s="39"/>
      <c r="AR117" s="224" t="s">
        <v>268</v>
      </c>
      <c r="AT117" s="224" t="s">
        <v>154</v>
      </c>
      <c r="AU117" s="224" t="s">
        <v>83</v>
      </c>
      <c r="AY117" s="18" t="s">
        <v>152</v>
      </c>
      <c r="BE117" s="225">
        <f>IF(N117="základní",J117,0)</f>
        <v>0</v>
      </c>
      <c r="BF117" s="225">
        <f>IF(N117="snížená",J117,0)</f>
        <v>0</v>
      </c>
      <c r="BG117" s="225">
        <f>IF(N117="zákl. přenesená",J117,0)</f>
        <v>0</v>
      </c>
      <c r="BH117" s="225">
        <f>IF(N117="sníž. přenesená",J117,0)</f>
        <v>0</v>
      </c>
      <c r="BI117" s="225">
        <f>IF(N117="nulová",J117,0)</f>
        <v>0</v>
      </c>
      <c r="BJ117" s="18" t="s">
        <v>81</v>
      </c>
      <c r="BK117" s="225">
        <f>ROUND(I117*H117,2)</f>
        <v>0</v>
      </c>
      <c r="BL117" s="18" t="s">
        <v>268</v>
      </c>
      <c r="BM117" s="224" t="s">
        <v>1299</v>
      </c>
    </row>
    <row r="118" spans="1:51" s="13" customFormat="1" ht="12">
      <c r="A118" s="13"/>
      <c r="B118" s="231"/>
      <c r="C118" s="232"/>
      <c r="D118" s="226" t="s">
        <v>163</v>
      </c>
      <c r="E118" s="233" t="s">
        <v>19</v>
      </c>
      <c r="F118" s="234" t="s">
        <v>1300</v>
      </c>
      <c r="G118" s="232"/>
      <c r="H118" s="233" t="s">
        <v>19</v>
      </c>
      <c r="I118" s="235"/>
      <c r="J118" s="232"/>
      <c r="K118" s="232"/>
      <c r="L118" s="236"/>
      <c r="M118" s="237"/>
      <c r="N118" s="238"/>
      <c r="O118" s="238"/>
      <c r="P118" s="238"/>
      <c r="Q118" s="238"/>
      <c r="R118" s="238"/>
      <c r="S118" s="238"/>
      <c r="T118" s="239"/>
      <c r="U118" s="13"/>
      <c r="V118" s="13"/>
      <c r="W118" s="13"/>
      <c r="X118" s="13"/>
      <c r="Y118" s="13"/>
      <c r="Z118" s="13"/>
      <c r="AA118" s="13"/>
      <c r="AB118" s="13"/>
      <c r="AC118" s="13"/>
      <c r="AD118" s="13"/>
      <c r="AE118" s="13"/>
      <c r="AT118" s="240" t="s">
        <v>163</v>
      </c>
      <c r="AU118" s="240" t="s">
        <v>83</v>
      </c>
      <c r="AV118" s="13" t="s">
        <v>81</v>
      </c>
      <c r="AW118" s="13" t="s">
        <v>33</v>
      </c>
      <c r="AX118" s="13" t="s">
        <v>74</v>
      </c>
      <c r="AY118" s="240" t="s">
        <v>152</v>
      </c>
    </row>
    <row r="119" spans="1:51" s="14" customFormat="1" ht="12">
      <c r="A119" s="14"/>
      <c r="B119" s="241"/>
      <c r="C119" s="242"/>
      <c r="D119" s="226" t="s">
        <v>163</v>
      </c>
      <c r="E119" s="243" t="s">
        <v>19</v>
      </c>
      <c r="F119" s="244" t="s">
        <v>586</v>
      </c>
      <c r="G119" s="242"/>
      <c r="H119" s="245">
        <v>60</v>
      </c>
      <c r="I119" s="246"/>
      <c r="J119" s="242"/>
      <c r="K119" s="242"/>
      <c r="L119" s="247"/>
      <c r="M119" s="248"/>
      <c r="N119" s="249"/>
      <c r="O119" s="249"/>
      <c r="P119" s="249"/>
      <c r="Q119" s="249"/>
      <c r="R119" s="249"/>
      <c r="S119" s="249"/>
      <c r="T119" s="250"/>
      <c r="U119" s="14"/>
      <c r="V119" s="14"/>
      <c r="W119" s="14"/>
      <c r="X119" s="14"/>
      <c r="Y119" s="14"/>
      <c r="Z119" s="14"/>
      <c r="AA119" s="14"/>
      <c r="AB119" s="14"/>
      <c r="AC119" s="14"/>
      <c r="AD119" s="14"/>
      <c r="AE119" s="14"/>
      <c r="AT119" s="251" t="s">
        <v>163</v>
      </c>
      <c r="AU119" s="251" t="s">
        <v>83</v>
      </c>
      <c r="AV119" s="14" t="s">
        <v>83</v>
      </c>
      <c r="AW119" s="14" t="s">
        <v>33</v>
      </c>
      <c r="AX119" s="14" t="s">
        <v>74</v>
      </c>
      <c r="AY119" s="251" t="s">
        <v>152</v>
      </c>
    </row>
    <row r="120" spans="1:51" s="15" customFormat="1" ht="12">
      <c r="A120" s="15"/>
      <c r="B120" s="252"/>
      <c r="C120" s="253"/>
      <c r="D120" s="226" t="s">
        <v>163</v>
      </c>
      <c r="E120" s="254" t="s">
        <v>19</v>
      </c>
      <c r="F120" s="255" t="s">
        <v>170</v>
      </c>
      <c r="G120" s="253"/>
      <c r="H120" s="256">
        <v>60</v>
      </c>
      <c r="I120" s="257"/>
      <c r="J120" s="253"/>
      <c r="K120" s="253"/>
      <c r="L120" s="258"/>
      <c r="M120" s="259"/>
      <c r="N120" s="260"/>
      <c r="O120" s="260"/>
      <c r="P120" s="260"/>
      <c r="Q120" s="260"/>
      <c r="R120" s="260"/>
      <c r="S120" s="260"/>
      <c r="T120" s="261"/>
      <c r="U120" s="15"/>
      <c r="V120" s="15"/>
      <c r="W120" s="15"/>
      <c r="X120" s="15"/>
      <c r="Y120" s="15"/>
      <c r="Z120" s="15"/>
      <c r="AA120" s="15"/>
      <c r="AB120" s="15"/>
      <c r="AC120" s="15"/>
      <c r="AD120" s="15"/>
      <c r="AE120" s="15"/>
      <c r="AT120" s="262" t="s">
        <v>163</v>
      </c>
      <c r="AU120" s="262" t="s">
        <v>83</v>
      </c>
      <c r="AV120" s="15" t="s">
        <v>159</v>
      </c>
      <c r="AW120" s="15" t="s">
        <v>33</v>
      </c>
      <c r="AX120" s="15" t="s">
        <v>81</v>
      </c>
      <c r="AY120" s="262" t="s">
        <v>152</v>
      </c>
    </row>
    <row r="121" spans="1:65" s="2" customFormat="1" ht="14.4" customHeight="1">
      <c r="A121" s="39"/>
      <c r="B121" s="40"/>
      <c r="C121" s="263" t="s">
        <v>196</v>
      </c>
      <c r="D121" s="263" t="s">
        <v>531</v>
      </c>
      <c r="E121" s="264" t="s">
        <v>1301</v>
      </c>
      <c r="F121" s="265" t="s">
        <v>1302</v>
      </c>
      <c r="G121" s="266" t="s">
        <v>475</v>
      </c>
      <c r="H121" s="267">
        <v>63</v>
      </c>
      <c r="I121" s="268"/>
      <c r="J121" s="269">
        <f>ROUND(I121*H121,2)</f>
        <v>0</v>
      </c>
      <c r="K121" s="265" t="s">
        <v>158</v>
      </c>
      <c r="L121" s="270"/>
      <c r="M121" s="271" t="s">
        <v>19</v>
      </c>
      <c r="N121" s="272" t="s">
        <v>45</v>
      </c>
      <c r="O121" s="85"/>
      <c r="P121" s="222">
        <f>O121*H121</f>
        <v>0</v>
      </c>
      <c r="Q121" s="222">
        <v>0.00012</v>
      </c>
      <c r="R121" s="222">
        <f>Q121*H121</f>
        <v>0.00756</v>
      </c>
      <c r="S121" s="222">
        <v>0</v>
      </c>
      <c r="T121" s="223">
        <f>S121*H121</f>
        <v>0</v>
      </c>
      <c r="U121" s="39"/>
      <c r="V121" s="39"/>
      <c r="W121" s="39"/>
      <c r="X121" s="39"/>
      <c r="Y121" s="39"/>
      <c r="Z121" s="39"/>
      <c r="AA121" s="39"/>
      <c r="AB121" s="39"/>
      <c r="AC121" s="39"/>
      <c r="AD121" s="39"/>
      <c r="AE121" s="39"/>
      <c r="AR121" s="224" t="s">
        <v>380</v>
      </c>
      <c r="AT121" s="224" t="s">
        <v>531</v>
      </c>
      <c r="AU121" s="224" t="s">
        <v>83</v>
      </c>
      <c r="AY121" s="18" t="s">
        <v>152</v>
      </c>
      <c r="BE121" s="225">
        <f>IF(N121="základní",J121,0)</f>
        <v>0</v>
      </c>
      <c r="BF121" s="225">
        <f>IF(N121="snížená",J121,0)</f>
        <v>0</v>
      </c>
      <c r="BG121" s="225">
        <f>IF(N121="zákl. přenesená",J121,0)</f>
        <v>0</v>
      </c>
      <c r="BH121" s="225">
        <f>IF(N121="sníž. přenesená",J121,0)</f>
        <v>0</v>
      </c>
      <c r="BI121" s="225">
        <f>IF(N121="nulová",J121,0)</f>
        <v>0</v>
      </c>
      <c r="BJ121" s="18" t="s">
        <v>81</v>
      </c>
      <c r="BK121" s="225">
        <f>ROUND(I121*H121,2)</f>
        <v>0</v>
      </c>
      <c r="BL121" s="18" t="s">
        <v>268</v>
      </c>
      <c r="BM121" s="224" t="s">
        <v>1303</v>
      </c>
    </row>
    <row r="122" spans="1:47" s="2" customFormat="1" ht="12">
      <c r="A122" s="39"/>
      <c r="B122" s="40"/>
      <c r="C122" s="41"/>
      <c r="D122" s="226" t="s">
        <v>960</v>
      </c>
      <c r="E122" s="41"/>
      <c r="F122" s="227" t="s">
        <v>1304</v>
      </c>
      <c r="G122" s="41"/>
      <c r="H122" s="41"/>
      <c r="I122" s="228"/>
      <c r="J122" s="41"/>
      <c r="K122" s="41"/>
      <c r="L122" s="45"/>
      <c r="M122" s="229"/>
      <c r="N122" s="230"/>
      <c r="O122" s="85"/>
      <c r="P122" s="85"/>
      <c r="Q122" s="85"/>
      <c r="R122" s="85"/>
      <c r="S122" s="85"/>
      <c r="T122" s="86"/>
      <c r="U122" s="39"/>
      <c r="V122" s="39"/>
      <c r="W122" s="39"/>
      <c r="X122" s="39"/>
      <c r="Y122" s="39"/>
      <c r="Z122" s="39"/>
      <c r="AA122" s="39"/>
      <c r="AB122" s="39"/>
      <c r="AC122" s="39"/>
      <c r="AD122" s="39"/>
      <c r="AE122" s="39"/>
      <c r="AT122" s="18" t="s">
        <v>960</v>
      </c>
      <c r="AU122" s="18" t="s">
        <v>83</v>
      </c>
    </row>
    <row r="123" spans="1:51" s="13" customFormat="1" ht="12">
      <c r="A123" s="13"/>
      <c r="B123" s="231"/>
      <c r="C123" s="232"/>
      <c r="D123" s="226" t="s">
        <v>163</v>
      </c>
      <c r="E123" s="233" t="s">
        <v>19</v>
      </c>
      <c r="F123" s="234" t="s">
        <v>1300</v>
      </c>
      <c r="G123" s="232"/>
      <c r="H123" s="233" t="s">
        <v>19</v>
      </c>
      <c r="I123" s="235"/>
      <c r="J123" s="232"/>
      <c r="K123" s="232"/>
      <c r="L123" s="236"/>
      <c r="M123" s="237"/>
      <c r="N123" s="238"/>
      <c r="O123" s="238"/>
      <c r="P123" s="238"/>
      <c r="Q123" s="238"/>
      <c r="R123" s="238"/>
      <c r="S123" s="238"/>
      <c r="T123" s="239"/>
      <c r="U123" s="13"/>
      <c r="V123" s="13"/>
      <c r="W123" s="13"/>
      <c r="X123" s="13"/>
      <c r="Y123" s="13"/>
      <c r="Z123" s="13"/>
      <c r="AA123" s="13"/>
      <c r="AB123" s="13"/>
      <c r="AC123" s="13"/>
      <c r="AD123" s="13"/>
      <c r="AE123" s="13"/>
      <c r="AT123" s="240" t="s">
        <v>163</v>
      </c>
      <c r="AU123" s="240" t="s">
        <v>83</v>
      </c>
      <c r="AV123" s="13" t="s">
        <v>81</v>
      </c>
      <c r="AW123" s="13" t="s">
        <v>33</v>
      </c>
      <c r="AX123" s="13" t="s">
        <v>74</v>
      </c>
      <c r="AY123" s="240" t="s">
        <v>152</v>
      </c>
    </row>
    <row r="124" spans="1:51" s="14" customFormat="1" ht="12">
      <c r="A124" s="14"/>
      <c r="B124" s="241"/>
      <c r="C124" s="242"/>
      <c r="D124" s="226" t="s">
        <v>163</v>
      </c>
      <c r="E124" s="243" t="s">
        <v>19</v>
      </c>
      <c r="F124" s="244" t="s">
        <v>586</v>
      </c>
      <c r="G124" s="242"/>
      <c r="H124" s="245">
        <v>60</v>
      </c>
      <c r="I124" s="246"/>
      <c r="J124" s="242"/>
      <c r="K124" s="242"/>
      <c r="L124" s="247"/>
      <c r="M124" s="248"/>
      <c r="N124" s="249"/>
      <c r="O124" s="249"/>
      <c r="P124" s="249"/>
      <c r="Q124" s="249"/>
      <c r="R124" s="249"/>
      <c r="S124" s="249"/>
      <c r="T124" s="250"/>
      <c r="U124" s="14"/>
      <c r="V124" s="14"/>
      <c r="W124" s="14"/>
      <c r="X124" s="14"/>
      <c r="Y124" s="14"/>
      <c r="Z124" s="14"/>
      <c r="AA124" s="14"/>
      <c r="AB124" s="14"/>
      <c r="AC124" s="14"/>
      <c r="AD124" s="14"/>
      <c r="AE124" s="14"/>
      <c r="AT124" s="251" t="s">
        <v>163</v>
      </c>
      <c r="AU124" s="251" t="s">
        <v>83</v>
      </c>
      <c r="AV124" s="14" t="s">
        <v>83</v>
      </c>
      <c r="AW124" s="14" t="s">
        <v>33</v>
      </c>
      <c r="AX124" s="14" t="s">
        <v>74</v>
      </c>
      <c r="AY124" s="251" t="s">
        <v>152</v>
      </c>
    </row>
    <row r="125" spans="1:51" s="15" customFormat="1" ht="12">
      <c r="A125" s="15"/>
      <c r="B125" s="252"/>
      <c r="C125" s="253"/>
      <c r="D125" s="226" t="s">
        <v>163</v>
      </c>
      <c r="E125" s="254" t="s">
        <v>19</v>
      </c>
      <c r="F125" s="255" t="s">
        <v>170</v>
      </c>
      <c r="G125" s="253"/>
      <c r="H125" s="256">
        <v>60</v>
      </c>
      <c r="I125" s="257"/>
      <c r="J125" s="253"/>
      <c r="K125" s="253"/>
      <c r="L125" s="258"/>
      <c r="M125" s="259"/>
      <c r="N125" s="260"/>
      <c r="O125" s="260"/>
      <c r="P125" s="260"/>
      <c r="Q125" s="260"/>
      <c r="R125" s="260"/>
      <c r="S125" s="260"/>
      <c r="T125" s="261"/>
      <c r="U125" s="15"/>
      <c r="V125" s="15"/>
      <c r="W125" s="15"/>
      <c r="X125" s="15"/>
      <c r="Y125" s="15"/>
      <c r="Z125" s="15"/>
      <c r="AA125" s="15"/>
      <c r="AB125" s="15"/>
      <c r="AC125" s="15"/>
      <c r="AD125" s="15"/>
      <c r="AE125" s="15"/>
      <c r="AT125" s="262" t="s">
        <v>163</v>
      </c>
      <c r="AU125" s="262" t="s">
        <v>83</v>
      </c>
      <c r="AV125" s="15" t="s">
        <v>159</v>
      </c>
      <c r="AW125" s="15" t="s">
        <v>33</v>
      </c>
      <c r="AX125" s="15" t="s">
        <v>81</v>
      </c>
      <c r="AY125" s="262" t="s">
        <v>152</v>
      </c>
    </row>
    <row r="126" spans="1:51" s="14" customFormat="1" ht="12">
      <c r="A126" s="14"/>
      <c r="B126" s="241"/>
      <c r="C126" s="242"/>
      <c r="D126" s="226" t="s">
        <v>163</v>
      </c>
      <c r="E126" s="242"/>
      <c r="F126" s="244" t="s">
        <v>1296</v>
      </c>
      <c r="G126" s="242"/>
      <c r="H126" s="245">
        <v>63</v>
      </c>
      <c r="I126" s="246"/>
      <c r="J126" s="242"/>
      <c r="K126" s="242"/>
      <c r="L126" s="247"/>
      <c r="M126" s="248"/>
      <c r="N126" s="249"/>
      <c r="O126" s="249"/>
      <c r="P126" s="249"/>
      <c r="Q126" s="249"/>
      <c r="R126" s="249"/>
      <c r="S126" s="249"/>
      <c r="T126" s="250"/>
      <c r="U126" s="14"/>
      <c r="V126" s="14"/>
      <c r="W126" s="14"/>
      <c r="X126" s="14"/>
      <c r="Y126" s="14"/>
      <c r="Z126" s="14"/>
      <c r="AA126" s="14"/>
      <c r="AB126" s="14"/>
      <c r="AC126" s="14"/>
      <c r="AD126" s="14"/>
      <c r="AE126" s="14"/>
      <c r="AT126" s="251" t="s">
        <v>163</v>
      </c>
      <c r="AU126" s="251" t="s">
        <v>83</v>
      </c>
      <c r="AV126" s="14" t="s">
        <v>83</v>
      </c>
      <c r="AW126" s="14" t="s">
        <v>4</v>
      </c>
      <c r="AX126" s="14" t="s">
        <v>81</v>
      </c>
      <c r="AY126" s="251" t="s">
        <v>152</v>
      </c>
    </row>
    <row r="127" spans="1:65" s="2" customFormat="1" ht="24.15" customHeight="1">
      <c r="A127" s="39"/>
      <c r="B127" s="40"/>
      <c r="C127" s="213" t="s">
        <v>202</v>
      </c>
      <c r="D127" s="213" t="s">
        <v>154</v>
      </c>
      <c r="E127" s="214" t="s">
        <v>1305</v>
      </c>
      <c r="F127" s="215" t="s">
        <v>1306</v>
      </c>
      <c r="G127" s="216" t="s">
        <v>475</v>
      </c>
      <c r="H127" s="217">
        <v>60</v>
      </c>
      <c r="I127" s="218"/>
      <c r="J127" s="219">
        <f>ROUND(I127*H127,2)</f>
        <v>0</v>
      </c>
      <c r="K127" s="215" t="s">
        <v>158</v>
      </c>
      <c r="L127" s="45"/>
      <c r="M127" s="220" t="s">
        <v>19</v>
      </c>
      <c r="N127" s="221" t="s">
        <v>45</v>
      </c>
      <c r="O127" s="85"/>
      <c r="P127" s="222">
        <f>O127*H127</f>
        <v>0</v>
      </c>
      <c r="Q127" s="222">
        <v>0</v>
      </c>
      <c r="R127" s="222">
        <f>Q127*H127</f>
        <v>0</v>
      </c>
      <c r="S127" s="222">
        <v>0</v>
      </c>
      <c r="T127" s="223">
        <f>S127*H127</f>
        <v>0</v>
      </c>
      <c r="U127" s="39"/>
      <c r="V127" s="39"/>
      <c r="W127" s="39"/>
      <c r="X127" s="39"/>
      <c r="Y127" s="39"/>
      <c r="Z127" s="39"/>
      <c r="AA127" s="39"/>
      <c r="AB127" s="39"/>
      <c r="AC127" s="39"/>
      <c r="AD127" s="39"/>
      <c r="AE127" s="39"/>
      <c r="AR127" s="224" t="s">
        <v>268</v>
      </c>
      <c r="AT127" s="224" t="s">
        <v>154</v>
      </c>
      <c r="AU127" s="224" t="s">
        <v>83</v>
      </c>
      <c r="AY127" s="18" t="s">
        <v>152</v>
      </c>
      <c r="BE127" s="225">
        <f>IF(N127="základní",J127,0)</f>
        <v>0</v>
      </c>
      <c r="BF127" s="225">
        <f>IF(N127="snížená",J127,0)</f>
        <v>0</v>
      </c>
      <c r="BG127" s="225">
        <f>IF(N127="zákl. přenesená",J127,0)</f>
        <v>0</v>
      </c>
      <c r="BH127" s="225">
        <f>IF(N127="sníž. přenesená",J127,0)</f>
        <v>0</v>
      </c>
      <c r="BI127" s="225">
        <f>IF(N127="nulová",J127,0)</f>
        <v>0</v>
      </c>
      <c r="BJ127" s="18" t="s">
        <v>81</v>
      </c>
      <c r="BK127" s="225">
        <f>ROUND(I127*H127,2)</f>
        <v>0</v>
      </c>
      <c r="BL127" s="18" t="s">
        <v>268</v>
      </c>
      <c r="BM127" s="224" t="s">
        <v>1307</v>
      </c>
    </row>
    <row r="128" spans="1:51" s="13" customFormat="1" ht="12">
      <c r="A128" s="13"/>
      <c r="B128" s="231"/>
      <c r="C128" s="232"/>
      <c r="D128" s="226" t="s">
        <v>163</v>
      </c>
      <c r="E128" s="233" t="s">
        <v>19</v>
      </c>
      <c r="F128" s="234" t="s">
        <v>1308</v>
      </c>
      <c r="G128" s="232"/>
      <c r="H128" s="233" t="s">
        <v>19</v>
      </c>
      <c r="I128" s="235"/>
      <c r="J128" s="232"/>
      <c r="K128" s="232"/>
      <c r="L128" s="236"/>
      <c r="M128" s="237"/>
      <c r="N128" s="238"/>
      <c r="O128" s="238"/>
      <c r="P128" s="238"/>
      <c r="Q128" s="238"/>
      <c r="R128" s="238"/>
      <c r="S128" s="238"/>
      <c r="T128" s="239"/>
      <c r="U128" s="13"/>
      <c r="V128" s="13"/>
      <c r="W128" s="13"/>
      <c r="X128" s="13"/>
      <c r="Y128" s="13"/>
      <c r="Z128" s="13"/>
      <c r="AA128" s="13"/>
      <c r="AB128" s="13"/>
      <c r="AC128" s="13"/>
      <c r="AD128" s="13"/>
      <c r="AE128" s="13"/>
      <c r="AT128" s="240" t="s">
        <v>163</v>
      </c>
      <c r="AU128" s="240" t="s">
        <v>83</v>
      </c>
      <c r="AV128" s="13" t="s">
        <v>81</v>
      </c>
      <c r="AW128" s="13" t="s">
        <v>33</v>
      </c>
      <c r="AX128" s="13" t="s">
        <v>74</v>
      </c>
      <c r="AY128" s="240" t="s">
        <v>152</v>
      </c>
    </row>
    <row r="129" spans="1:51" s="14" customFormat="1" ht="12">
      <c r="A129" s="14"/>
      <c r="B129" s="241"/>
      <c r="C129" s="242"/>
      <c r="D129" s="226" t="s">
        <v>163</v>
      </c>
      <c r="E129" s="243" t="s">
        <v>19</v>
      </c>
      <c r="F129" s="244" t="s">
        <v>586</v>
      </c>
      <c r="G129" s="242"/>
      <c r="H129" s="245">
        <v>60</v>
      </c>
      <c r="I129" s="246"/>
      <c r="J129" s="242"/>
      <c r="K129" s="242"/>
      <c r="L129" s="247"/>
      <c r="M129" s="248"/>
      <c r="N129" s="249"/>
      <c r="O129" s="249"/>
      <c r="P129" s="249"/>
      <c r="Q129" s="249"/>
      <c r="R129" s="249"/>
      <c r="S129" s="249"/>
      <c r="T129" s="250"/>
      <c r="U129" s="14"/>
      <c r="V129" s="14"/>
      <c r="W129" s="14"/>
      <c r="X129" s="14"/>
      <c r="Y129" s="14"/>
      <c r="Z129" s="14"/>
      <c r="AA129" s="14"/>
      <c r="AB129" s="14"/>
      <c r="AC129" s="14"/>
      <c r="AD129" s="14"/>
      <c r="AE129" s="14"/>
      <c r="AT129" s="251" t="s">
        <v>163</v>
      </c>
      <c r="AU129" s="251" t="s">
        <v>83</v>
      </c>
      <c r="AV129" s="14" t="s">
        <v>83</v>
      </c>
      <c r="AW129" s="14" t="s">
        <v>33</v>
      </c>
      <c r="AX129" s="14" t="s">
        <v>74</v>
      </c>
      <c r="AY129" s="251" t="s">
        <v>152</v>
      </c>
    </row>
    <row r="130" spans="1:51" s="15" customFormat="1" ht="12">
      <c r="A130" s="15"/>
      <c r="B130" s="252"/>
      <c r="C130" s="253"/>
      <c r="D130" s="226" t="s">
        <v>163</v>
      </c>
      <c r="E130" s="254" t="s">
        <v>19</v>
      </c>
      <c r="F130" s="255" t="s">
        <v>170</v>
      </c>
      <c r="G130" s="253"/>
      <c r="H130" s="256">
        <v>60</v>
      </c>
      <c r="I130" s="257"/>
      <c r="J130" s="253"/>
      <c r="K130" s="253"/>
      <c r="L130" s="258"/>
      <c r="M130" s="259"/>
      <c r="N130" s="260"/>
      <c r="O130" s="260"/>
      <c r="P130" s="260"/>
      <c r="Q130" s="260"/>
      <c r="R130" s="260"/>
      <c r="S130" s="260"/>
      <c r="T130" s="261"/>
      <c r="U130" s="15"/>
      <c r="V130" s="15"/>
      <c r="W130" s="15"/>
      <c r="X130" s="15"/>
      <c r="Y130" s="15"/>
      <c r="Z130" s="15"/>
      <c r="AA130" s="15"/>
      <c r="AB130" s="15"/>
      <c r="AC130" s="15"/>
      <c r="AD130" s="15"/>
      <c r="AE130" s="15"/>
      <c r="AT130" s="262" t="s">
        <v>163</v>
      </c>
      <c r="AU130" s="262" t="s">
        <v>83</v>
      </c>
      <c r="AV130" s="15" t="s">
        <v>159</v>
      </c>
      <c r="AW130" s="15" t="s">
        <v>33</v>
      </c>
      <c r="AX130" s="15" t="s">
        <v>81</v>
      </c>
      <c r="AY130" s="262" t="s">
        <v>152</v>
      </c>
    </row>
    <row r="131" spans="1:65" s="2" customFormat="1" ht="14.4" customHeight="1">
      <c r="A131" s="39"/>
      <c r="B131" s="40"/>
      <c r="C131" s="263" t="s">
        <v>207</v>
      </c>
      <c r="D131" s="263" t="s">
        <v>531</v>
      </c>
      <c r="E131" s="264" t="s">
        <v>1309</v>
      </c>
      <c r="F131" s="265" t="s">
        <v>1310</v>
      </c>
      <c r="G131" s="266" t="s">
        <v>475</v>
      </c>
      <c r="H131" s="267">
        <v>63</v>
      </c>
      <c r="I131" s="268"/>
      <c r="J131" s="269">
        <f>ROUND(I131*H131,2)</f>
        <v>0</v>
      </c>
      <c r="K131" s="265" t="s">
        <v>158</v>
      </c>
      <c r="L131" s="270"/>
      <c r="M131" s="271" t="s">
        <v>19</v>
      </c>
      <c r="N131" s="272" t="s">
        <v>45</v>
      </c>
      <c r="O131" s="85"/>
      <c r="P131" s="222">
        <f>O131*H131</f>
        <v>0</v>
      </c>
      <c r="Q131" s="222">
        <v>0.00017</v>
      </c>
      <c r="R131" s="222">
        <f>Q131*H131</f>
        <v>0.01071</v>
      </c>
      <c r="S131" s="222">
        <v>0</v>
      </c>
      <c r="T131" s="223">
        <f>S131*H131</f>
        <v>0</v>
      </c>
      <c r="U131" s="39"/>
      <c r="V131" s="39"/>
      <c r="W131" s="39"/>
      <c r="X131" s="39"/>
      <c r="Y131" s="39"/>
      <c r="Z131" s="39"/>
      <c r="AA131" s="39"/>
      <c r="AB131" s="39"/>
      <c r="AC131" s="39"/>
      <c r="AD131" s="39"/>
      <c r="AE131" s="39"/>
      <c r="AR131" s="224" t="s">
        <v>380</v>
      </c>
      <c r="AT131" s="224" t="s">
        <v>531</v>
      </c>
      <c r="AU131" s="224" t="s">
        <v>83</v>
      </c>
      <c r="AY131" s="18" t="s">
        <v>152</v>
      </c>
      <c r="BE131" s="225">
        <f>IF(N131="základní",J131,0)</f>
        <v>0</v>
      </c>
      <c r="BF131" s="225">
        <f>IF(N131="snížená",J131,0)</f>
        <v>0</v>
      </c>
      <c r="BG131" s="225">
        <f>IF(N131="zákl. přenesená",J131,0)</f>
        <v>0</v>
      </c>
      <c r="BH131" s="225">
        <f>IF(N131="sníž. přenesená",J131,0)</f>
        <v>0</v>
      </c>
      <c r="BI131" s="225">
        <f>IF(N131="nulová",J131,0)</f>
        <v>0</v>
      </c>
      <c r="BJ131" s="18" t="s">
        <v>81</v>
      </c>
      <c r="BK131" s="225">
        <f>ROUND(I131*H131,2)</f>
        <v>0</v>
      </c>
      <c r="BL131" s="18" t="s">
        <v>268</v>
      </c>
      <c r="BM131" s="224" t="s">
        <v>1311</v>
      </c>
    </row>
    <row r="132" spans="1:47" s="2" customFormat="1" ht="12">
      <c r="A132" s="39"/>
      <c r="B132" s="40"/>
      <c r="C132" s="41"/>
      <c r="D132" s="226" t="s">
        <v>960</v>
      </c>
      <c r="E132" s="41"/>
      <c r="F132" s="227" t="s">
        <v>1312</v>
      </c>
      <c r="G132" s="41"/>
      <c r="H132" s="41"/>
      <c r="I132" s="228"/>
      <c r="J132" s="41"/>
      <c r="K132" s="41"/>
      <c r="L132" s="45"/>
      <c r="M132" s="229"/>
      <c r="N132" s="230"/>
      <c r="O132" s="85"/>
      <c r="P132" s="85"/>
      <c r="Q132" s="85"/>
      <c r="R132" s="85"/>
      <c r="S132" s="85"/>
      <c r="T132" s="86"/>
      <c r="U132" s="39"/>
      <c r="V132" s="39"/>
      <c r="W132" s="39"/>
      <c r="X132" s="39"/>
      <c r="Y132" s="39"/>
      <c r="Z132" s="39"/>
      <c r="AA132" s="39"/>
      <c r="AB132" s="39"/>
      <c r="AC132" s="39"/>
      <c r="AD132" s="39"/>
      <c r="AE132" s="39"/>
      <c r="AT132" s="18" t="s">
        <v>960</v>
      </c>
      <c r="AU132" s="18" t="s">
        <v>83</v>
      </c>
    </row>
    <row r="133" spans="1:51" s="13" customFormat="1" ht="12">
      <c r="A133" s="13"/>
      <c r="B133" s="231"/>
      <c r="C133" s="232"/>
      <c r="D133" s="226" t="s">
        <v>163</v>
      </c>
      <c r="E133" s="233" t="s">
        <v>19</v>
      </c>
      <c r="F133" s="234" t="s">
        <v>1308</v>
      </c>
      <c r="G133" s="232"/>
      <c r="H133" s="233" t="s">
        <v>19</v>
      </c>
      <c r="I133" s="235"/>
      <c r="J133" s="232"/>
      <c r="K133" s="232"/>
      <c r="L133" s="236"/>
      <c r="M133" s="237"/>
      <c r="N133" s="238"/>
      <c r="O133" s="238"/>
      <c r="P133" s="238"/>
      <c r="Q133" s="238"/>
      <c r="R133" s="238"/>
      <c r="S133" s="238"/>
      <c r="T133" s="239"/>
      <c r="U133" s="13"/>
      <c r="V133" s="13"/>
      <c r="W133" s="13"/>
      <c r="X133" s="13"/>
      <c r="Y133" s="13"/>
      <c r="Z133" s="13"/>
      <c r="AA133" s="13"/>
      <c r="AB133" s="13"/>
      <c r="AC133" s="13"/>
      <c r="AD133" s="13"/>
      <c r="AE133" s="13"/>
      <c r="AT133" s="240" t="s">
        <v>163</v>
      </c>
      <c r="AU133" s="240" t="s">
        <v>83</v>
      </c>
      <c r="AV133" s="13" t="s">
        <v>81</v>
      </c>
      <c r="AW133" s="13" t="s">
        <v>33</v>
      </c>
      <c r="AX133" s="13" t="s">
        <v>74</v>
      </c>
      <c r="AY133" s="240" t="s">
        <v>152</v>
      </c>
    </row>
    <row r="134" spans="1:51" s="14" customFormat="1" ht="12">
      <c r="A134" s="14"/>
      <c r="B134" s="241"/>
      <c r="C134" s="242"/>
      <c r="D134" s="226" t="s">
        <v>163</v>
      </c>
      <c r="E134" s="243" t="s">
        <v>19</v>
      </c>
      <c r="F134" s="244" t="s">
        <v>586</v>
      </c>
      <c r="G134" s="242"/>
      <c r="H134" s="245">
        <v>60</v>
      </c>
      <c r="I134" s="246"/>
      <c r="J134" s="242"/>
      <c r="K134" s="242"/>
      <c r="L134" s="247"/>
      <c r="M134" s="248"/>
      <c r="N134" s="249"/>
      <c r="O134" s="249"/>
      <c r="P134" s="249"/>
      <c r="Q134" s="249"/>
      <c r="R134" s="249"/>
      <c r="S134" s="249"/>
      <c r="T134" s="250"/>
      <c r="U134" s="14"/>
      <c r="V134" s="14"/>
      <c r="W134" s="14"/>
      <c r="X134" s="14"/>
      <c r="Y134" s="14"/>
      <c r="Z134" s="14"/>
      <c r="AA134" s="14"/>
      <c r="AB134" s="14"/>
      <c r="AC134" s="14"/>
      <c r="AD134" s="14"/>
      <c r="AE134" s="14"/>
      <c r="AT134" s="251" t="s">
        <v>163</v>
      </c>
      <c r="AU134" s="251" t="s">
        <v>83</v>
      </c>
      <c r="AV134" s="14" t="s">
        <v>83</v>
      </c>
      <c r="AW134" s="14" t="s">
        <v>33</v>
      </c>
      <c r="AX134" s="14" t="s">
        <v>74</v>
      </c>
      <c r="AY134" s="251" t="s">
        <v>152</v>
      </c>
    </row>
    <row r="135" spans="1:51" s="15" customFormat="1" ht="12">
      <c r="A135" s="15"/>
      <c r="B135" s="252"/>
      <c r="C135" s="253"/>
      <c r="D135" s="226" t="s">
        <v>163</v>
      </c>
      <c r="E135" s="254" t="s">
        <v>19</v>
      </c>
      <c r="F135" s="255" t="s">
        <v>170</v>
      </c>
      <c r="G135" s="253"/>
      <c r="H135" s="256">
        <v>60</v>
      </c>
      <c r="I135" s="257"/>
      <c r="J135" s="253"/>
      <c r="K135" s="253"/>
      <c r="L135" s="258"/>
      <c r="M135" s="259"/>
      <c r="N135" s="260"/>
      <c r="O135" s="260"/>
      <c r="P135" s="260"/>
      <c r="Q135" s="260"/>
      <c r="R135" s="260"/>
      <c r="S135" s="260"/>
      <c r="T135" s="261"/>
      <c r="U135" s="15"/>
      <c r="V135" s="15"/>
      <c r="W135" s="15"/>
      <c r="X135" s="15"/>
      <c r="Y135" s="15"/>
      <c r="Z135" s="15"/>
      <c r="AA135" s="15"/>
      <c r="AB135" s="15"/>
      <c r="AC135" s="15"/>
      <c r="AD135" s="15"/>
      <c r="AE135" s="15"/>
      <c r="AT135" s="262" t="s">
        <v>163</v>
      </c>
      <c r="AU135" s="262" t="s">
        <v>83</v>
      </c>
      <c r="AV135" s="15" t="s">
        <v>159</v>
      </c>
      <c r="AW135" s="15" t="s">
        <v>33</v>
      </c>
      <c r="AX135" s="15" t="s">
        <v>81</v>
      </c>
      <c r="AY135" s="262" t="s">
        <v>152</v>
      </c>
    </row>
    <row r="136" spans="1:51" s="14" customFormat="1" ht="12">
      <c r="A136" s="14"/>
      <c r="B136" s="241"/>
      <c r="C136" s="242"/>
      <c r="D136" s="226" t="s">
        <v>163</v>
      </c>
      <c r="E136" s="242"/>
      <c r="F136" s="244" t="s">
        <v>1296</v>
      </c>
      <c r="G136" s="242"/>
      <c r="H136" s="245">
        <v>63</v>
      </c>
      <c r="I136" s="246"/>
      <c r="J136" s="242"/>
      <c r="K136" s="242"/>
      <c r="L136" s="247"/>
      <c r="M136" s="248"/>
      <c r="N136" s="249"/>
      <c r="O136" s="249"/>
      <c r="P136" s="249"/>
      <c r="Q136" s="249"/>
      <c r="R136" s="249"/>
      <c r="S136" s="249"/>
      <c r="T136" s="250"/>
      <c r="U136" s="14"/>
      <c r="V136" s="14"/>
      <c r="W136" s="14"/>
      <c r="X136" s="14"/>
      <c r="Y136" s="14"/>
      <c r="Z136" s="14"/>
      <c r="AA136" s="14"/>
      <c r="AB136" s="14"/>
      <c r="AC136" s="14"/>
      <c r="AD136" s="14"/>
      <c r="AE136" s="14"/>
      <c r="AT136" s="251" t="s">
        <v>163</v>
      </c>
      <c r="AU136" s="251" t="s">
        <v>83</v>
      </c>
      <c r="AV136" s="14" t="s">
        <v>83</v>
      </c>
      <c r="AW136" s="14" t="s">
        <v>4</v>
      </c>
      <c r="AX136" s="14" t="s">
        <v>81</v>
      </c>
      <c r="AY136" s="251" t="s">
        <v>152</v>
      </c>
    </row>
    <row r="137" spans="1:65" s="2" customFormat="1" ht="24.15" customHeight="1">
      <c r="A137" s="39"/>
      <c r="B137" s="40"/>
      <c r="C137" s="213" t="s">
        <v>214</v>
      </c>
      <c r="D137" s="213" t="s">
        <v>154</v>
      </c>
      <c r="E137" s="214" t="s">
        <v>1313</v>
      </c>
      <c r="F137" s="215" t="s">
        <v>1314</v>
      </c>
      <c r="G137" s="216" t="s">
        <v>475</v>
      </c>
      <c r="H137" s="217">
        <v>3</v>
      </c>
      <c r="I137" s="218"/>
      <c r="J137" s="219">
        <f>ROUND(I137*H137,2)</f>
        <v>0</v>
      </c>
      <c r="K137" s="215" t="s">
        <v>158</v>
      </c>
      <c r="L137" s="45"/>
      <c r="M137" s="220" t="s">
        <v>19</v>
      </c>
      <c r="N137" s="221" t="s">
        <v>45</v>
      </c>
      <c r="O137" s="85"/>
      <c r="P137" s="222">
        <f>O137*H137</f>
        <v>0</v>
      </c>
      <c r="Q137" s="222">
        <v>0</v>
      </c>
      <c r="R137" s="222">
        <f>Q137*H137</f>
        <v>0</v>
      </c>
      <c r="S137" s="222">
        <v>0</v>
      </c>
      <c r="T137" s="223">
        <f>S137*H137</f>
        <v>0</v>
      </c>
      <c r="U137" s="39"/>
      <c r="V137" s="39"/>
      <c r="W137" s="39"/>
      <c r="X137" s="39"/>
      <c r="Y137" s="39"/>
      <c r="Z137" s="39"/>
      <c r="AA137" s="39"/>
      <c r="AB137" s="39"/>
      <c r="AC137" s="39"/>
      <c r="AD137" s="39"/>
      <c r="AE137" s="39"/>
      <c r="AR137" s="224" t="s">
        <v>268</v>
      </c>
      <c r="AT137" s="224" t="s">
        <v>154</v>
      </c>
      <c r="AU137" s="224" t="s">
        <v>83</v>
      </c>
      <c r="AY137" s="18" t="s">
        <v>152</v>
      </c>
      <c r="BE137" s="225">
        <f>IF(N137="základní",J137,0)</f>
        <v>0</v>
      </c>
      <c r="BF137" s="225">
        <f>IF(N137="snížená",J137,0)</f>
        <v>0</v>
      </c>
      <c r="BG137" s="225">
        <f>IF(N137="zákl. přenesená",J137,0)</f>
        <v>0</v>
      </c>
      <c r="BH137" s="225">
        <f>IF(N137="sníž. přenesená",J137,0)</f>
        <v>0</v>
      </c>
      <c r="BI137" s="225">
        <f>IF(N137="nulová",J137,0)</f>
        <v>0</v>
      </c>
      <c r="BJ137" s="18" t="s">
        <v>81</v>
      </c>
      <c r="BK137" s="225">
        <f>ROUND(I137*H137,2)</f>
        <v>0</v>
      </c>
      <c r="BL137" s="18" t="s">
        <v>268</v>
      </c>
      <c r="BM137" s="224" t="s">
        <v>1315</v>
      </c>
    </row>
    <row r="138" spans="1:51" s="13" customFormat="1" ht="12">
      <c r="A138" s="13"/>
      <c r="B138" s="231"/>
      <c r="C138" s="232"/>
      <c r="D138" s="226" t="s">
        <v>163</v>
      </c>
      <c r="E138" s="233" t="s">
        <v>19</v>
      </c>
      <c r="F138" s="234" t="s">
        <v>1316</v>
      </c>
      <c r="G138" s="232"/>
      <c r="H138" s="233" t="s">
        <v>19</v>
      </c>
      <c r="I138" s="235"/>
      <c r="J138" s="232"/>
      <c r="K138" s="232"/>
      <c r="L138" s="236"/>
      <c r="M138" s="237"/>
      <c r="N138" s="238"/>
      <c r="O138" s="238"/>
      <c r="P138" s="238"/>
      <c r="Q138" s="238"/>
      <c r="R138" s="238"/>
      <c r="S138" s="238"/>
      <c r="T138" s="239"/>
      <c r="U138" s="13"/>
      <c r="V138" s="13"/>
      <c r="W138" s="13"/>
      <c r="X138" s="13"/>
      <c r="Y138" s="13"/>
      <c r="Z138" s="13"/>
      <c r="AA138" s="13"/>
      <c r="AB138" s="13"/>
      <c r="AC138" s="13"/>
      <c r="AD138" s="13"/>
      <c r="AE138" s="13"/>
      <c r="AT138" s="240" t="s">
        <v>163</v>
      </c>
      <c r="AU138" s="240" t="s">
        <v>83</v>
      </c>
      <c r="AV138" s="13" t="s">
        <v>81</v>
      </c>
      <c r="AW138" s="13" t="s">
        <v>33</v>
      </c>
      <c r="AX138" s="13" t="s">
        <v>74</v>
      </c>
      <c r="AY138" s="240" t="s">
        <v>152</v>
      </c>
    </row>
    <row r="139" spans="1:51" s="14" customFormat="1" ht="12">
      <c r="A139" s="14"/>
      <c r="B139" s="241"/>
      <c r="C139" s="242"/>
      <c r="D139" s="226" t="s">
        <v>163</v>
      </c>
      <c r="E139" s="243" t="s">
        <v>19</v>
      </c>
      <c r="F139" s="244" t="s">
        <v>177</v>
      </c>
      <c r="G139" s="242"/>
      <c r="H139" s="245">
        <v>3</v>
      </c>
      <c r="I139" s="246"/>
      <c r="J139" s="242"/>
      <c r="K139" s="242"/>
      <c r="L139" s="247"/>
      <c r="M139" s="248"/>
      <c r="N139" s="249"/>
      <c r="O139" s="249"/>
      <c r="P139" s="249"/>
      <c r="Q139" s="249"/>
      <c r="R139" s="249"/>
      <c r="S139" s="249"/>
      <c r="T139" s="250"/>
      <c r="U139" s="14"/>
      <c r="V139" s="14"/>
      <c r="W139" s="14"/>
      <c r="X139" s="14"/>
      <c r="Y139" s="14"/>
      <c r="Z139" s="14"/>
      <c r="AA139" s="14"/>
      <c r="AB139" s="14"/>
      <c r="AC139" s="14"/>
      <c r="AD139" s="14"/>
      <c r="AE139" s="14"/>
      <c r="AT139" s="251" t="s">
        <v>163</v>
      </c>
      <c r="AU139" s="251" t="s">
        <v>83</v>
      </c>
      <c r="AV139" s="14" t="s">
        <v>83</v>
      </c>
      <c r="AW139" s="14" t="s">
        <v>33</v>
      </c>
      <c r="AX139" s="14" t="s">
        <v>74</v>
      </c>
      <c r="AY139" s="251" t="s">
        <v>152</v>
      </c>
    </row>
    <row r="140" spans="1:51" s="15" customFormat="1" ht="12">
      <c r="A140" s="15"/>
      <c r="B140" s="252"/>
      <c r="C140" s="253"/>
      <c r="D140" s="226" t="s">
        <v>163</v>
      </c>
      <c r="E140" s="254" t="s">
        <v>19</v>
      </c>
      <c r="F140" s="255" t="s">
        <v>170</v>
      </c>
      <c r="G140" s="253"/>
      <c r="H140" s="256">
        <v>3</v>
      </c>
      <c r="I140" s="257"/>
      <c r="J140" s="253"/>
      <c r="K140" s="253"/>
      <c r="L140" s="258"/>
      <c r="M140" s="259"/>
      <c r="N140" s="260"/>
      <c r="O140" s="260"/>
      <c r="P140" s="260"/>
      <c r="Q140" s="260"/>
      <c r="R140" s="260"/>
      <c r="S140" s="260"/>
      <c r="T140" s="261"/>
      <c r="U140" s="15"/>
      <c r="V140" s="15"/>
      <c r="W140" s="15"/>
      <c r="X140" s="15"/>
      <c r="Y140" s="15"/>
      <c r="Z140" s="15"/>
      <c r="AA140" s="15"/>
      <c r="AB140" s="15"/>
      <c r="AC140" s="15"/>
      <c r="AD140" s="15"/>
      <c r="AE140" s="15"/>
      <c r="AT140" s="262" t="s">
        <v>163</v>
      </c>
      <c r="AU140" s="262" t="s">
        <v>83</v>
      </c>
      <c r="AV140" s="15" t="s">
        <v>159</v>
      </c>
      <c r="AW140" s="15" t="s">
        <v>33</v>
      </c>
      <c r="AX140" s="15" t="s">
        <v>81</v>
      </c>
      <c r="AY140" s="262" t="s">
        <v>152</v>
      </c>
    </row>
    <row r="141" spans="1:65" s="2" customFormat="1" ht="14.4" customHeight="1">
      <c r="A141" s="39"/>
      <c r="B141" s="40"/>
      <c r="C141" s="263" t="s">
        <v>223</v>
      </c>
      <c r="D141" s="263" t="s">
        <v>531</v>
      </c>
      <c r="E141" s="264" t="s">
        <v>1317</v>
      </c>
      <c r="F141" s="265" t="s">
        <v>1318</v>
      </c>
      <c r="G141" s="266" t="s">
        <v>475</v>
      </c>
      <c r="H141" s="267">
        <v>3.15</v>
      </c>
      <c r="I141" s="268"/>
      <c r="J141" s="269">
        <f>ROUND(I141*H141,2)</f>
        <v>0</v>
      </c>
      <c r="K141" s="265" t="s">
        <v>158</v>
      </c>
      <c r="L141" s="270"/>
      <c r="M141" s="271" t="s">
        <v>19</v>
      </c>
      <c r="N141" s="272" t="s">
        <v>45</v>
      </c>
      <c r="O141" s="85"/>
      <c r="P141" s="222">
        <f>O141*H141</f>
        <v>0</v>
      </c>
      <c r="Q141" s="222">
        <v>0.00025</v>
      </c>
      <c r="R141" s="222">
        <f>Q141*H141</f>
        <v>0.0007875</v>
      </c>
      <c r="S141" s="222">
        <v>0</v>
      </c>
      <c r="T141" s="223">
        <f>S141*H141</f>
        <v>0</v>
      </c>
      <c r="U141" s="39"/>
      <c r="V141" s="39"/>
      <c r="W141" s="39"/>
      <c r="X141" s="39"/>
      <c r="Y141" s="39"/>
      <c r="Z141" s="39"/>
      <c r="AA141" s="39"/>
      <c r="AB141" s="39"/>
      <c r="AC141" s="39"/>
      <c r="AD141" s="39"/>
      <c r="AE141" s="39"/>
      <c r="AR141" s="224" t="s">
        <v>380</v>
      </c>
      <c r="AT141" s="224" t="s">
        <v>531</v>
      </c>
      <c r="AU141" s="224" t="s">
        <v>83</v>
      </c>
      <c r="AY141" s="18" t="s">
        <v>152</v>
      </c>
      <c r="BE141" s="225">
        <f>IF(N141="základní",J141,0)</f>
        <v>0</v>
      </c>
      <c r="BF141" s="225">
        <f>IF(N141="snížená",J141,0)</f>
        <v>0</v>
      </c>
      <c r="BG141" s="225">
        <f>IF(N141="zákl. přenesená",J141,0)</f>
        <v>0</v>
      </c>
      <c r="BH141" s="225">
        <f>IF(N141="sníž. přenesená",J141,0)</f>
        <v>0</v>
      </c>
      <c r="BI141" s="225">
        <f>IF(N141="nulová",J141,0)</f>
        <v>0</v>
      </c>
      <c r="BJ141" s="18" t="s">
        <v>81</v>
      </c>
      <c r="BK141" s="225">
        <f>ROUND(I141*H141,2)</f>
        <v>0</v>
      </c>
      <c r="BL141" s="18" t="s">
        <v>268</v>
      </c>
      <c r="BM141" s="224" t="s">
        <v>1319</v>
      </c>
    </row>
    <row r="142" spans="1:47" s="2" customFormat="1" ht="12">
      <c r="A142" s="39"/>
      <c r="B142" s="40"/>
      <c r="C142" s="41"/>
      <c r="D142" s="226" t="s">
        <v>960</v>
      </c>
      <c r="E142" s="41"/>
      <c r="F142" s="227" t="s">
        <v>1320</v>
      </c>
      <c r="G142" s="41"/>
      <c r="H142" s="41"/>
      <c r="I142" s="228"/>
      <c r="J142" s="41"/>
      <c r="K142" s="41"/>
      <c r="L142" s="45"/>
      <c r="M142" s="229"/>
      <c r="N142" s="230"/>
      <c r="O142" s="85"/>
      <c r="P142" s="85"/>
      <c r="Q142" s="85"/>
      <c r="R142" s="85"/>
      <c r="S142" s="85"/>
      <c r="T142" s="86"/>
      <c r="U142" s="39"/>
      <c r="V142" s="39"/>
      <c r="W142" s="39"/>
      <c r="X142" s="39"/>
      <c r="Y142" s="39"/>
      <c r="Z142" s="39"/>
      <c r="AA142" s="39"/>
      <c r="AB142" s="39"/>
      <c r="AC142" s="39"/>
      <c r="AD142" s="39"/>
      <c r="AE142" s="39"/>
      <c r="AT142" s="18" t="s">
        <v>960</v>
      </c>
      <c r="AU142" s="18" t="s">
        <v>83</v>
      </c>
    </row>
    <row r="143" spans="1:51" s="13" customFormat="1" ht="12">
      <c r="A143" s="13"/>
      <c r="B143" s="231"/>
      <c r="C143" s="232"/>
      <c r="D143" s="226" t="s">
        <v>163</v>
      </c>
      <c r="E143" s="233" t="s">
        <v>19</v>
      </c>
      <c r="F143" s="234" t="s">
        <v>1316</v>
      </c>
      <c r="G143" s="232"/>
      <c r="H143" s="233" t="s">
        <v>19</v>
      </c>
      <c r="I143" s="235"/>
      <c r="J143" s="232"/>
      <c r="K143" s="232"/>
      <c r="L143" s="236"/>
      <c r="M143" s="237"/>
      <c r="N143" s="238"/>
      <c r="O143" s="238"/>
      <c r="P143" s="238"/>
      <c r="Q143" s="238"/>
      <c r="R143" s="238"/>
      <c r="S143" s="238"/>
      <c r="T143" s="239"/>
      <c r="U143" s="13"/>
      <c r="V143" s="13"/>
      <c r="W143" s="13"/>
      <c r="X143" s="13"/>
      <c r="Y143" s="13"/>
      <c r="Z143" s="13"/>
      <c r="AA143" s="13"/>
      <c r="AB143" s="13"/>
      <c r="AC143" s="13"/>
      <c r="AD143" s="13"/>
      <c r="AE143" s="13"/>
      <c r="AT143" s="240" t="s">
        <v>163</v>
      </c>
      <c r="AU143" s="240" t="s">
        <v>83</v>
      </c>
      <c r="AV143" s="13" t="s">
        <v>81</v>
      </c>
      <c r="AW143" s="13" t="s">
        <v>33</v>
      </c>
      <c r="AX143" s="13" t="s">
        <v>74</v>
      </c>
      <c r="AY143" s="240" t="s">
        <v>152</v>
      </c>
    </row>
    <row r="144" spans="1:51" s="14" customFormat="1" ht="12">
      <c r="A144" s="14"/>
      <c r="B144" s="241"/>
      <c r="C144" s="242"/>
      <c r="D144" s="226" t="s">
        <v>163</v>
      </c>
      <c r="E144" s="243" t="s">
        <v>19</v>
      </c>
      <c r="F144" s="244" t="s">
        <v>177</v>
      </c>
      <c r="G144" s="242"/>
      <c r="H144" s="245">
        <v>3</v>
      </c>
      <c r="I144" s="246"/>
      <c r="J144" s="242"/>
      <c r="K144" s="242"/>
      <c r="L144" s="247"/>
      <c r="M144" s="248"/>
      <c r="N144" s="249"/>
      <c r="O144" s="249"/>
      <c r="P144" s="249"/>
      <c r="Q144" s="249"/>
      <c r="R144" s="249"/>
      <c r="S144" s="249"/>
      <c r="T144" s="250"/>
      <c r="U144" s="14"/>
      <c r="V144" s="14"/>
      <c r="W144" s="14"/>
      <c r="X144" s="14"/>
      <c r="Y144" s="14"/>
      <c r="Z144" s="14"/>
      <c r="AA144" s="14"/>
      <c r="AB144" s="14"/>
      <c r="AC144" s="14"/>
      <c r="AD144" s="14"/>
      <c r="AE144" s="14"/>
      <c r="AT144" s="251" t="s">
        <v>163</v>
      </c>
      <c r="AU144" s="251" t="s">
        <v>83</v>
      </c>
      <c r="AV144" s="14" t="s">
        <v>83</v>
      </c>
      <c r="AW144" s="14" t="s">
        <v>33</v>
      </c>
      <c r="AX144" s="14" t="s">
        <v>74</v>
      </c>
      <c r="AY144" s="251" t="s">
        <v>152</v>
      </c>
    </row>
    <row r="145" spans="1:51" s="15" customFormat="1" ht="12">
      <c r="A145" s="15"/>
      <c r="B145" s="252"/>
      <c r="C145" s="253"/>
      <c r="D145" s="226" t="s">
        <v>163</v>
      </c>
      <c r="E145" s="254" t="s">
        <v>19</v>
      </c>
      <c r="F145" s="255" t="s">
        <v>170</v>
      </c>
      <c r="G145" s="253"/>
      <c r="H145" s="256">
        <v>3</v>
      </c>
      <c r="I145" s="257"/>
      <c r="J145" s="253"/>
      <c r="K145" s="253"/>
      <c r="L145" s="258"/>
      <c r="M145" s="259"/>
      <c r="N145" s="260"/>
      <c r="O145" s="260"/>
      <c r="P145" s="260"/>
      <c r="Q145" s="260"/>
      <c r="R145" s="260"/>
      <c r="S145" s="260"/>
      <c r="T145" s="261"/>
      <c r="U145" s="15"/>
      <c r="V145" s="15"/>
      <c r="W145" s="15"/>
      <c r="X145" s="15"/>
      <c r="Y145" s="15"/>
      <c r="Z145" s="15"/>
      <c r="AA145" s="15"/>
      <c r="AB145" s="15"/>
      <c r="AC145" s="15"/>
      <c r="AD145" s="15"/>
      <c r="AE145" s="15"/>
      <c r="AT145" s="262" t="s">
        <v>163</v>
      </c>
      <c r="AU145" s="262" t="s">
        <v>83</v>
      </c>
      <c r="AV145" s="15" t="s">
        <v>159</v>
      </c>
      <c r="AW145" s="15" t="s">
        <v>33</v>
      </c>
      <c r="AX145" s="15" t="s">
        <v>81</v>
      </c>
      <c r="AY145" s="262" t="s">
        <v>152</v>
      </c>
    </row>
    <row r="146" spans="1:51" s="14" customFormat="1" ht="12">
      <c r="A146" s="14"/>
      <c r="B146" s="241"/>
      <c r="C146" s="242"/>
      <c r="D146" s="226" t="s">
        <v>163</v>
      </c>
      <c r="E146" s="242"/>
      <c r="F146" s="244" t="s">
        <v>1321</v>
      </c>
      <c r="G146" s="242"/>
      <c r="H146" s="245">
        <v>3.15</v>
      </c>
      <c r="I146" s="246"/>
      <c r="J146" s="242"/>
      <c r="K146" s="242"/>
      <c r="L146" s="247"/>
      <c r="M146" s="248"/>
      <c r="N146" s="249"/>
      <c r="O146" s="249"/>
      <c r="P146" s="249"/>
      <c r="Q146" s="249"/>
      <c r="R146" s="249"/>
      <c r="S146" s="249"/>
      <c r="T146" s="250"/>
      <c r="U146" s="14"/>
      <c r="V146" s="14"/>
      <c r="W146" s="14"/>
      <c r="X146" s="14"/>
      <c r="Y146" s="14"/>
      <c r="Z146" s="14"/>
      <c r="AA146" s="14"/>
      <c r="AB146" s="14"/>
      <c r="AC146" s="14"/>
      <c r="AD146" s="14"/>
      <c r="AE146" s="14"/>
      <c r="AT146" s="251" t="s">
        <v>163</v>
      </c>
      <c r="AU146" s="251" t="s">
        <v>83</v>
      </c>
      <c r="AV146" s="14" t="s">
        <v>83</v>
      </c>
      <c r="AW146" s="14" t="s">
        <v>4</v>
      </c>
      <c r="AX146" s="14" t="s">
        <v>81</v>
      </c>
      <c r="AY146" s="251" t="s">
        <v>152</v>
      </c>
    </row>
    <row r="147" spans="1:65" s="2" customFormat="1" ht="24.15" customHeight="1">
      <c r="A147" s="39"/>
      <c r="B147" s="40"/>
      <c r="C147" s="213" t="s">
        <v>227</v>
      </c>
      <c r="D147" s="213" t="s">
        <v>154</v>
      </c>
      <c r="E147" s="214" t="s">
        <v>1322</v>
      </c>
      <c r="F147" s="215" t="s">
        <v>1323</v>
      </c>
      <c r="G147" s="216" t="s">
        <v>475</v>
      </c>
      <c r="H147" s="217">
        <v>60</v>
      </c>
      <c r="I147" s="218"/>
      <c r="J147" s="219">
        <f>ROUND(I147*H147,2)</f>
        <v>0</v>
      </c>
      <c r="K147" s="215" t="s">
        <v>158</v>
      </c>
      <c r="L147" s="45"/>
      <c r="M147" s="220" t="s">
        <v>19</v>
      </c>
      <c r="N147" s="221" t="s">
        <v>45</v>
      </c>
      <c r="O147" s="85"/>
      <c r="P147" s="222">
        <f>O147*H147</f>
        <v>0</v>
      </c>
      <c r="Q147" s="222">
        <v>0</v>
      </c>
      <c r="R147" s="222">
        <f>Q147*H147</f>
        <v>0</v>
      </c>
      <c r="S147" s="222">
        <v>0</v>
      </c>
      <c r="T147" s="223">
        <f>S147*H147</f>
        <v>0</v>
      </c>
      <c r="U147" s="39"/>
      <c r="V147" s="39"/>
      <c r="W147" s="39"/>
      <c r="X147" s="39"/>
      <c r="Y147" s="39"/>
      <c r="Z147" s="39"/>
      <c r="AA147" s="39"/>
      <c r="AB147" s="39"/>
      <c r="AC147" s="39"/>
      <c r="AD147" s="39"/>
      <c r="AE147" s="39"/>
      <c r="AR147" s="224" t="s">
        <v>268</v>
      </c>
      <c r="AT147" s="224" t="s">
        <v>154</v>
      </c>
      <c r="AU147" s="224" t="s">
        <v>83</v>
      </c>
      <c r="AY147" s="18" t="s">
        <v>152</v>
      </c>
      <c r="BE147" s="225">
        <f>IF(N147="základní",J147,0)</f>
        <v>0</v>
      </c>
      <c r="BF147" s="225">
        <f>IF(N147="snížená",J147,0)</f>
        <v>0</v>
      </c>
      <c r="BG147" s="225">
        <f>IF(N147="zákl. přenesená",J147,0)</f>
        <v>0</v>
      </c>
      <c r="BH147" s="225">
        <f>IF(N147="sníž. přenesená",J147,0)</f>
        <v>0</v>
      </c>
      <c r="BI147" s="225">
        <f>IF(N147="nulová",J147,0)</f>
        <v>0</v>
      </c>
      <c r="BJ147" s="18" t="s">
        <v>81</v>
      </c>
      <c r="BK147" s="225">
        <f>ROUND(I147*H147,2)</f>
        <v>0</v>
      </c>
      <c r="BL147" s="18" t="s">
        <v>268</v>
      </c>
      <c r="BM147" s="224" t="s">
        <v>1324</v>
      </c>
    </row>
    <row r="148" spans="1:51" s="13" customFormat="1" ht="12">
      <c r="A148" s="13"/>
      <c r="B148" s="231"/>
      <c r="C148" s="232"/>
      <c r="D148" s="226" t="s">
        <v>163</v>
      </c>
      <c r="E148" s="233" t="s">
        <v>19</v>
      </c>
      <c r="F148" s="234" t="s">
        <v>1291</v>
      </c>
      <c r="G148" s="232"/>
      <c r="H148" s="233" t="s">
        <v>19</v>
      </c>
      <c r="I148" s="235"/>
      <c r="J148" s="232"/>
      <c r="K148" s="232"/>
      <c r="L148" s="236"/>
      <c r="M148" s="237"/>
      <c r="N148" s="238"/>
      <c r="O148" s="238"/>
      <c r="P148" s="238"/>
      <c r="Q148" s="238"/>
      <c r="R148" s="238"/>
      <c r="S148" s="238"/>
      <c r="T148" s="239"/>
      <c r="U148" s="13"/>
      <c r="V148" s="13"/>
      <c r="W148" s="13"/>
      <c r="X148" s="13"/>
      <c r="Y148" s="13"/>
      <c r="Z148" s="13"/>
      <c r="AA148" s="13"/>
      <c r="AB148" s="13"/>
      <c r="AC148" s="13"/>
      <c r="AD148" s="13"/>
      <c r="AE148" s="13"/>
      <c r="AT148" s="240" t="s">
        <v>163</v>
      </c>
      <c r="AU148" s="240" t="s">
        <v>83</v>
      </c>
      <c r="AV148" s="13" t="s">
        <v>81</v>
      </c>
      <c r="AW148" s="13" t="s">
        <v>33</v>
      </c>
      <c r="AX148" s="13" t="s">
        <v>74</v>
      </c>
      <c r="AY148" s="240" t="s">
        <v>152</v>
      </c>
    </row>
    <row r="149" spans="1:51" s="14" customFormat="1" ht="12">
      <c r="A149" s="14"/>
      <c r="B149" s="241"/>
      <c r="C149" s="242"/>
      <c r="D149" s="226" t="s">
        <v>163</v>
      </c>
      <c r="E149" s="243" t="s">
        <v>19</v>
      </c>
      <c r="F149" s="244" t="s">
        <v>586</v>
      </c>
      <c r="G149" s="242"/>
      <c r="H149" s="245">
        <v>60</v>
      </c>
      <c r="I149" s="246"/>
      <c r="J149" s="242"/>
      <c r="K149" s="242"/>
      <c r="L149" s="247"/>
      <c r="M149" s="248"/>
      <c r="N149" s="249"/>
      <c r="O149" s="249"/>
      <c r="P149" s="249"/>
      <c r="Q149" s="249"/>
      <c r="R149" s="249"/>
      <c r="S149" s="249"/>
      <c r="T149" s="250"/>
      <c r="U149" s="14"/>
      <c r="V149" s="14"/>
      <c r="W149" s="14"/>
      <c r="X149" s="14"/>
      <c r="Y149" s="14"/>
      <c r="Z149" s="14"/>
      <c r="AA149" s="14"/>
      <c r="AB149" s="14"/>
      <c r="AC149" s="14"/>
      <c r="AD149" s="14"/>
      <c r="AE149" s="14"/>
      <c r="AT149" s="251" t="s">
        <v>163</v>
      </c>
      <c r="AU149" s="251" t="s">
        <v>83</v>
      </c>
      <c r="AV149" s="14" t="s">
        <v>83</v>
      </c>
      <c r="AW149" s="14" t="s">
        <v>33</v>
      </c>
      <c r="AX149" s="14" t="s">
        <v>74</v>
      </c>
      <c r="AY149" s="251" t="s">
        <v>152</v>
      </c>
    </row>
    <row r="150" spans="1:51" s="15" customFormat="1" ht="12">
      <c r="A150" s="15"/>
      <c r="B150" s="252"/>
      <c r="C150" s="253"/>
      <c r="D150" s="226" t="s">
        <v>163</v>
      </c>
      <c r="E150" s="254" t="s">
        <v>19</v>
      </c>
      <c r="F150" s="255" t="s">
        <v>170</v>
      </c>
      <c r="G150" s="253"/>
      <c r="H150" s="256">
        <v>60</v>
      </c>
      <c r="I150" s="257"/>
      <c r="J150" s="253"/>
      <c r="K150" s="253"/>
      <c r="L150" s="258"/>
      <c r="M150" s="259"/>
      <c r="N150" s="260"/>
      <c r="O150" s="260"/>
      <c r="P150" s="260"/>
      <c r="Q150" s="260"/>
      <c r="R150" s="260"/>
      <c r="S150" s="260"/>
      <c r="T150" s="261"/>
      <c r="U150" s="15"/>
      <c r="V150" s="15"/>
      <c r="W150" s="15"/>
      <c r="X150" s="15"/>
      <c r="Y150" s="15"/>
      <c r="Z150" s="15"/>
      <c r="AA150" s="15"/>
      <c r="AB150" s="15"/>
      <c r="AC150" s="15"/>
      <c r="AD150" s="15"/>
      <c r="AE150" s="15"/>
      <c r="AT150" s="262" t="s">
        <v>163</v>
      </c>
      <c r="AU150" s="262" t="s">
        <v>83</v>
      </c>
      <c r="AV150" s="15" t="s">
        <v>159</v>
      </c>
      <c r="AW150" s="15" t="s">
        <v>33</v>
      </c>
      <c r="AX150" s="15" t="s">
        <v>81</v>
      </c>
      <c r="AY150" s="262" t="s">
        <v>152</v>
      </c>
    </row>
    <row r="151" spans="1:65" s="2" customFormat="1" ht="14.4" customHeight="1">
      <c r="A151" s="39"/>
      <c r="B151" s="40"/>
      <c r="C151" s="263" t="s">
        <v>237</v>
      </c>
      <c r="D151" s="263" t="s">
        <v>531</v>
      </c>
      <c r="E151" s="264" t="s">
        <v>1325</v>
      </c>
      <c r="F151" s="265" t="s">
        <v>1326</v>
      </c>
      <c r="G151" s="266" t="s">
        <v>475</v>
      </c>
      <c r="H151" s="267">
        <v>63</v>
      </c>
      <c r="I151" s="268"/>
      <c r="J151" s="269">
        <f>ROUND(I151*H151,2)</f>
        <v>0</v>
      </c>
      <c r="K151" s="265" t="s">
        <v>158</v>
      </c>
      <c r="L151" s="270"/>
      <c r="M151" s="271" t="s">
        <v>19</v>
      </c>
      <c r="N151" s="272" t="s">
        <v>45</v>
      </c>
      <c r="O151" s="85"/>
      <c r="P151" s="222">
        <f>O151*H151</f>
        <v>0</v>
      </c>
      <c r="Q151" s="222">
        <v>0.00122</v>
      </c>
      <c r="R151" s="222">
        <f>Q151*H151</f>
        <v>0.07686</v>
      </c>
      <c r="S151" s="222">
        <v>0</v>
      </c>
      <c r="T151" s="223">
        <f>S151*H151</f>
        <v>0</v>
      </c>
      <c r="U151" s="39"/>
      <c r="V151" s="39"/>
      <c r="W151" s="39"/>
      <c r="X151" s="39"/>
      <c r="Y151" s="39"/>
      <c r="Z151" s="39"/>
      <c r="AA151" s="39"/>
      <c r="AB151" s="39"/>
      <c r="AC151" s="39"/>
      <c r="AD151" s="39"/>
      <c r="AE151" s="39"/>
      <c r="AR151" s="224" t="s">
        <v>380</v>
      </c>
      <c r="AT151" s="224" t="s">
        <v>531</v>
      </c>
      <c r="AU151" s="224" t="s">
        <v>83</v>
      </c>
      <c r="AY151" s="18" t="s">
        <v>152</v>
      </c>
      <c r="BE151" s="225">
        <f>IF(N151="základní",J151,0)</f>
        <v>0</v>
      </c>
      <c r="BF151" s="225">
        <f>IF(N151="snížená",J151,0)</f>
        <v>0</v>
      </c>
      <c r="BG151" s="225">
        <f>IF(N151="zákl. přenesená",J151,0)</f>
        <v>0</v>
      </c>
      <c r="BH151" s="225">
        <f>IF(N151="sníž. přenesená",J151,0)</f>
        <v>0</v>
      </c>
      <c r="BI151" s="225">
        <f>IF(N151="nulová",J151,0)</f>
        <v>0</v>
      </c>
      <c r="BJ151" s="18" t="s">
        <v>81</v>
      </c>
      <c r="BK151" s="225">
        <f>ROUND(I151*H151,2)</f>
        <v>0</v>
      </c>
      <c r="BL151" s="18" t="s">
        <v>268</v>
      </c>
      <c r="BM151" s="224" t="s">
        <v>1327</v>
      </c>
    </row>
    <row r="152" spans="1:47" s="2" customFormat="1" ht="12">
      <c r="A152" s="39"/>
      <c r="B152" s="40"/>
      <c r="C152" s="41"/>
      <c r="D152" s="226" t="s">
        <v>960</v>
      </c>
      <c r="E152" s="41"/>
      <c r="F152" s="227" t="s">
        <v>1328</v>
      </c>
      <c r="G152" s="41"/>
      <c r="H152" s="41"/>
      <c r="I152" s="228"/>
      <c r="J152" s="41"/>
      <c r="K152" s="41"/>
      <c r="L152" s="45"/>
      <c r="M152" s="229"/>
      <c r="N152" s="230"/>
      <c r="O152" s="85"/>
      <c r="P152" s="85"/>
      <c r="Q152" s="85"/>
      <c r="R152" s="85"/>
      <c r="S152" s="85"/>
      <c r="T152" s="86"/>
      <c r="U152" s="39"/>
      <c r="V152" s="39"/>
      <c r="W152" s="39"/>
      <c r="X152" s="39"/>
      <c r="Y152" s="39"/>
      <c r="Z152" s="39"/>
      <c r="AA152" s="39"/>
      <c r="AB152" s="39"/>
      <c r="AC152" s="39"/>
      <c r="AD152" s="39"/>
      <c r="AE152" s="39"/>
      <c r="AT152" s="18" t="s">
        <v>960</v>
      </c>
      <c r="AU152" s="18" t="s">
        <v>83</v>
      </c>
    </row>
    <row r="153" spans="1:51" s="13" customFormat="1" ht="12">
      <c r="A153" s="13"/>
      <c r="B153" s="231"/>
      <c r="C153" s="232"/>
      <c r="D153" s="226" t="s">
        <v>163</v>
      </c>
      <c r="E153" s="233" t="s">
        <v>19</v>
      </c>
      <c r="F153" s="234" t="s">
        <v>1291</v>
      </c>
      <c r="G153" s="232"/>
      <c r="H153" s="233" t="s">
        <v>19</v>
      </c>
      <c r="I153" s="235"/>
      <c r="J153" s="232"/>
      <c r="K153" s="232"/>
      <c r="L153" s="236"/>
      <c r="M153" s="237"/>
      <c r="N153" s="238"/>
      <c r="O153" s="238"/>
      <c r="P153" s="238"/>
      <c r="Q153" s="238"/>
      <c r="R153" s="238"/>
      <c r="S153" s="238"/>
      <c r="T153" s="239"/>
      <c r="U153" s="13"/>
      <c r="V153" s="13"/>
      <c r="W153" s="13"/>
      <c r="X153" s="13"/>
      <c r="Y153" s="13"/>
      <c r="Z153" s="13"/>
      <c r="AA153" s="13"/>
      <c r="AB153" s="13"/>
      <c r="AC153" s="13"/>
      <c r="AD153" s="13"/>
      <c r="AE153" s="13"/>
      <c r="AT153" s="240" t="s">
        <v>163</v>
      </c>
      <c r="AU153" s="240" t="s">
        <v>83</v>
      </c>
      <c r="AV153" s="13" t="s">
        <v>81</v>
      </c>
      <c r="AW153" s="13" t="s">
        <v>33</v>
      </c>
      <c r="AX153" s="13" t="s">
        <v>74</v>
      </c>
      <c r="AY153" s="240" t="s">
        <v>152</v>
      </c>
    </row>
    <row r="154" spans="1:51" s="14" customFormat="1" ht="12">
      <c r="A154" s="14"/>
      <c r="B154" s="241"/>
      <c r="C154" s="242"/>
      <c r="D154" s="226" t="s">
        <v>163</v>
      </c>
      <c r="E154" s="243" t="s">
        <v>19</v>
      </c>
      <c r="F154" s="244" t="s">
        <v>586</v>
      </c>
      <c r="G154" s="242"/>
      <c r="H154" s="245">
        <v>60</v>
      </c>
      <c r="I154" s="246"/>
      <c r="J154" s="242"/>
      <c r="K154" s="242"/>
      <c r="L154" s="247"/>
      <c r="M154" s="248"/>
      <c r="N154" s="249"/>
      <c r="O154" s="249"/>
      <c r="P154" s="249"/>
      <c r="Q154" s="249"/>
      <c r="R154" s="249"/>
      <c r="S154" s="249"/>
      <c r="T154" s="250"/>
      <c r="U154" s="14"/>
      <c r="V154" s="14"/>
      <c r="W154" s="14"/>
      <c r="X154" s="14"/>
      <c r="Y154" s="14"/>
      <c r="Z154" s="14"/>
      <c r="AA154" s="14"/>
      <c r="AB154" s="14"/>
      <c r="AC154" s="14"/>
      <c r="AD154" s="14"/>
      <c r="AE154" s="14"/>
      <c r="AT154" s="251" t="s">
        <v>163</v>
      </c>
      <c r="AU154" s="251" t="s">
        <v>83</v>
      </c>
      <c r="AV154" s="14" t="s">
        <v>83</v>
      </c>
      <c r="AW154" s="14" t="s">
        <v>33</v>
      </c>
      <c r="AX154" s="14" t="s">
        <v>74</v>
      </c>
      <c r="AY154" s="251" t="s">
        <v>152</v>
      </c>
    </row>
    <row r="155" spans="1:51" s="15" customFormat="1" ht="12">
      <c r="A155" s="15"/>
      <c r="B155" s="252"/>
      <c r="C155" s="253"/>
      <c r="D155" s="226" t="s">
        <v>163</v>
      </c>
      <c r="E155" s="254" t="s">
        <v>19</v>
      </c>
      <c r="F155" s="255" t="s">
        <v>170</v>
      </c>
      <c r="G155" s="253"/>
      <c r="H155" s="256">
        <v>60</v>
      </c>
      <c r="I155" s="257"/>
      <c r="J155" s="253"/>
      <c r="K155" s="253"/>
      <c r="L155" s="258"/>
      <c r="M155" s="259"/>
      <c r="N155" s="260"/>
      <c r="O155" s="260"/>
      <c r="P155" s="260"/>
      <c r="Q155" s="260"/>
      <c r="R155" s="260"/>
      <c r="S155" s="260"/>
      <c r="T155" s="261"/>
      <c r="U155" s="15"/>
      <c r="V155" s="15"/>
      <c r="W155" s="15"/>
      <c r="X155" s="15"/>
      <c r="Y155" s="15"/>
      <c r="Z155" s="15"/>
      <c r="AA155" s="15"/>
      <c r="AB155" s="15"/>
      <c r="AC155" s="15"/>
      <c r="AD155" s="15"/>
      <c r="AE155" s="15"/>
      <c r="AT155" s="262" t="s">
        <v>163</v>
      </c>
      <c r="AU155" s="262" t="s">
        <v>83</v>
      </c>
      <c r="AV155" s="15" t="s">
        <v>159</v>
      </c>
      <c r="AW155" s="15" t="s">
        <v>33</v>
      </c>
      <c r="AX155" s="15" t="s">
        <v>81</v>
      </c>
      <c r="AY155" s="262" t="s">
        <v>152</v>
      </c>
    </row>
    <row r="156" spans="1:51" s="14" customFormat="1" ht="12">
      <c r="A156" s="14"/>
      <c r="B156" s="241"/>
      <c r="C156" s="242"/>
      <c r="D156" s="226" t="s">
        <v>163</v>
      </c>
      <c r="E156" s="242"/>
      <c r="F156" s="244" t="s">
        <v>1296</v>
      </c>
      <c r="G156" s="242"/>
      <c r="H156" s="245">
        <v>63</v>
      </c>
      <c r="I156" s="246"/>
      <c r="J156" s="242"/>
      <c r="K156" s="242"/>
      <c r="L156" s="247"/>
      <c r="M156" s="248"/>
      <c r="N156" s="249"/>
      <c r="O156" s="249"/>
      <c r="P156" s="249"/>
      <c r="Q156" s="249"/>
      <c r="R156" s="249"/>
      <c r="S156" s="249"/>
      <c r="T156" s="250"/>
      <c r="U156" s="14"/>
      <c r="V156" s="14"/>
      <c r="W156" s="14"/>
      <c r="X156" s="14"/>
      <c r="Y156" s="14"/>
      <c r="Z156" s="14"/>
      <c r="AA156" s="14"/>
      <c r="AB156" s="14"/>
      <c r="AC156" s="14"/>
      <c r="AD156" s="14"/>
      <c r="AE156" s="14"/>
      <c r="AT156" s="251" t="s">
        <v>163</v>
      </c>
      <c r="AU156" s="251" t="s">
        <v>83</v>
      </c>
      <c r="AV156" s="14" t="s">
        <v>83</v>
      </c>
      <c r="AW156" s="14" t="s">
        <v>4</v>
      </c>
      <c r="AX156" s="14" t="s">
        <v>81</v>
      </c>
      <c r="AY156" s="251" t="s">
        <v>152</v>
      </c>
    </row>
    <row r="157" spans="1:65" s="2" customFormat="1" ht="14.4" customHeight="1">
      <c r="A157" s="39"/>
      <c r="B157" s="40"/>
      <c r="C157" s="213" t="s">
        <v>249</v>
      </c>
      <c r="D157" s="213" t="s">
        <v>154</v>
      </c>
      <c r="E157" s="214" t="s">
        <v>1329</v>
      </c>
      <c r="F157" s="215" t="s">
        <v>1330</v>
      </c>
      <c r="G157" s="216" t="s">
        <v>1192</v>
      </c>
      <c r="H157" s="217">
        <v>1</v>
      </c>
      <c r="I157" s="218"/>
      <c r="J157" s="219">
        <f>ROUND(I157*H157,2)</f>
        <v>0</v>
      </c>
      <c r="K157" s="215" t="s">
        <v>158</v>
      </c>
      <c r="L157" s="45"/>
      <c r="M157" s="220" t="s">
        <v>19</v>
      </c>
      <c r="N157" s="221" t="s">
        <v>45</v>
      </c>
      <c r="O157" s="85"/>
      <c r="P157" s="222">
        <f>O157*H157</f>
        <v>0</v>
      </c>
      <c r="Q157" s="222">
        <v>0</v>
      </c>
      <c r="R157" s="222">
        <f>Q157*H157</f>
        <v>0</v>
      </c>
      <c r="S157" s="222">
        <v>0</v>
      </c>
      <c r="T157" s="223">
        <f>S157*H157</f>
        <v>0</v>
      </c>
      <c r="U157" s="39"/>
      <c r="V157" s="39"/>
      <c r="W157" s="39"/>
      <c r="X157" s="39"/>
      <c r="Y157" s="39"/>
      <c r="Z157" s="39"/>
      <c r="AA157" s="39"/>
      <c r="AB157" s="39"/>
      <c r="AC157" s="39"/>
      <c r="AD157" s="39"/>
      <c r="AE157" s="39"/>
      <c r="AR157" s="224" t="s">
        <v>268</v>
      </c>
      <c r="AT157" s="224" t="s">
        <v>154</v>
      </c>
      <c r="AU157" s="224" t="s">
        <v>83</v>
      </c>
      <c r="AY157" s="18" t="s">
        <v>152</v>
      </c>
      <c r="BE157" s="225">
        <f>IF(N157="základní",J157,0)</f>
        <v>0</v>
      </c>
      <c r="BF157" s="225">
        <f>IF(N157="snížená",J157,0)</f>
        <v>0</v>
      </c>
      <c r="BG157" s="225">
        <f>IF(N157="zákl. přenesená",J157,0)</f>
        <v>0</v>
      </c>
      <c r="BH157" s="225">
        <f>IF(N157="sníž. přenesená",J157,0)</f>
        <v>0</v>
      </c>
      <c r="BI157" s="225">
        <f>IF(N157="nulová",J157,0)</f>
        <v>0</v>
      </c>
      <c r="BJ157" s="18" t="s">
        <v>81</v>
      </c>
      <c r="BK157" s="225">
        <f>ROUND(I157*H157,2)</f>
        <v>0</v>
      </c>
      <c r="BL157" s="18" t="s">
        <v>268</v>
      </c>
      <c r="BM157" s="224" t="s">
        <v>1331</v>
      </c>
    </row>
    <row r="158" spans="1:51" s="13" customFormat="1" ht="12">
      <c r="A158" s="13"/>
      <c r="B158" s="231"/>
      <c r="C158" s="232"/>
      <c r="D158" s="226" t="s">
        <v>163</v>
      </c>
      <c r="E158" s="233" t="s">
        <v>19</v>
      </c>
      <c r="F158" s="234" t="s">
        <v>1332</v>
      </c>
      <c r="G158" s="232"/>
      <c r="H158" s="233" t="s">
        <v>19</v>
      </c>
      <c r="I158" s="235"/>
      <c r="J158" s="232"/>
      <c r="K158" s="232"/>
      <c r="L158" s="236"/>
      <c r="M158" s="237"/>
      <c r="N158" s="238"/>
      <c r="O158" s="238"/>
      <c r="P158" s="238"/>
      <c r="Q158" s="238"/>
      <c r="R158" s="238"/>
      <c r="S158" s="238"/>
      <c r="T158" s="239"/>
      <c r="U158" s="13"/>
      <c r="V158" s="13"/>
      <c r="W158" s="13"/>
      <c r="X158" s="13"/>
      <c r="Y158" s="13"/>
      <c r="Z158" s="13"/>
      <c r="AA158" s="13"/>
      <c r="AB158" s="13"/>
      <c r="AC158" s="13"/>
      <c r="AD158" s="13"/>
      <c r="AE158" s="13"/>
      <c r="AT158" s="240" t="s">
        <v>163</v>
      </c>
      <c r="AU158" s="240" t="s">
        <v>83</v>
      </c>
      <c r="AV158" s="13" t="s">
        <v>81</v>
      </c>
      <c r="AW158" s="13" t="s">
        <v>33</v>
      </c>
      <c r="AX158" s="13" t="s">
        <v>74</v>
      </c>
      <c r="AY158" s="240" t="s">
        <v>152</v>
      </c>
    </row>
    <row r="159" spans="1:51" s="14" customFormat="1" ht="12">
      <c r="A159" s="14"/>
      <c r="B159" s="241"/>
      <c r="C159" s="242"/>
      <c r="D159" s="226" t="s">
        <v>163</v>
      </c>
      <c r="E159" s="243" t="s">
        <v>19</v>
      </c>
      <c r="F159" s="244" t="s">
        <v>81</v>
      </c>
      <c r="G159" s="242"/>
      <c r="H159" s="245">
        <v>1</v>
      </c>
      <c r="I159" s="246"/>
      <c r="J159" s="242"/>
      <c r="K159" s="242"/>
      <c r="L159" s="247"/>
      <c r="M159" s="248"/>
      <c r="N159" s="249"/>
      <c r="O159" s="249"/>
      <c r="P159" s="249"/>
      <c r="Q159" s="249"/>
      <c r="R159" s="249"/>
      <c r="S159" s="249"/>
      <c r="T159" s="250"/>
      <c r="U159" s="14"/>
      <c r="V159" s="14"/>
      <c r="W159" s="14"/>
      <c r="X159" s="14"/>
      <c r="Y159" s="14"/>
      <c r="Z159" s="14"/>
      <c r="AA159" s="14"/>
      <c r="AB159" s="14"/>
      <c r="AC159" s="14"/>
      <c r="AD159" s="14"/>
      <c r="AE159" s="14"/>
      <c r="AT159" s="251" t="s">
        <v>163</v>
      </c>
      <c r="AU159" s="251" t="s">
        <v>83</v>
      </c>
      <c r="AV159" s="14" t="s">
        <v>83</v>
      </c>
      <c r="AW159" s="14" t="s">
        <v>33</v>
      </c>
      <c r="AX159" s="14" t="s">
        <v>74</v>
      </c>
      <c r="AY159" s="251" t="s">
        <v>152</v>
      </c>
    </row>
    <row r="160" spans="1:51" s="15" customFormat="1" ht="12">
      <c r="A160" s="15"/>
      <c r="B160" s="252"/>
      <c r="C160" s="253"/>
      <c r="D160" s="226" t="s">
        <v>163</v>
      </c>
      <c r="E160" s="254" t="s">
        <v>19</v>
      </c>
      <c r="F160" s="255" t="s">
        <v>170</v>
      </c>
      <c r="G160" s="253"/>
      <c r="H160" s="256">
        <v>1</v>
      </c>
      <c r="I160" s="257"/>
      <c r="J160" s="253"/>
      <c r="K160" s="253"/>
      <c r="L160" s="258"/>
      <c r="M160" s="259"/>
      <c r="N160" s="260"/>
      <c r="O160" s="260"/>
      <c r="P160" s="260"/>
      <c r="Q160" s="260"/>
      <c r="R160" s="260"/>
      <c r="S160" s="260"/>
      <c r="T160" s="261"/>
      <c r="U160" s="15"/>
      <c r="V160" s="15"/>
      <c r="W160" s="15"/>
      <c r="X160" s="15"/>
      <c r="Y160" s="15"/>
      <c r="Z160" s="15"/>
      <c r="AA160" s="15"/>
      <c r="AB160" s="15"/>
      <c r="AC160" s="15"/>
      <c r="AD160" s="15"/>
      <c r="AE160" s="15"/>
      <c r="AT160" s="262" t="s">
        <v>163</v>
      </c>
      <c r="AU160" s="262" t="s">
        <v>83</v>
      </c>
      <c r="AV160" s="15" t="s">
        <v>159</v>
      </c>
      <c r="AW160" s="15" t="s">
        <v>33</v>
      </c>
      <c r="AX160" s="15" t="s">
        <v>81</v>
      </c>
      <c r="AY160" s="262" t="s">
        <v>152</v>
      </c>
    </row>
    <row r="161" spans="1:65" s="2" customFormat="1" ht="14.4" customHeight="1">
      <c r="A161" s="39"/>
      <c r="B161" s="40"/>
      <c r="C161" s="263" t="s">
        <v>254</v>
      </c>
      <c r="D161" s="263" t="s">
        <v>531</v>
      </c>
      <c r="E161" s="264" t="s">
        <v>1333</v>
      </c>
      <c r="F161" s="265" t="s">
        <v>1334</v>
      </c>
      <c r="G161" s="266" t="s">
        <v>1192</v>
      </c>
      <c r="H161" s="267">
        <v>1</v>
      </c>
      <c r="I161" s="268"/>
      <c r="J161" s="269">
        <f>ROUND(I161*H161,2)</f>
        <v>0</v>
      </c>
      <c r="K161" s="265" t="s">
        <v>158</v>
      </c>
      <c r="L161" s="270"/>
      <c r="M161" s="271" t="s">
        <v>19</v>
      </c>
      <c r="N161" s="272" t="s">
        <v>45</v>
      </c>
      <c r="O161" s="85"/>
      <c r="P161" s="222">
        <f>O161*H161</f>
        <v>0</v>
      </c>
      <c r="Q161" s="222">
        <v>0.01</v>
      </c>
      <c r="R161" s="222">
        <f>Q161*H161</f>
        <v>0.01</v>
      </c>
      <c r="S161" s="222">
        <v>0</v>
      </c>
      <c r="T161" s="223">
        <f>S161*H161</f>
        <v>0</v>
      </c>
      <c r="U161" s="39"/>
      <c r="V161" s="39"/>
      <c r="W161" s="39"/>
      <c r="X161" s="39"/>
      <c r="Y161" s="39"/>
      <c r="Z161" s="39"/>
      <c r="AA161" s="39"/>
      <c r="AB161" s="39"/>
      <c r="AC161" s="39"/>
      <c r="AD161" s="39"/>
      <c r="AE161" s="39"/>
      <c r="AR161" s="224" t="s">
        <v>380</v>
      </c>
      <c r="AT161" s="224" t="s">
        <v>531</v>
      </c>
      <c r="AU161" s="224" t="s">
        <v>83</v>
      </c>
      <c r="AY161" s="18" t="s">
        <v>152</v>
      </c>
      <c r="BE161" s="225">
        <f>IF(N161="základní",J161,0)</f>
        <v>0</v>
      </c>
      <c r="BF161" s="225">
        <f>IF(N161="snížená",J161,0)</f>
        <v>0</v>
      </c>
      <c r="BG161" s="225">
        <f>IF(N161="zákl. přenesená",J161,0)</f>
        <v>0</v>
      </c>
      <c r="BH161" s="225">
        <f>IF(N161="sníž. přenesená",J161,0)</f>
        <v>0</v>
      </c>
      <c r="BI161" s="225">
        <f>IF(N161="nulová",J161,0)</f>
        <v>0</v>
      </c>
      <c r="BJ161" s="18" t="s">
        <v>81</v>
      </c>
      <c r="BK161" s="225">
        <f>ROUND(I161*H161,2)</f>
        <v>0</v>
      </c>
      <c r="BL161" s="18" t="s">
        <v>268</v>
      </c>
      <c r="BM161" s="224" t="s">
        <v>1335</v>
      </c>
    </row>
    <row r="162" spans="1:51" s="13" customFormat="1" ht="12">
      <c r="A162" s="13"/>
      <c r="B162" s="231"/>
      <c r="C162" s="232"/>
      <c r="D162" s="226" t="s">
        <v>163</v>
      </c>
      <c r="E162" s="233" t="s">
        <v>19</v>
      </c>
      <c r="F162" s="234" t="s">
        <v>1332</v>
      </c>
      <c r="G162" s="232"/>
      <c r="H162" s="233" t="s">
        <v>19</v>
      </c>
      <c r="I162" s="235"/>
      <c r="J162" s="232"/>
      <c r="K162" s="232"/>
      <c r="L162" s="236"/>
      <c r="M162" s="237"/>
      <c r="N162" s="238"/>
      <c r="O162" s="238"/>
      <c r="P162" s="238"/>
      <c r="Q162" s="238"/>
      <c r="R162" s="238"/>
      <c r="S162" s="238"/>
      <c r="T162" s="239"/>
      <c r="U162" s="13"/>
      <c r="V162" s="13"/>
      <c r="W162" s="13"/>
      <c r="X162" s="13"/>
      <c r="Y162" s="13"/>
      <c r="Z162" s="13"/>
      <c r="AA162" s="13"/>
      <c r="AB162" s="13"/>
      <c r="AC162" s="13"/>
      <c r="AD162" s="13"/>
      <c r="AE162" s="13"/>
      <c r="AT162" s="240" t="s">
        <v>163</v>
      </c>
      <c r="AU162" s="240" t="s">
        <v>83</v>
      </c>
      <c r="AV162" s="13" t="s">
        <v>81</v>
      </c>
      <c r="AW162" s="13" t="s">
        <v>33</v>
      </c>
      <c r="AX162" s="13" t="s">
        <v>74</v>
      </c>
      <c r="AY162" s="240" t="s">
        <v>152</v>
      </c>
    </row>
    <row r="163" spans="1:51" s="14" customFormat="1" ht="12">
      <c r="A163" s="14"/>
      <c r="B163" s="241"/>
      <c r="C163" s="242"/>
      <c r="D163" s="226" t="s">
        <v>163</v>
      </c>
      <c r="E163" s="243" t="s">
        <v>19</v>
      </c>
      <c r="F163" s="244" t="s">
        <v>81</v>
      </c>
      <c r="G163" s="242"/>
      <c r="H163" s="245">
        <v>1</v>
      </c>
      <c r="I163" s="246"/>
      <c r="J163" s="242"/>
      <c r="K163" s="242"/>
      <c r="L163" s="247"/>
      <c r="M163" s="248"/>
      <c r="N163" s="249"/>
      <c r="O163" s="249"/>
      <c r="P163" s="249"/>
      <c r="Q163" s="249"/>
      <c r="R163" s="249"/>
      <c r="S163" s="249"/>
      <c r="T163" s="250"/>
      <c r="U163" s="14"/>
      <c r="V163" s="14"/>
      <c r="W163" s="14"/>
      <c r="X163" s="14"/>
      <c r="Y163" s="14"/>
      <c r="Z163" s="14"/>
      <c r="AA163" s="14"/>
      <c r="AB163" s="14"/>
      <c r="AC163" s="14"/>
      <c r="AD163" s="14"/>
      <c r="AE163" s="14"/>
      <c r="AT163" s="251" t="s">
        <v>163</v>
      </c>
      <c r="AU163" s="251" t="s">
        <v>83</v>
      </c>
      <c r="AV163" s="14" t="s">
        <v>83</v>
      </c>
      <c r="AW163" s="14" t="s">
        <v>33</v>
      </c>
      <c r="AX163" s="14" t="s">
        <v>74</v>
      </c>
      <c r="AY163" s="251" t="s">
        <v>152</v>
      </c>
    </row>
    <row r="164" spans="1:51" s="15" customFormat="1" ht="12">
      <c r="A164" s="15"/>
      <c r="B164" s="252"/>
      <c r="C164" s="253"/>
      <c r="D164" s="226" t="s">
        <v>163</v>
      </c>
      <c r="E164" s="254" t="s">
        <v>19</v>
      </c>
      <c r="F164" s="255" t="s">
        <v>170</v>
      </c>
      <c r="G164" s="253"/>
      <c r="H164" s="256">
        <v>1</v>
      </c>
      <c r="I164" s="257"/>
      <c r="J164" s="253"/>
      <c r="K164" s="253"/>
      <c r="L164" s="258"/>
      <c r="M164" s="259"/>
      <c r="N164" s="260"/>
      <c r="O164" s="260"/>
      <c r="P164" s="260"/>
      <c r="Q164" s="260"/>
      <c r="R164" s="260"/>
      <c r="S164" s="260"/>
      <c r="T164" s="261"/>
      <c r="U164" s="15"/>
      <c r="V164" s="15"/>
      <c r="W164" s="15"/>
      <c r="X164" s="15"/>
      <c r="Y164" s="15"/>
      <c r="Z164" s="15"/>
      <c r="AA164" s="15"/>
      <c r="AB164" s="15"/>
      <c r="AC164" s="15"/>
      <c r="AD164" s="15"/>
      <c r="AE164" s="15"/>
      <c r="AT164" s="262" t="s">
        <v>163</v>
      </c>
      <c r="AU164" s="262" t="s">
        <v>83</v>
      </c>
      <c r="AV164" s="15" t="s">
        <v>159</v>
      </c>
      <c r="AW164" s="15" t="s">
        <v>33</v>
      </c>
      <c r="AX164" s="15" t="s">
        <v>81</v>
      </c>
      <c r="AY164" s="262" t="s">
        <v>152</v>
      </c>
    </row>
    <row r="165" spans="1:65" s="2" customFormat="1" ht="14.4" customHeight="1">
      <c r="A165" s="39"/>
      <c r="B165" s="40"/>
      <c r="C165" s="213" t="s">
        <v>8</v>
      </c>
      <c r="D165" s="213" t="s">
        <v>154</v>
      </c>
      <c r="E165" s="214" t="s">
        <v>1336</v>
      </c>
      <c r="F165" s="215" t="s">
        <v>1337</v>
      </c>
      <c r="G165" s="216" t="s">
        <v>749</v>
      </c>
      <c r="H165" s="217">
        <v>1</v>
      </c>
      <c r="I165" s="218"/>
      <c r="J165" s="219">
        <f>ROUND(I165*H165,2)</f>
        <v>0</v>
      </c>
      <c r="K165" s="215" t="s">
        <v>19</v>
      </c>
      <c r="L165" s="45"/>
      <c r="M165" s="220" t="s">
        <v>19</v>
      </c>
      <c r="N165" s="221" t="s">
        <v>45</v>
      </c>
      <c r="O165" s="85"/>
      <c r="P165" s="222">
        <f>O165*H165</f>
        <v>0</v>
      </c>
      <c r="Q165" s="222">
        <v>0</v>
      </c>
      <c r="R165" s="222">
        <f>Q165*H165</f>
        <v>0</v>
      </c>
      <c r="S165" s="222">
        <v>0</v>
      </c>
      <c r="T165" s="223">
        <f>S165*H165</f>
        <v>0</v>
      </c>
      <c r="U165" s="39"/>
      <c r="V165" s="39"/>
      <c r="W165" s="39"/>
      <c r="X165" s="39"/>
      <c r="Y165" s="39"/>
      <c r="Z165" s="39"/>
      <c r="AA165" s="39"/>
      <c r="AB165" s="39"/>
      <c r="AC165" s="39"/>
      <c r="AD165" s="39"/>
      <c r="AE165" s="39"/>
      <c r="AR165" s="224" t="s">
        <v>268</v>
      </c>
      <c r="AT165" s="224" t="s">
        <v>154</v>
      </c>
      <c r="AU165" s="224" t="s">
        <v>83</v>
      </c>
      <c r="AY165" s="18" t="s">
        <v>152</v>
      </c>
      <c r="BE165" s="225">
        <f>IF(N165="základní",J165,0)</f>
        <v>0</v>
      </c>
      <c r="BF165" s="225">
        <f>IF(N165="snížená",J165,0)</f>
        <v>0</v>
      </c>
      <c r="BG165" s="225">
        <f>IF(N165="zákl. přenesená",J165,0)</f>
        <v>0</v>
      </c>
      <c r="BH165" s="225">
        <f>IF(N165="sníž. přenesená",J165,0)</f>
        <v>0</v>
      </c>
      <c r="BI165" s="225">
        <f>IF(N165="nulová",J165,0)</f>
        <v>0</v>
      </c>
      <c r="BJ165" s="18" t="s">
        <v>81</v>
      </c>
      <c r="BK165" s="225">
        <f>ROUND(I165*H165,2)</f>
        <v>0</v>
      </c>
      <c r="BL165" s="18" t="s">
        <v>268</v>
      </c>
      <c r="BM165" s="224" t="s">
        <v>1338</v>
      </c>
    </row>
    <row r="166" spans="1:65" s="2" customFormat="1" ht="24.15" customHeight="1">
      <c r="A166" s="39"/>
      <c r="B166" s="40"/>
      <c r="C166" s="213" t="s">
        <v>268</v>
      </c>
      <c r="D166" s="213" t="s">
        <v>154</v>
      </c>
      <c r="E166" s="214" t="s">
        <v>1339</v>
      </c>
      <c r="F166" s="215" t="s">
        <v>1340</v>
      </c>
      <c r="G166" s="216" t="s">
        <v>1192</v>
      </c>
      <c r="H166" s="217">
        <v>2</v>
      </c>
      <c r="I166" s="218"/>
      <c r="J166" s="219">
        <f>ROUND(I166*H166,2)</f>
        <v>0</v>
      </c>
      <c r="K166" s="215" t="s">
        <v>158</v>
      </c>
      <c r="L166" s="45"/>
      <c r="M166" s="220" t="s">
        <v>19</v>
      </c>
      <c r="N166" s="221" t="s">
        <v>45</v>
      </c>
      <c r="O166" s="85"/>
      <c r="P166" s="222">
        <f>O166*H166</f>
        <v>0</v>
      </c>
      <c r="Q166" s="222">
        <v>0</v>
      </c>
      <c r="R166" s="222">
        <f>Q166*H166</f>
        <v>0</v>
      </c>
      <c r="S166" s="222">
        <v>0</v>
      </c>
      <c r="T166" s="223">
        <f>S166*H166</f>
        <v>0</v>
      </c>
      <c r="U166" s="39"/>
      <c r="V166" s="39"/>
      <c r="W166" s="39"/>
      <c r="X166" s="39"/>
      <c r="Y166" s="39"/>
      <c r="Z166" s="39"/>
      <c r="AA166" s="39"/>
      <c r="AB166" s="39"/>
      <c r="AC166" s="39"/>
      <c r="AD166" s="39"/>
      <c r="AE166" s="39"/>
      <c r="AR166" s="224" t="s">
        <v>268</v>
      </c>
      <c r="AT166" s="224" t="s">
        <v>154</v>
      </c>
      <c r="AU166" s="224" t="s">
        <v>83</v>
      </c>
      <c r="AY166" s="18" t="s">
        <v>152</v>
      </c>
      <c r="BE166" s="225">
        <f>IF(N166="základní",J166,0)</f>
        <v>0</v>
      </c>
      <c r="BF166" s="225">
        <f>IF(N166="snížená",J166,0)</f>
        <v>0</v>
      </c>
      <c r="BG166" s="225">
        <f>IF(N166="zákl. přenesená",J166,0)</f>
        <v>0</v>
      </c>
      <c r="BH166" s="225">
        <f>IF(N166="sníž. přenesená",J166,0)</f>
        <v>0</v>
      </c>
      <c r="BI166" s="225">
        <f>IF(N166="nulová",J166,0)</f>
        <v>0</v>
      </c>
      <c r="BJ166" s="18" t="s">
        <v>81</v>
      </c>
      <c r="BK166" s="225">
        <f>ROUND(I166*H166,2)</f>
        <v>0</v>
      </c>
      <c r="BL166" s="18" t="s">
        <v>268</v>
      </c>
      <c r="BM166" s="224" t="s">
        <v>1341</v>
      </c>
    </row>
    <row r="167" spans="1:51" s="13" customFormat="1" ht="12">
      <c r="A167" s="13"/>
      <c r="B167" s="231"/>
      <c r="C167" s="232"/>
      <c r="D167" s="226" t="s">
        <v>163</v>
      </c>
      <c r="E167" s="233" t="s">
        <v>19</v>
      </c>
      <c r="F167" s="234" t="s">
        <v>1342</v>
      </c>
      <c r="G167" s="232"/>
      <c r="H167" s="233" t="s">
        <v>19</v>
      </c>
      <c r="I167" s="235"/>
      <c r="J167" s="232"/>
      <c r="K167" s="232"/>
      <c r="L167" s="236"/>
      <c r="M167" s="237"/>
      <c r="N167" s="238"/>
      <c r="O167" s="238"/>
      <c r="P167" s="238"/>
      <c r="Q167" s="238"/>
      <c r="R167" s="238"/>
      <c r="S167" s="238"/>
      <c r="T167" s="239"/>
      <c r="U167" s="13"/>
      <c r="V167" s="13"/>
      <c r="W167" s="13"/>
      <c r="X167" s="13"/>
      <c r="Y167" s="13"/>
      <c r="Z167" s="13"/>
      <c r="AA167" s="13"/>
      <c r="AB167" s="13"/>
      <c r="AC167" s="13"/>
      <c r="AD167" s="13"/>
      <c r="AE167" s="13"/>
      <c r="AT167" s="240" t="s">
        <v>163</v>
      </c>
      <c r="AU167" s="240" t="s">
        <v>83</v>
      </c>
      <c r="AV167" s="13" t="s">
        <v>81</v>
      </c>
      <c r="AW167" s="13" t="s">
        <v>33</v>
      </c>
      <c r="AX167" s="13" t="s">
        <v>74</v>
      </c>
      <c r="AY167" s="240" t="s">
        <v>152</v>
      </c>
    </row>
    <row r="168" spans="1:51" s="14" customFormat="1" ht="12">
      <c r="A168" s="14"/>
      <c r="B168" s="241"/>
      <c r="C168" s="242"/>
      <c r="D168" s="226" t="s">
        <v>163</v>
      </c>
      <c r="E168" s="243" t="s">
        <v>19</v>
      </c>
      <c r="F168" s="244" t="s">
        <v>81</v>
      </c>
      <c r="G168" s="242"/>
      <c r="H168" s="245">
        <v>1</v>
      </c>
      <c r="I168" s="246"/>
      <c r="J168" s="242"/>
      <c r="K168" s="242"/>
      <c r="L168" s="247"/>
      <c r="M168" s="248"/>
      <c r="N168" s="249"/>
      <c r="O168" s="249"/>
      <c r="P168" s="249"/>
      <c r="Q168" s="249"/>
      <c r="R168" s="249"/>
      <c r="S168" s="249"/>
      <c r="T168" s="250"/>
      <c r="U168" s="14"/>
      <c r="V168" s="14"/>
      <c r="W168" s="14"/>
      <c r="X168" s="14"/>
      <c r="Y168" s="14"/>
      <c r="Z168" s="14"/>
      <c r="AA168" s="14"/>
      <c r="AB168" s="14"/>
      <c r="AC168" s="14"/>
      <c r="AD168" s="14"/>
      <c r="AE168" s="14"/>
      <c r="AT168" s="251" t="s">
        <v>163</v>
      </c>
      <c r="AU168" s="251" t="s">
        <v>83</v>
      </c>
      <c r="AV168" s="14" t="s">
        <v>83</v>
      </c>
      <c r="AW168" s="14" t="s">
        <v>33</v>
      </c>
      <c r="AX168" s="14" t="s">
        <v>74</v>
      </c>
      <c r="AY168" s="251" t="s">
        <v>152</v>
      </c>
    </row>
    <row r="169" spans="1:51" s="13" customFormat="1" ht="12">
      <c r="A169" s="13"/>
      <c r="B169" s="231"/>
      <c r="C169" s="232"/>
      <c r="D169" s="226" t="s">
        <v>163</v>
      </c>
      <c r="E169" s="233" t="s">
        <v>19</v>
      </c>
      <c r="F169" s="234" t="s">
        <v>1343</v>
      </c>
      <c r="G169" s="232"/>
      <c r="H169" s="233" t="s">
        <v>19</v>
      </c>
      <c r="I169" s="235"/>
      <c r="J169" s="232"/>
      <c r="K169" s="232"/>
      <c r="L169" s="236"/>
      <c r="M169" s="237"/>
      <c r="N169" s="238"/>
      <c r="O169" s="238"/>
      <c r="P169" s="238"/>
      <c r="Q169" s="238"/>
      <c r="R169" s="238"/>
      <c r="S169" s="238"/>
      <c r="T169" s="239"/>
      <c r="U169" s="13"/>
      <c r="V169" s="13"/>
      <c r="W169" s="13"/>
      <c r="X169" s="13"/>
      <c r="Y169" s="13"/>
      <c r="Z169" s="13"/>
      <c r="AA169" s="13"/>
      <c r="AB169" s="13"/>
      <c r="AC169" s="13"/>
      <c r="AD169" s="13"/>
      <c r="AE169" s="13"/>
      <c r="AT169" s="240" t="s">
        <v>163</v>
      </c>
      <c r="AU169" s="240" t="s">
        <v>83</v>
      </c>
      <c r="AV169" s="13" t="s">
        <v>81</v>
      </c>
      <c r="AW169" s="13" t="s">
        <v>33</v>
      </c>
      <c r="AX169" s="13" t="s">
        <v>74</v>
      </c>
      <c r="AY169" s="240" t="s">
        <v>152</v>
      </c>
    </row>
    <row r="170" spans="1:51" s="14" customFormat="1" ht="12">
      <c r="A170" s="14"/>
      <c r="B170" s="241"/>
      <c r="C170" s="242"/>
      <c r="D170" s="226" t="s">
        <v>163</v>
      </c>
      <c r="E170" s="243" t="s">
        <v>19</v>
      </c>
      <c r="F170" s="244" t="s">
        <v>81</v>
      </c>
      <c r="G170" s="242"/>
      <c r="H170" s="245">
        <v>1</v>
      </c>
      <c r="I170" s="246"/>
      <c r="J170" s="242"/>
      <c r="K170" s="242"/>
      <c r="L170" s="247"/>
      <c r="M170" s="248"/>
      <c r="N170" s="249"/>
      <c r="O170" s="249"/>
      <c r="P170" s="249"/>
      <c r="Q170" s="249"/>
      <c r="R170" s="249"/>
      <c r="S170" s="249"/>
      <c r="T170" s="250"/>
      <c r="U170" s="14"/>
      <c r="V170" s="14"/>
      <c r="W170" s="14"/>
      <c r="X170" s="14"/>
      <c r="Y170" s="14"/>
      <c r="Z170" s="14"/>
      <c r="AA170" s="14"/>
      <c r="AB170" s="14"/>
      <c r="AC170" s="14"/>
      <c r="AD170" s="14"/>
      <c r="AE170" s="14"/>
      <c r="AT170" s="251" t="s">
        <v>163</v>
      </c>
      <c r="AU170" s="251" t="s">
        <v>83</v>
      </c>
      <c r="AV170" s="14" t="s">
        <v>83</v>
      </c>
      <c r="AW170" s="14" t="s">
        <v>33</v>
      </c>
      <c r="AX170" s="14" t="s">
        <v>74</v>
      </c>
      <c r="AY170" s="251" t="s">
        <v>152</v>
      </c>
    </row>
    <row r="171" spans="1:51" s="15" customFormat="1" ht="12">
      <c r="A171" s="15"/>
      <c r="B171" s="252"/>
      <c r="C171" s="253"/>
      <c r="D171" s="226" t="s">
        <v>163</v>
      </c>
      <c r="E171" s="254" t="s">
        <v>19</v>
      </c>
      <c r="F171" s="255" t="s">
        <v>170</v>
      </c>
      <c r="G171" s="253"/>
      <c r="H171" s="256">
        <v>2</v>
      </c>
      <c r="I171" s="257"/>
      <c r="J171" s="253"/>
      <c r="K171" s="253"/>
      <c r="L171" s="258"/>
      <c r="M171" s="259"/>
      <c r="N171" s="260"/>
      <c r="O171" s="260"/>
      <c r="P171" s="260"/>
      <c r="Q171" s="260"/>
      <c r="R171" s="260"/>
      <c r="S171" s="260"/>
      <c r="T171" s="261"/>
      <c r="U171" s="15"/>
      <c r="V171" s="15"/>
      <c r="W171" s="15"/>
      <c r="X171" s="15"/>
      <c r="Y171" s="15"/>
      <c r="Z171" s="15"/>
      <c r="AA171" s="15"/>
      <c r="AB171" s="15"/>
      <c r="AC171" s="15"/>
      <c r="AD171" s="15"/>
      <c r="AE171" s="15"/>
      <c r="AT171" s="262" t="s">
        <v>163</v>
      </c>
      <c r="AU171" s="262" t="s">
        <v>83</v>
      </c>
      <c r="AV171" s="15" t="s">
        <v>159</v>
      </c>
      <c r="AW171" s="15" t="s">
        <v>33</v>
      </c>
      <c r="AX171" s="15" t="s">
        <v>81</v>
      </c>
      <c r="AY171" s="262" t="s">
        <v>152</v>
      </c>
    </row>
    <row r="172" spans="1:65" s="2" customFormat="1" ht="14.4" customHeight="1">
      <c r="A172" s="39"/>
      <c r="B172" s="40"/>
      <c r="C172" s="263" t="s">
        <v>277</v>
      </c>
      <c r="D172" s="263" t="s">
        <v>531</v>
      </c>
      <c r="E172" s="264" t="s">
        <v>1344</v>
      </c>
      <c r="F172" s="265" t="s">
        <v>1345</v>
      </c>
      <c r="G172" s="266" t="s">
        <v>1192</v>
      </c>
      <c r="H172" s="267">
        <v>2</v>
      </c>
      <c r="I172" s="268"/>
      <c r="J172" s="269">
        <f>ROUND(I172*H172,2)</f>
        <v>0</v>
      </c>
      <c r="K172" s="265" t="s">
        <v>1346</v>
      </c>
      <c r="L172" s="270"/>
      <c r="M172" s="271" t="s">
        <v>19</v>
      </c>
      <c r="N172" s="272" t="s">
        <v>45</v>
      </c>
      <c r="O172" s="85"/>
      <c r="P172" s="222">
        <f>O172*H172</f>
        <v>0</v>
      </c>
      <c r="Q172" s="222">
        <v>5E-05</v>
      </c>
      <c r="R172" s="222">
        <f>Q172*H172</f>
        <v>0.0001</v>
      </c>
      <c r="S172" s="222">
        <v>0</v>
      </c>
      <c r="T172" s="223">
        <f>S172*H172</f>
        <v>0</v>
      </c>
      <c r="U172" s="39"/>
      <c r="V172" s="39"/>
      <c r="W172" s="39"/>
      <c r="X172" s="39"/>
      <c r="Y172" s="39"/>
      <c r="Z172" s="39"/>
      <c r="AA172" s="39"/>
      <c r="AB172" s="39"/>
      <c r="AC172" s="39"/>
      <c r="AD172" s="39"/>
      <c r="AE172" s="39"/>
      <c r="AR172" s="224" t="s">
        <v>380</v>
      </c>
      <c r="AT172" s="224" t="s">
        <v>531</v>
      </c>
      <c r="AU172" s="224" t="s">
        <v>83</v>
      </c>
      <c r="AY172" s="18" t="s">
        <v>152</v>
      </c>
      <c r="BE172" s="225">
        <f>IF(N172="základní",J172,0)</f>
        <v>0</v>
      </c>
      <c r="BF172" s="225">
        <f>IF(N172="snížená",J172,0)</f>
        <v>0</v>
      </c>
      <c r="BG172" s="225">
        <f>IF(N172="zákl. přenesená",J172,0)</f>
        <v>0</v>
      </c>
      <c r="BH172" s="225">
        <f>IF(N172="sníž. přenesená",J172,0)</f>
        <v>0</v>
      </c>
      <c r="BI172" s="225">
        <f>IF(N172="nulová",J172,0)</f>
        <v>0</v>
      </c>
      <c r="BJ172" s="18" t="s">
        <v>81</v>
      </c>
      <c r="BK172" s="225">
        <f>ROUND(I172*H172,2)</f>
        <v>0</v>
      </c>
      <c r="BL172" s="18" t="s">
        <v>268</v>
      </c>
      <c r="BM172" s="224" t="s">
        <v>1347</v>
      </c>
    </row>
    <row r="173" spans="1:51" s="13" customFormat="1" ht="12">
      <c r="A173" s="13"/>
      <c r="B173" s="231"/>
      <c r="C173" s="232"/>
      <c r="D173" s="226" t="s">
        <v>163</v>
      </c>
      <c r="E173" s="233" t="s">
        <v>19</v>
      </c>
      <c r="F173" s="234" t="s">
        <v>1342</v>
      </c>
      <c r="G173" s="232"/>
      <c r="H173" s="233" t="s">
        <v>19</v>
      </c>
      <c r="I173" s="235"/>
      <c r="J173" s="232"/>
      <c r="K173" s="232"/>
      <c r="L173" s="236"/>
      <c r="M173" s="237"/>
      <c r="N173" s="238"/>
      <c r="O173" s="238"/>
      <c r="P173" s="238"/>
      <c r="Q173" s="238"/>
      <c r="R173" s="238"/>
      <c r="S173" s="238"/>
      <c r="T173" s="239"/>
      <c r="U173" s="13"/>
      <c r="V173" s="13"/>
      <c r="W173" s="13"/>
      <c r="X173" s="13"/>
      <c r="Y173" s="13"/>
      <c r="Z173" s="13"/>
      <c r="AA173" s="13"/>
      <c r="AB173" s="13"/>
      <c r="AC173" s="13"/>
      <c r="AD173" s="13"/>
      <c r="AE173" s="13"/>
      <c r="AT173" s="240" t="s">
        <v>163</v>
      </c>
      <c r="AU173" s="240" t="s">
        <v>83</v>
      </c>
      <c r="AV173" s="13" t="s">
        <v>81</v>
      </c>
      <c r="AW173" s="13" t="s">
        <v>33</v>
      </c>
      <c r="AX173" s="13" t="s">
        <v>74</v>
      </c>
      <c r="AY173" s="240" t="s">
        <v>152</v>
      </c>
    </row>
    <row r="174" spans="1:51" s="14" customFormat="1" ht="12">
      <c r="A174" s="14"/>
      <c r="B174" s="241"/>
      <c r="C174" s="242"/>
      <c r="D174" s="226" t="s">
        <v>163</v>
      </c>
      <c r="E174" s="243" t="s">
        <v>19</v>
      </c>
      <c r="F174" s="244" t="s">
        <v>81</v>
      </c>
      <c r="G174" s="242"/>
      <c r="H174" s="245">
        <v>1</v>
      </c>
      <c r="I174" s="246"/>
      <c r="J174" s="242"/>
      <c r="K174" s="242"/>
      <c r="L174" s="247"/>
      <c r="M174" s="248"/>
      <c r="N174" s="249"/>
      <c r="O174" s="249"/>
      <c r="P174" s="249"/>
      <c r="Q174" s="249"/>
      <c r="R174" s="249"/>
      <c r="S174" s="249"/>
      <c r="T174" s="250"/>
      <c r="U174" s="14"/>
      <c r="V174" s="14"/>
      <c r="W174" s="14"/>
      <c r="X174" s="14"/>
      <c r="Y174" s="14"/>
      <c r="Z174" s="14"/>
      <c r="AA174" s="14"/>
      <c r="AB174" s="14"/>
      <c r="AC174" s="14"/>
      <c r="AD174" s="14"/>
      <c r="AE174" s="14"/>
      <c r="AT174" s="251" t="s">
        <v>163</v>
      </c>
      <c r="AU174" s="251" t="s">
        <v>83</v>
      </c>
      <c r="AV174" s="14" t="s">
        <v>83</v>
      </c>
      <c r="AW174" s="14" t="s">
        <v>33</v>
      </c>
      <c r="AX174" s="14" t="s">
        <v>74</v>
      </c>
      <c r="AY174" s="251" t="s">
        <v>152</v>
      </c>
    </row>
    <row r="175" spans="1:51" s="13" customFormat="1" ht="12">
      <c r="A175" s="13"/>
      <c r="B175" s="231"/>
      <c r="C175" s="232"/>
      <c r="D175" s="226" t="s">
        <v>163</v>
      </c>
      <c r="E175" s="233" t="s">
        <v>19</v>
      </c>
      <c r="F175" s="234" t="s">
        <v>1343</v>
      </c>
      <c r="G175" s="232"/>
      <c r="H175" s="233" t="s">
        <v>19</v>
      </c>
      <c r="I175" s="235"/>
      <c r="J175" s="232"/>
      <c r="K175" s="232"/>
      <c r="L175" s="236"/>
      <c r="M175" s="237"/>
      <c r="N175" s="238"/>
      <c r="O175" s="238"/>
      <c r="P175" s="238"/>
      <c r="Q175" s="238"/>
      <c r="R175" s="238"/>
      <c r="S175" s="238"/>
      <c r="T175" s="239"/>
      <c r="U175" s="13"/>
      <c r="V175" s="13"/>
      <c r="W175" s="13"/>
      <c r="X175" s="13"/>
      <c r="Y175" s="13"/>
      <c r="Z175" s="13"/>
      <c r="AA175" s="13"/>
      <c r="AB175" s="13"/>
      <c r="AC175" s="13"/>
      <c r="AD175" s="13"/>
      <c r="AE175" s="13"/>
      <c r="AT175" s="240" t="s">
        <v>163</v>
      </c>
      <c r="AU175" s="240" t="s">
        <v>83</v>
      </c>
      <c r="AV175" s="13" t="s">
        <v>81</v>
      </c>
      <c r="AW175" s="13" t="s">
        <v>33</v>
      </c>
      <c r="AX175" s="13" t="s">
        <v>74</v>
      </c>
      <c r="AY175" s="240" t="s">
        <v>152</v>
      </c>
    </row>
    <row r="176" spans="1:51" s="14" customFormat="1" ht="12">
      <c r="A176" s="14"/>
      <c r="B176" s="241"/>
      <c r="C176" s="242"/>
      <c r="D176" s="226" t="s">
        <v>163</v>
      </c>
      <c r="E176" s="243" t="s">
        <v>19</v>
      </c>
      <c r="F176" s="244" t="s">
        <v>81</v>
      </c>
      <c r="G176" s="242"/>
      <c r="H176" s="245">
        <v>1</v>
      </c>
      <c r="I176" s="246"/>
      <c r="J176" s="242"/>
      <c r="K176" s="242"/>
      <c r="L176" s="247"/>
      <c r="M176" s="248"/>
      <c r="N176" s="249"/>
      <c r="O176" s="249"/>
      <c r="P176" s="249"/>
      <c r="Q176" s="249"/>
      <c r="R176" s="249"/>
      <c r="S176" s="249"/>
      <c r="T176" s="250"/>
      <c r="U176" s="14"/>
      <c r="V176" s="14"/>
      <c r="W176" s="14"/>
      <c r="X176" s="14"/>
      <c r="Y176" s="14"/>
      <c r="Z176" s="14"/>
      <c r="AA176" s="14"/>
      <c r="AB176" s="14"/>
      <c r="AC176" s="14"/>
      <c r="AD176" s="14"/>
      <c r="AE176" s="14"/>
      <c r="AT176" s="251" t="s">
        <v>163</v>
      </c>
      <c r="AU176" s="251" t="s">
        <v>83</v>
      </c>
      <c r="AV176" s="14" t="s">
        <v>83</v>
      </c>
      <c r="AW176" s="14" t="s">
        <v>33</v>
      </c>
      <c r="AX176" s="14" t="s">
        <v>74</v>
      </c>
      <c r="AY176" s="251" t="s">
        <v>152</v>
      </c>
    </row>
    <row r="177" spans="1:51" s="15" customFormat="1" ht="12">
      <c r="A177" s="15"/>
      <c r="B177" s="252"/>
      <c r="C177" s="253"/>
      <c r="D177" s="226" t="s">
        <v>163</v>
      </c>
      <c r="E177" s="254" t="s">
        <v>19</v>
      </c>
      <c r="F177" s="255" t="s">
        <v>170</v>
      </c>
      <c r="G177" s="253"/>
      <c r="H177" s="256">
        <v>2</v>
      </c>
      <c r="I177" s="257"/>
      <c r="J177" s="253"/>
      <c r="K177" s="253"/>
      <c r="L177" s="258"/>
      <c r="M177" s="259"/>
      <c r="N177" s="260"/>
      <c r="O177" s="260"/>
      <c r="P177" s="260"/>
      <c r="Q177" s="260"/>
      <c r="R177" s="260"/>
      <c r="S177" s="260"/>
      <c r="T177" s="261"/>
      <c r="U177" s="15"/>
      <c r="V177" s="15"/>
      <c r="W177" s="15"/>
      <c r="X177" s="15"/>
      <c r="Y177" s="15"/>
      <c r="Z177" s="15"/>
      <c r="AA177" s="15"/>
      <c r="AB177" s="15"/>
      <c r="AC177" s="15"/>
      <c r="AD177" s="15"/>
      <c r="AE177" s="15"/>
      <c r="AT177" s="262" t="s">
        <v>163</v>
      </c>
      <c r="AU177" s="262" t="s">
        <v>83</v>
      </c>
      <c r="AV177" s="15" t="s">
        <v>159</v>
      </c>
      <c r="AW177" s="15" t="s">
        <v>33</v>
      </c>
      <c r="AX177" s="15" t="s">
        <v>81</v>
      </c>
      <c r="AY177" s="262" t="s">
        <v>152</v>
      </c>
    </row>
    <row r="178" spans="1:65" s="2" customFormat="1" ht="14.4" customHeight="1">
      <c r="A178" s="39"/>
      <c r="B178" s="40"/>
      <c r="C178" s="213" t="s">
        <v>289</v>
      </c>
      <c r="D178" s="213" t="s">
        <v>154</v>
      </c>
      <c r="E178" s="214" t="s">
        <v>1348</v>
      </c>
      <c r="F178" s="215" t="s">
        <v>1349</v>
      </c>
      <c r="G178" s="216" t="s">
        <v>1192</v>
      </c>
      <c r="H178" s="217">
        <v>13</v>
      </c>
      <c r="I178" s="218"/>
      <c r="J178" s="219">
        <f>ROUND(I178*H178,2)</f>
        <v>0</v>
      </c>
      <c r="K178" s="215" t="s">
        <v>158</v>
      </c>
      <c r="L178" s="45"/>
      <c r="M178" s="220" t="s">
        <v>19</v>
      </c>
      <c r="N178" s="221" t="s">
        <v>45</v>
      </c>
      <c r="O178" s="85"/>
      <c r="P178" s="222">
        <f>O178*H178</f>
        <v>0</v>
      </c>
      <c r="Q178" s="222">
        <v>0</v>
      </c>
      <c r="R178" s="222">
        <f>Q178*H178</f>
        <v>0</v>
      </c>
      <c r="S178" s="222">
        <v>0</v>
      </c>
      <c r="T178" s="223">
        <f>S178*H178</f>
        <v>0</v>
      </c>
      <c r="U178" s="39"/>
      <c r="V178" s="39"/>
      <c r="W178" s="39"/>
      <c r="X178" s="39"/>
      <c r="Y178" s="39"/>
      <c r="Z178" s="39"/>
      <c r="AA178" s="39"/>
      <c r="AB178" s="39"/>
      <c r="AC178" s="39"/>
      <c r="AD178" s="39"/>
      <c r="AE178" s="39"/>
      <c r="AR178" s="224" t="s">
        <v>268</v>
      </c>
      <c r="AT178" s="224" t="s">
        <v>154</v>
      </c>
      <c r="AU178" s="224" t="s">
        <v>83</v>
      </c>
      <c r="AY178" s="18" t="s">
        <v>152</v>
      </c>
      <c r="BE178" s="225">
        <f>IF(N178="základní",J178,0)</f>
        <v>0</v>
      </c>
      <c r="BF178" s="225">
        <f>IF(N178="snížená",J178,0)</f>
        <v>0</v>
      </c>
      <c r="BG178" s="225">
        <f>IF(N178="zákl. přenesená",J178,0)</f>
        <v>0</v>
      </c>
      <c r="BH178" s="225">
        <f>IF(N178="sníž. přenesená",J178,0)</f>
        <v>0</v>
      </c>
      <c r="BI178" s="225">
        <f>IF(N178="nulová",J178,0)</f>
        <v>0</v>
      </c>
      <c r="BJ178" s="18" t="s">
        <v>81</v>
      </c>
      <c r="BK178" s="225">
        <f>ROUND(I178*H178,2)</f>
        <v>0</v>
      </c>
      <c r="BL178" s="18" t="s">
        <v>268</v>
      </c>
      <c r="BM178" s="224" t="s">
        <v>1350</v>
      </c>
    </row>
    <row r="179" spans="1:51" s="13" customFormat="1" ht="12">
      <c r="A179" s="13"/>
      <c r="B179" s="231"/>
      <c r="C179" s="232"/>
      <c r="D179" s="226" t="s">
        <v>163</v>
      </c>
      <c r="E179" s="233" t="s">
        <v>19</v>
      </c>
      <c r="F179" s="234" t="s">
        <v>1342</v>
      </c>
      <c r="G179" s="232"/>
      <c r="H179" s="233" t="s">
        <v>19</v>
      </c>
      <c r="I179" s="235"/>
      <c r="J179" s="232"/>
      <c r="K179" s="232"/>
      <c r="L179" s="236"/>
      <c r="M179" s="237"/>
      <c r="N179" s="238"/>
      <c r="O179" s="238"/>
      <c r="P179" s="238"/>
      <c r="Q179" s="238"/>
      <c r="R179" s="238"/>
      <c r="S179" s="238"/>
      <c r="T179" s="239"/>
      <c r="U179" s="13"/>
      <c r="V179" s="13"/>
      <c r="W179" s="13"/>
      <c r="X179" s="13"/>
      <c r="Y179" s="13"/>
      <c r="Z179" s="13"/>
      <c r="AA179" s="13"/>
      <c r="AB179" s="13"/>
      <c r="AC179" s="13"/>
      <c r="AD179" s="13"/>
      <c r="AE179" s="13"/>
      <c r="AT179" s="240" t="s">
        <v>163</v>
      </c>
      <c r="AU179" s="240" t="s">
        <v>83</v>
      </c>
      <c r="AV179" s="13" t="s">
        <v>81</v>
      </c>
      <c r="AW179" s="13" t="s">
        <v>33</v>
      </c>
      <c r="AX179" s="13" t="s">
        <v>74</v>
      </c>
      <c r="AY179" s="240" t="s">
        <v>152</v>
      </c>
    </row>
    <row r="180" spans="1:51" s="14" customFormat="1" ht="12">
      <c r="A180" s="14"/>
      <c r="B180" s="241"/>
      <c r="C180" s="242"/>
      <c r="D180" s="226" t="s">
        <v>163</v>
      </c>
      <c r="E180" s="243" t="s">
        <v>19</v>
      </c>
      <c r="F180" s="244" t="s">
        <v>189</v>
      </c>
      <c r="G180" s="242"/>
      <c r="H180" s="245">
        <v>5</v>
      </c>
      <c r="I180" s="246"/>
      <c r="J180" s="242"/>
      <c r="K180" s="242"/>
      <c r="L180" s="247"/>
      <c r="M180" s="248"/>
      <c r="N180" s="249"/>
      <c r="O180" s="249"/>
      <c r="P180" s="249"/>
      <c r="Q180" s="249"/>
      <c r="R180" s="249"/>
      <c r="S180" s="249"/>
      <c r="T180" s="250"/>
      <c r="U180" s="14"/>
      <c r="V180" s="14"/>
      <c r="W180" s="14"/>
      <c r="X180" s="14"/>
      <c r="Y180" s="14"/>
      <c r="Z180" s="14"/>
      <c r="AA180" s="14"/>
      <c r="AB180" s="14"/>
      <c r="AC180" s="14"/>
      <c r="AD180" s="14"/>
      <c r="AE180" s="14"/>
      <c r="AT180" s="251" t="s">
        <v>163</v>
      </c>
      <c r="AU180" s="251" t="s">
        <v>83</v>
      </c>
      <c r="AV180" s="14" t="s">
        <v>83</v>
      </c>
      <c r="AW180" s="14" t="s">
        <v>33</v>
      </c>
      <c r="AX180" s="14" t="s">
        <v>74</v>
      </c>
      <c r="AY180" s="251" t="s">
        <v>152</v>
      </c>
    </row>
    <row r="181" spans="1:51" s="13" customFormat="1" ht="12">
      <c r="A181" s="13"/>
      <c r="B181" s="231"/>
      <c r="C181" s="232"/>
      <c r="D181" s="226" t="s">
        <v>163</v>
      </c>
      <c r="E181" s="233" t="s">
        <v>19</v>
      </c>
      <c r="F181" s="234" t="s">
        <v>1343</v>
      </c>
      <c r="G181" s="232"/>
      <c r="H181" s="233" t="s">
        <v>19</v>
      </c>
      <c r="I181" s="235"/>
      <c r="J181" s="232"/>
      <c r="K181" s="232"/>
      <c r="L181" s="236"/>
      <c r="M181" s="237"/>
      <c r="N181" s="238"/>
      <c r="O181" s="238"/>
      <c r="P181" s="238"/>
      <c r="Q181" s="238"/>
      <c r="R181" s="238"/>
      <c r="S181" s="238"/>
      <c r="T181" s="239"/>
      <c r="U181" s="13"/>
      <c r="V181" s="13"/>
      <c r="W181" s="13"/>
      <c r="X181" s="13"/>
      <c r="Y181" s="13"/>
      <c r="Z181" s="13"/>
      <c r="AA181" s="13"/>
      <c r="AB181" s="13"/>
      <c r="AC181" s="13"/>
      <c r="AD181" s="13"/>
      <c r="AE181" s="13"/>
      <c r="AT181" s="240" t="s">
        <v>163</v>
      </c>
      <c r="AU181" s="240" t="s">
        <v>83</v>
      </c>
      <c r="AV181" s="13" t="s">
        <v>81</v>
      </c>
      <c r="AW181" s="13" t="s">
        <v>33</v>
      </c>
      <c r="AX181" s="13" t="s">
        <v>74</v>
      </c>
      <c r="AY181" s="240" t="s">
        <v>152</v>
      </c>
    </row>
    <row r="182" spans="1:51" s="14" customFormat="1" ht="12">
      <c r="A182" s="14"/>
      <c r="B182" s="241"/>
      <c r="C182" s="242"/>
      <c r="D182" s="226" t="s">
        <v>163</v>
      </c>
      <c r="E182" s="243" t="s">
        <v>19</v>
      </c>
      <c r="F182" s="244" t="s">
        <v>207</v>
      </c>
      <c r="G182" s="242"/>
      <c r="H182" s="245">
        <v>8</v>
      </c>
      <c r="I182" s="246"/>
      <c r="J182" s="242"/>
      <c r="K182" s="242"/>
      <c r="L182" s="247"/>
      <c r="M182" s="248"/>
      <c r="N182" s="249"/>
      <c r="O182" s="249"/>
      <c r="P182" s="249"/>
      <c r="Q182" s="249"/>
      <c r="R182" s="249"/>
      <c r="S182" s="249"/>
      <c r="T182" s="250"/>
      <c r="U182" s="14"/>
      <c r="V182" s="14"/>
      <c r="W182" s="14"/>
      <c r="X182" s="14"/>
      <c r="Y182" s="14"/>
      <c r="Z182" s="14"/>
      <c r="AA182" s="14"/>
      <c r="AB182" s="14"/>
      <c r="AC182" s="14"/>
      <c r="AD182" s="14"/>
      <c r="AE182" s="14"/>
      <c r="AT182" s="251" t="s">
        <v>163</v>
      </c>
      <c r="AU182" s="251" t="s">
        <v>83</v>
      </c>
      <c r="AV182" s="14" t="s">
        <v>83</v>
      </c>
      <c r="AW182" s="14" t="s">
        <v>33</v>
      </c>
      <c r="AX182" s="14" t="s">
        <v>74</v>
      </c>
      <c r="AY182" s="251" t="s">
        <v>152</v>
      </c>
    </row>
    <row r="183" spans="1:51" s="15" customFormat="1" ht="12">
      <c r="A183" s="15"/>
      <c r="B183" s="252"/>
      <c r="C183" s="253"/>
      <c r="D183" s="226" t="s">
        <v>163</v>
      </c>
      <c r="E183" s="254" t="s">
        <v>19</v>
      </c>
      <c r="F183" s="255" t="s">
        <v>170</v>
      </c>
      <c r="G183" s="253"/>
      <c r="H183" s="256">
        <v>13</v>
      </c>
      <c r="I183" s="257"/>
      <c r="J183" s="253"/>
      <c r="K183" s="253"/>
      <c r="L183" s="258"/>
      <c r="M183" s="259"/>
      <c r="N183" s="260"/>
      <c r="O183" s="260"/>
      <c r="P183" s="260"/>
      <c r="Q183" s="260"/>
      <c r="R183" s="260"/>
      <c r="S183" s="260"/>
      <c r="T183" s="261"/>
      <c r="U183" s="15"/>
      <c r="V183" s="15"/>
      <c r="W183" s="15"/>
      <c r="X183" s="15"/>
      <c r="Y183" s="15"/>
      <c r="Z183" s="15"/>
      <c r="AA183" s="15"/>
      <c r="AB183" s="15"/>
      <c r="AC183" s="15"/>
      <c r="AD183" s="15"/>
      <c r="AE183" s="15"/>
      <c r="AT183" s="262" t="s">
        <v>163</v>
      </c>
      <c r="AU183" s="262" t="s">
        <v>83</v>
      </c>
      <c r="AV183" s="15" t="s">
        <v>159</v>
      </c>
      <c r="AW183" s="15" t="s">
        <v>33</v>
      </c>
      <c r="AX183" s="15" t="s">
        <v>81</v>
      </c>
      <c r="AY183" s="262" t="s">
        <v>152</v>
      </c>
    </row>
    <row r="184" spans="1:65" s="2" customFormat="1" ht="14.4" customHeight="1">
      <c r="A184" s="39"/>
      <c r="B184" s="40"/>
      <c r="C184" s="263" t="s">
        <v>294</v>
      </c>
      <c r="D184" s="263" t="s">
        <v>531</v>
      </c>
      <c r="E184" s="264" t="s">
        <v>1351</v>
      </c>
      <c r="F184" s="265" t="s">
        <v>1352</v>
      </c>
      <c r="G184" s="266" t="s">
        <v>1192</v>
      </c>
      <c r="H184" s="267">
        <v>13</v>
      </c>
      <c r="I184" s="268"/>
      <c r="J184" s="269">
        <f>ROUND(I184*H184,2)</f>
        <v>0</v>
      </c>
      <c r="K184" s="265" t="s">
        <v>158</v>
      </c>
      <c r="L184" s="270"/>
      <c r="M184" s="271" t="s">
        <v>19</v>
      </c>
      <c r="N184" s="272" t="s">
        <v>45</v>
      </c>
      <c r="O184" s="85"/>
      <c r="P184" s="222">
        <f>O184*H184</f>
        <v>0</v>
      </c>
      <c r="Q184" s="222">
        <v>7E-05</v>
      </c>
      <c r="R184" s="222">
        <f>Q184*H184</f>
        <v>0.0009099999999999999</v>
      </c>
      <c r="S184" s="222">
        <v>0</v>
      </c>
      <c r="T184" s="223">
        <f>S184*H184</f>
        <v>0</v>
      </c>
      <c r="U184" s="39"/>
      <c r="V184" s="39"/>
      <c r="W184" s="39"/>
      <c r="X184" s="39"/>
      <c r="Y184" s="39"/>
      <c r="Z184" s="39"/>
      <c r="AA184" s="39"/>
      <c r="AB184" s="39"/>
      <c r="AC184" s="39"/>
      <c r="AD184" s="39"/>
      <c r="AE184" s="39"/>
      <c r="AR184" s="224" t="s">
        <v>380</v>
      </c>
      <c r="AT184" s="224" t="s">
        <v>531</v>
      </c>
      <c r="AU184" s="224" t="s">
        <v>83</v>
      </c>
      <c r="AY184" s="18" t="s">
        <v>152</v>
      </c>
      <c r="BE184" s="225">
        <f>IF(N184="základní",J184,0)</f>
        <v>0</v>
      </c>
      <c r="BF184" s="225">
        <f>IF(N184="snížená",J184,0)</f>
        <v>0</v>
      </c>
      <c r="BG184" s="225">
        <f>IF(N184="zákl. přenesená",J184,0)</f>
        <v>0</v>
      </c>
      <c r="BH184" s="225">
        <f>IF(N184="sníž. přenesená",J184,0)</f>
        <v>0</v>
      </c>
      <c r="BI184" s="225">
        <f>IF(N184="nulová",J184,0)</f>
        <v>0</v>
      </c>
      <c r="BJ184" s="18" t="s">
        <v>81</v>
      </c>
      <c r="BK184" s="225">
        <f>ROUND(I184*H184,2)</f>
        <v>0</v>
      </c>
      <c r="BL184" s="18" t="s">
        <v>268</v>
      </c>
      <c r="BM184" s="224" t="s">
        <v>1353</v>
      </c>
    </row>
    <row r="185" spans="1:51" s="13" customFormat="1" ht="12">
      <c r="A185" s="13"/>
      <c r="B185" s="231"/>
      <c r="C185" s="232"/>
      <c r="D185" s="226" t="s">
        <v>163</v>
      </c>
      <c r="E185" s="233" t="s">
        <v>19</v>
      </c>
      <c r="F185" s="234" t="s">
        <v>1342</v>
      </c>
      <c r="G185" s="232"/>
      <c r="H185" s="233" t="s">
        <v>19</v>
      </c>
      <c r="I185" s="235"/>
      <c r="J185" s="232"/>
      <c r="K185" s="232"/>
      <c r="L185" s="236"/>
      <c r="M185" s="237"/>
      <c r="N185" s="238"/>
      <c r="O185" s="238"/>
      <c r="P185" s="238"/>
      <c r="Q185" s="238"/>
      <c r="R185" s="238"/>
      <c r="S185" s="238"/>
      <c r="T185" s="239"/>
      <c r="U185" s="13"/>
      <c r="V185" s="13"/>
      <c r="W185" s="13"/>
      <c r="X185" s="13"/>
      <c r="Y185" s="13"/>
      <c r="Z185" s="13"/>
      <c r="AA185" s="13"/>
      <c r="AB185" s="13"/>
      <c r="AC185" s="13"/>
      <c r="AD185" s="13"/>
      <c r="AE185" s="13"/>
      <c r="AT185" s="240" t="s">
        <v>163</v>
      </c>
      <c r="AU185" s="240" t="s">
        <v>83</v>
      </c>
      <c r="AV185" s="13" t="s">
        <v>81</v>
      </c>
      <c r="AW185" s="13" t="s">
        <v>33</v>
      </c>
      <c r="AX185" s="13" t="s">
        <v>74</v>
      </c>
      <c r="AY185" s="240" t="s">
        <v>152</v>
      </c>
    </row>
    <row r="186" spans="1:51" s="14" customFormat="1" ht="12">
      <c r="A186" s="14"/>
      <c r="B186" s="241"/>
      <c r="C186" s="242"/>
      <c r="D186" s="226" t="s">
        <v>163</v>
      </c>
      <c r="E186" s="243" t="s">
        <v>19</v>
      </c>
      <c r="F186" s="244" t="s">
        <v>189</v>
      </c>
      <c r="G186" s="242"/>
      <c r="H186" s="245">
        <v>5</v>
      </c>
      <c r="I186" s="246"/>
      <c r="J186" s="242"/>
      <c r="K186" s="242"/>
      <c r="L186" s="247"/>
      <c r="M186" s="248"/>
      <c r="N186" s="249"/>
      <c r="O186" s="249"/>
      <c r="P186" s="249"/>
      <c r="Q186" s="249"/>
      <c r="R186" s="249"/>
      <c r="S186" s="249"/>
      <c r="T186" s="250"/>
      <c r="U186" s="14"/>
      <c r="V186" s="14"/>
      <c r="W186" s="14"/>
      <c r="X186" s="14"/>
      <c r="Y186" s="14"/>
      <c r="Z186" s="14"/>
      <c r="AA186" s="14"/>
      <c r="AB186" s="14"/>
      <c r="AC186" s="14"/>
      <c r="AD186" s="14"/>
      <c r="AE186" s="14"/>
      <c r="AT186" s="251" t="s">
        <v>163</v>
      </c>
      <c r="AU186" s="251" t="s">
        <v>83</v>
      </c>
      <c r="AV186" s="14" t="s">
        <v>83</v>
      </c>
      <c r="AW186" s="14" t="s">
        <v>33</v>
      </c>
      <c r="AX186" s="14" t="s">
        <v>74</v>
      </c>
      <c r="AY186" s="251" t="s">
        <v>152</v>
      </c>
    </row>
    <row r="187" spans="1:51" s="13" customFormat="1" ht="12">
      <c r="A187" s="13"/>
      <c r="B187" s="231"/>
      <c r="C187" s="232"/>
      <c r="D187" s="226" t="s">
        <v>163</v>
      </c>
      <c r="E187" s="233" t="s">
        <v>19</v>
      </c>
      <c r="F187" s="234" t="s">
        <v>1343</v>
      </c>
      <c r="G187" s="232"/>
      <c r="H187" s="233" t="s">
        <v>19</v>
      </c>
      <c r="I187" s="235"/>
      <c r="J187" s="232"/>
      <c r="K187" s="232"/>
      <c r="L187" s="236"/>
      <c r="M187" s="237"/>
      <c r="N187" s="238"/>
      <c r="O187" s="238"/>
      <c r="P187" s="238"/>
      <c r="Q187" s="238"/>
      <c r="R187" s="238"/>
      <c r="S187" s="238"/>
      <c r="T187" s="239"/>
      <c r="U187" s="13"/>
      <c r="V187" s="13"/>
      <c r="W187" s="13"/>
      <c r="X187" s="13"/>
      <c r="Y187" s="13"/>
      <c r="Z187" s="13"/>
      <c r="AA187" s="13"/>
      <c r="AB187" s="13"/>
      <c r="AC187" s="13"/>
      <c r="AD187" s="13"/>
      <c r="AE187" s="13"/>
      <c r="AT187" s="240" t="s">
        <v>163</v>
      </c>
      <c r="AU187" s="240" t="s">
        <v>83</v>
      </c>
      <c r="AV187" s="13" t="s">
        <v>81</v>
      </c>
      <c r="AW187" s="13" t="s">
        <v>33</v>
      </c>
      <c r="AX187" s="13" t="s">
        <v>74</v>
      </c>
      <c r="AY187" s="240" t="s">
        <v>152</v>
      </c>
    </row>
    <row r="188" spans="1:51" s="14" customFormat="1" ht="12">
      <c r="A188" s="14"/>
      <c r="B188" s="241"/>
      <c r="C188" s="242"/>
      <c r="D188" s="226" t="s">
        <v>163</v>
      </c>
      <c r="E188" s="243" t="s">
        <v>19</v>
      </c>
      <c r="F188" s="244" t="s">
        <v>207</v>
      </c>
      <c r="G188" s="242"/>
      <c r="H188" s="245">
        <v>8</v>
      </c>
      <c r="I188" s="246"/>
      <c r="J188" s="242"/>
      <c r="K188" s="242"/>
      <c r="L188" s="247"/>
      <c r="M188" s="248"/>
      <c r="N188" s="249"/>
      <c r="O188" s="249"/>
      <c r="P188" s="249"/>
      <c r="Q188" s="249"/>
      <c r="R188" s="249"/>
      <c r="S188" s="249"/>
      <c r="T188" s="250"/>
      <c r="U188" s="14"/>
      <c r="V188" s="14"/>
      <c r="W188" s="14"/>
      <c r="X188" s="14"/>
      <c r="Y188" s="14"/>
      <c r="Z188" s="14"/>
      <c r="AA188" s="14"/>
      <c r="AB188" s="14"/>
      <c r="AC188" s="14"/>
      <c r="AD188" s="14"/>
      <c r="AE188" s="14"/>
      <c r="AT188" s="251" t="s">
        <v>163</v>
      </c>
      <c r="AU188" s="251" t="s">
        <v>83</v>
      </c>
      <c r="AV188" s="14" t="s">
        <v>83</v>
      </c>
      <c r="AW188" s="14" t="s">
        <v>33</v>
      </c>
      <c r="AX188" s="14" t="s">
        <v>74</v>
      </c>
      <c r="AY188" s="251" t="s">
        <v>152</v>
      </c>
    </row>
    <row r="189" spans="1:51" s="15" customFormat="1" ht="12">
      <c r="A189" s="15"/>
      <c r="B189" s="252"/>
      <c r="C189" s="253"/>
      <c r="D189" s="226" t="s">
        <v>163</v>
      </c>
      <c r="E189" s="254" t="s">
        <v>19</v>
      </c>
      <c r="F189" s="255" t="s">
        <v>170</v>
      </c>
      <c r="G189" s="253"/>
      <c r="H189" s="256">
        <v>13</v>
      </c>
      <c r="I189" s="257"/>
      <c r="J189" s="253"/>
      <c r="K189" s="253"/>
      <c r="L189" s="258"/>
      <c r="M189" s="259"/>
      <c r="N189" s="260"/>
      <c r="O189" s="260"/>
      <c r="P189" s="260"/>
      <c r="Q189" s="260"/>
      <c r="R189" s="260"/>
      <c r="S189" s="260"/>
      <c r="T189" s="261"/>
      <c r="U189" s="15"/>
      <c r="V189" s="15"/>
      <c r="W189" s="15"/>
      <c r="X189" s="15"/>
      <c r="Y189" s="15"/>
      <c r="Z189" s="15"/>
      <c r="AA189" s="15"/>
      <c r="AB189" s="15"/>
      <c r="AC189" s="15"/>
      <c r="AD189" s="15"/>
      <c r="AE189" s="15"/>
      <c r="AT189" s="262" t="s">
        <v>163</v>
      </c>
      <c r="AU189" s="262" t="s">
        <v>83</v>
      </c>
      <c r="AV189" s="15" t="s">
        <v>159</v>
      </c>
      <c r="AW189" s="15" t="s">
        <v>33</v>
      </c>
      <c r="AX189" s="15" t="s">
        <v>81</v>
      </c>
      <c r="AY189" s="262" t="s">
        <v>152</v>
      </c>
    </row>
    <row r="190" spans="1:65" s="2" customFormat="1" ht="14.4" customHeight="1">
      <c r="A190" s="39"/>
      <c r="B190" s="40"/>
      <c r="C190" s="213" t="s">
        <v>303</v>
      </c>
      <c r="D190" s="213" t="s">
        <v>154</v>
      </c>
      <c r="E190" s="214" t="s">
        <v>1354</v>
      </c>
      <c r="F190" s="215" t="s">
        <v>1355</v>
      </c>
      <c r="G190" s="216" t="s">
        <v>1192</v>
      </c>
      <c r="H190" s="217">
        <v>1</v>
      </c>
      <c r="I190" s="218"/>
      <c r="J190" s="219">
        <f>ROUND(I190*H190,2)</f>
        <v>0</v>
      </c>
      <c r="K190" s="215" t="s">
        <v>158</v>
      </c>
      <c r="L190" s="45"/>
      <c r="M190" s="220" t="s">
        <v>19</v>
      </c>
      <c r="N190" s="221" t="s">
        <v>45</v>
      </c>
      <c r="O190" s="85"/>
      <c r="P190" s="222">
        <f>O190*H190</f>
        <v>0</v>
      </c>
      <c r="Q190" s="222">
        <v>0</v>
      </c>
      <c r="R190" s="222">
        <f>Q190*H190</f>
        <v>0</v>
      </c>
      <c r="S190" s="222">
        <v>0</v>
      </c>
      <c r="T190" s="223">
        <f>S190*H190</f>
        <v>0</v>
      </c>
      <c r="U190" s="39"/>
      <c r="V190" s="39"/>
      <c r="W190" s="39"/>
      <c r="X190" s="39"/>
      <c r="Y190" s="39"/>
      <c r="Z190" s="39"/>
      <c r="AA190" s="39"/>
      <c r="AB190" s="39"/>
      <c r="AC190" s="39"/>
      <c r="AD190" s="39"/>
      <c r="AE190" s="39"/>
      <c r="AR190" s="224" t="s">
        <v>268</v>
      </c>
      <c r="AT190" s="224" t="s">
        <v>154</v>
      </c>
      <c r="AU190" s="224" t="s">
        <v>83</v>
      </c>
      <c r="AY190" s="18" t="s">
        <v>152</v>
      </c>
      <c r="BE190" s="225">
        <f>IF(N190="základní",J190,0)</f>
        <v>0</v>
      </c>
      <c r="BF190" s="225">
        <f>IF(N190="snížená",J190,0)</f>
        <v>0</v>
      </c>
      <c r="BG190" s="225">
        <f>IF(N190="zákl. přenesená",J190,0)</f>
        <v>0</v>
      </c>
      <c r="BH190" s="225">
        <f>IF(N190="sníž. přenesená",J190,0)</f>
        <v>0</v>
      </c>
      <c r="BI190" s="225">
        <f>IF(N190="nulová",J190,0)</f>
        <v>0</v>
      </c>
      <c r="BJ190" s="18" t="s">
        <v>81</v>
      </c>
      <c r="BK190" s="225">
        <f>ROUND(I190*H190,2)</f>
        <v>0</v>
      </c>
      <c r="BL190" s="18" t="s">
        <v>268</v>
      </c>
      <c r="BM190" s="224" t="s">
        <v>1356</v>
      </c>
    </row>
    <row r="191" spans="1:51" s="13" customFormat="1" ht="12">
      <c r="A191" s="13"/>
      <c r="B191" s="231"/>
      <c r="C191" s="232"/>
      <c r="D191" s="226" t="s">
        <v>163</v>
      </c>
      <c r="E191" s="233" t="s">
        <v>19</v>
      </c>
      <c r="F191" s="234" t="s">
        <v>1342</v>
      </c>
      <c r="G191" s="232"/>
      <c r="H191" s="233" t="s">
        <v>19</v>
      </c>
      <c r="I191" s="235"/>
      <c r="J191" s="232"/>
      <c r="K191" s="232"/>
      <c r="L191" s="236"/>
      <c r="M191" s="237"/>
      <c r="N191" s="238"/>
      <c r="O191" s="238"/>
      <c r="P191" s="238"/>
      <c r="Q191" s="238"/>
      <c r="R191" s="238"/>
      <c r="S191" s="238"/>
      <c r="T191" s="239"/>
      <c r="U191" s="13"/>
      <c r="V191" s="13"/>
      <c r="W191" s="13"/>
      <c r="X191" s="13"/>
      <c r="Y191" s="13"/>
      <c r="Z191" s="13"/>
      <c r="AA191" s="13"/>
      <c r="AB191" s="13"/>
      <c r="AC191" s="13"/>
      <c r="AD191" s="13"/>
      <c r="AE191" s="13"/>
      <c r="AT191" s="240" t="s">
        <v>163</v>
      </c>
      <c r="AU191" s="240" t="s">
        <v>83</v>
      </c>
      <c r="AV191" s="13" t="s">
        <v>81</v>
      </c>
      <c r="AW191" s="13" t="s">
        <v>33</v>
      </c>
      <c r="AX191" s="13" t="s">
        <v>74</v>
      </c>
      <c r="AY191" s="240" t="s">
        <v>152</v>
      </c>
    </row>
    <row r="192" spans="1:51" s="14" customFormat="1" ht="12">
      <c r="A192" s="14"/>
      <c r="B192" s="241"/>
      <c r="C192" s="242"/>
      <c r="D192" s="226" t="s">
        <v>163</v>
      </c>
      <c r="E192" s="243" t="s">
        <v>19</v>
      </c>
      <c r="F192" s="244" t="s">
        <v>81</v>
      </c>
      <c r="G192" s="242"/>
      <c r="H192" s="245">
        <v>1</v>
      </c>
      <c r="I192" s="246"/>
      <c r="J192" s="242"/>
      <c r="K192" s="242"/>
      <c r="L192" s="247"/>
      <c r="M192" s="248"/>
      <c r="N192" s="249"/>
      <c r="O192" s="249"/>
      <c r="P192" s="249"/>
      <c r="Q192" s="249"/>
      <c r="R192" s="249"/>
      <c r="S192" s="249"/>
      <c r="T192" s="250"/>
      <c r="U192" s="14"/>
      <c r="V192" s="14"/>
      <c r="W192" s="14"/>
      <c r="X192" s="14"/>
      <c r="Y192" s="14"/>
      <c r="Z192" s="14"/>
      <c r="AA192" s="14"/>
      <c r="AB192" s="14"/>
      <c r="AC192" s="14"/>
      <c r="AD192" s="14"/>
      <c r="AE192" s="14"/>
      <c r="AT192" s="251" t="s">
        <v>163</v>
      </c>
      <c r="AU192" s="251" t="s">
        <v>83</v>
      </c>
      <c r="AV192" s="14" t="s">
        <v>83</v>
      </c>
      <c r="AW192" s="14" t="s">
        <v>33</v>
      </c>
      <c r="AX192" s="14" t="s">
        <v>74</v>
      </c>
      <c r="AY192" s="251" t="s">
        <v>152</v>
      </c>
    </row>
    <row r="193" spans="1:51" s="15" customFormat="1" ht="12">
      <c r="A193" s="15"/>
      <c r="B193" s="252"/>
      <c r="C193" s="253"/>
      <c r="D193" s="226" t="s">
        <v>163</v>
      </c>
      <c r="E193" s="254" t="s">
        <v>19</v>
      </c>
      <c r="F193" s="255" t="s">
        <v>170</v>
      </c>
      <c r="G193" s="253"/>
      <c r="H193" s="256">
        <v>1</v>
      </c>
      <c r="I193" s="257"/>
      <c r="J193" s="253"/>
      <c r="K193" s="253"/>
      <c r="L193" s="258"/>
      <c r="M193" s="259"/>
      <c r="N193" s="260"/>
      <c r="O193" s="260"/>
      <c r="P193" s="260"/>
      <c r="Q193" s="260"/>
      <c r="R193" s="260"/>
      <c r="S193" s="260"/>
      <c r="T193" s="261"/>
      <c r="U193" s="15"/>
      <c r="V193" s="15"/>
      <c r="W193" s="15"/>
      <c r="X193" s="15"/>
      <c r="Y193" s="15"/>
      <c r="Z193" s="15"/>
      <c r="AA193" s="15"/>
      <c r="AB193" s="15"/>
      <c r="AC193" s="15"/>
      <c r="AD193" s="15"/>
      <c r="AE193" s="15"/>
      <c r="AT193" s="262" t="s">
        <v>163</v>
      </c>
      <c r="AU193" s="262" t="s">
        <v>83</v>
      </c>
      <c r="AV193" s="15" t="s">
        <v>159</v>
      </c>
      <c r="AW193" s="15" t="s">
        <v>33</v>
      </c>
      <c r="AX193" s="15" t="s">
        <v>81</v>
      </c>
      <c r="AY193" s="262" t="s">
        <v>152</v>
      </c>
    </row>
    <row r="194" spans="1:65" s="2" customFormat="1" ht="14.4" customHeight="1">
      <c r="A194" s="39"/>
      <c r="B194" s="40"/>
      <c r="C194" s="263" t="s">
        <v>7</v>
      </c>
      <c r="D194" s="263" t="s">
        <v>531</v>
      </c>
      <c r="E194" s="264" t="s">
        <v>1357</v>
      </c>
      <c r="F194" s="265" t="s">
        <v>1358</v>
      </c>
      <c r="G194" s="266" t="s">
        <v>1192</v>
      </c>
      <c r="H194" s="267">
        <v>1</v>
      </c>
      <c r="I194" s="268"/>
      <c r="J194" s="269">
        <f>ROUND(I194*H194,2)</f>
        <v>0</v>
      </c>
      <c r="K194" s="265" t="s">
        <v>158</v>
      </c>
      <c r="L194" s="270"/>
      <c r="M194" s="271" t="s">
        <v>19</v>
      </c>
      <c r="N194" s="272" t="s">
        <v>45</v>
      </c>
      <c r="O194" s="85"/>
      <c r="P194" s="222">
        <f>O194*H194</f>
        <v>0</v>
      </c>
      <c r="Q194" s="222">
        <v>0.00032</v>
      </c>
      <c r="R194" s="222">
        <f>Q194*H194</f>
        <v>0.00032</v>
      </c>
      <c r="S194" s="222">
        <v>0</v>
      </c>
      <c r="T194" s="223">
        <f>S194*H194</f>
        <v>0</v>
      </c>
      <c r="U194" s="39"/>
      <c r="V194" s="39"/>
      <c r="W194" s="39"/>
      <c r="X194" s="39"/>
      <c r="Y194" s="39"/>
      <c r="Z194" s="39"/>
      <c r="AA194" s="39"/>
      <c r="AB194" s="39"/>
      <c r="AC194" s="39"/>
      <c r="AD194" s="39"/>
      <c r="AE194" s="39"/>
      <c r="AR194" s="224" t="s">
        <v>380</v>
      </c>
      <c r="AT194" s="224" t="s">
        <v>531</v>
      </c>
      <c r="AU194" s="224" t="s">
        <v>83</v>
      </c>
      <c r="AY194" s="18" t="s">
        <v>152</v>
      </c>
      <c r="BE194" s="225">
        <f>IF(N194="základní",J194,0)</f>
        <v>0</v>
      </c>
      <c r="BF194" s="225">
        <f>IF(N194="snížená",J194,0)</f>
        <v>0</v>
      </c>
      <c r="BG194" s="225">
        <f>IF(N194="zákl. přenesená",J194,0)</f>
        <v>0</v>
      </c>
      <c r="BH194" s="225">
        <f>IF(N194="sníž. přenesená",J194,0)</f>
        <v>0</v>
      </c>
      <c r="BI194" s="225">
        <f>IF(N194="nulová",J194,0)</f>
        <v>0</v>
      </c>
      <c r="BJ194" s="18" t="s">
        <v>81</v>
      </c>
      <c r="BK194" s="225">
        <f>ROUND(I194*H194,2)</f>
        <v>0</v>
      </c>
      <c r="BL194" s="18" t="s">
        <v>268</v>
      </c>
      <c r="BM194" s="224" t="s">
        <v>1359</v>
      </c>
    </row>
    <row r="195" spans="1:51" s="13" customFormat="1" ht="12">
      <c r="A195" s="13"/>
      <c r="B195" s="231"/>
      <c r="C195" s="232"/>
      <c r="D195" s="226" t="s">
        <v>163</v>
      </c>
      <c r="E195" s="233" t="s">
        <v>19</v>
      </c>
      <c r="F195" s="234" t="s">
        <v>1342</v>
      </c>
      <c r="G195" s="232"/>
      <c r="H195" s="233" t="s">
        <v>19</v>
      </c>
      <c r="I195" s="235"/>
      <c r="J195" s="232"/>
      <c r="K195" s="232"/>
      <c r="L195" s="236"/>
      <c r="M195" s="237"/>
      <c r="N195" s="238"/>
      <c r="O195" s="238"/>
      <c r="P195" s="238"/>
      <c r="Q195" s="238"/>
      <c r="R195" s="238"/>
      <c r="S195" s="238"/>
      <c r="T195" s="239"/>
      <c r="U195" s="13"/>
      <c r="V195" s="13"/>
      <c r="W195" s="13"/>
      <c r="X195" s="13"/>
      <c r="Y195" s="13"/>
      <c r="Z195" s="13"/>
      <c r="AA195" s="13"/>
      <c r="AB195" s="13"/>
      <c r="AC195" s="13"/>
      <c r="AD195" s="13"/>
      <c r="AE195" s="13"/>
      <c r="AT195" s="240" t="s">
        <v>163</v>
      </c>
      <c r="AU195" s="240" t="s">
        <v>83</v>
      </c>
      <c r="AV195" s="13" t="s">
        <v>81</v>
      </c>
      <c r="AW195" s="13" t="s">
        <v>33</v>
      </c>
      <c r="AX195" s="13" t="s">
        <v>74</v>
      </c>
      <c r="AY195" s="240" t="s">
        <v>152</v>
      </c>
    </row>
    <row r="196" spans="1:51" s="14" customFormat="1" ht="12">
      <c r="A196" s="14"/>
      <c r="B196" s="241"/>
      <c r="C196" s="242"/>
      <c r="D196" s="226" t="s">
        <v>163</v>
      </c>
      <c r="E196" s="243" t="s">
        <v>19</v>
      </c>
      <c r="F196" s="244" t="s">
        <v>81</v>
      </c>
      <c r="G196" s="242"/>
      <c r="H196" s="245">
        <v>1</v>
      </c>
      <c r="I196" s="246"/>
      <c r="J196" s="242"/>
      <c r="K196" s="242"/>
      <c r="L196" s="247"/>
      <c r="M196" s="248"/>
      <c r="N196" s="249"/>
      <c r="O196" s="249"/>
      <c r="P196" s="249"/>
      <c r="Q196" s="249"/>
      <c r="R196" s="249"/>
      <c r="S196" s="249"/>
      <c r="T196" s="250"/>
      <c r="U196" s="14"/>
      <c r="V196" s="14"/>
      <c r="W196" s="14"/>
      <c r="X196" s="14"/>
      <c r="Y196" s="14"/>
      <c r="Z196" s="14"/>
      <c r="AA196" s="14"/>
      <c r="AB196" s="14"/>
      <c r="AC196" s="14"/>
      <c r="AD196" s="14"/>
      <c r="AE196" s="14"/>
      <c r="AT196" s="251" t="s">
        <v>163</v>
      </c>
      <c r="AU196" s="251" t="s">
        <v>83</v>
      </c>
      <c r="AV196" s="14" t="s">
        <v>83</v>
      </c>
      <c r="AW196" s="14" t="s">
        <v>33</v>
      </c>
      <c r="AX196" s="14" t="s">
        <v>74</v>
      </c>
      <c r="AY196" s="251" t="s">
        <v>152</v>
      </c>
    </row>
    <row r="197" spans="1:51" s="15" customFormat="1" ht="12">
      <c r="A197" s="15"/>
      <c r="B197" s="252"/>
      <c r="C197" s="253"/>
      <c r="D197" s="226" t="s">
        <v>163</v>
      </c>
      <c r="E197" s="254" t="s">
        <v>19</v>
      </c>
      <c r="F197" s="255" t="s">
        <v>170</v>
      </c>
      <c r="G197" s="253"/>
      <c r="H197" s="256">
        <v>1</v>
      </c>
      <c r="I197" s="257"/>
      <c r="J197" s="253"/>
      <c r="K197" s="253"/>
      <c r="L197" s="258"/>
      <c r="M197" s="259"/>
      <c r="N197" s="260"/>
      <c r="O197" s="260"/>
      <c r="P197" s="260"/>
      <c r="Q197" s="260"/>
      <c r="R197" s="260"/>
      <c r="S197" s="260"/>
      <c r="T197" s="261"/>
      <c r="U197" s="15"/>
      <c r="V197" s="15"/>
      <c r="W197" s="15"/>
      <c r="X197" s="15"/>
      <c r="Y197" s="15"/>
      <c r="Z197" s="15"/>
      <c r="AA197" s="15"/>
      <c r="AB197" s="15"/>
      <c r="AC197" s="15"/>
      <c r="AD197" s="15"/>
      <c r="AE197" s="15"/>
      <c r="AT197" s="262" t="s">
        <v>163</v>
      </c>
      <c r="AU197" s="262" t="s">
        <v>83</v>
      </c>
      <c r="AV197" s="15" t="s">
        <v>159</v>
      </c>
      <c r="AW197" s="15" t="s">
        <v>33</v>
      </c>
      <c r="AX197" s="15" t="s">
        <v>81</v>
      </c>
      <c r="AY197" s="262" t="s">
        <v>152</v>
      </c>
    </row>
    <row r="198" spans="1:65" s="2" customFormat="1" ht="14.4" customHeight="1">
      <c r="A198" s="39"/>
      <c r="B198" s="40"/>
      <c r="C198" s="213" t="s">
        <v>314</v>
      </c>
      <c r="D198" s="213" t="s">
        <v>154</v>
      </c>
      <c r="E198" s="214" t="s">
        <v>1360</v>
      </c>
      <c r="F198" s="215" t="s">
        <v>1361</v>
      </c>
      <c r="G198" s="216" t="s">
        <v>1192</v>
      </c>
      <c r="H198" s="217">
        <v>8</v>
      </c>
      <c r="I198" s="218"/>
      <c r="J198" s="219">
        <f>ROUND(I198*H198,2)</f>
        <v>0</v>
      </c>
      <c r="K198" s="215" t="s">
        <v>158</v>
      </c>
      <c r="L198" s="45"/>
      <c r="M198" s="220" t="s">
        <v>19</v>
      </c>
      <c r="N198" s="221" t="s">
        <v>45</v>
      </c>
      <c r="O198" s="85"/>
      <c r="P198" s="222">
        <f>O198*H198</f>
        <v>0</v>
      </c>
      <c r="Q198" s="222">
        <v>0</v>
      </c>
      <c r="R198" s="222">
        <f>Q198*H198</f>
        <v>0</v>
      </c>
      <c r="S198" s="222">
        <v>0</v>
      </c>
      <c r="T198" s="223">
        <f>S198*H198</f>
        <v>0</v>
      </c>
      <c r="U198" s="39"/>
      <c r="V198" s="39"/>
      <c r="W198" s="39"/>
      <c r="X198" s="39"/>
      <c r="Y198" s="39"/>
      <c r="Z198" s="39"/>
      <c r="AA198" s="39"/>
      <c r="AB198" s="39"/>
      <c r="AC198" s="39"/>
      <c r="AD198" s="39"/>
      <c r="AE198" s="39"/>
      <c r="AR198" s="224" t="s">
        <v>268</v>
      </c>
      <c r="AT198" s="224" t="s">
        <v>154</v>
      </c>
      <c r="AU198" s="224" t="s">
        <v>83</v>
      </c>
      <c r="AY198" s="18" t="s">
        <v>152</v>
      </c>
      <c r="BE198" s="225">
        <f>IF(N198="základní",J198,0)</f>
        <v>0</v>
      </c>
      <c r="BF198" s="225">
        <f>IF(N198="snížená",J198,0)</f>
        <v>0</v>
      </c>
      <c r="BG198" s="225">
        <f>IF(N198="zákl. přenesená",J198,0)</f>
        <v>0</v>
      </c>
      <c r="BH198" s="225">
        <f>IF(N198="sníž. přenesená",J198,0)</f>
        <v>0</v>
      </c>
      <c r="BI198" s="225">
        <f>IF(N198="nulová",J198,0)</f>
        <v>0</v>
      </c>
      <c r="BJ198" s="18" t="s">
        <v>81</v>
      </c>
      <c r="BK198" s="225">
        <f>ROUND(I198*H198,2)</f>
        <v>0</v>
      </c>
      <c r="BL198" s="18" t="s">
        <v>268</v>
      </c>
      <c r="BM198" s="224" t="s">
        <v>1362</v>
      </c>
    </row>
    <row r="199" spans="1:51" s="13" customFormat="1" ht="12">
      <c r="A199" s="13"/>
      <c r="B199" s="231"/>
      <c r="C199" s="232"/>
      <c r="D199" s="226" t="s">
        <v>163</v>
      </c>
      <c r="E199" s="233" t="s">
        <v>19</v>
      </c>
      <c r="F199" s="234" t="s">
        <v>1363</v>
      </c>
      <c r="G199" s="232"/>
      <c r="H199" s="233" t="s">
        <v>19</v>
      </c>
      <c r="I199" s="235"/>
      <c r="J199" s="232"/>
      <c r="K199" s="232"/>
      <c r="L199" s="236"/>
      <c r="M199" s="237"/>
      <c r="N199" s="238"/>
      <c r="O199" s="238"/>
      <c r="P199" s="238"/>
      <c r="Q199" s="238"/>
      <c r="R199" s="238"/>
      <c r="S199" s="238"/>
      <c r="T199" s="239"/>
      <c r="U199" s="13"/>
      <c r="V199" s="13"/>
      <c r="W199" s="13"/>
      <c r="X199" s="13"/>
      <c r="Y199" s="13"/>
      <c r="Z199" s="13"/>
      <c r="AA199" s="13"/>
      <c r="AB199" s="13"/>
      <c r="AC199" s="13"/>
      <c r="AD199" s="13"/>
      <c r="AE199" s="13"/>
      <c r="AT199" s="240" t="s">
        <v>163</v>
      </c>
      <c r="AU199" s="240" t="s">
        <v>83</v>
      </c>
      <c r="AV199" s="13" t="s">
        <v>81</v>
      </c>
      <c r="AW199" s="13" t="s">
        <v>33</v>
      </c>
      <c r="AX199" s="13" t="s">
        <v>74</v>
      </c>
      <c r="AY199" s="240" t="s">
        <v>152</v>
      </c>
    </row>
    <row r="200" spans="1:51" s="14" customFormat="1" ht="12">
      <c r="A200" s="14"/>
      <c r="B200" s="241"/>
      <c r="C200" s="242"/>
      <c r="D200" s="226" t="s">
        <v>163</v>
      </c>
      <c r="E200" s="243" t="s">
        <v>19</v>
      </c>
      <c r="F200" s="244" t="s">
        <v>159</v>
      </c>
      <c r="G200" s="242"/>
      <c r="H200" s="245">
        <v>4</v>
      </c>
      <c r="I200" s="246"/>
      <c r="J200" s="242"/>
      <c r="K200" s="242"/>
      <c r="L200" s="247"/>
      <c r="M200" s="248"/>
      <c r="N200" s="249"/>
      <c r="O200" s="249"/>
      <c r="P200" s="249"/>
      <c r="Q200" s="249"/>
      <c r="R200" s="249"/>
      <c r="S200" s="249"/>
      <c r="T200" s="250"/>
      <c r="U200" s="14"/>
      <c r="V200" s="14"/>
      <c r="W200" s="14"/>
      <c r="X200" s="14"/>
      <c r="Y200" s="14"/>
      <c r="Z200" s="14"/>
      <c r="AA200" s="14"/>
      <c r="AB200" s="14"/>
      <c r="AC200" s="14"/>
      <c r="AD200" s="14"/>
      <c r="AE200" s="14"/>
      <c r="AT200" s="251" t="s">
        <v>163</v>
      </c>
      <c r="AU200" s="251" t="s">
        <v>83</v>
      </c>
      <c r="AV200" s="14" t="s">
        <v>83</v>
      </c>
      <c r="AW200" s="14" t="s">
        <v>33</v>
      </c>
      <c r="AX200" s="14" t="s">
        <v>74</v>
      </c>
      <c r="AY200" s="251" t="s">
        <v>152</v>
      </c>
    </row>
    <row r="201" spans="1:51" s="13" customFormat="1" ht="12">
      <c r="A201" s="13"/>
      <c r="B201" s="231"/>
      <c r="C201" s="232"/>
      <c r="D201" s="226" t="s">
        <v>163</v>
      </c>
      <c r="E201" s="233" t="s">
        <v>19</v>
      </c>
      <c r="F201" s="234" t="s">
        <v>1364</v>
      </c>
      <c r="G201" s="232"/>
      <c r="H201" s="233" t="s">
        <v>19</v>
      </c>
      <c r="I201" s="235"/>
      <c r="J201" s="232"/>
      <c r="K201" s="232"/>
      <c r="L201" s="236"/>
      <c r="M201" s="237"/>
      <c r="N201" s="238"/>
      <c r="O201" s="238"/>
      <c r="P201" s="238"/>
      <c r="Q201" s="238"/>
      <c r="R201" s="238"/>
      <c r="S201" s="238"/>
      <c r="T201" s="239"/>
      <c r="U201" s="13"/>
      <c r="V201" s="13"/>
      <c r="W201" s="13"/>
      <c r="X201" s="13"/>
      <c r="Y201" s="13"/>
      <c r="Z201" s="13"/>
      <c r="AA201" s="13"/>
      <c r="AB201" s="13"/>
      <c r="AC201" s="13"/>
      <c r="AD201" s="13"/>
      <c r="AE201" s="13"/>
      <c r="AT201" s="240" t="s">
        <v>163</v>
      </c>
      <c r="AU201" s="240" t="s">
        <v>83</v>
      </c>
      <c r="AV201" s="13" t="s">
        <v>81</v>
      </c>
      <c r="AW201" s="13" t="s">
        <v>33</v>
      </c>
      <c r="AX201" s="13" t="s">
        <v>74</v>
      </c>
      <c r="AY201" s="240" t="s">
        <v>152</v>
      </c>
    </row>
    <row r="202" spans="1:51" s="14" customFormat="1" ht="12">
      <c r="A202" s="14"/>
      <c r="B202" s="241"/>
      <c r="C202" s="242"/>
      <c r="D202" s="226" t="s">
        <v>163</v>
      </c>
      <c r="E202" s="243" t="s">
        <v>19</v>
      </c>
      <c r="F202" s="244" t="s">
        <v>159</v>
      </c>
      <c r="G202" s="242"/>
      <c r="H202" s="245">
        <v>4</v>
      </c>
      <c r="I202" s="246"/>
      <c r="J202" s="242"/>
      <c r="K202" s="242"/>
      <c r="L202" s="247"/>
      <c r="M202" s="248"/>
      <c r="N202" s="249"/>
      <c r="O202" s="249"/>
      <c r="P202" s="249"/>
      <c r="Q202" s="249"/>
      <c r="R202" s="249"/>
      <c r="S202" s="249"/>
      <c r="T202" s="250"/>
      <c r="U202" s="14"/>
      <c r="V202" s="14"/>
      <c r="W202" s="14"/>
      <c r="X202" s="14"/>
      <c r="Y202" s="14"/>
      <c r="Z202" s="14"/>
      <c r="AA202" s="14"/>
      <c r="AB202" s="14"/>
      <c r="AC202" s="14"/>
      <c r="AD202" s="14"/>
      <c r="AE202" s="14"/>
      <c r="AT202" s="251" t="s">
        <v>163</v>
      </c>
      <c r="AU202" s="251" t="s">
        <v>83</v>
      </c>
      <c r="AV202" s="14" t="s">
        <v>83</v>
      </c>
      <c r="AW202" s="14" t="s">
        <v>33</v>
      </c>
      <c r="AX202" s="14" t="s">
        <v>74</v>
      </c>
      <c r="AY202" s="251" t="s">
        <v>152</v>
      </c>
    </row>
    <row r="203" spans="1:51" s="15" customFormat="1" ht="12">
      <c r="A203" s="15"/>
      <c r="B203" s="252"/>
      <c r="C203" s="253"/>
      <c r="D203" s="226" t="s">
        <v>163</v>
      </c>
      <c r="E203" s="254" t="s">
        <v>19</v>
      </c>
      <c r="F203" s="255" t="s">
        <v>170</v>
      </c>
      <c r="G203" s="253"/>
      <c r="H203" s="256">
        <v>8</v>
      </c>
      <c r="I203" s="257"/>
      <c r="J203" s="253"/>
      <c r="K203" s="253"/>
      <c r="L203" s="258"/>
      <c r="M203" s="259"/>
      <c r="N203" s="260"/>
      <c r="O203" s="260"/>
      <c r="P203" s="260"/>
      <c r="Q203" s="260"/>
      <c r="R203" s="260"/>
      <c r="S203" s="260"/>
      <c r="T203" s="261"/>
      <c r="U203" s="15"/>
      <c r="V203" s="15"/>
      <c r="W203" s="15"/>
      <c r="X203" s="15"/>
      <c r="Y203" s="15"/>
      <c r="Z203" s="15"/>
      <c r="AA203" s="15"/>
      <c r="AB203" s="15"/>
      <c r="AC203" s="15"/>
      <c r="AD203" s="15"/>
      <c r="AE203" s="15"/>
      <c r="AT203" s="262" t="s">
        <v>163</v>
      </c>
      <c r="AU203" s="262" t="s">
        <v>83</v>
      </c>
      <c r="AV203" s="15" t="s">
        <v>159</v>
      </c>
      <c r="AW203" s="15" t="s">
        <v>33</v>
      </c>
      <c r="AX203" s="15" t="s">
        <v>81</v>
      </c>
      <c r="AY203" s="262" t="s">
        <v>152</v>
      </c>
    </row>
    <row r="204" spans="1:65" s="2" customFormat="1" ht="14.4" customHeight="1">
      <c r="A204" s="39"/>
      <c r="B204" s="40"/>
      <c r="C204" s="263" t="s">
        <v>318</v>
      </c>
      <c r="D204" s="263" t="s">
        <v>531</v>
      </c>
      <c r="E204" s="264" t="s">
        <v>1365</v>
      </c>
      <c r="F204" s="265" t="s">
        <v>1366</v>
      </c>
      <c r="G204" s="266" t="s">
        <v>1192</v>
      </c>
      <c r="H204" s="267">
        <v>4</v>
      </c>
      <c r="I204" s="268"/>
      <c r="J204" s="269">
        <f>ROUND(I204*H204,2)</f>
        <v>0</v>
      </c>
      <c r="K204" s="265" t="s">
        <v>158</v>
      </c>
      <c r="L204" s="270"/>
      <c r="M204" s="271" t="s">
        <v>19</v>
      </c>
      <c r="N204" s="272" t="s">
        <v>45</v>
      </c>
      <c r="O204" s="85"/>
      <c r="P204" s="222">
        <f>O204*H204</f>
        <v>0</v>
      </c>
      <c r="Q204" s="222">
        <v>0.0004</v>
      </c>
      <c r="R204" s="222">
        <f>Q204*H204</f>
        <v>0.0016</v>
      </c>
      <c r="S204" s="222">
        <v>0</v>
      </c>
      <c r="T204" s="223">
        <f>S204*H204</f>
        <v>0</v>
      </c>
      <c r="U204" s="39"/>
      <c r="V204" s="39"/>
      <c r="W204" s="39"/>
      <c r="X204" s="39"/>
      <c r="Y204" s="39"/>
      <c r="Z204" s="39"/>
      <c r="AA204" s="39"/>
      <c r="AB204" s="39"/>
      <c r="AC204" s="39"/>
      <c r="AD204" s="39"/>
      <c r="AE204" s="39"/>
      <c r="AR204" s="224" t="s">
        <v>380</v>
      </c>
      <c r="AT204" s="224" t="s">
        <v>531</v>
      </c>
      <c r="AU204" s="224" t="s">
        <v>83</v>
      </c>
      <c r="AY204" s="18" t="s">
        <v>152</v>
      </c>
      <c r="BE204" s="225">
        <f>IF(N204="základní",J204,0)</f>
        <v>0</v>
      </c>
      <c r="BF204" s="225">
        <f>IF(N204="snížená",J204,0)</f>
        <v>0</v>
      </c>
      <c r="BG204" s="225">
        <f>IF(N204="zákl. přenesená",J204,0)</f>
        <v>0</v>
      </c>
      <c r="BH204" s="225">
        <f>IF(N204="sníž. přenesená",J204,0)</f>
        <v>0</v>
      </c>
      <c r="BI204" s="225">
        <f>IF(N204="nulová",J204,0)</f>
        <v>0</v>
      </c>
      <c r="BJ204" s="18" t="s">
        <v>81</v>
      </c>
      <c r="BK204" s="225">
        <f>ROUND(I204*H204,2)</f>
        <v>0</v>
      </c>
      <c r="BL204" s="18" t="s">
        <v>268</v>
      </c>
      <c r="BM204" s="224" t="s">
        <v>1367</v>
      </c>
    </row>
    <row r="205" spans="1:51" s="13" customFormat="1" ht="12">
      <c r="A205" s="13"/>
      <c r="B205" s="231"/>
      <c r="C205" s="232"/>
      <c r="D205" s="226" t="s">
        <v>163</v>
      </c>
      <c r="E205" s="233" t="s">
        <v>19</v>
      </c>
      <c r="F205" s="234" t="s">
        <v>1364</v>
      </c>
      <c r="G205" s="232"/>
      <c r="H205" s="233" t="s">
        <v>19</v>
      </c>
      <c r="I205" s="235"/>
      <c r="J205" s="232"/>
      <c r="K205" s="232"/>
      <c r="L205" s="236"/>
      <c r="M205" s="237"/>
      <c r="N205" s="238"/>
      <c r="O205" s="238"/>
      <c r="P205" s="238"/>
      <c r="Q205" s="238"/>
      <c r="R205" s="238"/>
      <c r="S205" s="238"/>
      <c r="T205" s="239"/>
      <c r="U205" s="13"/>
      <c r="V205" s="13"/>
      <c r="W205" s="13"/>
      <c r="X205" s="13"/>
      <c r="Y205" s="13"/>
      <c r="Z205" s="13"/>
      <c r="AA205" s="13"/>
      <c r="AB205" s="13"/>
      <c r="AC205" s="13"/>
      <c r="AD205" s="13"/>
      <c r="AE205" s="13"/>
      <c r="AT205" s="240" t="s">
        <v>163</v>
      </c>
      <c r="AU205" s="240" t="s">
        <v>83</v>
      </c>
      <c r="AV205" s="13" t="s">
        <v>81</v>
      </c>
      <c r="AW205" s="13" t="s">
        <v>33</v>
      </c>
      <c r="AX205" s="13" t="s">
        <v>74</v>
      </c>
      <c r="AY205" s="240" t="s">
        <v>152</v>
      </c>
    </row>
    <row r="206" spans="1:51" s="14" customFormat="1" ht="12">
      <c r="A206" s="14"/>
      <c r="B206" s="241"/>
      <c r="C206" s="242"/>
      <c r="D206" s="226" t="s">
        <v>163</v>
      </c>
      <c r="E206" s="243" t="s">
        <v>19</v>
      </c>
      <c r="F206" s="244" t="s">
        <v>159</v>
      </c>
      <c r="G206" s="242"/>
      <c r="H206" s="245">
        <v>4</v>
      </c>
      <c r="I206" s="246"/>
      <c r="J206" s="242"/>
      <c r="K206" s="242"/>
      <c r="L206" s="247"/>
      <c r="M206" s="248"/>
      <c r="N206" s="249"/>
      <c r="O206" s="249"/>
      <c r="P206" s="249"/>
      <c r="Q206" s="249"/>
      <c r="R206" s="249"/>
      <c r="S206" s="249"/>
      <c r="T206" s="250"/>
      <c r="U206" s="14"/>
      <c r="V206" s="14"/>
      <c r="W206" s="14"/>
      <c r="X206" s="14"/>
      <c r="Y206" s="14"/>
      <c r="Z206" s="14"/>
      <c r="AA206" s="14"/>
      <c r="AB206" s="14"/>
      <c r="AC206" s="14"/>
      <c r="AD206" s="14"/>
      <c r="AE206" s="14"/>
      <c r="AT206" s="251" t="s">
        <v>163</v>
      </c>
      <c r="AU206" s="251" t="s">
        <v>83</v>
      </c>
      <c r="AV206" s="14" t="s">
        <v>83</v>
      </c>
      <c r="AW206" s="14" t="s">
        <v>33</v>
      </c>
      <c r="AX206" s="14" t="s">
        <v>74</v>
      </c>
      <c r="AY206" s="251" t="s">
        <v>152</v>
      </c>
    </row>
    <row r="207" spans="1:51" s="15" customFormat="1" ht="12">
      <c r="A207" s="15"/>
      <c r="B207" s="252"/>
      <c r="C207" s="253"/>
      <c r="D207" s="226" t="s">
        <v>163</v>
      </c>
      <c r="E207" s="254" t="s">
        <v>19</v>
      </c>
      <c r="F207" s="255" t="s">
        <v>170</v>
      </c>
      <c r="G207" s="253"/>
      <c r="H207" s="256">
        <v>4</v>
      </c>
      <c r="I207" s="257"/>
      <c r="J207" s="253"/>
      <c r="K207" s="253"/>
      <c r="L207" s="258"/>
      <c r="M207" s="259"/>
      <c r="N207" s="260"/>
      <c r="O207" s="260"/>
      <c r="P207" s="260"/>
      <c r="Q207" s="260"/>
      <c r="R207" s="260"/>
      <c r="S207" s="260"/>
      <c r="T207" s="261"/>
      <c r="U207" s="15"/>
      <c r="V207" s="15"/>
      <c r="W207" s="15"/>
      <c r="X207" s="15"/>
      <c r="Y207" s="15"/>
      <c r="Z207" s="15"/>
      <c r="AA207" s="15"/>
      <c r="AB207" s="15"/>
      <c r="AC207" s="15"/>
      <c r="AD207" s="15"/>
      <c r="AE207" s="15"/>
      <c r="AT207" s="262" t="s">
        <v>163</v>
      </c>
      <c r="AU207" s="262" t="s">
        <v>83</v>
      </c>
      <c r="AV207" s="15" t="s">
        <v>159</v>
      </c>
      <c r="AW207" s="15" t="s">
        <v>33</v>
      </c>
      <c r="AX207" s="15" t="s">
        <v>81</v>
      </c>
      <c r="AY207" s="262" t="s">
        <v>152</v>
      </c>
    </row>
    <row r="208" spans="1:65" s="2" customFormat="1" ht="14.4" customHeight="1">
      <c r="A208" s="39"/>
      <c r="B208" s="40"/>
      <c r="C208" s="263" t="s">
        <v>323</v>
      </c>
      <c r="D208" s="263" t="s">
        <v>531</v>
      </c>
      <c r="E208" s="264" t="s">
        <v>1368</v>
      </c>
      <c r="F208" s="265" t="s">
        <v>1369</v>
      </c>
      <c r="G208" s="266" t="s">
        <v>1192</v>
      </c>
      <c r="H208" s="267">
        <v>4</v>
      </c>
      <c r="I208" s="268"/>
      <c r="J208" s="269">
        <f>ROUND(I208*H208,2)</f>
        <v>0</v>
      </c>
      <c r="K208" s="265" t="s">
        <v>158</v>
      </c>
      <c r="L208" s="270"/>
      <c r="M208" s="271" t="s">
        <v>19</v>
      </c>
      <c r="N208" s="272" t="s">
        <v>45</v>
      </c>
      <c r="O208" s="85"/>
      <c r="P208" s="222">
        <f>O208*H208</f>
        <v>0</v>
      </c>
      <c r="Q208" s="222">
        <v>0.0004</v>
      </c>
      <c r="R208" s="222">
        <f>Q208*H208</f>
        <v>0.0016</v>
      </c>
      <c r="S208" s="222">
        <v>0</v>
      </c>
      <c r="T208" s="223">
        <f>S208*H208</f>
        <v>0</v>
      </c>
      <c r="U208" s="39"/>
      <c r="V208" s="39"/>
      <c r="W208" s="39"/>
      <c r="X208" s="39"/>
      <c r="Y208" s="39"/>
      <c r="Z208" s="39"/>
      <c r="AA208" s="39"/>
      <c r="AB208" s="39"/>
      <c r="AC208" s="39"/>
      <c r="AD208" s="39"/>
      <c r="AE208" s="39"/>
      <c r="AR208" s="224" t="s">
        <v>380</v>
      </c>
      <c r="AT208" s="224" t="s">
        <v>531</v>
      </c>
      <c r="AU208" s="224" t="s">
        <v>83</v>
      </c>
      <c r="AY208" s="18" t="s">
        <v>152</v>
      </c>
      <c r="BE208" s="225">
        <f>IF(N208="základní",J208,0)</f>
        <v>0</v>
      </c>
      <c r="BF208" s="225">
        <f>IF(N208="snížená",J208,0)</f>
        <v>0</v>
      </c>
      <c r="BG208" s="225">
        <f>IF(N208="zákl. přenesená",J208,0)</f>
        <v>0</v>
      </c>
      <c r="BH208" s="225">
        <f>IF(N208="sníž. přenesená",J208,0)</f>
        <v>0</v>
      </c>
      <c r="BI208" s="225">
        <f>IF(N208="nulová",J208,0)</f>
        <v>0</v>
      </c>
      <c r="BJ208" s="18" t="s">
        <v>81</v>
      </c>
      <c r="BK208" s="225">
        <f>ROUND(I208*H208,2)</f>
        <v>0</v>
      </c>
      <c r="BL208" s="18" t="s">
        <v>268</v>
      </c>
      <c r="BM208" s="224" t="s">
        <v>1370</v>
      </c>
    </row>
    <row r="209" spans="1:47" s="2" customFormat="1" ht="12">
      <c r="A209" s="39"/>
      <c r="B209" s="40"/>
      <c r="C209" s="41"/>
      <c r="D209" s="226" t="s">
        <v>960</v>
      </c>
      <c r="E209" s="41"/>
      <c r="F209" s="227" t="s">
        <v>1371</v>
      </c>
      <c r="G209" s="41"/>
      <c r="H209" s="41"/>
      <c r="I209" s="228"/>
      <c r="J209" s="41"/>
      <c r="K209" s="41"/>
      <c r="L209" s="45"/>
      <c r="M209" s="229"/>
      <c r="N209" s="230"/>
      <c r="O209" s="85"/>
      <c r="P209" s="85"/>
      <c r="Q209" s="85"/>
      <c r="R209" s="85"/>
      <c r="S209" s="85"/>
      <c r="T209" s="86"/>
      <c r="U209" s="39"/>
      <c r="V209" s="39"/>
      <c r="W209" s="39"/>
      <c r="X209" s="39"/>
      <c r="Y209" s="39"/>
      <c r="Z209" s="39"/>
      <c r="AA209" s="39"/>
      <c r="AB209" s="39"/>
      <c r="AC209" s="39"/>
      <c r="AD209" s="39"/>
      <c r="AE209" s="39"/>
      <c r="AT209" s="18" t="s">
        <v>960</v>
      </c>
      <c r="AU209" s="18" t="s">
        <v>83</v>
      </c>
    </row>
    <row r="210" spans="1:51" s="13" customFormat="1" ht="12">
      <c r="A210" s="13"/>
      <c r="B210" s="231"/>
      <c r="C210" s="232"/>
      <c r="D210" s="226" t="s">
        <v>163</v>
      </c>
      <c r="E210" s="233" t="s">
        <v>19</v>
      </c>
      <c r="F210" s="234" t="s">
        <v>1363</v>
      </c>
      <c r="G210" s="232"/>
      <c r="H210" s="233" t="s">
        <v>19</v>
      </c>
      <c r="I210" s="235"/>
      <c r="J210" s="232"/>
      <c r="K210" s="232"/>
      <c r="L210" s="236"/>
      <c r="M210" s="237"/>
      <c r="N210" s="238"/>
      <c r="O210" s="238"/>
      <c r="P210" s="238"/>
      <c r="Q210" s="238"/>
      <c r="R210" s="238"/>
      <c r="S210" s="238"/>
      <c r="T210" s="239"/>
      <c r="U210" s="13"/>
      <c r="V210" s="13"/>
      <c r="W210" s="13"/>
      <c r="X210" s="13"/>
      <c r="Y210" s="13"/>
      <c r="Z210" s="13"/>
      <c r="AA210" s="13"/>
      <c r="AB210" s="13"/>
      <c r="AC210" s="13"/>
      <c r="AD210" s="13"/>
      <c r="AE210" s="13"/>
      <c r="AT210" s="240" t="s">
        <v>163</v>
      </c>
      <c r="AU210" s="240" t="s">
        <v>83</v>
      </c>
      <c r="AV210" s="13" t="s">
        <v>81</v>
      </c>
      <c r="AW210" s="13" t="s">
        <v>33</v>
      </c>
      <c r="AX210" s="13" t="s">
        <v>74</v>
      </c>
      <c r="AY210" s="240" t="s">
        <v>152</v>
      </c>
    </row>
    <row r="211" spans="1:51" s="14" customFormat="1" ht="12">
      <c r="A211" s="14"/>
      <c r="B211" s="241"/>
      <c r="C211" s="242"/>
      <c r="D211" s="226" t="s">
        <v>163</v>
      </c>
      <c r="E211" s="243" t="s">
        <v>19</v>
      </c>
      <c r="F211" s="244" t="s">
        <v>159</v>
      </c>
      <c r="G211" s="242"/>
      <c r="H211" s="245">
        <v>4</v>
      </c>
      <c r="I211" s="246"/>
      <c r="J211" s="242"/>
      <c r="K211" s="242"/>
      <c r="L211" s="247"/>
      <c r="M211" s="248"/>
      <c r="N211" s="249"/>
      <c r="O211" s="249"/>
      <c r="P211" s="249"/>
      <c r="Q211" s="249"/>
      <c r="R211" s="249"/>
      <c r="S211" s="249"/>
      <c r="T211" s="250"/>
      <c r="U211" s="14"/>
      <c r="V211" s="14"/>
      <c r="W211" s="14"/>
      <c r="X211" s="14"/>
      <c r="Y211" s="14"/>
      <c r="Z211" s="14"/>
      <c r="AA211" s="14"/>
      <c r="AB211" s="14"/>
      <c r="AC211" s="14"/>
      <c r="AD211" s="14"/>
      <c r="AE211" s="14"/>
      <c r="AT211" s="251" t="s">
        <v>163</v>
      </c>
      <c r="AU211" s="251" t="s">
        <v>83</v>
      </c>
      <c r="AV211" s="14" t="s">
        <v>83</v>
      </c>
      <c r="AW211" s="14" t="s">
        <v>33</v>
      </c>
      <c r="AX211" s="14" t="s">
        <v>74</v>
      </c>
      <c r="AY211" s="251" t="s">
        <v>152</v>
      </c>
    </row>
    <row r="212" spans="1:51" s="15" customFormat="1" ht="12">
      <c r="A212" s="15"/>
      <c r="B212" s="252"/>
      <c r="C212" s="253"/>
      <c r="D212" s="226" t="s">
        <v>163</v>
      </c>
      <c r="E212" s="254" t="s">
        <v>19</v>
      </c>
      <c r="F212" s="255" t="s">
        <v>170</v>
      </c>
      <c r="G212" s="253"/>
      <c r="H212" s="256">
        <v>4</v>
      </c>
      <c r="I212" s="257"/>
      <c r="J212" s="253"/>
      <c r="K212" s="253"/>
      <c r="L212" s="258"/>
      <c r="M212" s="259"/>
      <c r="N212" s="260"/>
      <c r="O212" s="260"/>
      <c r="P212" s="260"/>
      <c r="Q212" s="260"/>
      <c r="R212" s="260"/>
      <c r="S212" s="260"/>
      <c r="T212" s="261"/>
      <c r="U212" s="15"/>
      <c r="V212" s="15"/>
      <c r="W212" s="15"/>
      <c r="X212" s="15"/>
      <c r="Y212" s="15"/>
      <c r="Z212" s="15"/>
      <c r="AA212" s="15"/>
      <c r="AB212" s="15"/>
      <c r="AC212" s="15"/>
      <c r="AD212" s="15"/>
      <c r="AE212" s="15"/>
      <c r="AT212" s="262" t="s">
        <v>163</v>
      </c>
      <c r="AU212" s="262" t="s">
        <v>83</v>
      </c>
      <c r="AV212" s="15" t="s">
        <v>159</v>
      </c>
      <c r="AW212" s="15" t="s">
        <v>33</v>
      </c>
      <c r="AX212" s="15" t="s">
        <v>81</v>
      </c>
      <c r="AY212" s="262" t="s">
        <v>152</v>
      </c>
    </row>
    <row r="213" spans="1:65" s="2" customFormat="1" ht="14.4" customHeight="1">
      <c r="A213" s="39"/>
      <c r="B213" s="40"/>
      <c r="C213" s="213" t="s">
        <v>328</v>
      </c>
      <c r="D213" s="213" t="s">
        <v>154</v>
      </c>
      <c r="E213" s="214" t="s">
        <v>1372</v>
      </c>
      <c r="F213" s="215" t="s">
        <v>1373</v>
      </c>
      <c r="G213" s="216" t="s">
        <v>1192</v>
      </c>
      <c r="H213" s="217">
        <v>1</v>
      </c>
      <c r="I213" s="218"/>
      <c r="J213" s="219">
        <f>ROUND(I213*H213,2)</f>
        <v>0</v>
      </c>
      <c r="K213" s="215" t="s">
        <v>158</v>
      </c>
      <c r="L213" s="45"/>
      <c r="M213" s="220" t="s">
        <v>19</v>
      </c>
      <c r="N213" s="221" t="s">
        <v>45</v>
      </c>
      <c r="O213" s="85"/>
      <c r="P213" s="222">
        <f>O213*H213</f>
        <v>0</v>
      </c>
      <c r="Q213" s="222">
        <v>0</v>
      </c>
      <c r="R213" s="222">
        <f>Q213*H213</f>
        <v>0</v>
      </c>
      <c r="S213" s="222">
        <v>0</v>
      </c>
      <c r="T213" s="223">
        <f>S213*H213</f>
        <v>0</v>
      </c>
      <c r="U213" s="39"/>
      <c r="V213" s="39"/>
      <c r="W213" s="39"/>
      <c r="X213" s="39"/>
      <c r="Y213" s="39"/>
      <c r="Z213" s="39"/>
      <c r="AA213" s="39"/>
      <c r="AB213" s="39"/>
      <c r="AC213" s="39"/>
      <c r="AD213" s="39"/>
      <c r="AE213" s="39"/>
      <c r="AR213" s="224" t="s">
        <v>268</v>
      </c>
      <c r="AT213" s="224" t="s">
        <v>154</v>
      </c>
      <c r="AU213" s="224" t="s">
        <v>83</v>
      </c>
      <c r="AY213" s="18" t="s">
        <v>152</v>
      </c>
      <c r="BE213" s="225">
        <f>IF(N213="základní",J213,0)</f>
        <v>0</v>
      </c>
      <c r="BF213" s="225">
        <f>IF(N213="snížená",J213,0)</f>
        <v>0</v>
      </c>
      <c r="BG213" s="225">
        <f>IF(N213="zákl. přenesená",J213,0)</f>
        <v>0</v>
      </c>
      <c r="BH213" s="225">
        <f>IF(N213="sníž. přenesená",J213,0)</f>
        <v>0</v>
      </c>
      <c r="BI213" s="225">
        <f>IF(N213="nulová",J213,0)</f>
        <v>0</v>
      </c>
      <c r="BJ213" s="18" t="s">
        <v>81</v>
      </c>
      <c r="BK213" s="225">
        <f>ROUND(I213*H213,2)</f>
        <v>0</v>
      </c>
      <c r="BL213" s="18" t="s">
        <v>268</v>
      </c>
      <c r="BM213" s="224" t="s">
        <v>1374</v>
      </c>
    </row>
    <row r="214" spans="1:51" s="13" customFormat="1" ht="12">
      <c r="A214" s="13"/>
      <c r="B214" s="231"/>
      <c r="C214" s="232"/>
      <c r="D214" s="226" t="s">
        <v>163</v>
      </c>
      <c r="E214" s="233" t="s">
        <v>19</v>
      </c>
      <c r="F214" s="234" t="s">
        <v>1375</v>
      </c>
      <c r="G214" s="232"/>
      <c r="H214" s="233" t="s">
        <v>19</v>
      </c>
      <c r="I214" s="235"/>
      <c r="J214" s="232"/>
      <c r="K214" s="232"/>
      <c r="L214" s="236"/>
      <c r="M214" s="237"/>
      <c r="N214" s="238"/>
      <c r="O214" s="238"/>
      <c r="P214" s="238"/>
      <c r="Q214" s="238"/>
      <c r="R214" s="238"/>
      <c r="S214" s="238"/>
      <c r="T214" s="239"/>
      <c r="U214" s="13"/>
      <c r="V214" s="13"/>
      <c r="W214" s="13"/>
      <c r="X214" s="13"/>
      <c r="Y214" s="13"/>
      <c r="Z214" s="13"/>
      <c r="AA214" s="13"/>
      <c r="AB214" s="13"/>
      <c r="AC214" s="13"/>
      <c r="AD214" s="13"/>
      <c r="AE214" s="13"/>
      <c r="AT214" s="240" t="s">
        <v>163</v>
      </c>
      <c r="AU214" s="240" t="s">
        <v>83</v>
      </c>
      <c r="AV214" s="13" t="s">
        <v>81</v>
      </c>
      <c r="AW214" s="13" t="s">
        <v>33</v>
      </c>
      <c r="AX214" s="13" t="s">
        <v>74</v>
      </c>
      <c r="AY214" s="240" t="s">
        <v>152</v>
      </c>
    </row>
    <row r="215" spans="1:51" s="14" customFormat="1" ht="12">
      <c r="A215" s="14"/>
      <c r="B215" s="241"/>
      <c r="C215" s="242"/>
      <c r="D215" s="226" t="s">
        <v>163</v>
      </c>
      <c r="E215" s="243" t="s">
        <v>19</v>
      </c>
      <c r="F215" s="244" t="s">
        <v>81</v>
      </c>
      <c r="G215" s="242"/>
      <c r="H215" s="245">
        <v>1</v>
      </c>
      <c r="I215" s="246"/>
      <c r="J215" s="242"/>
      <c r="K215" s="242"/>
      <c r="L215" s="247"/>
      <c r="M215" s="248"/>
      <c r="N215" s="249"/>
      <c r="O215" s="249"/>
      <c r="P215" s="249"/>
      <c r="Q215" s="249"/>
      <c r="R215" s="249"/>
      <c r="S215" s="249"/>
      <c r="T215" s="250"/>
      <c r="U215" s="14"/>
      <c r="V215" s="14"/>
      <c r="W215" s="14"/>
      <c r="X215" s="14"/>
      <c r="Y215" s="14"/>
      <c r="Z215" s="14"/>
      <c r="AA215" s="14"/>
      <c r="AB215" s="14"/>
      <c r="AC215" s="14"/>
      <c r="AD215" s="14"/>
      <c r="AE215" s="14"/>
      <c r="AT215" s="251" t="s">
        <v>163</v>
      </c>
      <c r="AU215" s="251" t="s">
        <v>83</v>
      </c>
      <c r="AV215" s="14" t="s">
        <v>83</v>
      </c>
      <c r="AW215" s="14" t="s">
        <v>33</v>
      </c>
      <c r="AX215" s="14" t="s">
        <v>74</v>
      </c>
      <c r="AY215" s="251" t="s">
        <v>152</v>
      </c>
    </row>
    <row r="216" spans="1:51" s="15" customFormat="1" ht="12">
      <c r="A216" s="15"/>
      <c r="B216" s="252"/>
      <c r="C216" s="253"/>
      <c r="D216" s="226" t="s">
        <v>163</v>
      </c>
      <c r="E216" s="254" t="s">
        <v>19</v>
      </c>
      <c r="F216" s="255" t="s">
        <v>170</v>
      </c>
      <c r="G216" s="253"/>
      <c r="H216" s="256">
        <v>1</v>
      </c>
      <c r="I216" s="257"/>
      <c r="J216" s="253"/>
      <c r="K216" s="253"/>
      <c r="L216" s="258"/>
      <c r="M216" s="259"/>
      <c r="N216" s="260"/>
      <c r="O216" s="260"/>
      <c r="P216" s="260"/>
      <c r="Q216" s="260"/>
      <c r="R216" s="260"/>
      <c r="S216" s="260"/>
      <c r="T216" s="261"/>
      <c r="U216" s="15"/>
      <c r="V216" s="15"/>
      <c r="W216" s="15"/>
      <c r="X216" s="15"/>
      <c r="Y216" s="15"/>
      <c r="Z216" s="15"/>
      <c r="AA216" s="15"/>
      <c r="AB216" s="15"/>
      <c r="AC216" s="15"/>
      <c r="AD216" s="15"/>
      <c r="AE216" s="15"/>
      <c r="AT216" s="262" t="s">
        <v>163</v>
      </c>
      <c r="AU216" s="262" t="s">
        <v>83</v>
      </c>
      <c r="AV216" s="15" t="s">
        <v>159</v>
      </c>
      <c r="AW216" s="15" t="s">
        <v>33</v>
      </c>
      <c r="AX216" s="15" t="s">
        <v>81</v>
      </c>
      <c r="AY216" s="262" t="s">
        <v>152</v>
      </c>
    </row>
    <row r="217" spans="1:65" s="2" customFormat="1" ht="14.4" customHeight="1">
      <c r="A217" s="39"/>
      <c r="B217" s="40"/>
      <c r="C217" s="263" t="s">
        <v>336</v>
      </c>
      <c r="D217" s="263" t="s">
        <v>531</v>
      </c>
      <c r="E217" s="264" t="s">
        <v>1376</v>
      </c>
      <c r="F217" s="265" t="s">
        <v>1377</v>
      </c>
      <c r="G217" s="266" t="s">
        <v>1192</v>
      </c>
      <c r="H217" s="267">
        <v>1</v>
      </c>
      <c r="I217" s="268"/>
      <c r="J217" s="269">
        <f>ROUND(I217*H217,2)</f>
        <v>0</v>
      </c>
      <c r="K217" s="265" t="s">
        <v>158</v>
      </c>
      <c r="L217" s="270"/>
      <c r="M217" s="271" t="s">
        <v>19</v>
      </c>
      <c r="N217" s="272" t="s">
        <v>45</v>
      </c>
      <c r="O217" s="85"/>
      <c r="P217" s="222">
        <f>O217*H217</f>
        <v>0</v>
      </c>
      <c r="Q217" s="222">
        <v>0.0004</v>
      </c>
      <c r="R217" s="222">
        <f>Q217*H217</f>
        <v>0.0004</v>
      </c>
      <c r="S217" s="222">
        <v>0</v>
      </c>
      <c r="T217" s="223">
        <f>S217*H217</f>
        <v>0</v>
      </c>
      <c r="U217" s="39"/>
      <c r="V217" s="39"/>
      <c r="W217" s="39"/>
      <c r="X217" s="39"/>
      <c r="Y217" s="39"/>
      <c r="Z217" s="39"/>
      <c r="AA217" s="39"/>
      <c r="AB217" s="39"/>
      <c r="AC217" s="39"/>
      <c r="AD217" s="39"/>
      <c r="AE217" s="39"/>
      <c r="AR217" s="224" t="s">
        <v>380</v>
      </c>
      <c r="AT217" s="224" t="s">
        <v>531</v>
      </c>
      <c r="AU217" s="224" t="s">
        <v>83</v>
      </c>
      <c r="AY217" s="18" t="s">
        <v>152</v>
      </c>
      <c r="BE217" s="225">
        <f>IF(N217="základní",J217,0)</f>
        <v>0</v>
      </c>
      <c r="BF217" s="225">
        <f>IF(N217="snížená",J217,0)</f>
        <v>0</v>
      </c>
      <c r="BG217" s="225">
        <f>IF(N217="zákl. přenesená",J217,0)</f>
        <v>0</v>
      </c>
      <c r="BH217" s="225">
        <f>IF(N217="sníž. přenesená",J217,0)</f>
        <v>0</v>
      </c>
      <c r="BI217" s="225">
        <f>IF(N217="nulová",J217,0)</f>
        <v>0</v>
      </c>
      <c r="BJ217" s="18" t="s">
        <v>81</v>
      </c>
      <c r="BK217" s="225">
        <f>ROUND(I217*H217,2)</f>
        <v>0</v>
      </c>
      <c r="BL217" s="18" t="s">
        <v>268</v>
      </c>
      <c r="BM217" s="224" t="s">
        <v>1378</v>
      </c>
    </row>
    <row r="218" spans="1:51" s="13" customFormat="1" ht="12">
      <c r="A218" s="13"/>
      <c r="B218" s="231"/>
      <c r="C218" s="232"/>
      <c r="D218" s="226" t="s">
        <v>163</v>
      </c>
      <c r="E218" s="233" t="s">
        <v>19</v>
      </c>
      <c r="F218" s="234" t="s">
        <v>1375</v>
      </c>
      <c r="G218" s="232"/>
      <c r="H218" s="233" t="s">
        <v>19</v>
      </c>
      <c r="I218" s="235"/>
      <c r="J218" s="232"/>
      <c r="K218" s="232"/>
      <c r="L218" s="236"/>
      <c r="M218" s="237"/>
      <c r="N218" s="238"/>
      <c r="O218" s="238"/>
      <c r="P218" s="238"/>
      <c r="Q218" s="238"/>
      <c r="R218" s="238"/>
      <c r="S218" s="238"/>
      <c r="T218" s="239"/>
      <c r="U218" s="13"/>
      <c r="V218" s="13"/>
      <c r="W218" s="13"/>
      <c r="X218" s="13"/>
      <c r="Y218" s="13"/>
      <c r="Z218" s="13"/>
      <c r="AA218" s="13"/>
      <c r="AB218" s="13"/>
      <c r="AC218" s="13"/>
      <c r="AD218" s="13"/>
      <c r="AE218" s="13"/>
      <c r="AT218" s="240" t="s">
        <v>163</v>
      </c>
      <c r="AU218" s="240" t="s">
        <v>83</v>
      </c>
      <c r="AV218" s="13" t="s">
        <v>81</v>
      </c>
      <c r="AW218" s="13" t="s">
        <v>33</v>
      </c>
      <c r="AX218" s="13" t="s">
        <v>74</v>
      </c>
      <c r="AY218" s="240" t="s">
        <v>152</v>
      </c>
    </row>
    <row r="219" spans="1:51" s="14" customFormat="1" ht="12">
      <c r="A219" s="14"/>
      <c r="B219" s="241"/>
      <c r="C219" s="242"/>
      <c r="D219" s="226" t="s">
        <v>163</v>
      </c>
      <c r="E219" s="243" t="s">
        <v>19</v>
      </c>
      <c r="F219" s="244" t="s">
        <v>81</v>
      </c>
      <c r="G219" s="242"/>
      <c r="H219" s="245">
        <v>1</v>
      </c>
      <c r="I219" s="246"/>
      <c r="J219" s="242"/>
      <c r="K219" s="242"/>
      <c r="L219" s="247"/>
      <c r="M219" s="248"/>
      <c r="N219" s="249"/>
      <c r="O219" s="249"/>
      <c r="P219" s="249"/>
      <c r="Q219" s="249"/>
      <c r="R219" s="249"/>
      <c r="S219" s="249"/>
      <c r="T219" s="250"/>
      <c r="U219" s="14"/>
      <c r="V219" s="14"/>
      <c r="W219" s="14"/>
      <c r="X219" s="14"/>
      <c r="Y219" s="14"/>
      <c r="Z219" s="14"/>
      <c r="AA219" s="14"/>
      <c r="AB219" s="14"/>
      <c r="AC219" s="14"/>
      <c r="AD219" s="14"/>
      <c r="AE219" s="14"/>
      <c r="AT219" s="251" t="s">
        <v>163</v>
      </c>
      <c r="AU219" s="251" t="s">
        <v>83</v>
      </c>
      <c r="AV219" s="14" t="s">
        <v>83</v>
      </c>
      <c r="AW219" s="14" t="s">
        <v>33</v>
      </c>
      <c r="AX219" s="14" t="s">
        <v>74</v>
      </c>
      <c r="AY219" s="251" t="s">
        <v>152</v>
      </c>
    </row>
    <row r="220" spans="1:51" s="15" customFormat="1" ht="12">
      <c r="A220" s="15"/>
      <c r="B220" s="252"/>
      <c r="C220" s="253"/>
      <c r="D220" s="226" t="s">
        <v>163</v>
      </c>
      <c r="E220" s="254" t="s">
        <v>19</v>
      </c>
      <c r="F220" s="255" t="s">
        <v>170</v>
      </c>
      <c r="G220" s="253"/>
      <c r="H220" s="256">
        <v>1</v>
      </c>
      <c r="I220" s="257"/>
      <c r="J220" s="253"/>
      <c r="K220" s="253"/>
      <c r="L220" s="258"/>
      <c r="M220" s="259"/>
      <c r="N220" s="260"/>
      <c r="O220" s="260"/>
      <c r="P220" s="260"/>
      <c r="Q220" s="260"/>
      <c r="R220" s="260"/>
      <c r="S220" s="260"/>
      <c r="T220" s="261"/>
      <c r="U220" s="15"/>
      <c r="V220" s="15"/>
      <c r="W220" s="15"/>
      <c r="X220" s="15"/>
      <c r="Y220" s="15"/>
      <c r="Z220" s="15"/>
      <c r="AA220" s="15"/>
      <c r="AB220" s="15"/>
      <c r="AC220" s="15"/>
      <c r="AD220" s="15"/>
      <c r="AE220" s="15"/>
      <c r="AT220" s="262" t="s">
        <v>163</v>
      </c>
      <c r="AU220" s="262" t="s">
        <v>83</v>
      </c>
      <c r="AV220" s="15" t="s">
        <v>159</v>
      </c>
      <c r="AW220" s="15" t="s">
        <v>33</v>
      </c>
      <c r="AX220" s="15" t="s">
        <v>81</v>
      </c>
      <c r="AY220" s="262" t="s">
        <v>152</v>
      </c>
    </row>
    <row r="221" spans="1:65" s="2" customFormat="1" ht="14.4" customHeight="1">
      <c r="A221" s="39"/>
      <c r="B221" s="40"/>
      <c r="C221" s="213" t="s">
        <v>342</v>
      </c>
      <c r="D221" s="213" t="s">
        <v>154</v>
      </c>
      <c r="E221" s="214" t="s">
        <v>1379</v>
      </c>
      <c r="F221" s="215" t="s">
        <v>1380</v>
      </c>
      <c r="G221" s="216" t="s">
        <v>1192</v>
      </c>
      <c r="H221" s="217">
        <v>1</v>
      </c>
      <c r="I221" s="218"/>
      <c r="J221" s="219">
        <f>ROUND(I221*H221,2)</f>
        <v>0</v>
      </c>
      <c r="K221" s="215" t="s">
        <v>158</v>
      </c>
      <c r="L221" s="45"/>
      <c r="M221" s="220" t="s">
        <v>19</v>
      </c>
      <c r="N221" s="221" t="s">
        <v>45</v>
      </c>
      <c r="O221" s="85"/>
      <c r="P221" s="222">
        <f>O221*H221</f>
        <v>0</v>
      </c>
      <c r="Q221" s="222">
        <v>0</v>
      </c>
      <c r="R221" s="222">
        <f>Q221*H221</f>
        <v>0</v>
      </c>
      <c r="S221" s="222">
        <v>0</v>
      </c>
      <c r="T221" s="223">
        <f>S221*H221</f>
        <v>0</v>
      </c>
      <c r="U221" s="39"/>
      <c r="V221" s="39"/>
      <c r="W221" s="39"/>
      <c r="X221" s="39"/>
      <c r="Y221" s="39"/>
      <c r="Z221" s="39"/>
      <c r="AA221" s="39"/>
      <c r="AB221" s="39"/>
      <c r="AC221" s="39"/>
      <c r="AD221" s="39"/>
      <c r="AE221" s="39"/>
      <c r="AR221" s="224" t="s">
        <v>268</v>
      </c>
      <c r="AT221" s="224" t="s">
        <v>154</v>
      </c>
      <c r="AU221" s="224" t="s">
        <v>83</v>
      </c>
      <c r="AY221" s="18" t="s">
        <v>152</v>
      </c>
      <c r="BE221" s="225">
        <f>IF(N221="základní",J221,0)</f>
        <v>0</v>
      </c>
      <c r="BF221" s="225">
        <f>IF(N221="snížená",J221,0)</f>
        <v>0</v>
      </c>
      <c r="BG221" s="225">
        <f>IF(N221="zákl. přenesená",J221,0)</f>
        <v>0</v>
      </c>
      <c r="BH221" s="225">
        <f>IF(N221="sníž. přenesená",J221,0)</f>
        <v>0</v>
      </c>
      <c r="BI221" s="225">
        <f>IF(N221="nulová",J221,0)</f>
        <v>0</v>
      </c>
      <c r="BJ221" s="18" t="s">
        <v>81</v>
      </c>
      <c r="BK221" s="225">
        <f>ROUND(I221*H221,2)</f>
        <v>0</v>
      </c>
      <c r="BL221" s="18" t="s">
        <v>268</v>
      </c>
      <c r="BM221" s="224" t="s">
        <v>1381</v>
      </c>
    </row>
    <row r="222" spans="1:51" s="13" customFormat="1" ht="12">
      <c r="A222" s="13"/>
      <c r="B222" s="231"/>
      <c r="C222" s="232"/>
      <c r="D222" s="226" t="s">
        <v>163</v>
      </c>
      <c r="E222" s="233" t="s">
        <v>19</v>
      </c>
      <c r="F222" s="234" t="s">
        <v>1332</v>
      </c>
      <c r="G222" s="232"/>
      <c r="H222" s="233" t="s">
        <v>19</v>
      </c>
      <c r="I222" s="235"/>
      <c r="J222" s="232"/>
      <c r="K222" s="232"/>
      <c r="L222" s="236"/>
      <c r="M222" s="237"/>
      <c r="N222" s="238"/>
      <c r="O222" s="238"/>
      <c r="P222" s="238"/>
      <c r="Q222" s="238"/>
      <c r="R222" s="238"/>
      <c r="S222" s="238"/>
      <c r="T222" s="239"/>
      <c r="U222" s="13"/>
      <c r="V222" s="13"/>
      <c r="W222" s="13"/>
      <c r="X222" s="13"/>
      <c r="Y222" s="13"/>
      <c r="Z222" s="13"/>
      <c r="AA222" s="13"/>
      <c r="AB222" s="13"/>
      <c r="AC222" s="13"/>
      <c r="AD222" s="13"/>
      <c r="AE222" s="13"/>
      <c r="AT222" s="240" t="s">
        <v>163</v>
      </c>
      <c r="AU222" s="240" t="s">
        <v>83</v>
      </c>
      <c r="AV222" s="13" t="s">
        <v>81</v>
      </c>
      <c r="AW222" s="13" t="s">
        <v>33</v>
      </c>
      <c r="AX222" s="13" t="s">
        <v>74</v>
      </c>
      <c r="AY222" s="240" t="s">
        <v>152</v>
      </c>
    </row>
    <row r="223" spans="1:51" s="14" customFormat="1" ht="12">
      <c r="A223" s="14"/>
      <c r="B223" s="241"/>
      <c r="C223" s="242"/>
      <c r="D223" s="226" t="s">
        <v>163</v>
      </c>
      <c r="E223" s="243" t="s">
        <v>19</v>
      </c>
      <c r="F223" s="244" t="s">
        <v>81</v>
      </c>
      <c r="G223" s="242"/>
      <c r="H223" s="245">
        <v>1</v>
      </c>
      <c r="I223" s="246"/>
      <c r="J223" s="242"/>
      <c r="K223" s="242"/>
      <c r="L223" s="247"/>
      <c r="M223" s="248"/>
      <c r="N223" s="249"/>
      <c r="O223" s="249"/>
      <c r="P223" s="249"/>
      <c r="Q223" s="249"/>
      <c r="R223" s="249"/>
      <c r="S223" s="249"/>
      <c r="T223" s="250"/>
      <c r="U223" s="14"/>
      <c r="V223" s="14"/>
      <c r="W223" s="14"/>
      <c r="X223" s="14"/>
      <c r="Y223" s="14"/>
      <c r="Z223" s="14"/>
      <c r="AA223" s="14"/>
      <c r="AB223" s="14"/>
      <c r="AC223" s="14"/>
      <c r="AD223" s="14"/>
      <c r="AE223" s="14"/>
      <c r="AT223" s="251" t="s">
        <v>163</v>
      </c>
      <c r="AU223" s="251" t="s">
        <v>83</v>
      </c>
      <c r="AV223" s="14" t="s">
        <v>83</v>
      </c>
      <c r="AW223" s="14" t="s">
        <v>33</v>
      </c>
      <c r="AX223" s="14" t="s">
        <v>74</v>
      </c>
      <c r="AY223" s="251" t="s">
        <v>152</v>
      </c>
    </row>
    <row r="224" spans="1:51" s="15" customFormat="1" ht="12">
      <c r="A224" s="15"/>
      <c r="B224" s="252"/>
      <c r="C224" s="253"/>
      <c r="D224" s="226" t="s">
        <v>163</v>
      </c>
      <c r="E224" s="254" t="s">
        <v>19</v>
      </c>
      <c r="F224" s="255" t="s">
        <v>170</v>
      </c>
      <c r="G224" s="253"/>
      <c r="H224" s="256">
        <v>1</v>
      </c>
      <c r="I224" s="257"/>
      <c r="J224" s="253"/>
      <c r="K224" s="253"/>
      <c r="L224" s="258"/>
      <c r="M224" s="259"/>
      <c r="N224" s="260"/>
      <c r="O224" s="260"/>
      <c r="P224" s="260"/>
      <c r="Q224" s="260"/>
      <c r="R224" s="260"/>
      <c r="S224" s="260"/>
      <c r="T224" s="261"/>
      <c r="U224" s="15"/>
      <c r="V224" s="15"/>
      <c r="W224" s="15"/>
      <c r="X224" s="15"/>
      <c r="Y224" s="15"/>
      <c r="Z224" s="15"/>
      <c r="AA224" s="15"/>
      <c r="AB224" s="15"/>
      <c r="AC224" s="15"/>
      <c r="AD224" s="15"/>
      <c r="AE224" s="15"/>
      <c r="AT224" s="262" t="s">
        <v>163</v>
      </c>
      <c r="AU224" s="262" t="s">
        <v>83</v>
      </c>
      <c r="AV224" s="15" t="s">
        <v>159</v>
      </c>
      <c r="AW224" s="15" t="s">
        <v>33</v>
      </c>
      <c r="AX224" s="15" t="s">
        <v>81</v>
      </c>
      <c r="AY224" s="262" t="s">
        <v>152</v>
      </c>
    </row>
    <row r="225" spans="1:65" s="2" customFormat="1" ht="14.4" customHeight="1">
      <c r="A225" s="39"/>
      <c r="B225" s="40"/>
      <c r="C225" s="263" t="s">
        <v>346</v>
      </c>
      <c r="D225" s="263" t="s">
        <v>531</v>
      </c>
      <c r="E225" s="264" t="s">
        <v>1382</v>
      </c>
      <c r="F225" s="265" t="s">
        <v>1383</v>
      </c>
      <c r="G225" s="266" t="s">
        <v>1192</v>
      </c>
      <c r="H225" s="267">
        <v>1</v>
      </c>
      <c r="I225" s="268"/>
      <c r="J225" s="269">
        <f>ROUND(I225*H225,2)</f>
        <v>0</v>
      </c>
      <c r="K225" s="265" t="s">
        <v>158</v>
      </c>
      <c r="L225" s="270"/>
      <c r="M225" s="271" t="s">
        <v>19</v>
      </c>
      <c r="N225" s="272" t="s">
        <v>45</v>
      </c>
      <c r="O225" s="85"/>
      <c r="P225" s="222">
        <f>O225*H225</f>
        <v>0</v>
      </c>
      <c r="Q225" s="222">
        <v>0.00047</v>
      </c>
      <c r="R225" s="222">
        <f>Q225*H225</f>
        <v>0.00047</v>
      </c>
      <c r="S225" s="222">
        <v>0</v>
      </c>
      <c r="T225" s="223">
        <f>S225*H225</f>
        <v>0</v>
      </c>
      <c r="U225" s="39"/>
      <c r="V225" s="39"/>
      <c r="W225" s="39"/>
      <c r="X225" s="39"/>
      <c r="Y225" s="39"/>
      <c r="Z225" s="39"/>
      <c r="AA225" s="39"/>
      <c r="AB225" s="39"/>
      <c r="AC225" s="39"/>
      <c r="AD225" s="39"/>
      <c r="AE225" s="39"/>
      <c r="AR225" s="224" t="s">
        <v>380</v>
      </c>
      <c r="AT225" s="224" t="s">
        <v>531</v>
      </c>
      <c r="AU225" s="224" t="s">
        <v>83</v>
      </c>
      <c r="AY225" s="18" t="s">
        <v>152</v>
      </c>
      <c r="BE225" s="225">
        <f>IF(N225="základní",J225,0)</f>
        <v>0</v>
      </c>
      <c r="BF225" s="225">
        <f>IF(N225="snížená",J225,0)</f>
        <v>0</v>
      </c>
      <c r="BG225" s="225">
        <f>IF(N225="zákl. přenesená",J225,0)</f>
        <v>0</v>
      </c>
      <c r="BH225" s="225">
        <f>IF(N225="sníž. přenesená",J225,0)</f>
        <v>0</v>
      </c>
      <c r="BI225" s="225">
        <f>IF(N225="nulová",J225,0)</f>
        <v>0</v>
      </c>
      <c r="BJ225" s="18" t="s">
        <v>81</v>
      </c>
      <c r="BK225" s="225">
        <f>ROUND(I225*H225,2)</f>
        <v>0</v>
      </c>
      <c r="BL225" s="18" t="s">
        <v>268</v>
      </c>
      <c r="BM225" s="224" t="s">
        <v>1384</v>
      </c>
    </row>
    <row r="226" spans="1:47" s="2" customFormat="1" ht="12">
      <c r="A226" s="39"/>
      <c r="B226" s="40"/>
      <c r="C226" s="41"/>
      <c r="D226" s="226" t="s">
        <v>960</v>
      </c>
      <c r="E226" s="41"/>
      <c r="F226" s="227" t="s">
        <v>1385</v>
      </c>
      <c r="G226" s="41"/>
      <c r="H226" s="41"/>
      <c r="I226" s="228"/>
      <c r="J226" s="41"/>
      <c r="K226" s="41"/>
      <c r="L226" s="45"/>
      <c r="M226" s="229"/>
      <c r="N226" s="230"/>
      <c r="O226" s="85"/>
      <c r="P226" s="85"/>
      <c r="Q226" s="85"/>
      <c r="R226" s="85"/>
      <c r="S226" s="85"/>
      <c r="T226" s="86"/>
      <c r="U226" s="39"/>
      <c r="V226" s="39"/>
      <c r="W226" s="39"/>
      <c r="X226" s="39"/>
      <c r="Y226" s="39"/>
      <c r="Z226" s="39"/>
      <c r="AA226" s="39"/>
      <c r="AB226" s="39"/>
      <c r="AC226" s="39"/>
      <c r="AD226" s="39"/>
      <c r="AE226" s="39"/>
      <c r="AT226" s="18" t="s">
        <v>960</v>
      </c>
      <c r="AU226" s="18" t="s">
        <v>83</v>
      </c>
    </row>
    <row r="227" spans="1:51" s="13" customFormat="1" ht="12">
      <c r="A227" s="13"/>
      <c r="B227" s="231"/>
      <c r="C227" s="232"/>
      <c r="D227" s="226" t="s">
        <v>163</v>
      </c>
      <c r="E227" s="233" t="s">
        <v>19</v>
      </c>
      <c r="F227" s="234" t="s">
        <v>1332</v>
      </c>
      <c r="G227" s="232"/>
      <c r="H227" s="233" t="s">
        <v>19</v>
      </c>
      <c r="I227" s="235"/>
      <c r="J227" s="232"/>
      <c r="K227" s="232"/>
      <c r="L227" s="236"/>
      <c r="M227" s="237"/>
      <c r="N227" s="238"/>
      <c r="O227" s="238"/>
      <c r="P227" s="238"/>
      <c r="Q227" s="238"/>
      <c r="R227" s="238"/>
      <c r="S227" s="238"/>
      <c r="T227" s="239"/>
      <c r="U227" s="13"/>
      <c r="V227" s="13"/>
      <c r="W227" s="13"/>
      <c r="X227" s="13"/>
      <c r="Y227" s="13"/>
      <c r="Z227" s="13"/>
      <c r="AA227" s="13"/>
      <c r="AB227" s="13"/>
      <c r="AC227" s="13"/>
      <c r="AD227" s="13"/>
      <c r="AE227" s="13"/>
      <c r="AT227" s="240" t="s">
        <v>163</v>
      </c>
      <c r="AU227" s="240" t="s">
        <v>83</v>
      </c>
      <c r="AV227" s="13" t="s">
        <v>81</v>
      </c>
      <c r="AW227" s="13" t="s">
        <v>33</v>
      </c>
      <c r="AX227" s="13" t="s">
        <v>74</v>
      </c>
      <c r="AY227" s="240" t="s">
        <v>152</v>
      </c>
    </row>
    <row r="228" spans="1:51" s="14" customFormat="1" ht="12">
      <c r="A228" s="14"/>
      <c r="B228" s="241"/>
      <c r="C228" s="242"/>
      <c r="D228" s="226" t="s">
        <v>163</v>
      </c>
      <c r="E228" s="243" t="s">
        <v>19</v>
      </c>
      <c r="F228" s="244" t="s">
        <v>81</v>
      </c>
      <c r="G228" s="242"/>
      <c r="H228" s="245">
        <v>1</v>
      </c>
      <c r="I228" s="246"/>
      <c r="J228" s="242"/>
      <c r="K228" s="242"/>
      <c r="L228" s="247"/>
      <c r="M228" s="248"/>
      <c r="N228" s="249"/>
      <c r="O228" s="249"/>
      <c r="P228" s="249"/>
      <c r="Q228" s="249"/>
      <c r="R228" s="249"/>
      <c r="S228" s="249"/>
      <c r="T228" s="250"/>
      <c r="U228" s="14"/>
      <c r="V228" s="14"/>
      <c r="W228" s="14"/>
      <c r="X228" s="14"/>
      <c r="Y228" s="14"/>
      <c r="Z228" s="14"/>
      <c r="AA228" s="14"/>
      <c r="AB228" s="14"/>
      <c r="AC228" s="14"/>
      <c r="AD228" s="14"/>
      <c r="AE228" s="14"/>
      <c r="AT228" s="251" t="s">
        <v>163</v>
      </c>
      <c r="AU228" s="251" t="s">
        <v>83</v>
      </c>
      <c r="AV228" s="14" t="s">
        <v>83</v>
      </c>
      <c r="AW228" s="14" t="s">
        <v>33</v>
      </c>
      <c r="AX228" s="14" t="s">
        <v>74</v>
      </c>
      <c r="AY228" s="251" t="s">
        <v>152</v>
      </c>
    </row>
    <row r="229" spans="1:51" s="15" customFormat="1" ht="12">
      <c r="A229" s="15"/>
      <c r="B229" s="252"/>
      <c r="C229" s="253"/>
      <c r="D229" s="226" t="s">
        <v>163</v>
      </c>
      <c r="E229" s="254" t="s">
        <v>19</v>
      </c>
      <c r="F229" s="255" t="s">
        <v>170</v>
      </c>
      <c r="G229" s="253"/>
      <c r="H229" s="256">
        <v>1</v>
      </c>
      <c r="I229" s="257"/>
      <c r="J229" s="253"/>
      <c r="K229" s="253"/>
      <c r="L229" s="258"/>
      <c r="M229" s="259"/>
      <c r="N229" s="260"/>
      <c r="O229" s="260"/>
      <c r="P229" s="260"/>
      <c r="Q229" s="260"/>
      <c r="R229" s="260"/>
      <c r="S229" s="260"/>
      <c r="T229" s="261"/>
      <c r="U229" s="15"/>
      <c r="V229" s="15"/>
      <c r="W229" s="15"/>
      <c r="X229" s="15"/>
      <c r="Y229" s="15"/>
      <c r="Z229" s="15"/>
      <c r="AA229" s="15"/>
      <c r="AB229" s="15"/>
      <c r="AC229" s="15"/>
      <c r="AD229" s="15"/>
      <c r="AE229" s="15"/>
      <c r="AT229" s="262" t="s">
        <v>163</v>
      </c>
      <c r="AU229" s="262" t="s">
        <v>83</v>
      </c>
      <c r="AV229" s="15" t="s">
        <v>159</v>
      </c>
      <c r="AW229" s="15" t="s">
        <v>33</v>
      </c>
      <c r="AX229" s="15" t="s">
        <v>81</v>
      </c>
      <c r="AY229" s="262" t="s">
        <v>152</v>
      </c>
    </row>
    <row r="230" spans="1:65" s="2" customFormat="1" ht="24.15" customHeight="1">
      <c r="A230" s="39"/>
      <c r="B230" s="40"/>
      <c r="C230" s="213" t="s">
        <v>353</v>
      </c>
      <c r="D230" s="213" t="s">
        <v>154</v>
      </c>
      <c r="E230" s="214" t="s">
        <v>1386</v>
      </c>
      <c r="F230" s="215" t="s">
        <v>1387</v>
      </c>
      <c r="G230" s="216" t="s">
        <v>1192</v>
      </c>
      <c r="H230" s="217">
        <v>3</v>
      </c>
      <c r="I230" s="218"/>
      <c r="J230" s="219">
        <f>ROUND(I230*H230,2)</f>
        <v>0</v>
      </c>
      <c r="K230" s="215" t="s">
        <v>158</v>
      </c>
      <c r="L230" s="45"/>
      <c r="M230" s="220" t="s">
        <v>19</v>
      </c>
      <c r="N230" s="221" t="s">
        <v>45</v>
      </c>
      <c r="O230" s="85"/>
      <c r="P230" s="222">
        <f>O230*H230</f>
        <v>0</v>
      </c>
      <c r="Q230" s="222">
        <v>0</v>
      </c>
      <c r="R230" s="222">
        <f>Q230*H230</f>
        <v>0</v>
      </c>
      <c r="S230" s="222">
        <v>0</v>
      </c>
      <c r="T230" s="223">
        <f>S230*H230</f>
        <v>0</v>
      </c>
      <c r="U230" s="39"/>
      <c r="V230" s="39"/>
      <c r="W230" s="39"/>
      <c r="X230" s="39"/>
      <c r="Y230" s="39"/>
      <c r="Z230" s="39"/>
      <c r="AA230" s="39"/>
      <c r="AB230" s="39"/>
      <c r="AC230" s="39"/>
      <c r="AD230" s="39"/>
      <c r="AE230" s="39"/>
      <c r="AR230" s="224" t="s">
        <v>268</v>
      </c>
      <c r="AT230" s="224" t="s">
        <v>154</v>
      </c>
      <c r="AU230" s="224" t="s">
        <v>83</v>
      </c>
      <c r="AY230" s="18" t="s">
        <v>152</v>
      </c>
      <c r="BE230" s="225">
        <f>IF(N230="základní",J230,0)</f>
        <v>0</v>
      </c>
      <c r="BF230" s="225">
        <f>IF(N230="snížená",J230,0)</f>
        <v>0</v>
      </c>
      <c r="BG230" s="225">
        <f>IF(N230="zákl. přenesená",J230,0)</f>
        <v>0</v>
      </c>
      <c r="BH230" s="225">
        <f>IF(N230="sníž. přenesená",J230,0)</f>
        <v>0</v>
      </c>
      <c r="BI230" s="225">
        <f>IF(N230="nulová",J230,0)</f>
        <v>0</v>
      </c>
      <c r="BJ230" s="18" t="s">
        <v>81</v>
      </c>
      <c r="BK230" s="225">
        <f>ROUND(I230*H230,2)</f>
        <v>0</v>
      </c>
      <c r="BL230" s="18" t="s">
        <v>268</v>
      </c>
      <c r="BM230" s="224" t="s">
        <v>1388</v>
      </c>
    </row>
    <row r="231" spans="1:51" s="13" customFormat="1" ht="12">
      <c r="A231" s="13"/>
      <c r="B231" s="231"/>
      <c r="C231" s="232"/>
      <c r="D231" s="226" t="s">
        <v>163</v>
      </c>
      <c r="E231" s="233" t="s">
        <v>19</v>
      </c>
      <c r="F231" s="234" t="s">
        <v>1389</v>
      </c>
      <c r="G231" s="232"/>
      <c r="H231" s="233" t="s">
        <v>19</v>
      </c>
      <c r="I231" s="235"/>
      <c r="J231" s="232"/>
      <c r="K231" s="232"/>
      <c r="L231" s="236"/>
      <c r="M231" s="237"/>
      <c r="N231" s="238"/>
      <c r="O231" s="238"/>
      <c r="P231" s="238"/>
      <c r="Q231" s="238"/>
      <c r="R231" s="238"/>
      <c r="S231" s="238"/>
      <c r="T231" s="239"/>
      <c r="U231" s="13"/>
      <c r="V231" s="13"/>
      <c r="W231" s="13"/>
      <c r="X231" s="13"/>
      <c r="Y231" s="13"/>
      <c r="Z231" s="13"/>
      <c r="AA231" s="13"/>
      <c r="AB231" s="13"/>
      <c r="AC231" s="13"/>
      <c r="AD231" s="13"/>
      <c r="AE231" s="13"/>
      <c r="AT231" s="240" t="s">
        <v>163</v>
      </c>
      <c r="AU231" s="240" t="s">
        <v>83</v>
      </c>
      <c r="AV231" s="13" t="s">
        <v>81</v>
      </c>
      <c r="AW231" s="13" t="s">
        <v>33</v>
      </c>
      <c r="AX231" s="13" t="s">
        <v>74</v>
      </c>
      <c r="AY231" s="240" t="s">
        <v>152</v>
      </c>
    </row>
    <row r="232" spans="1:51" s="14" customFormat="1" ht="12">
      <c r="A232" s="14"/>
      <c r="B232" s="241"/>
      <c r="C232" s="242"/>
      <c r="D232" s="226" t="s">
        <v>163</v>
      </c>
      <c r="E232" s="243" t="s">
        <v>19</v>
      </c>
      <c r="F232" s="244" t="s">
        <v>177</v>
      </c>
      <c r="G232" s="242"/>
      <c r="H232" s="245">
        <v>3</v>
      </c>
      <c r="I232" s="246"/>
      <c r="J232" s="242"/>
      <c r="K232" s="242"/>
      <c r="L232" s="247"/>
      <c r="M232" s="248"/>
      <c r="N232" s="249"/>
      <c r="O232" s="249"/>
      <c r="P232" s="249"/>
      <c r="Q232" s="249"/>
      <c r="R232" s="249"/>
      <c r="S232" s="249"/>
      <c r="T232" s="250"/>
      <c r="U232" s="14"/>
      <c r="V232" s="14"/>
      <c r="W232" s="14"/>
      <c r="X232" s="14"/>
      <c r="Y232" s="14"/>
      <c r="Z232" s="14"/>
      <c r="AA232" s="14"/>
      <c r="AB232" s="14"/>
      <c r="AC232" s="14"/>
      <c r="AD232" s="14"/>
      <c r="AE232" s="14"/>
      <c r="AT232" s="251" t="s">
        <v>163</v>
      </c>
      <c r="AU232" s="251" t="s">
        <v>83</v>
      </c>
      <c r="AV232" s="14" t="s">
        <v>83</v>
      </c>
      <c r="AW232" s="14" t="s">
        <v>33</v>
      </c>
      <c r="AX232" s="14" t="s">
        <v>74</v>
      </c>
      <c r="AY232" s="251" t="s">
        <v>152</v>
      </c>
    </row>
    <row r="233" spans="1:51" s="15" customFormat="1" ht="12">
      <c r="A233" s="15"/>
      <c r="B233" s="252"/>
      <c r="C233" s="253"/>
      <c r="D233" s="226" t="s">
        <v>163</v>
      </c>
      <c r="E233" s="254" t="s">
        <v>19</v>
      </c>
      <c r="F233" s="255" t="s">
        <v>170</v>
      </c>
      <c r="G233" s="253"/>
      <c r="H233" s="256">
        <v>3</v>
      </c>
      <c r="I233" s="257"/>
      <c r="J233" s="253"/>
      <c r="K233" s="253"/>
      <c r="L233" s="258"/>
      <c r="M233" s="259"/>
      <c r="N233" s="260"/>
      <c r="O233" s="260"/>
      <c r="P233" s="260"/>
      <c r="Q233" s="260"/>
      <c r="R233" s="260"/>
      <c r="S233" s="260"/>
      <c r="T233" s="261"/>
      <c r="U233" s="15"/>
      <c r="V233" s="15"/>
      <c r="W233" s="15"/>
      <c r="X233" s="15"/>
      <c r="Y233" s="15"/>
      <c r="Z233" s="15"/>
      <c r="AA233" s="15"/>
      <c r="AB233" s="15"/>
      <c r="AC233" s="15"/>
      <c r="AD233" s="15"/>
      <c r="AE233" s="15"/>
      <c r="AT233" s="262" t="s">
        <v>163</v>
      </c>
      <c r="AU233" s="262" t="s">
        <v>83</v>
      </c>
      <c r="AV233" s="15" t="s">
        <v>159</v>
      </c>
      <c r="AW233" s="15" t="s">
        <v>33</v>
      </c>
      <c r="AX233" s="15" t="s">
        <v>81</v>
      </c>
      <c r="AY233" s="262" t="s">
        <v>152</v>
      </c>
    </row>
    <row r="234" spans="1:65" s="2" customFormat="1" ht="14.4" customHeight="1">
      <c r="A234" s="39"/>
      <c r="B234" s="40"/>
      <c r="C234" s="263" t="s">
        <v>357</v>
      </c>
      <c r="D234" s="263" t="s">
        <v>531</v>
      </c>
      <c r="E234" s="264" t="s">
        <v>1390</v>
      </c>
      <c r="F234" s="265" t="s">
        <v>1391</v>
      </c>
      <c r="G234" s="266" t="s">
        <v>1192</v>
      </c>
      <c r="H234" s="267">
        <v>3</v>
      </c>
      <c r="I234" s="268"/>
      <c r="J234" s="269">
        <f>ROUND(I234*H234,2)</f>
        <v>0</v>
      </c>
      <c r="K234" s="265" t="s">
        <v>19</v>
      </c>
      <c r="L234" s="270"/>
      <c r="M234" s="271" t="s">
        <v>19</v>
      </c>
      <c r="N234" s="272" t="s">
        <v>45</v>
      </c>
      <c r="O234" s="85"/>
      <c r="P234" s="222">
        <f>O234*H234</f>
        <v>0</v>
      </c>
      <c r="Q234" s="222">
        <v>0.004</v>
      </c>
      <c r="R234" s="222">
        <f>Q234*H234</f>
        <v>0.012</v>
      </c>
      <c r="S234" s="222">
        <v>0</v>
      </c>
      <c r="T234" s="223">
        <f>S234*H234</f>
        <v>0</v>
      </c>
      <c r="U234" s="39"/>
      <c r="V234" s="39"/>
      <c r="W234" s="39"/>
      <c r="X234" s="39"/>
      <c r="Y234" s="39"/>
      <c r="Z234" s="39"/>
      <c r="AA234" s="39"/>
      <c r="AB234" s="39"/>
      <c r="AC234" s="39"/>
      <c r="AD234" s="39"/>
      <c r="AE234" s="39"/>
      <c r="AR234" s="224" t="s">
        <v>380</v>
      </c>
      <c r="AT234" s="224" t="s">
        <v>531</v>
      </c>
      <c r="AU234" s="224" t="s">
        <v>83</v>
      </c>
      <c r="AY234" s="18" t="s">
        <v>152</v>
      </c>
      <c r="BE234" s="225">
        <f>IF(N234="základní",J234,0)</f>
        <v>0</v>
      </c>
      <c r="BF234" s="225">
        <f>IF(N234="snížená",J234,0)</f>
        <v>0</v>
      </c>
      <c r="BG234" s="225">
        <f>IF(N234="zákl. přenesená",J234,0)</f>
        <v>0</v>
      </c>
      <c r="BH234" s="225">
        <f>IF(N234="sníž. přenesená",J234,0)</f>
        <v>0</v>
      </c>
      <c r="BI234" s="225">
        <f>IF(N234="nulová",J234,0)</f>
        <v>0</v>
      </c>
      <c r="BJ234" s="18" t="s">
        <v>81</v>
      </c>
      <c r="BK234" s="225">
        <f>ROUND(I234*H234,2)</f>
        <v>0</v>
      </c>
      <c r="BL234" s="18" t="s">
        <v>268</v>
      </c>
      <c r="BM234" s="224" t="s">
        <v>1392</v>
      </c>
    </row>
    <row r="235" spans="1:51" s="13" customFormat="1" ht="12">
      <c r="A235" s="13"/>
      <c r="B235" s="231"/>
      <c r="C235" s="232"/>
      <c r="D235" s="226" t="s">
        <v>163</v>
      </c>
      <c r="E235" s="233" t="s">
        <v>19</v>
      </c>
      <c r="F235" s="234" t="s">
        <v>1389</v>
      </c>
      <c r="G235" s="232"/>
      <c r="H235" s="233" t="s">
        <v>19</v>
      </c>
      <c r="I235" s="235"/>
      <c r="J235" s="232"/>
      <c r="K235" s="232"/>
      <c r="L235" s="236"/>
      <c r="M235" s="237"/>
      <c r="N235" s="238"/>
      <c r="O235" s="238"/>
      <c r="P235" s="238"/>
      <c r="Q235" s="238"/>
      <c r="R235" s="238"/>
      <c r="S235" s="238"/>
      <c r="T235" s="239"/>
      <c r="U235" s="13"/>
      <c r="V235" s="13"/>
      <c r="W235" s="13"/>
      <c r="X235" s="13"/>
      <c r="Y235" s="13"/>
      <c r="Z235" s="13"/>
      <c r="AA235" s="13"/>
      <c r="AB235" s="13"/>
      <c r="AC235" s="13"/>
      <c r="AD235" s="13"/>
      <c r="AE235" s="13"/>
      <c r="AT235" s="240" t="s">
        <v>163</v>
      </c>
      <c r="AU235" s="240" t="s">
        <v>83</v>
      </c>
      <c r="AV235" s="13" t="s">
        <v>81</v>
      </c>
      <c r="AW235" s="13" t="s">
        <v>33</v>
      </c>
      <c r="AX235" s="13" t="s">
        <v>74</v>
      </c>
      <c r="AY235" s="240" t="s">
        <v>152</v>
      </c>
    </row>
    <row r="236" spans="1:51" s="14" customFormat="1" ht="12">
      <c r="A236" s="14"/>
      <c r="B236" s="241"/>
      <c r="C236" s="242"/>
      <c r="D236" s="226" t="s">
        <v>163</v>
      </c>
      <c r="E236" s="243" t="s">
        <v>19</v>
      </c>
      <c r="F236" s="244" t="s">
        <v>177</v>
      </c>
      <c r="G236" s="242"/>
      <c r="H236" s="245">
        <v>3</v>
      </c>
      <c r="I236" s="246"/>
      <c r="J236" s="242"/>
      <c r="K236" s="242"/>
      <c r="L236" s="247"/>
      <c r="M236" s="248"/>
      <c r="N236" s="249"/>
      <c r="O236" s="249"/>
      <c r="P236" s="249"/>
      <c r="Q236" s="249"/>
      <c r="R236" s="249"/>
      <c r="S236" s="249"/>
      <c r="T236" s="250"/>
      <c r="U236" s="14"/>
      <c r="V236" s="14"/>
      <c r="W236" s="14"/>
      <c r="X236" s="14"/>
      <c r="Y236" s="14"/>
      <c r="Z236" s="14"/>
      <c r="AA236" s="14"/>
      <c r="AB236" s="14"/>
      <c r="AC236" s="14"/>
      <c r="AD236" s="14"/>
      <c r="AE236" s="14"/>
      <c r="AT236" s="251" t="s">
        <v>163</v>
      </c>
      <c r="AU236" s="251" t="s">
        <v>83</v>
      </c>
      <c r="AV236" s="14" t="s">
        <v>83</v>
      </c>
      <c r="AW236" s="14" t="s">
        <v>33</v>
      </c>
      <c r="AX236" s="14" t="s">
        <v>74</v>
      </c>
      <c r="AY236" s="251" t="s">
        <v>152</v>
      </c>
    </row>
    <row r="237" spans="1:51" s="15" customFormat="1" ht="12">
      <c r="A237" s="15"/>
      <c r="B237" s="252"/>
      <c r="C237" s="253"/>
      <c r="D237" s="226" t="s">
        <v>163</v>
      </c>
      <c r="E237" s="254" t="s">
        <v>19</v>
      </c>
      <c r="F237" s="255" t="s">
        <v>170</v>
      </c>
      <c r="G237" s="253"/>
      <c r="H237" s="256">
        <v>3</v>
      </c>
      <c r="I237" s="257"/>
      <c r="J237" s="253"/>
      <c r="K237" s="253"/>
      <c r="L237" s="258"/>
      <c r="M237" s="259"/>
      <c r="N237" s="260"/>
      <c r="O237" s="260"/>
      <c r="P237" s="260"/>
      <c r="Q237" s="260"/>
      <c r="R237" s="260"/>
      <c r="S237" s="260"/>
      <c r="T237" s="261"/>
      <c r="U237" s="15"/>
      <c r="V237" s="15"/>
      <c r="W237" s="15"/>
      <c r="X237" s="15"/>
      <c r="Y237" s="15"/>
      <c r="Z237" s="15"/>
      <c r="AA237" s="15"/>
      <c r="AB237" s="15"/>
      <c r="AC237" s="15"/>
      <c r="AD237" s="15"/>
      <c r="AE237" s="15"/>
      <c r="AT237" s="262" t="s">
        <v>163</v>
      </c>
      <c r="AU237" s="262" t="s">
        <v>83</v>
      </c>
      <c r="AV237" s="15" t="s">
        <v>159</v>
      </c>
      <c r="AW237" s="15" t="s">
        <v>33</v>
      </c>
      <c r="AX237" s="15" t="s">
        <v>81</v>
      </c>
      <c r="AY237" s="262" t="s">
        <v>152</v>
      </c>
    </row>
    <row r="238" spans="1:65" s="2" customFormat="1" ht="24.15" customHeight="1">
      <c r="A238" s="39"/>
      <c r="B238" s="40"/>
      <c r="C238" s="213" t="s">
        <v>366</v>
      </c>
      <c r="D238" s="213" t="s">
        <v>154</v>
      </c>
      <c r="E238" s="214" t="s">
        <v>1393</v>
      </c>
      <c r="F238" s="215" t="s">
        <v>1394</v>
      </c>
      <c r="G238" s="216" t="s">
        <v>741</v>
      </c>
      <c r="H238" s="273"/>
      <c r="I238" s="218"/>
      <c r="J238" s="219">
        <f>ROUND(I238*H238,2)</f>
        <v>0</v>
      </c>
      <c r="K238" s="215" t="s">
        <v>158</v>
      </c>
      <c r="L238" s="45"/>
      <c r="M238" s="220" t="s">
        <v>19</v>
      </c>
      <c r="N238" s="221" t="s">
        <v>45</v>
      </c>
      <c r="O238" s="85"/>
      <c r="P238" s="222">
        <f>O238*H238</f>
        <v>0</v>
      </c>
      <c r="Q238" s="222">
        <v>0</v>
      </c>
      <c r="R238" s="222">
        <f>Q238*H238</f>
        <v>0</v>
      </c>
      <c r="S238" s="222">
        <v>0</v>
      </c>
      <c r="T238" s="223">
        <f>S238*H238</f>
        <v>0</v>
      </c>
      <c r="U238" s="39"/>
      <c r="V238" s="39"/>
      <c r="W238" s="39"/>
      <c r="X238" s="39"/>
      <c r="Y238" s="39"/>
      <c r="Z238" s="39"/>
      <c r="AA238" s="39"/>
      <c r="AB238" s="39"/>
      <c r="AC238" s="39"/>
      <c r="AD238" s="39"/>
      <c r="AE238" s="39"/>
      <c r="AR238" s="224" t="s">
        <v>268</v>
      </c>
      <c r="AT238" s="224" t="s">
        <v>154</v>
      </c>
      <c r="AU238" s="224" t="s">
        <v>83</v>
      </c>
      <c r="AY238" s="18" t="s">
        <v>152</v>
      </c>
      <c r="BE238" s="225">
        <f>IF(N238="základní",J238,0)</f>
        <v>0</v>
      </c>
      <c r="BF238" s="225">
        <f>IF(N238="snížená",J238,0)</f>
        <v>0</v>
      </c>
      <c r="BG238" s="225">
        <f>IF(N238="zákl. přenesená",J238,0)</f>
        <v>0</v>
      </c>
      <c r="BH238" s="225">
        <f>IF(N238="sníž. přenesená",J238,0)</f>
        <v>0</v>
      </c>
      <c r="BI238" s="225">
        <f>IF(N238="nulová",J238,0)</f>
        <v>0</v>
      </c>
      <c r="BJ238" s="18" t="s">
        <v>81</v>
      </c>
      <c r="BK238" s="225">
        <f>ROUND(I238*H238,2)</f>
        <v>0</v>
      </c>
      <c r="BL238" s="18" t="s">
        <v>268</v>
      </c>
      <c r="BM238" s="224" t="s">
        <v>1395</v>
      </c>
    </row>
    <row r="239" spans="1:47" s="2" customFormat="1" ht="12">
      <c r="A239" s="39"/>
      <c r="B239" s="40"/>
      <c r="C239" s="41"/>
      <c r="D239" s="226" t="s">
        <v>161</v>
      </c>
      <c r="E239" s="41"/>
      <c r="F239" s="227" t="s">
        <v>1396</v>
      </c>
      <c r="G239" s="41"/>
      <c r="H239" s="41"/>
      <c r="I239" s="228"/>
      <c r="J239" s="41"/>
      <c r="K239" s="41"/>
      <c r="L239" s="45"/>
      <c r="M239" s="229"/>
      <c r="N239" s="230"/>
      <c r="O239" s="85"/>
      <c r="P239" s="85"/>
      <c r="Q239" s="85"/>
      <c r="R239" s="85"/>
      <c r="S239" s="85"/>
      <c r="T239" s="86"/>
      <c r="U239" s="39"/>
      <c r="V239" s="39"/>
      <c r="W239" s="39"/>
      <c r="X239" s="39"/>
      <c r="Y239" s="39"/>
      <c r="Z239" s="39"/>
      <c r="AA239" s="39"/>
      <c r="AB239" s="39"/>
      <c r="AC239" s="39"/>
      <c r="AD239" s="39"/>
      <c r="AE239" s="39"/>
      <c r="AT239" s="18" t="s">
        <v>161</v>
      </c>
      <c r="AU239" s="18" t="s">
        <v>83</v>
      </c>
    </row>
    <row r="240" spans="1:63" s="12" customFormat="1" ht="25.9" customHeight="1">
      <c r="A240" s="12"/>
      <c r="B240" s="197"/>
      <c r="C240" s="198"/>
      <c r="D240" s="199" t="s">
        <v>73</v>
      </c>
      <c r="E240" s="200" t="s">
        <v>531</v>
      </c>
      <c r="F240" s="200" t="s">
        <v>1397</v>
      </c>
      <c r="G240" s="198"/>
      <c r="H240" s="198"/>
      <c r="I240" s="201"/>
      <c r="J240" s="202">
        <f>BK240</f>
        <v>0</v>
      </c>
      <c r="K240" s="198"/>
      <c r="L240" s="203"/>
      <c r="M240" s="204"/>
      <c r="N240" s="205"/>
      <c r="O240" s="205"/>
      <c r="P240" s="206">
        <f>P241</f>
        <v>0</v>
      </c>
      <c r="Q240" s="205"/>
      <c r="R240" s="206">
        <f>R241</f>
        <v>16.615289</v>
      </c>
      <c r="S240" s="205"/>
      <c r="T240" s="207">
        <f>T241</f>
        <v>0</v>
      </c>
      <c r="U240" s="12"/>
      <c r="V240" s="12"/>
      <c r="W240" s="12"/>
      <c r="X240" s="12"/>
      <c r="Y240" s="12"/>
      <c r="Z240" s="12"/>
      <c r="AA240" s="12"/>
      <c r="AB240" s="12"/>
      <c r="AC240" s="12"/>
      <c r="AD240" s="12"/>
      <c r="AE240" s="12"/>
      <c r="AR240" s="208" t="s">
        <v>177</v>
      </c>
      <c r="AT240" s="209" t="s">
        <v>73</v>
      </c>
      <c r="AU240" s="209" t="s">
        <v>74</v>
      </c>
      <c r="AY240" s="208" t="s">
        <v>152</v>
      </c>
      <c r="BK240" s="210">
        <f>BK241</f>
        <v>0</v>
      </c>
    </row>
    <row r="241" spans="1:63" s="12" customFormat="1" ht="22.8" customHeight="1">
      <c r="A241" s="12"/>
      <c r="B241" s="197"/>
      <c r="C241" s="198"/>
      <c r="D241" s="199" t="s">
        <v>73</v>
      </c>
      <c r="E241" s="211" t="s">
        <v>1398</v>
      </c>
      <c r="F241" s="211" t="s">
        <v>1399</v>
      </c>
      <c r="G241" s="198"/>
      <c r="H241" s="198"/>
      <c r="I241" s="201"/>
      <c r="J241" s="212">
        <f>BK241</f>
        <v>0</v>
      </c>
      <c r="K241" s="198"/>
      <c r="L241" s="203"/>
      <c r="M241" s="204"/>
      <c r="N241" s="205"/>
      <c r="O241" s="205"/>
      <c r="P241" s="206">
        <f>SUM(P242:P264)</f>
        <v>0</v>
      </c>
      <c r="Q241" s="205"/>
      <c r="R241" s="206">
        <f>SUM(R242:R264)</f>
        <v>16.615289</v>
      </c>
      <c r="S241" s="205"/>
      <c r="T241" s="207">
        <f>SUM(T242:T264)</f>
        <v>0</v>
      </c>
      <c r="U241" s="12"/>
      <c r="V241" s="12"/>
      <c r="W241" s="12"/>
      <c r="X241" s="12"/>
      <c r="Y241" s="12"/>
      <c r="Z241" s="12"/>
      <c r="AA241" s="12"/>
      <c r="AB241" s="12"/>
      <c r="AC241" s="12"/>
      <c r="AD241" s="12"/>
      <c r="AE241" s="12"/>
      <c r="AR241" s="208" t="s">
        <v>177</v>
      </c>
      <c r="AT241" s="209" t="s">
        <v>73</v>
      </c>
      <c r="AU241" s="209" t="s">
        <v>81</v>
      </c>
      <c r="AY241" s="208" t="s">
        <v>152</v>
      </c>
      <c r="BK241" s="210">
        <f>SUM(BK242:BK264)</f>
        <v>0</v>
      </c>
    </row>
    <row r="242" spans="1:65" s="2" customFormat="1" ht="37.8" customHeight="1">
      <c r="A242" s="39"/>
      <c r="B242" s="40"/>
      <c r="C242" s="213" t="s">
        <v>380</v>
      </c>
      <c r="D242" s="213" t="s">
        <v>154</v>
      </c>
      <c r="E242" s="214" t="s">
        <v>1400</v>
      </c>
      <c r="F242" s="215" t="s">
        <v>1401</v>
      </c>
      <c r="G242" s="216" t="s">
        <v>475</v>
      </c>
      <c r="H242" s="217">
        <v>58</v>
      </c>
      <c r="I242" s="218"/>
      <c r="J242" s="219">
        <f>ROUND(I242*H242,2)</f>
        <v>0</v>
      </c>
      <c r="K242" s="215" t="s">
        <v>158</v>
      </c>
      <c r="L242" s="45"/>
      <c r="M242" s="220" t="s">
        <v>19</v>
      </c>
      <c r="N242" s="221" t="s">
        <v>45</v>
      </c>
      <c r="O242" s="85"/>
      <c r="P242" s="222">
        <f>O242*H242</f>
        <v>0</v>
      </c>
      <c r="Q242" s="222">
        <v>0</v>
      </c>
      <c r="R242" s="222">
        <f>Q242*H242</f>
        <v>0</v>
      </c>
      <c r="S242" s="222">
        <v>0</v>
      </c>
      <c r="T242" s="223">
        <f>S242*H242</f>
        <v>0</v>
      </c>
      <c r="U242" s="39"/>
      <c r="V242" s="39"/>
      <c r="W242" s="39"/>
      <c r="X242" s="39"/>
      <c r="Y242" s="39"/>
      <c r="Z242" s="39"/>
      <c r="AA242" s="39"/>
      <c r="AB242" s="39"/>
      <c r="AC242" s="39"/>
      <c r="AD242" s="39"/>
      <c r="AE242" s="39"/>
      <c r="AR242" s="224" t="s">
        <v>612</v>
      </c>
      <c r="AT242" s="224" t="s">
        <v>154</v>
      </c>
      <c r="AU242" s="224" t="s">
        <v>83</v>
      </c>
      <c r="AY242" s="18" t="s">
        <v>152</v>
      </c>
      <c r="BE242" s="225">
        <f>IF(N242="základní",J242,0)</f>
        <v>0</v>
      </c>
      <c r="BF242" s="225">
        <f>IF(N242="snížená",J242,0)</f>
        <v>0</v>
      </c>
      <c r="BG242" s="225">
        <f>IF(N242="zákl. přenesená",J242,0)</f>
        <v>0</v>
      </c>
      <c r="BH242" s="225">
        <f>IF(N242="sníž. přenesená",J242,0)</f>
        <v>0</v>
      </c>
      <c r="BI242" s="225">
        <f>IF(N242="nulová",J242,0)</f>
        <v>0</v>
      </c>
      <c r="BJ242" s="18" t="s">
        <v>81</v>
      </c>
      <c r="BK242" s="225">
        <f>ROUND(I242*H242,2)</f>
        <v>0</v>
      </c>
      <c r="BL242" s="18" t="s">
        <v>612</v>
      </c>
      <c r="BM242" s="224" t="s">
        <v>1402</v>
      </c>
    </row>
    <row r="243" spans="1:51" s="13" customFormat="1" ht="12">
      <c r="A243" s="13"/>
      <c r="B243" s="231"/>
      <c r="C243" s="232"/>
      <c r="D243" s="226" t="s">
        <v>163</v>
      </c>
      <c r="E243" s="233" t="s">
        <v>19</v>
      </c>
      <c r="F243" s="234" t="s">
        <v>1291</v>
      </c>
      <c r="G243" s="232"/>
      <c r="H243" s="233" t="s">
        <v>19</v>
      </c>
      <c r="I243" s="235"/>
      <c r="J243" s="232"/>
      <c r="K243" s="232"/>
      <c r="L243" s="236"/>
      <c r="M243" s="237"/>
      <c r="N243" s="238"/>
      <c r="O243" s="238"/>
      <c r="P243" s="238"/>
      <c r="Q243" s="238"/>
      <c r="R243" s="238"/>
      <c r="S243" s="238"/>
      <c r="T243" s="239"/>
      <c r="U243" s="13"/>
      <c r="V243" s="13"/>
      <c r="W243" s="13"/>
      <c r="X243" s="13"/>
      <c r="Y243" s="13"/>
      <c r="Z243" s="13"/>
      <c r="AA243" s="13"/>
      <c r="AB243" s="13"/>
      <c r="AC243" s="13"/>
      <c r="AD243" s="13"/>
      <c r="AE243" s="13"/>
      <c r="AT243" s="240" t="s">
        <v>163</v>
      </c>
      <c r="AU243" s="240" t="s">
        <v>83</v>
      </c>
      <c r="AV243" s="13" t="s">
        <v>81</v>
      </c>
      <c r="AW243" s="13" t="s">
        <v>33</v>
      </c>
      <c r="AX243" s="13" t="s">
        <v>74</v>
      </c>
      <c r="AY243" s="240" t="s">
        <v>152</v>
      </c>
    </row>
    <row r="244" spans="1:51" s="14" customFormat="1" ht="12">
      <c r="A244" s="14"/>
      <c r="B244" s="241"/>
      <c r="C244" s="242"/>
      <c r="D244" s="226" t="s">
        <v>163</v>
      </c>
      <c r="E244" s="243" t="s">
        <v>19</v>
      </c>
      <c r="F244" s="244" t="s">
        <v>575</v>
      </c>
      <c r="G244" s="242"/>
      <c r="H244" s="245">
        <v>58</v>
      </c>
      <c r="I244" s="246"/>
      <c r="J244" s="242"/>
      <c r="K244" s="242"/>
      <c r="L244" s="247"/>
      <c r="M244" s="248"/>
      <c r="N244" s="249"/>
      <c r="O244" s="249"/>
      <c r="P244" s="249"/>
      <c r="Q244" s="249"/>
      <c r="R244" s="249"/>
      <c r="S244" s="249"/>
      <c r="T244" s="250"/>
      <c r="U244" s="14"/>
      <c r="V244" s="14"/>
      <c r="W244" s="14"/>
      <c r="X244" s="14"/>
      <c r="Y244" s="14"/>
      <c r="Z244" s="14"/>
      <c r="AA244" s="14"/>
      <c r="AB244" s="14"/>
      <c r="AC244" s="14"/>
      <c r="AD244" s="14"/>
      <c r="AE244" s="14"/>
      <c r="AT244" s="251" t="s">
        <v>163</v>
      </c>
      <c r="AU244" s="251" t="s">
        <v>83</v>
      </c>
      <c r="AV244" s="14" t="s">
        <v>83</v>
      </c>
      <c r="AW244" s="14" t="s">
        <v>33</v>
      </c>
      <c r="AX244" s="14" t="s">
        <v>74</v>
      </c>
      <c r="AY244" s="251" t="s">
        <v>152</v>
      </c>
    </row>
    <row r="245" spans="1:51" s="15" customFormat="1" ht="12">
      <c r="A245" s="15"/>
      <c r="B245" s="252"/>
      <c r="C245" s="253"/>
      <c r="D245" s="226" t="s">
        <v>163</v>
      </c>
      <c r="E245" s="254" t="s">
        <v>19</v>
      </c>
      <c r="F245" s="255" t="s">
        <v>170</v>
      </c>
      <c r="G245" s="253"/>
      <c r="H245" s="256">
        <v>58</v>
      </c>
      <c r="I245" s="257"/>
      <c r="J245" s="253"/>
      <c r="K245" s="253"/>
      <c r="L245" s="258"/>
      <c r="M245" s="259"/>
      <c r="N245" s="260"/>
      <c r="O245" s="260"/>
      <c r="P245" s="260"/>
      <c r="Q245" s="260"/>
      <c r="R245" s="260"/>
      <c r="S245" s="260"/>
      <c r="T245" s="261"/>
      <c r="U245" s="15"/>
      <c r="V245" s="15"/>
      <c r="W245" s="15"/>
      <c r="X245" s="15"/>
      <c r="Y245" s="15"/>
      <c r="Z245" s="15"/>
      <c r="AA245" s="15"/>
      <c r="AB245" s="15"/>
      <c r="AC245" s="15"/>
      <c r="AD245" s="15"/>
      <c r="AE245" s="15"/>
      <c r="AT245" s="262" t="s">
        <v>163</v>
      </c>
      <c r="AU245" s="262" t="s">
        <v>83</v>
      </c>
      <c r="AV245" s="15" t="s">
        <v>159</v>
      </c>
      <c r="AW245" s="15" t="s">
        <v>33</v>
      </c>
      <c r="AX245" s="15" t="s">
        <v>81</v>
      </c>
      <c r="AY245" s="262" t="s">
        <v>152</v>
      </c>
    </row>
    <row r="246" spans="1:65" s="2" customFormat="1" ht="24.15" customHeight="1">
      <c r="A246" s="39"/>
      <c r="B246" s="40"/>
      <c r="C246" s="213" t="s">
        <v>385</v>
      </c>
      <c r="D246" s="213" t="s">
        <v>154</v>
      </c>
      <c r="E246" s="214" t="s">
        <v>1403</v>
      </c>
      <c r="F246" s="215" t="s">
        <v>1404</v>
      </c>
      <c r="G246" s="216" t="s">
        <v>475</v>
      </c>
      <c r="H246" s="217">
        <v>58</v>
      </c>
      <c r="I246" s="218"/>
      <c r="J246" s="219">
        <f>ROUND(I246*H246,2)</f>
        <v>0</v>
      </c>
      <c r="K246" s="215" t="s">
        <v>158</v>
      </c>
      <c r="L246" s="45"/>
      <c r="M246" s="220" t="s">
        <v>19</v>
      </c>
      <c r="N246" s="221" t="s">
        <v>45</v>
      </c>
      <c r="O246" s="85"/>
      <c r="P246" s="222">
        <f>O246*H246</f>
        <v>0</v>
      </c>
      <c r="Q246" s="222">
        <v>0.28646</v>
      </c>
      <c r="R246" s="222">
        <f>Q246*H246</f>
        <v>16.61468</v>
      </c>
      <c r="S246" s="222">
        <v>0</v>
      </c>
      <c r="T246" s="223">
        <f>S246*H246</f>
        <v>0</v>
      </c>
      <c r="U246" s="39"/>
      <c r="V246" s="39"/>
      <c r="W246" s="39"/>
      <c r="X246" s="39"/>
      <c r="Y246" s="39"/>
      <c r="Z246" s="39"/>
      <c r="AA246" s="39"/>
      <c r="AB246" s="39"/>
      <c r="AC246" s="39"/>
      <c r="AD246" s="39"/>
      <c r="AE246" s="39"/>
      <c r="AR246" s="224" t="s">
        <v>612</v>
      </c>
      <c r="AT246" s="224" t="s">
        <v>154</v>
      </c>
      <c r="AU246" s="224" t="s">
        <v>83</v>
      </c>
      <c r="AY246" s="18" t="s">
        <v>152</v>
      </c>
      <c r="BE246" s="225">
        <f>IF(N246="základní",J246,0)</f>
        <v>0</v>
      </c>
      <c r="BF246" s="225">
        <f>IF(N246="snížená",J246,0)</f>
        <v>0</v>
      </c>
      <c r="BG246" s="225">
        <f>IF(N246="zákl. přenesená",J246,0)</f>
        <v>0</v>
      </c>
      <c r="BH246" s="225">
        <f>IF(N246="sníž. přenesená",J246,0)</f>
        <v>0</v>
      </c>
      <c r="BI246" s="225">
        <f>IF(N246="nulová",J246,0)</f>
        <v>0</v>
      </c>
      <c r="BJ246" s="18" t="s">
        <v>81</v>
      </c>
      <c r="BK246" s="225">
        <f>ROUND(I246*H246,2)</f>
        <v>0</v>
      </c>
      <c r="BL246" s="18" t="s">
        <v>612</v>
      </c>
      <c r="BM246" s="224" t="s">
        <v>1405</v>
      </c>
    </row>
    <row r="247" spans="1:47" s="2" customFormat="1" ht="12">
      <c r="A247" s="39"/>
      <c r="B247" s="40"/>
      <c r="C247" s="41"/>
      <c r="D247" s="226" t="s">
        <v>161</v>
      </c>
      <c r="E247" s="41"/>
      <c r="F247" s="227" t="s">
        <v>1406</v>
      </c>
      <c r="G247" s="41"/>
      <c r="H247" s="41"/>
      <c r="I247" s="228"/>
      <c r="J247" s="41"/>
      <c r="K247" s="41"/>
      <c r="L247" s="45"/>
      <c r="M247" s="229"/>
      <c r="N247" s="230"/>
      <c r="O247" s="85"/>
      <c r="P247" s="85"/>
      <c r="Q247" s="85"/>
      <c r="R247" s="85"/>
      <c r="S247" s="85"/>
      <c r="T247" s="86"/>
      <c r="U247" s="39"/>
      <c r="V247" s="39"/>
      <c r="W247" s="39"/>
      <c r="X247" s="39"/>
      <c r="Y247" s="39"/>
      <c r="Z247" s="39"/>
      <c r="AA247" s="39"/>
      <c r="AB247" s="39"/>
      <c r="AC247" s="39"/>
      <c r="AD247" s="39"/>
      <c r="AE247" s="39"/>
      <c r="AT247" s="18" t="s">
        <v>161</v>
      </c>
      <c r="AU247" s="18" t="s">
        <v>83</v>
      </c>
    </row>
    <row r="248" spans="1:51" s="13" customFormat="1" ht="12">
      <c r="A248" s="13"/>
      <c r="B248" s="231"/>
      <c r="C248" s="232"/>
      <c r="D248" s="226" t="s">
        <v>163</v>
      </c>
      <c r="E248" s="233" t="s">
        <v>19</v>
      </c>
      <c r="F248" s="234" t="s">
        <v>1291</v>
      </c>
      <c r="G248" s="232"/>
      <c r="H248" s="233" t="s">
        <v>19</v>
      </c>
      <c r="I248" s="235"/>
      <c r="J248" s="232"/>
      <c r="K248" s="232"/>
      <c r="L248" s="236"/>
      <c r="M248" s="237"/>
      <c r="N248" s="238"/>
      <c r="O248" s="238"/>
      <c r="P248" s="238"/>
      <c r="Q248" s="238"/>
      <c r="R248" s="238"/>
      <c r="S248" s="238"/>
      <c r="T248" s="239"/>
      <c r="U248" s="13"/>
      <c r="V248" s="13"/>
      <c r="W248" s="13"/>
      <c r="X248" s="13"/>
      <c r="Y248" s="13"/>
      <c r="Z248" s="13"/>
      <c r="AA248" s="13"/>
      <c r="AB248" s="13"/>
      <c r="AC248" s="13"/>
      <c r="AD248" s="13"/>
      <c r="AE248" s="13"/>
      <c r="AT248" s="240" t="s">
        <v>163</v>
      </c>
      <c r="AU248" s="240" t="s">
        <v>83</v>
      </c>
      <c r="AV248" s="13" t="s">
        <v>81</v>
      </c>
      <c r="AW248" s="13" t="s">
        <v>33</v>
      </c>
      <c r="AX248" s="13" t="s">
        <v>74</v>
      </c>
      <c r="AY248" s="240" t="s">
        <v>152</v>
      </c>
    </row>
    <row r="249" spans="1:51" s="14" customFormat="1" ht="12">
      <c r="A249" s="14"/>
      <c r="B249" s="241"/>
      <c r="C249" s="242"/>
      <c r="D249" s="226" t="s">
        <v>163</v>
      </c>
      <c r="E249" s="243" t="s">
        <v>19</v>
      </c>
      <c r="F249" s="244" t="s">
        <v>575</v>
      </c>
      <c r="G249" s="242"/>
      <c r="H249" s="245">
        <v>58</v>
      </c>
      <c r="I249" s="246"/>
      <c r="J249" s="242"/>
      <c r="K249" s="242"/>
      <c r="L249" s="247"/>
      <c r="M249" s="248"/>
      <c r="N249" s="249"/>
      <c r="O249" s="249"/>
      <c r="P249" s="249"/>
      <c r="Q249" s="249"/>
      <c r="R249" s="249"/>
      <c r="S249" s="249"/>
      <c r="T249" s="250"/>
      <c r="U249" s="14"/>
      <c r="V249" s="14"/>
      <c r="W249" s="14"/>
      <c r="X249" s="14"/>
      <c r="Y249" s="14"/>
      <c r="Z249" s="14"/>
      <c r="AA249" s="14"/>
      <c r="AB249" s="14"/>
      <c r="AC249" s="14"/>
      <c r="AD249" s="14"/>
      <c r="AE249" s="14"/>
      <c r="AT249" s="251" t="s">
        <v>163</v>
      </c>
      <c r="AU249" s="251" t="s">
        <v>83</v>
      </c>
      <c r="AV249" s="14" t="s">
        <v>83</v>
      </c>
      <c r="AW249" s="14" t="s">
        <v>33</v>
      </c>
      <c r="AX249" s="14" t="s">
        <v>74</v>
      </c>
      <c r="AY249" s="251" t="s">
        <v>152</v>
      </c>
    </row>
    <row r="250" spans="1:51" s="15" customFormat="1" ht="12">
      <c r="A250" s="15"/>
      <c r="B250" s="252"/>
      <c r="C250" s="253"/>
      <c r="D250" s="226" t="s">
        <v>163</v>
      </c>
      <c r="E250" s="254" t="s">
        <v>19</v>
      </c>
      <c r="F250" s="255" t="s">
        <v>170</v>
      </c>
      <c r="G250" s="253"/>
      <c r="H250" s="256">
        <v>58</v>
      </c>
      <c r="I250" s="257"/>
      <c r="J250" s="253"/>
      <c r="K250" s="253"/>
      <c r="L250" s="258"/>
      <c r="M250" s="259"/>
      <c r="N250" s="260"/>
      <c r="O250" s="260"/>
      <c r="P250" s="260"/>
      <c r="Q250" s="260"/>
      <c r="R250" s="260"/>
      <c r="S250" s="260"/>
      <c r="T250" s="261"/>
      <c r="U250" s="15"/>
      <c r="V250" s="15"/>
      <c r="W250" s="15"/>
      <c r="X250" s="15"/>
      <c r="Y250" s="15"/>
      <c r="Z250" s="15"/>
      <c r="AA250" s="15"/>
      <c r="AB250" s="15"/>
      <c r="AC250" s="15"/>
      <c r="AD250" s="15"/>
      <c r="AE250" s="15"/>
      <c r="AT250" s="262" t="s">
        <v>163</v>
      </c>
      <c r="AU250" s="262" t="s">
        <v>83</v>
      </c>
      <c r="AV250" s="15" t="s">
        <v>159</v>
      </c>
      <c r="AW250" s="15" t="s">
        <v>33</v>
      </c>
      <c r="AX250" s="15" t="s">
        <v>81</v>
      </c>
      <c r="AY250" s="262" t="s">
        <v>152</v>
      </c>
    </row>
    <row r="251" spans="1:65" s="2" customFormat="1" ht="24.15" customHeight="1">
      <c r="A251" s="39"/>
      <c r="B251" s="40"/>
      <c r="C251" s="213" t="s">
        <v>392</v>
      </c>
      <c r="D251" s="213" t="s">
        <v>154</v>
      </c>
      <c r="E251" s="214" t="s">
        <v>1407</v>
      </c>
      <c r="F251" s="215" t="s">
        <v>1408</v>
      </c>
      <c r="G251" s="216" t="s">
        <v>157</v>
      </c>
      <c r="H251" s="217">
        <v>12.18</v>
      </c>
      <c r="I251" s="218"/>
      <c r="J251" s="219">
        <f>ROUND(I251*H251,2)</f>
        <v>0</v>
      </c>
      <c r="K251" s="215" t="s">
        <v>158</v>
      </c>
      <c r="L251" s="45"/>
      <c r="M251" s="220" t="s">
        <v>19</v>
      </c>
      <c r="N251" s="221" t="s">
        <v>45</v>
      </c>
      <c r="O251" s="85"/>
      <c r="P251" s="222">
        <f>O251*H251</f>
        <v>0</v>
      </c>
      <c r="Q251" s="222">
        <v>0</v>
      </c>
      <c r="R251" s="222">
        <f>Q251*H251</f>
        <v>0</v>
      </c>
      <c r="S251" s="222">
        <v>0</v>
      </c>
      <c r="T251" s="223">
        <f>S251*H251</f>
        <v>0</v>
      </c>
      <c r="U251" s="39"/>
      <c r="V251" s="39"/>
      <c r="W251" s="39"/>
      <c r="X251" s="39"/>
      <c r="Y251" s="39"/>
      <c r="Z251" s="39"/>
      <c r="AA251" s="39"/>
      <c r="AB251" s="39"/>
      <c r="AC251" s="39"/>
      <c r="AD251" s="39"/>
      <c r="AE251" s="39"/>
      <c r="AR251" s="224" t="s">
        <v>612</v>
      </c>
      <c r="AT251" s="224" t="s">
        <v>154</v>
      </c>
      <c r="AU251" s="224" t="s">
        <v>83</v>
      </c>
      <c r="AY251" s="18" t="s">
        <v>152</v>
      </c>
      <c r="BE251" s="225">
        <f>IF(N251="základní",J251,0)</f>
        <v>0</v>
      </c>
      <c r="BF251" s="225">
        <f>IF(N251="snížená",J251,0)</f>
        <v>0</v>
      </c>
      <c r="BG251" s="225">
        <f>IF(N251="zákl. přenesená",J251,0)</f>
        <v>0</v>
      </c>
      <c r="BH251" s="225">
        <f>IF(N251="sníž. přenesená",J251,0)</f>
        <v>0</v>
      </c>
      <c r="BI251" s="225">
        <f>IF(N251="nulová",J251,0)</f>
        <v>0</v>
      </c>
      <c r="BJ251" s="18" t="s">
        <v>81</v>
      </c>
      <c r="BK251" s="225">
        <f>ROUND(I251*H251,2)</f>
        <v>0</v>
      </c>
      <c r="BL251" s="18" t="s">
        <v>612</v>
      </c>
      <c r="BM251" s="224" t="s">
        <v>1409</v>
      </c>
    </row>
    <row r="252" spans="1:51" s="13" customFormat="1" ht="12">
      <c r="A252" s="13"/>
      <c r="B252" s="231"/>
      <c r="C252" s="232"/>
      <c r="D252" s="226" t="s">
        <v>163</v>
      </c>
      <c r="E252" s="233" t="s">
        <v>19</v>
      </c>
      <c r="F252" s="234" t="s">
        <v>1291</v>
      </c>
      <c r="G252" s="232"/>
      <c r="H252" s="233" t="s">
        <v>19</v>
      </c>
      <c r="I252" s="235"/>
      <c r="J252" s="232"/>
      <c r="K252" s="232"/>
      <c r="L252" s="236"/>
      <c r="M252" s="237"/>
      <c r="N252" s="238"/>
      <c r="O252" s="238"/>
      <c r="P252" s="238"/>
      <c r="Q252" s="238"/>
      <c r="R252" s="238"/>
      <c r="S252" s="238"/>
      <c r="T252" s="239"/>
      <c r="U252" s="13"/>
      <c r="V252" s="13"/>
      <c r="W252" s="13"/>
      <c r="X252" s="13"/>
      <c r="Y252" s="13"/>
      <c r="Z252" s="13"/>
      <c r="AA252" s="13"/>
      <c r="AB252" s="13"/>
      <c r="AC252" s="13"/>
      <c r="AD252" s="13"/>
      <c r="AE252" s="13"/>
      <c r="AT252" s="240" t="s">
        <v>163</v>
      </c>
      <c r="AU252" s="240" t="s">
        <v>83</v>
      </c>
      <c r="AV252" s="13" t="s">
        <v>81</v>
      </c>
      <c r="AW252" s="13" t="s">
        <v>33</v>
      </c>
      <c r="AX252" s="13" t="s">
        <v>74</v>
      </c>
      <c r="AY252" s="240" t="s">
        <v>152</v>
      </c>
    </row>
    <row r="253" spans="1:51" s="14" customFormat="1" ht="12">
      <c r="A253" s="14"/>
      <c r="B253" s="241"/>
      <c r="C253" s="242"/>
      <c r="D253" s="226" t="s">
        <v>163</v>
      </c>
      <c r="E253" s="243" t="s">
        <v>19</v>
      </c>
      <c r="F253" s="244" t="s">
        <v>1410</v>
      </c>
      <c r="G253" s="242"/>
      <c r="H253" s="245">
        <v>12.18</v>
      </c>
      <c r="I253" s="246"/>
      <c r="J253" s="242"/>
      <c r="K253" s="242"/>
      <c r="L253" s="247"/>
      <c r="M253" s="248"/>
      <c r="N253" s="249"/>
      <c r="O253" s="249"/>
      <c r="P253" s="249"/>
      <c r="Q253" s="249"/>
      <c r="R253" s="249"/>
      <c r="S253" s="249"/>
      <c r="T253" s="250"/>
      <c r="U253" s="14"/>
      <c r="V253" s="14"/>
      <c r="W253" s="14"/>
      <c r="X253" s="14"/>
      <c r="Y253" s="14"/>
      <c r="Z253" s="14"/>
      <c r="AA253" s="14"/>
      <c r="AB253" s="14"/>
      <c r="AC253" s="14"/>
      <c r="AD253" s="14"/>
      <c r="AE253" s="14"/>
      <c r="AT253" s="251" t="s">
        <v>163</v>
      </c>
      <c r="AU253" s="251" t="s">
        <v>83</v>
      </c>
      <c r="AV253" s="14" t="s">
        <v>83</v>
      </c>
      <c r="AW253" s="14" t="s">
        <v>33</v>
      </c>
      <c r="AX253" s="14" t="s">
        <v>74</v>
      </c>
      <c r="AY253" s="251" t="s">
        <v>152</v>
      </c>
    </row>
    <row r="254" spans="1:51" s="15" customFormat="1" ht="12">
      <c r="A254" s="15"/>
      <c r="B254" s="252"/>
      <c r="C254" s="253"/>
      <c r="D254" s="226" t="s">
        <v>163</v>
      </c>
      <c r="E254" s="254" t="s">
        <v>19</v>
      </c>
      <c r="F254" s="255" t="s">
        <v>170</v>
      </c>
      <c r="G254" s="253"/>
      <c r="H254" s="256">
        <v>12.18</v>
      </c>
      <c r="I254" s="257"/>
      <c r="J254" s="253"/>
      <c r="K254" s="253"/>
      <c r="L254" s="258"/>
      <c r="M254" s="259"/>
      <c r="N254" s="260"/>
      <c r="O254" s="260"/>
      <c r="P254" s="260"/>
      <c r="Q254" s="260"/>
      <c r="R254" s="260"/>
      <c r="S254" s="260"/>
      <c r="T254" s="261"/>
      <c r="U254" s="15"/>
      <c r="V254" s="15"/>
      <c r="W254" s="15"/>
      <c r="X254" s="15"/>
      <c r="Y254" s="15"/>
      <c r="Z254" s="15"/>
      <c r="AA254" s="15"/>
      <c r="AB254" s="15"/>
      <c r="AC254" s="15"/>
      <c r="AD254" s="15"/>
      <c r="AE254" s="15"/>
      <c r="AT254" s="262" t="s">
        <v>163</v>
      </c>
      <c r="AU254" s="262" t="s">
        <v>83</v>
      </c>
      <c r="AV254" s="15" t="s">
        <v>159</v>
      </c>
      <c r="AW254" s="15" t="s">
        <v>33</v>
      </c>
      <c r="AX254" s="15" t="s">
        <v>81</v>
      </c>
      <c r="AY254" s="262" t="s">
        <v>152</v>
      </c>
    </row>
    <row r="255" spans="1:65" s="2" customFormat="1" ht="24.15" customHeight="1">
      <c r="A255" s="39"/>
      <c r="B255" s="40"/>
      <c r="C255" s="213" t="s">
        <v>396</v>
      </c>
      <c r="D255" s="213" t="s">
        <v>154</v>
      </c>
      <c r="E255" s="214" t="s">
        <v>1411</v>
      </c>
      <c r="F255" s="215" t="s">
        <v>1412</v>
      </c>
      <c r="G255" s="216" t="s">
        <v>157</v>
      </c>
      <c r="H255" s="217">
        <v>4.06</v>
      </c>
      <c r="I255" s="218"/>
      <c r="J255" s="219">
        <f>ROUND(I255*H255,2)</f>
        <v>0</v>
      </c>
      <c r="K255" s="215" t="s">
        <v>158</v>
      </c>
      <c r="L255" s="45"/>
      <c r="M255" s="220" t="s">
        <v>19</v>
      </c>
      <c r="N255" s="221" t="s">
        <v>45</v>
      </c>
      <c r="O255" s="85"/>
      <c r="P255" s="222">
        <f>O255*H255</f>
        <v>0</v>
      </c>
      <c r="Q255" s="222">
        <v>0</v>
      </c>
      <c r="R255" s="222">
        <f>Q255*H255</f>
        <v>0</v>
      </c>
      <c r="S255" s="222">
        <v>0</v>
      </c>
      <c r="T255" s="223">
        <f>S255*H255</f>
        <v>0</v>
      </c>
      <c r="U255" s="39"/>
      <c r="V255" s="39"/>
      <c r="W255" s="39"/>
      <c r="X255" s="39"/>
      <c r="Y255" s="39"/>
      <c r="Z255" s="39"/>
      <c r="AA255" s="39"/>
      <c r="AB255" s="39"/>
      <c r="AC255" s="39"/>
      <c r="AD255" s="39"/>
      <c r="AE255" s="39"/>
      <c r="AR255" s="224" t="s">
        <v>612</v>
      </c>
      <c r="AT255" s="224" t="s">
        <v>154</v>
      </c>
      <c r="AU255" s="224" t="s">
        <v>83</v>
      </c>
      <c r="AY255" s="18" t="s">
        <v>152</v>
      </c>
      <c r="BE255" s="225">
        <f>IF(N255="základní",J255,0)</f>
        <v>0</v>
      </c>
      <c r="BF255" s="225">
        <f>IF(N255="snížená",J255,0)</f>
        <v>0</v>
      </c>
      <c r="BG255" s="225">
        <f>IF(N255="zákl. přenesená",J255,0)</f>
        <v>0</v>
      </c>
      <c r="BH255" s="225">
        <f>IF(N255="sníž. přenesená",J255,0)</f>
        <v>0</v>
      </c>
      <c r="BI255" s="225">
        <f>IF(N255="nulová",J255,0)</f>
        <v>0</v>
      </c>
      <c r="BJ255" s="18" t="s">
        <v>81</v>
      </c>
      <c r="BK255" s="225">
        <f>ROUND(I255*H255,2)</f>
        <v>0</v>
      </c>
      <c r="BL255" s="18" t="s">
        <v>612</v>
      </c>
      <c r="BM255" s="224" t="s">
        <v>1413</v>
      </c>
    </row>
    <row r="256" spans="1:47" s="2" customFormat="1" ht="12">
      <c r="A256" s="39"/>
      <c r="B256" s="40"/>
      <c r="C256" s="41"/>
      <c r="D256" s="226" t="s">
        <v>161</v>
      </c>
      <c r="E256" s="41"/>
      <c r="F256" s="227" t="s">
        <v>1414</v>
      </c>
      <c r="G256" s="41"/>
      <c r="H256" s="41"/>
      <c r="I256" s="228"/>
      <c r="J256" s="41"/>
      <c r="K256" s="41"/>
      <c r="L256" s="45"/>
      <c r="M256" s="229"/>
      <c r="N256" s="230"/>
      <c r="O256" s="85"/>
      <c r="P256" s="85"/>
      <c r="Q256" s="85"/>
      <c r="R256" s="85"/>
      <c r="S256" s="85"/>
      <c r="T256" s="86"/>
      <c r="U256" s="39"/>
      <c r="V256" s="39"/>
      <c r="W256" s="39"/>
      <c r="X256" s="39"/>
      <c r="Y256" s="39"/>
      <c r="Z256" s="39"/>
      <c r="AA256" s="39"/>
      <c r="AB256" s="39"/>
      <c r="AC256" s="39"/>
      <c r="AD256" s="39"/>
      <c r="AE256" s="39"/>
      <c r="AT256" s="18" t="s">
        <v>161</v>
      </c>
      <c r="AU256" s="18" t="s">
        <v>83</v>
      </c>
    </row>
    <row r="257" spans="1:51" s="13" customFormat="1" ht="12">
      <c r="A257" s="13"/>
      <c r="B257" s="231"/>
      <c r="C257" s="232"/>
      <c r="D257" s="226" t="s">
        <v>163</v>
      </c>
      <c r="E257" s="233" t="s">
        <v>19</v>
      </c>
      <c r="F257" s="234" t="s">
        <v>1291</v>
      </c>
      <c r="G257" s="232"/>
      <c r="H257" s="233" t="s">
        <v>19</v>
      </c>
      <c r="I257" s="235"/>
      <c r="J257" s="232"/>
      <c r="K257" s="232"/>
      <c r="L257" s="236"/>
      <c r="M257" s="237"/>
      <c r="N257" s="238"/>
      <c r="O257" s="238"/>
      <c r="P257" s="238"/>
      <c r="Q257" s="238"/>
      <c r="R257" s="238"/>
      <c r="S257" s="238"/>
      <c r="T257" s="239"/>
      <c r="U257" s="13"/>
      <c r="V257" s="13"/>
      <c r="W257" s="13"/>
      <c r="X257" s="13"/>
      <c r="Y257" s="13"/>
      <c r="Z257" s="13"/>
      <c r="AA257" s="13"/>
      <c r="AB257" s="13"/>
      <c r="AC257" s="13"/>
      <c r="AD257" s="13"/>
      <c r="AE257" s="13"/>
      <c r="AT257" s="240" t="s">
        <v>163</v>
      </c>
      <c r="AU257" s="240" t="s">
        <v>83</v>
      </c>
      <c r="AV257" s="13" t="s">
        <v>81</v>
      </c>
      <c r="AW257" s="13" t="s">
        <v>33</v>
      </c>
      <c r="AX257" s="13" t="s">
        <v>74</v>
      </c>
      <c r="AY257" s="240" t="s">
        <v>152</v>
      </c>
    </row>
    <row r="258" spans="1:51" s="14" customFormat="1" ht="12">
      <c r="A258" s="14"/>
      <c r="B258" s="241"/>
      <c r="C258" s="242"/>
      <c r="D258" s="226" t="s">
        <v>163</v>
      </c>
      <c r="E258" s="243" t="s">
        <v>19</v>
      </c>
      <c r="F258" s="244" t="s">
        <v>1415</v>
      </c>
      <c r="G258" s="242"/>
      <c r="H258" s="245">
        <v>4.06</v>
      </c>
      <c r="I258" s="246"/>
      <c r="J258" s="242"/>
      <c r="K258" s="242"/>
      <c r="L258" s="247"/>
      <c r="M258" s="248"/>
      <c r="N258" s="249"/>
      <c r="O258" s="249"/>
      <c r="P258" s="249"/>
      <c r="Q258" s="249"/>
      <c r="R258" s="249"/>
      <c r="S258" s="249"/>
      <c r="T258" s="250"/>
      <c r="U258" s="14"/>
      <c r="V258" s="14"/>
      <c r="W258" s="14"/>
      <c r="X258" s="14"/>
      <c r="Y258" s="14"/>
      <c r="Z258" s="14"/>
      <c r="AA258" s="14"/>
      <c r="AB258" s="14"/>
      <c r="AC258" s="14"/>
      <c r="AD258" s="14"/>
      <c r="AE258" s="14"/>
      <c r="AT258" s="251" t="s">
        <v>163</v>
      </c>
      <c r="AU258" s="251" t="s">
        <v>83</v>
      </c>
      <c r="AV258" s="14" t="s">
        <v>83</v>
      </c>
      <c r="AW258" s="14" t="s">
        <v>33</v>
      </c>
      <c r="AX258" s="14" t="s">
        <v>74</v>
      </c>
      <c r="AY258" s="251" t="s">
        <v>152</v>
      </c>
    </row>
    <row r="259" spans="1:51" s="15" customFormat="1" ht="12">
      <c r="A259" s="15"/>
      <c r="B259" s="252"/>
      <c r="C259" s="253"/>
      <c r="D259" s="226" t="s">
        <v>163</v>
      </c>
      <c r="E259" s="254" t="s">
        <v>19</v>
      </c>
      <c r="F259" s="255" t="s">
        <v>170</v>
      </c>
      <c r="G259" s="253"/>
      <c r="H259" s="256">
        <v>4.06</v>
      </c>
      <c r="I259" s="257"/>
      <c r="J259" s="253"/>
      <c r="K259" s="253"/>
      <c r="L259" s="258"/>
      <c r="M259" s="259"/>
      <c r="N259" s="260"/>
      <c r="O259" s="260"/>
      <c r="P259" s="260"/>
      <c r="Q259" s="260"/>
      <c r="R259" s="260"/>
      <c r="S259" s="260"/>
      <c r="T259" s="261"/>
      <c r="U259" s="15"/>
      <c r="V259" s="15"/>
      <c r="W259" s="15"/>
      <c r="X259" s="15"/>
      <c r="Y259" s="15"/>
      <c r="Z259" s="15"/>
      <c r="AA259" s="15"/>
      <c r="AB259" s="15"/>
      <c r="AC259" s="15"/>
      <c r="AD259" s="15"/>
      <c r="AE259" s="15"/>
      <c r="AT259" s="262" t="s">
        <v>163</v>
      </c>
      <c r="AU259" s="262" t="s">
        <v>83</v>
      </c>
      <c r="AV259" s="15" t="s">
        <v>159</v>
      </c>
      <c r="AW259" s="15" t="s">
        <v>33</v>
      </c>
      <c r="AX259" s="15" t="s">
        <v>81</v>
      </c>
      <c r="AY259" s="262" t="s">
        <v>152</v>
      </c>
    </row>
    <row r="260" spans="1:65" s="2" customFormat="1" ht="14.4" customHeight="1">
      <c r="A260" s="39"/>
      <c r="B260" s="40"/>
      <c r="C260" s="213" t="s">
        <v>402</v>
      </c>
      <c r="D260" s="213" t="s">
        <v>154</v>
      </c>
      <c r="E260" s="214" t="s">
        <v>1416</v>
      </c>
      <c r="F260" s="215" t="s">
        <v>1417</v>
      </c>
      <c r="G260" s="216" t="s">
        <v>240</v>
      </c>
      <c r="H260" s="217">
        <v>20.3</v>
      </c>
      <c r="I260" s="218"/>
      <c r="J260" s="219">
        <f>ROUND(I260*H260,2)</f>
        <v>0</v>
      </c>
      <c r="K260" s="215" t="s">
        <v>158</v>
      </c>
      <c r="L260" s="45"/>
      <c r="M260" s="220" t="s">
        <v>19</v>
      </c>
      <c r="N260" s="221" t="s">
        <v>45</v>
      </c>
      <c r="O260" s="85"/>
      <c r="P260" s="222">
        <f>O260*H260</f>
        <v>0</v>
      </c>
      <c r="Q260" s="222">
        <v>3E-05</v>
      </c>
      <c r="R260" s="222">
        <f>Q260*H260</f>
        <v>0.0006090000000000001</v>
      </c>
      <c r="S260" s="222">
        <v>0</v>
      </c>
      <c r="T260" s="223">
        <f>S260*H260</f>
        <v>0</v>
      </c>
      <c r="U260" s="39"/>
      <c r="V260" s="39"/>
      <c r="W260" s="39"/>
      <c r="X260" s="39"/>
      <c r="Y260" s="39"/>
      <c r="Z260" s="39"/>
      <c r="AA260" s="39"/>
      <c r="AB260" s="39"/>
      <c r="AC260" s="39"/>
      <c r="AD260" s="39"/>
      <c r="AE260" s="39"/>
      <c r="AR260" s="224" t="s">
        <v>612</v>
      </c>
      <c r="AT260" s="224" t="s">
        <v>154</v>
      </c>
      <c r="AU260" s="224" t="s">
        <v>83</v>
      </c>
      <c r="AY260" s="18" t="s">
        <v>152</v>
      </c>
      <c r="BE260" s="225">
        <f>IF(N260="základní",J260,0)</f>
        <v>0</v>
      </c>
      <c r="BF260" s="225">
        <f>IF(N260="snížená",J260,0)</f>
        <v>0</v>
      </c>
      <c r="BG260" s="225">
        <f>IF(N260="zákl. přenesená",J260,0)</f>
        <v>0</v>
      </c>
      <c r="BH260" s="225">
        <f>IF(N260="sníž. přenesená",J260,0)</f>
        <v>0</v>
      </c>
      <c r="BI260" s="225">
        <f>IF(N260="nulová",J260,0)</f>
        <v>0</v>
      </c>
      <c r="BJ260" s="18" t="s">
        <v>81</v>
      </c>
      <c r="BK260" s="225">
        <f>ROUND(I260*H260,2)</f>
        <v>0</v>
      </c>
      <c r="BL260" s="18" t="s">
        <v>612</v>
      </c>
      <c r="BM260" s="224" t="s">
        <v>1418</v>
      </c>
    </row>
    <row r="261" spans="1:47" s="2" customFormat="1" ht="12">
      <c r="A261" s="39"/>
      <c r="B261" s="40"/>
      <c r="C261" s="41"/>
      <c r="D261" s="226" t="s">
        <v>161</v>
      </c>
      <c r="E261" s="41"/>
      <c r="F261" s="227" t="s">
        <v>1419</v>
      </c>
      <c r="G261" s="41"/>
      <c r="H261" s="41"/>
      <c r="I261" s="228"/>
      <c r="J261" s="41"/>
      <c r="K261" s="41"/>
      <c r="L261" s="45"/>
      <c r="M261" s="229"/>
      <c r="N261" s="230"/>
      <c r="O261" s="85"/>
      <c r="P261" s="85"/>
      <c r="Q261" s="85"/>
      <c r="R261" s="85"/>
      <c r="S261" s="85"/>
      <c r="T261" s="86"/>
      <c r="U261" s="39"/>
      <c r="V261" s="39"/>
      <c r="W261" s="39"/>
      <c r="X261" s="39"/>
      <c r="Y261" s="39"/>
      <c r="Z261" s="39"/>
      <c r="AA261" s="39"/>
      <c r="AB261" s="39"/>
      <c r="AC261" s="39"/>
      <c r="AD261" s="39"/>
      <c r="AE261" s="39"/>
      <c r="AT261" s="18" t="s">
        <v>161</v>
      </c>
      <c r="AU261" s="18" t="s">
        <v>83</v>
      </c>
    </row>
    <row r="262" spans="1:51" s="13" customFormat="1" ht="12">
      <c r="A262" s="13"/>
      <c r="B262" s="231"/>
      <c r="C262" s="232"/>
      <c r="D262" s="226" t="s">
        <v>163</v>
      </c>
      <c r="E262" s="233" t="s">
        <v>19</v>
      </c>
      <c r="F262" s="234" t="s">
        <v>1291</v>
      </c>
      <c r="G262" s="232"/>
      <c r="H262" s="233" t="s">
        <v>19</v>
      </c>
      <c r="I262" s="235"/>
      <c r="J262" s="232"/>
      <c r="K262" s="232"/>
      <c r="L262" s="236"/>
      <c r="M262" s="237"/>
      <c r="N262" s="238"/>
      <c r="O262" s="238"/>
      <c r="P262" s="238"/>
      <c r="Q262" s="238"/>
      <c r="R262" s="238"/>
      <c r="S262" s="238"/>
      <c r="T262" s="239"/>
      <c r="U262" s="13"/>
      <c r="V262" s="13"/>
      <c r="W262" s="13"/>
      <c r="X262" s="13"/>
      <c r="Y262" s="13"/>
      <c r="Z262" s="13"/>
      <c r="AA262" s="13"/>
      <c r="AB262" s="13"/>
      <c r="AC262" s="13"/>
      <c r="AD262" s="13"/>
      <c r="AE262" s="13"/>
      <c r="AT262" s="240" t="s">
        <v>163</v>
      </c>
      <c r="AU262" s="240" t="s">
        <v>83</v>
      </c>
      <c r="AV262" s="13" t="s">
        <v>81</v>
      </c>
      <c r="AW262" s="13" t="s">
        <v>33</v>
      </c>
      <c r="AX262" s="13" t="s">
        <v>74</v>
      </c>
      <c r="AY262" s="240" t="s">
        <v>152</v>
      </c>
    </row>
    <row r="263" spans="1:51" s="14" customFormat="1" ht="12">
      <c r="A263" s="14"/>
      <c r="B263" s="241"/>
      <c r="C263" s="242"/>
      <c r="D263" s="226" t="s">
        <v>163</v>
      </c>
      <c r="E263" s="243" t="s">
        <v>19</v>
      </c>
      <c r="F263" s="244" t="s">
        <v>1420</v>
      </c>
      <c r="G263" s="242"/>
      <c r="H263" s="245">
        <v>20.3</v>
      </c>
      <c r="I263" s="246"/>
      <c r="J263" s="242"/>
      <c r="K263" s="242"/>
      <c r="L263" s="247"/>
      <c r="M263" s="248"/>
      <c r="N263" s="249"/>
      <c r="O263" s="249"/>
      <c r="P263" s="249"/>
      <c r="Q263" s="249"/>
      <c r="R263" s="249"/>
      <c r="S263" s="249"/>
      <c r="T263" s="250"/>
      <c r="U263" s="14"/>
      <c r="V263" s="14"/>
      <c r="W263" s="14"/>
      <c r="X263" s="14"/>
      <c r="Y263" s="14"/>
      <c r="Z263" s="14"/>
      <c r="AA263" s="14"/>
      <c r="AB263" s="14"/>
      <c r="AC263" s="14"/>
      <c r="AD263" s="14"/>
      <c r="AE263" s="14"/>
      <c r="AT263" s="251" t="s">
        <v>163</v>
      </c>
      <c r="AU263" s="251" t="s">
        <v>83</v>
      </c>
      <c r="AV263" s="14" t="s">
        <v>83</v>
      </c>
      <c r="AW263" s="14" t="s">
        <v>33</v>
      </c>
      <c r="AX263" s="14" t="s">
        <v>74</v>
      </c>
      <c r="AY263" s="251" t="s">
        <v>152</v>
      </c>
    </row>
    <row r="264" spans="1:51" s="15" customFormat="1" ht="12">
      <c r="A264" s="15"/>
      <c r="B264" s="252"/>
      <c r="C264" s="253"/>
      <c r="D264" s="226" t="s">
        <v>163</v>
      </c>
      <c r="E264" s="254" t="s">
        <v>19</v>
      </c>
      <c r="F264" s="255" t="s">
        <v>170</v>
      </c>
      <c r="G264" s="253"/>
      <c r="H264" s="256">
        <v>20.3</v>
      </c>
      <c r="I264" s="257"/>
      <c r="J264" s="253"/>
      <c r="K264" s="253"/>
      <c r="L264" s="258"/>
      <c r="M264" s="274"/>
      <c r="N264" s="275"/>
      <c r="O264" s="275"/>
      <c r="P264" s="275"/>
      <c r="Q264" s="275"/>
      <c r="R264" s="275"/>
      <c r="S264" s="275"/>
      <c r="T264" s="276"/>
      <c r="U264" s="15"/>
      <c r="V264" s="15"/>
      <c r="W264" s="15"/>
      <c r="X264" s="15"/>
      <c r="Y264" s="15"/>
      <c r="Z264" s="15"/>
      <c r="AA264" s="15"/>
      <c r="AB264" s="15"/>
      <c r="AC264" s="15"/>
      <c r="AD264" s="15"/>
      <c r="AE264" s="15"/>
      <c r="AT264" s="262" t="s">
        <v>163</v>
      </c>
      <c r="AU264" s="262" t="s">
        <v>83</v>
      </c>
      <c r="AV264" s="15" t="s">
        <v>159</v>
      </c>
      <c r="AW264" s="15" t="s">
        <v>33</v>
      </c>
      <c r="AX264" s="15" t="s">
        <v>81</v>
      </c>
      <c r="AY264" s="262" t="s">
        <v>152</v>
      </c>
    </row>
    <row r="265" spans="1:31" s="2" customFormat="1" ht="6.95" customHeight="1">
      <c r="A265" s="39"/>
      <c r="B265" s="60"/>
      <c r="C265" s="61"/>
      <c r="D265" s="61"/>
      <c r="E265" s="61"/>
      <c r="F265" s="61"/>
      <c r="G265" s="61"/>
      <c r="H265" s="61"/>
      <c r="I265" s="61"/>
      <c r="J265" s="61"/>
      <c r="K265" s="61"/>
      <c r="L265" s="45"/>
      <c r="M265" s="39"/>
      <c r="O265" s="39"/>
      <c r="P265" s="39"/>
      <c r="Q265" s="39"/>
      <c r="R265" s="39"/>
      <c r="S265" s="39"/>
      <c r="T265" s="39"/>
      <c r="U265" s="39"/>
      <c r="V265" s="39"/>
      <c r="W265" s="39"/>
      <c r="X265" s="39"/>
      <c r="Y265" s="39"/>
      <c r="Z265" s="39"/>
      <c r="AA265" s="39"/>
      <c r="AB265" s="39"/>
      <c r="AC265" s="39"/>
      <c r="AD265" s="39"/>
      <c r="AE265" s="39"/>
    </row>
  </sheetData>
  <sheetProtection password="CC35" sheet="1" objects="1" scenarios="1" formatColumns="0" formatRows="0" autoFilter="0"/>
  <autoFilter ref="C91:K264"/>
  <mergeCells count="12">
    <mergeCell ref="E7:H7"/>
    <mergeCell ref="E9:H9"/>
    <mergeCell ref="E11:H11"/>
    <mergeCell ref="E20:H20"/>
    <mergeCell ref="E29:H29"/>
    <mergeCell ref="E50:H50"/>
    <mergeCell ref="E52:H52"/>
    <mergeCell ref="E54:H54"/>
    <mergeCell ref="E80:H80"/>
    <mergeCell ref="E82:H82"/>
    <mergeCell ref="E84:H84"/>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10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113</v>
      </c>
    </row>
    <row r="3" spans="2:46" s="1" customFormat="1" ht="6.95" customHeight="1">
      <c r="B3" s="139"/>
      <c r="C3" s="140"/>
      <c r="D3" s="140"/>
      <c r="E3" s="140"/>
      <c r="F3" s="140"/>
      <c r="G3" s="140"/>
      <c r="H3" s="140"/>
      <c r="I3" s="140"/>
      <c r="J3" s="140"/>
      <c r="K3" s="140"/>
      <c r="L3" s="21"/>
      <c r="AT3" s="18" t="s">
        <v>83</v>
      </c>
    </row>
    <row r="4" spans="2:46" s="1" customFormat="1" ht="24.95" customHeight="1">
      <c r="B4" s="21"/>
      <c r="D4" s="141" t="s">
        <v>114</v>
      </c>
      <c r="L4" s="21"/>
      <c r="M4" s="142" t="s">
        <v>10</v>
      </c>
      <c r="AT4" s="18" t="s">
        <v>4</v>
      </c>
    </row>
    <row r="5" spans="2:12" s="1" customFormat="1" ht="6.95" customHeight="1">
      <c r="B5" s="21"/>
      <c r="L5" s="21"/>
    </row>
    <row r="6" spans="2:12" s="1" customFormat="1" ht="12" customHeight="1">
      <c r="B6" s="21"/>
      <c r="D6" s="143" t="s">
        <v>16</v>
      </c>
      <c r="L6" s="21"/>
    </row>
    <row r="7" spans="2:12" s="1" customFormat="1" ht="16.5" customHeight="1">
      <c r="B7" s="21"/>
      <c r="E7" s="144" t="str">
        <f>'Rekapitulace stavby'!K6</f>
        <v>Roubená chalupa s chlévy, původem z Třebýciny čp.7</v>
      </c>
      <c r="F7" s="143"/>
      <c r="G7" s="143"/>
      <c r="H7" s="143"/>
      <c r="L7" s="21"/>
    </row>
    <row r="8" spans="2:12" s="1" customFormat="1" ht="12" customHeight="1">
      <c r="B8" s="21"/>
      <c r="D8" s="143" t="s">
        <v>115</v>
      </c>
      <c r="L8" s="21"/>
    </row>
    <row r="9" spans="1:31" s="2" customFormat="1" ht="16.5" customHeight="1">
      <c r="A9" s="39"/>
      <c r="B9" s="45"/>
      <c r="C9" s="39"/>
      <c r="D9" s="39"/>
      <c r="E9" s="144" t="s">
        <v>1421</v>
      </c>
      <c r="F9" s="39"/>
      <c r="G9" s="39"/>
      <c r="H9" s="39"/>
      <c r="I9" s="39"/>
      <c r="J9" s="39"/>
      <c r="K9" s="39"/>
      <c r="L9" s="145"/>
      <c r="S9" s="39"/>
      <c r="T9" s="39"/>
      <c r="U9" s="39"/>
      <c r="V9" s="39"/>
      <c r="W9" s="39"/>
      <c r="X9" s="39"/>
      <c r="Y9" s="39"/>
      <c r="Z9" s="39"/>
      <c r="AA9" s="39"/>
      <c r="AB9" s="39"/>
      <c r="AC9" s="39"/>
      <c r="AD9" s="39"/>
      <c r="AE9" s="39"/>
    </row>
    <row r="10" spans="1:31" s="2" customFormat="1" ht="12" customHeight="1">
      <c r="A10" s="39"/>
      <c r="B10" s="45"/>
      <c r="C10" s="39"/>
      <c r="D10" s="143" t="s">
        <v>117</v>
      </c>
      <c r="E10" s="39"/>
      <c r="F10" s="39"/>
      <c r="G10" s="39"/>
      <c r="H10" s="39"/>
      <c r="I10" s="39"/>
      <c r="J10" s="39"/>
      <c r="K10" s="39"/>
      <c r="L10" s="145"/>
      <c r="S10" s="39"/>
      <c r="T10" s="39"/>
      <c r="U10" s="39"/>
      <c r="V10" s="39"/>
      <c r="W10" s="39"/>
      <c r="X10" s="39"/>
      <c r="Y10" s="39"/>
      <c r="Z10" s="39"/>
      <c r="AA10" s="39"/>
      <c r="AB10" s="39"/>
      <c r="AC10" s="39"/>
      <c r="AD10" s="39"/>
      <c r="AE10" s="39"/>
    </row>
    <row r="11" spans="1:31" s="2" customFormat="1" ht="16.5" customHeight="1">
      <c r="A11" s="39"/>
      <c r="B11" s="45"/>
      <c r="C11" s="39"/>
      <c r="D11" s="39"/>
      <c r="E11" s="146" t="s">
        <v>1422</v>
      </c>
      <c r="F11" s="39"/>
      <c r="G11" s="39"/>
      <c r="H11" s="39"/>
      <c r="I11" s="39"/>
      <c r="J11" s="39"/>
      <c r="K11" s="39"/>
      <c r="L11" s="145"/>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145"/>
      <c r="S12" s="39"/>
      <c r="T12" s="39"/>
      <c r="U12" s="39"/>
      <c r="V12" s="39"/>
      <c r="W12" s="39"/>
      <c r="X12" s="39"/>
      <c r="Y12" s="39"/>
      <c r="Z12" s="39"/>
      <c r="AA12" s="39"/>
      <c r="AB12" s="39"/>
      <c r="AC12" s="39"/>
      <c r="AD12" s="39"/>
      <c r="AE12" s="39"/>
    </row>
    <row r="13" spans="1:31" s="2" customFormat="1" ht="12" customHeight="1">
      <c r="A13" s="39"/>
      <c r="B13" s="45"/>
      <c r="C13" s="39"/>
      <c r="D13" s="143" t="s">
        <v>18</v>
      </c>
      <c r="E13" s="39"/>
      <c r="F13" s="134" t="s">
        <v>19</v>
      </c>
      <c r="G13" s="39"/>
      <c r="H13" s="39"/>
      <c r="I13" s="143" t="s">
        <v>20</v>
      </c>
      <c r="J13" s="134" t="s">
        <v>19</v>
      </c>
      <c r="K13" s="39"/>
      <c r="L13" s="145"/>
      <c r="S13" s="39"/>
      <c r="T13" s="39"/>
      <c r="U13" s="39"/>
      <c r="V13" s="39"/>
      <c r="W13" s="39"/>
      <c r="X13" s="39"/>
      <c r="Y13" s="39"/>
      <c r="Z13" s="39"/>
      <c r="AA13" s="39"/>
      <c r="AB13" s="39"/>
      <c r="AC13" s="39"/>
      <c r="AD13" s="39"/>
      <c r="AE13" s="39"/>
    </row>
    <row r="14" spans="1:31" s="2" customFormat="1" ht="12" customHeight="1">
      <c r="A14" s="39"/>
      <c r="B14" s="45"/>
      <c r="C14" s="39"/>
      <c r="D14" s="143" t="s">
        <v>21</v>
      </c>
      <c r="E14" s="39"/>
      <c r="F14" s="134" t="s">
        <v>22</v>
      </c>
      <c r="G14" s="39"/>
      <c r="H14" s="39"/>
      <c r="I14" s="143" t="s">
        <v>23</v>
      </c>
      <c r="J14" s="147" t="str">
        <f>'Rekapitulace stavby'!AN8</f>
        <v>24. 3. 2021</v>
      </c>
      <c r="K14" s="39"/>
      <c r="L14" s="145"/>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145"/>
      <c r="S15" s="39"/>
      <c r="T15" s="39"/>
      <c r="U15" s="39"/>
      <c r="V15" s="39"/>
      <c r="W15" s="39"/>
      <c r="X15" s="39"/>
      <c r="Y15" s="39"/>
      <c r="Z15" s="39"/>
      <c r="AA15" s="39"/>
      <c r="AB15" s="39"/>
      <c r="AC15" s="39"/>
      <c r="AD15" s="39"/>
      <c r="AE15" s="39"/>
    </row>
    <row r="16" spans="1:31" s="2" customFormat="1" ht="12" customHeight="1">
      <c r="A16" s="39"/>
      <c r="B16" s="45"/>
      <c r="C16" s="39"/>
      <c r="D16" s="143" t="s">
        <v>25</v>
      </c>
      <c r="E16" s="39"/>
      <c r="F16" s="39"/>
      <c r="G16" s="39"/>
      <c r="H16" s="39"/>
      <c r="I16" s="143" t="s">
        <v>26</v>
      </c>
      <c r="J16" s="134" t="s">
        <v>19</v>
      </c>
      <c r="K16" s="39"/>
      <c r="L16" s="145"/>
      <c r="S16" s="39"/>
      <c r="T16" s="39"/>
      <c r="U16" s="39"/>
      <c r="V16" s="39"/>
      <c r="W16" s="39"/>
      <c r="X16" s="39"/>
      <c r="Y16" s="39"/>
      <c r="Z16" s="39"/>
      <c r="AA16" s="39"/>
      <c r="AB16" s="39"/>
      <c r="AC16" s="39"/>
      <c r="AD16" s="39"/>
      <c r="AE16" s="39"/>
    </row>
    <row r="17" spans="1:31" s="2" customFormat="1" ht="18" customHeight="1">
      <c r="A17" s="39"/>
      <c r="B17" s="45"/>
      <c r="C17" s="39"/>
      <c r="D17" s="39"/>
      <c r="E17" s="134" t="s">
        <v>27</v>
      </c>
      <c r="F17" s="39"/>
      <c r="G17" s="39"/>
      <c r="H17" s="39"/>
      <c r="I17" s="143" t="s">
        <v>28</v>
      </c>
      <c r="J17" s="134" t="s">
        <v>19</v>
      </c>
      <c r="K17" s="39"/>
      <c r="L17" s="145"/>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145"/>
      <c r="S18" s="39"/>
      <c r="T18" s="39"/>
      <c r="U18" s="39"/>
      <c r="V18" s="39"/>
      <c r="W18" s="39"/>
      <c r="X18" s="39"/>
      <c r="Y18" s="39"/>
      <c r="Z18" s="39"/>
      <c r="AA18" s="39"/>
      <c r="AB18" s="39"/>
      <c r="AC18" s="39"/>
      <c r="AD18" s="39"/>
      <c r="AE18" s="39"/>
    </row>
    <row r="19" spans="1:31" s="2" customFormat="1" ht="12" customHeight="1">
      <c r="A19" s="39"/>
      <c r="B19" s="45"/>
      <c r="C19" s="39"/>
      <c r="D19" s="143" t="s">
        <v>29</v>
      </c>
      <c r="E19" s="39"/>
      <c r="F19" s="39"/>
      <c r="G19" s="39"/>
      <c r="H19" s="39"/>
      <c r="I19" s="143" t="s">
        <v>26</v>
      </c>
      <c r="J19" s="34" t="str">
        <f>'Rekapitulace stavby'!AN13</f>
        <v>Vyplň údaj</v>
      </c>
      <c r="K19" s="39"/>
      <c r="L19" s="145"/>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stavby'!E14</f>
        <v>Vyplň údaj</v>
      </c>
      <c r="F20" s="134"/>
      <c r="G20" s="134"/>
      <c r="H20" s="134"/>
      <c r="I20" s="143" t="s">
        <v>28</v>
      </c>
      <c r="J20" s="34" t="str">
        <f>'Rekapitulace stavby'!AN14</f>
        <v>Vyplň údaj</v>
      </c>
      <c r="K20" s="39"/>
      <c r="L20" s="145"/>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145"/>
      <c r="S21" s="39"/>
      <c r="T21" s="39"/>
      <c r="U21" s="39"/>
      <c r="V21" s="39"/>
      <c r="W21" s="39"/>
      <c r="X21" s="39"/>
      <c r="Y21" s="39"/>
      <c r="Z21" s="39"/>
      <c r="AA21" s="39"/>
      <c r="AB21" s="39"/>
      <c r="AC21" s="39"/>
      <c r="AD21" s="39"/>
      <c r="AE21" s="39"/>
    </row>
    <row r="22" spans="1:31" s="2" customFormat="1" ht="12" customHeight="1">
      <c r="A22" s="39"/>
      <c r="B22" s="45"/>
      <c r="C22" s="39"/>
      <c r="D22" s="143" t="s">
        <v>31</v>
      </c>
      <c r="E22" s="39"/>
      <c r="F22" s="39"/>
      <c r="G22" s="39"/>
      <c r="H22" s="39"/>
      <c r="I22" s="143" t="s">
        <v>26</v>
      </c>
      <c r="J22" s="134" t="s">
        <v>19</v>
      </c>
      <c r="K22" s="39"/>
      <c r="L22" s="145"/>
      <c r="S22" s="39"/>
      <c r="T22" s="39"/>
      <c r="U22" s="39"/>
      <c r="V22" s="39"/>
      <c r="W22" s="39"/>
      <c r="X22" s="39"/>
      <c r="Y22" s="39"/>
      <c r="Z22" s="39"/>
      <c r="AA22" s="39"/>
      <c r="AB22" s="39"/>
      <c r="AC22" s="39"/>
      <c r="AD22" s="39"/>
      <c r="AE22" s="39"/>
    </row>
    <row r="23" spans="1:31" s="2" customFormat="1" ht="18" customHeight="1">
      <c r="A23" s="39"/>
      <c r="B23" s="45"/>
      <c r="C23" s="39"/>
      <c r="D23" s="39"/>
      <c r="E23" s="134" t="s">
        <v>32</v>
      </c>
      <c r="F23" s="39"/>
      <c r="G23" s="39"/>
      <c r="H23" s="39"/>
      <c r="I23" s="143" t="s">
        <v>28</v>
      </c>
      <c r="J23" s="134" t="s">
        <v>19</v>
      </c>
      <c r="K23" s="39"/>
      <c r="L23" s="145"/>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145"/>
      <c r="S24" s="39"/>
      <c r="T24" s="39"/>
      <c r="U24" s="39"/>
      <c r="V24" s="39"/>
      <c r="W24" s="39"/>
      <c r="X24" s="39"/>
      <c r="Y24" s="39"/>
      <c r="Z24" s="39"/>
      <c r="AA24" s="39"/>
      <c r="AB24" s="39"/>
      <c r="AC24" s="39"/>
      <c r="AD24" s="39"/>
      <c r="AE24" s="39"/>
    </row>
    <row r="25" spans="1:31" s="2" customFormat="1" ht="12" customHeight="1">
      <c r="A25" s="39"/>
      <c r="B25" s="45"/>
      <c r="C25" s="39"/>
      <c r="D25" s="143" t="s">
        <v>34</v>
      </c>
      <c r="E25" s="39"/>
      <c r="F25" s="39"/>
      <c r="G25" s="39"/>
      <c r="H25" s="39"/>
      <c r="I25" s="143" t="s">
        <v>26</v>
      </c>
      <c r="J25" s="134" t="s">
        <v>35</v>
      </c>
      <c r="K25" s="39"/>
      <c r="L25" s="145"/>
      <c r="S25" s="39"/>
      <c r="T25" s="39"/>
      <c r="U25" s="39"/>
      <c r="V25" s="39"/>
      <c r="W25" s="39"/>
      <c r="X25" s="39"/>
      <c r="Y25" s="39"/>
      <c r="Z25" s="39"/>
      <c r="AA25" s="39"/>
      <c r="AB25" s="39"/>
      <c r="AC25" s="39"/>
      <c r="AD25" s="39"/>
      <c r="AE25" s="39"/>
    </row>
    <row r="26" spans="1:31" s="2" customFormat="1" ht="18" customHeight="1">
      <c r="A26" s="39"/>
      <c r="B26" s="45"/>
      <c r="C26" s="39"/>
      <c r="D26" s="39"/>
      <c r="E26" s="134" t="s">
        <v>36</v>
      </c>
      <c r="F26" s="39"/>
      <c r="G26" s="39"/>
      <c r="H26" s="39"/>
      <c r="I26" s="143" t="s">
        <v>28</v>
      </c>
      <c r="J26" s="134" t="s">
        <v>37</v>
      </c>
      <c r="K26" s="39"/>
      <c r="L26" s="145"/>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145"/>
      <c r="S27" s="39"/>
      <c r="T27" s="39"/>
      <c r="U27" s="39"/>
      <c r="V27" s="39"/>
      <c r="W27" s="39"/>
      <c r="X27" s="39"/>
      <c r="Y27" s="39"/>
      <c r="Z27" s="39"/>
      <c r="AA27" s="39"/>
      <c r="AB27" s="39"/>
      <c r="AC27" s="39"/>
      <c r="AD27" s="39"/>
      <c r="AE27" s="39"/>
    </row>
    <row r="28" spans="1:31" s="2" customFormat="1" ht="12" customHeight="1">
      <c r="A28" s="39"/>
      <c r="B28" s="45"/>
      <c r="C28" s="39"/>
      <c r="D28" s="143" t="s">
        <v>38</v>
      </c>
      <c r="E28" s="39"/>
      <c r="F28" s="39"/>
      <c r="G28" s="39"/>
      <c r="H28" s="39"/>
      <c r="I28" s="39"/>
      <c r="J28" s="39"/>
      <c r="K28" s="39"/>
      <c r="L28" s="145"/>
      <c r="S28" s="39"/>
      <c r="T28" s="39"/>
      <c r="U28" s="39"/>
      <c r="V28" s="39"/>
      <c r="W28" s="39"/>
      <c r="X28" s="39"/>
      <c r="Y28" s="39"/>
      <c r="Z28" s="39"/>
      <c r="AA28" s="39"/>
      <c r="AB28" s="39"/>
      <c r="AC28" s="39"/>
      <c r="AD28" s="39"/>
      <c r="AE28" s="39"/>
    </row>
    <row r="29" spans="1:31" s="8" customFormat="1" ht="16.5" customHeight="1">
      <c r="A29" s="148"/>
      <c r="B29" s="149"/>
      <c r="C29" s="148"/>
      <c r="D29" s="148"/>
      <c r="E29" s="150" t="s">
        <v>19</v>
      </c>
      <c r="F29" s="150"/>
      <c r="G29" s="150"/>
      <c r="H29" s="150"/>
      <c r="I29" s="148"/>
      <c r="J29" s="148"/>
      <c r="K29" s="148"/>
      <c r="L29" s="151"/>
      <c r="S29" s="148"/>
      <c r="T29" s="148"/>
      <c r="U29" s="148"/>
      <c r="V29" s="148"/>
      <c r="W29" s="148"/>
      <c r="X29" s="148"/>
      <c r="Y29" s="148"/>
      <c r="Z29" s="148"/>
      <c r="AA29" s="148"/>
      <c r="AB29" s="148"/>
      <c r="AC29" s="148"/>
      <c r="AD29" s="148"/>
      <c r="AE29" s="148"/>
    </row>
    <row r="30" spans="1:31" s="2" customFormat="1" ht="6.95" customHeight="1">
      <c r="A30" s="39"/>
      <c r="B30" s="45"/>
      <c r="C30" s="39"/>
      <c r="D30" s="39"/>
      <c r="E30" s="39"/>
      <c r="F30" s="39"/>
      <c r="G30" s="39"/>
      <c r="H30" s="39"/>
      <c r="I30" s="39"/>
      <c r="J30" s="39"/>
      <c r="K30" s="39"/>
      <c r="L30" s="145"/>
      <c r="S30" s="39"/>
      <c r="T30" s="39"/>
      <c r="U30" s="39"/>
      <c r="V30" s="39"/>
      <c r="W30" s="39"/>
      <c r="X30" s="39"/>
      <c r="Y30" s="39"/>
      <c r="Z30" s="39"/>
      <c r="AA30" s="39"/>
      <c r="AB30" s="39"/>
      <c r="AC30" s="39"/>
      <c r="AD30" s="39"/>
      <c r="AE30" s="39"/>
    </row>
    <row r="31" spans="1:31" s="2" customFormat="1" ht="6.95" customHeight="1">
      <c r="A31" s="39"/>
      <c r="B31" s="45"/>
      <c r="C31" s="39"/>
      <c r="D31" s="152"/>
      <c r="E31" s="152"/>
      <c r="F31" s="152"/>
      <c r="G31" s="152"/>
      <c r="H31" s="152"/>
      <c r="I31" s="152"/>
      <c r="J31" s="152"/>
      <c r="K31" s="152"/>
      <c r="L31" s="145"/>
      <c r="S31" s="39"/>
      <c r="T31" s="39"/>
      <c r="U31" s="39"/>
      <c r="V31" s="39"/>
      <c r="W31" s="39"/>
      <c r="X31" s="39"/>
      <c r="Y31" s="39"/>
      <c r="Z31" s="39"/>
      <c r="AA31" s="39"/>
      <c r="AB31" s="39"/>
      <c r="AC31" s="39"/>
      <c r="AD31" s="39"/>
      <c r="AE31" s="39"/>
    </row>
    <row r="32" spans="1:31" s="2" customFormat="1" ht="25.4" customHeight="1">
      <c r="A32" s="39"/>
      <c r="B32" s="45"/>
      <c r="C32" s="39"/>
      <c r="D32" s="153" t="s">
        <v>40</v>
      </c>
      <c r="E32" s="39"/>
      <c r="F32" s="39"/>
      <c r="G32" s="39"/>
      <c r="H32" s="39"/>
      <c r="I32" s="39"/>
      <c r="J32" s="154">
        <f>ROUND(J89,2)</f>
        <v>0</v>
      </c>
      <c r="K32" s="39"/>
      <c r="L32" s="145"/>
      <c r="S32" s="39"/>
      <c r="T32" s="39"/>
      <c r="U32" s="39"/>
      <c r="V32" s="39"/>
      <c r="W32" s="39"/>
      <c r="X32" s="39"/>
      <c r="Y32" s="39"/>
      <c r="Z32" s="39"/>
      <c r="AA32" s="39"/>
      <c r="AB32" s="39"/>
      <c r="AC32" s="39"/>
      <c r="AD32" s="39"/>
      <c r="AE32" s="39"/>
    </row>
    <row r="33" spans="1:31" s="2" customFormat="1" ht="6.95" customHeight="1">
      <c r="A33" s="39"/>
      <c r="B33" s="45"/>
      <c r="C33" s="39"/>
      <c r="D33" s="152"/>
      <c r="E33" s="152"/>
      <c r="F33" s="152"/>
      <c r="G33" s="152"/>
      <c r="H33" s="152"/>
      <c r="I33" s="152"/>
      <c r="J33" s="152"/>
      <c r="K33" s="152"/>
      <c r="L33" s="145"/>
      <c r="S33" s="39"/>
      <c r="T33" s="39"/>
      <c r="U33" s="39"/>
      <c r="V33" s="39"/>
      <c r="W33" s="39"/>
      <c r="X33" s="39"/>
      <c r="Y33" s="39"/>
      <c r="Z33" s="39"/>
      <c r="AA33" s="39"/>
      <c r="AB33" s="39"/>
      <c r="AC33" s="39"/>
      <c r="AD33" s="39"/>
      <c r="AE33" s="39"/>
    </row>
    <row r="34" spans="1:31" s="2" customFormat="1" ht="14.4" customHeight="1">
      <c r="A34" s="39"/>
      <c r="B34" s="45"/>
      <c r="C34" s="39"/>
      <c r="D34" s="39"/>
      <c r="E34" s="39"/>
      <c r="F34" s="155" t="s">
        <v>42</v>
      </c>
      <c r="G34" s="39"/>
      <c r="H34" s="39"/>
      <c r="I34" s="155" t="s">
        <v>41</v>
      </c>
      <c r="J34" s="155" t="s">
        <v>43</v>
      </c>
      <c r="K34" s="39"/>
      <c r="L34" s="145"/>
      <c r="S34" s="39"/>
      <c r="T34" s="39"/>
      <c r="U34" s="39"/>
      <c r="V34" s="39"/>
      <c r="W34" s="39"/>
      <c r="X34" s="39"/>
      <c r="Y34" s="39"/>
      <c r="Z34" s="39"/>
      <c r="AA34" s="39"/>
      <c r="AB34" s="39"/>
      <c r="AC34" s="39"/>
      <c r="AD34" s="39"/>
      <c r="AE34" s="39"/>
    </row>
    <row r="35" spans="1:31" s="2" customFormat="1" ht="14.4" customHeight="1">
      <c r="A35" s="39"/>
      <c r="B35" s="45"/>
      <c r="C35" s="39"/>
      <c r="D35" s="156" t="s">
        <v>44</v>
      </c>
      <c r="E35" s="143" t="s">
        <v>45</v>
      </c>
      <c r="F35" s="157">
        <f>ROUND((SUM(BE89:BE103)),2)</f>
        <v>0</v>
      </c>
      <c r="G35" s="39"/>
      <c r="H35" s="39"/>
      <c r="I35" s="158">
        <v>0.21</v>
      </c>
      <c r="J35" s="157">
        <f>ROUND(((SUM(BE89:BE103))*I35),2)</f>
        <v>0</v>
      </c>
      <c r="K35" s="39"/>
      <c r="L35" s="145"/>
      <c r="S35" s="39"/>
      <c r="T35" s="39"/>
      <c r="U35" s="39"/>
      <c r="V35" s="39"/>
      <c r="W35" s="39"/>
      <c r="X35" s="39"/>
      <c r="Y35" s="39"/>
      <c r="Z35" s="39"/>
      <c r="AA35" s="39"/>
      <c r="AB35" s="39"/>
      <c r="AC35" s="39"/>
      <c r="AD35" s="39"/>
      <c r="AE35" s="39"/>
    </row>
    <row r="36" spans="1:31" s="2" customFormat="1" ht="14.4" customHeight="1">
      <c r="A36" s="39"/>
      <c r="B36" s="45"/>
      <c r="C36" s="39"/>
      <c r="D36" s="39"/>
      <c r="E36" s="143" t="s">
        <v>46</v>
      </c>
      <c r="F36" s="157">
        <f>ROUND((SUM(BF89:BF103)),2)</f>
        <v>0</v>
      </c>
      <c r="G36" s="39"/>
      <c r="H36" s="39"/>
      <c r="I36" s="158">
        <v>0.15</v>
      </c>
      <c r="J36" s="157">
        <f>ROUND(((SUM(BF89:BF103))*I36),2)</f>
        <v>0</v>
      </c>
      <c r="K36" s="39"/>
      <c r="L36" s="145"/>
      <c r="S36" s="39"/>
      <c r="T36" s="39"/>
      <c r="U36" s="39"/>
      <c r="V36" s="39"/>
      <c r="W36" s="39"/>
      <c r="X36" s="39"/>
      <c r="Y36" s="39"/>
      <c r="Z36" s="39"/>
      <c r="AA36" s="39"/>
      <c r="AB36" s="39"/>
      <c r="AC36" s="39"/>
      <c r="AD36" s="39"/>
      <c r="AE36" s="39"/>
    </row>
    <row r="37" spans="1:31" s="2" customFormat="1" ht="14.4" customHeight="1" hidden="1">
      <c r="A37" s="39"/>
      <c r="B37" s="45"/>
      <c r="C37" s="39"/>
      <c r="D37" s="39"/>
      <c r="E37" s="143" t="s">
        <v>47</v>
      </c>
      <c r="F37" s="157">
        <f>ROUND((SUM(BG89:BG103)),2)</f>
        <v>0</v>
      </c>
      <c r="G37" s="39"/>
      <c r="H37" s="39"/>
      <c r="I37" s="158">
        <v>0.21</v>
      </c>
      <c r="J37" s="157">
        <f>0</f>
        <v>0</v>
      </c>
      <c r="K37" s="39"/>
      <c r="L37" s="145"/>
      <c r="S37" s="39"/>
      <c r="T37" s="39"/>
      <c r="U37" s="39"/>
      <c r="V37" s="39"/>
      <c r="W37" s="39"/>
      <c r="X37" s="39"/>
      <c r="Y37" s="39"/>
      <c r="Z37" s="39"/>
      <c r="AA37" s="39"/>
      <c r="AB37" s="39"/>
      <c r="AC37" s="39"/>
      <c r="AD37" s="39"/>
      <c r="AE37" s="39"/>
    </row>
    <row r="38" spans="1:31" s="2" customFormat="1" ht="14.4" customHeight="1" hidden="1">
      <c r="A38" s="39"/>
      <c r="B38" s="45"/>
      <c r="C38" s="39"/>
      <c r="D38" s="39"/>
      <c r="E38" s="143" t="s">
        <v>48</v>
      </c>
      <c r="F38" s="157">
        <f>ROUND((SUM(BH89:BH103)),2)</f>
        <v>0</v>
      </c>
      <c r="G38" s="39"/>
      <c r="H38" s="39"/>
      <c r="I38" s="158">
        <v>0.15</v>
      </c>
      <c r="J38" s="157">
        <f>0</f>
        <v>0</v>
      </c>
      <c r="K38" s="39"/>
      <c r="L38" s="145"/>
      <c r="S38" s="39"/>
      <c r="T38" s="39"/>
      <c r="U38" s="39"/>
      <c r="V38" s="39"/>
      <c r="W38" s="39"/>
      <c r="X38" s="39"/>
      <c r="Y38" s="39"/>
      <c r="Z38" s="39"/>
      <c r="AA38" s="39"/>
      <c r="AB38" s="39"/>
      <c r="AC38" s="39"/>
      <c r="AD38" s="39"/>
      <c r="AE38" s="39"/>
    </row>
    <row r="39" spans="1:31" s="2" customFormat="1" ht="14.4" customHeight="1" hidden="1">
      <c r="A39" s="39"/>
      <c r="B39" s="45"/>
      <c r="C39" s="39"/>
      <c r="D39" s="39"/>
      <c r="E39" s="143" t="s">
        <v>49</v>
      </c>
      <c r="F39" s="157">
        <f>ROUND((SUM(BI89:BI103)),2)</f>
        <v>0</v>
      </c>
      <c r="G39" s="39"/>
      <c r="H39" s="39"/>
      <c r="I39" s="158">
        <v>0</v>
      </c>
      <c r="J39" s="157">
        <f>0</f>
        <v>0</v>
      </c>
      <c r="K39" s="39"/>
      <c r="L39" s="145"/>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145"/>
      <c r="S40" s="39"/>
      <c r="T40" s="39"/>
      <c r="U40" s="39"/>
      <c r="V40" s="39"/>
      <c r="W40" s="39"/>
      <c r="X40" s="39"/>
      <c r="Y40" s="39"/>
      <c r="Z40" s="39"/>
      <c r="AA40" s="39"/>
      <c r="AB40" s="39"/>
      <c r="AC40" s="39"/>
      <c r="AD40" s="39"/>
      <c r="AE40" s="39"/>
    </row>
    <row r="41" spans="1:31" s="2" customFormat="1" ht="25.4" customHeight="1">
      <c r="A41" s="39"/>
      <c r="B41" s="45"/>
      <c r="C41" s="159"/>
      <c r="D41" s="160" t="s">
        <v>50</v>
      </c>
      <c r="E41" s="161"/>
      <c r="F41" s="161"/>
      <c r="G41" s="162" t="s">
        <v>51</v>
      </c>
      <c r="H41" s="163" t="s">
        <v>52</v>
      </c>
      <c r="I41" s="161"/>
      <c r="J41" s="164">
        <f>SUM(J32:J39)</f>
        <v>0</v>
      </c>
      <c r="K41" s="165"/>
      <c r="L41" s="145"/>
      <c r="S41" s="39"/>
      <c r="T41" s="39"/>
      <c r="U41" s="39"/>
      <c r="V41" s="39"/>
      <c r="W41" s="39"/>
      <c r="X41" s="39"/>
      <c r="Y41" s="39"/>
      <c r="Z41" s="39"/>
      <c r="AA41" s="39"/>
      <c r="AB41" s="39"/>
      <c r="AC41" s="39"/>
      <c r="AD41" s="39"/>
      <c r="AE41" s="39"/>
    </row>
    <row r="42" spans="1:31" s="2" customFormat="1" ht="14.4" customHeight="1">
      <c r="A42" s="39"/>
      <c r="B42" s="166"/>
      <c r="C42" s="167"/>
      <c r="D42" s="167"/>
      <c r="E42" s="167"/>
      <c r="F42" s="167"/>
      <c r="G42" s="167"/>
      <c r="H42" s="167"/>
      <c r="I42" s="167"/>
      <c r="J42" s="167"/>
      <c r="K42" s="167"/>
      <c r="L42" s="145"/>
      <c r="S42" s="39"/>
      <c r="T42" s="39"/>
      <c r="U42" s="39"/>
      <c r="V42" s="39"/>
      <c r="W42" s="39"/>
      <c r="X42" s="39"/>
      <c r="Y42" s="39"/>
      <c r="Z42" s="39"/>
      <c r="AA42" s="39"/>
      <c r="AB42" s="39"/>
      <c r="AC42" s="39"/>
      <c r="AD42" s="39"/>
      <c r="AE42" s="39"/>
    </row>
    <row r="46" spans="1:31" s="2" customFormat="1" ht="6.95" customHeight="1">
      <c r="A46" s="39"/>
      <c r="B46" s="168"/>
      <c r="C46" s="169"/>
      <c r="D46" s="169"/>
      <c r="E46" s="169"/>
      <c r="F46" s="169"/>
      <c r="G46" s="169"/>
      <c r="H46" s="169"/>
      <c r="I46" s="169"/>
      <c r="J46" s="169"/>
      <c r="K46" s="169"/>
      <c r="L46" s="145"/>
      <c r="S46" s="39"/>
      <c r="T46" s="39"/>
      <c r="U46" s="39"/>
      <c r="V46" s="39"/>
      <c r="W46" s="39"/>
      <c r="X46" s="39"/>
      <c r="Y46" s="39"/>
      <c r="Z46" s="39"/>
      <c r="AA46" s="39"/>
      <c r="AB46" s="39"/>
      <c r="AC46" s="39"/>
      <c r="AD46" s="39"/>
      <c r="AE46" s="39"/>
    </row>
    <row r="47" spans="1:31" s="2" customFormat="1" ht="24.95" customHeight="1">
      <c r="A47" s="39"/>
      <c r="B47" s="40"/>
      <c r="C47" s="24" t="s">
        <v>119</v>
      </c>
      <c r="D47" s="41"/>
      <c r="E47" s="41"/>
      <c r="F47" s="41"/>
      <c r="G47" s="41"/>
      <c r="H47" s="41"/>
      <c r="I47" s="41"/>
      <c r="J47" s="41"/>
      <c r="K47" s="41"/>
      <c r="L47" s="145"/>
      <c r="S47" s="39"/>
      <c r="T47" s="39"/>
      <c r="U47" s="39"/>
      <c r="V47" s="39"/>
      <c r="W47" s="39"/>
      <c r="X47" s="39"/>
      <c r="Y47" s="39"/>
      <c r="Z47" s="39"/>
      <c r="AA47" s="39"/>
      <c r="AB47" s="39"/>
      <c r="AC47" s="39"/>
      <c r="AD47" s="39"/>
      <c r="AE47" s="39"/>
    </row>
    <row r="48" spans="1:31" s="2" customFormat="1" ht="6.95" customHeight="1">
      <c r="A48" s="39"/>
      <c r="B48" s="40"/>
      <c r="C48" s="41"/>
      <c r="D48" s="41"/>
      <c r="E48" s="41"/>
      <c r="F48" s="41"/>
      <c r="G48" s="41"/>
      <c r="H48" s="41"/>
      <c r="I48" s="41"/>
      <c r="J48" s="41"/>
      <c r="K48" s="41"/>
      <c r="L48" s="145"/>
      <c r="S48" s="39"/>
      <c r="T48" s="39"/>
      <c r="U48" s="39"/>
      <c r="V48" s="39"/>
      <c r="W48" s="39"/>
      <c r="X48" s="39"/>
      <c r="Y48" s="39"/>
      <c r="Z48" s="39"/>
      <c r="AA48" s="39"/>
      <c r="AB48" s="39"/>
      <c r="AC48" s="39"/>
      <c r="AD48" s="39"/>
      <c r="AE48" s="39"/>
    </row>
    <row r="49" spans="1:31" s="2" customFormat="1" ht="12" customHeight="1">
      <c r="A49" s="39"/>
      <c r="B49" s="40"/>
      <c r="C49" s="33" t="s">
        <v>16</v>
      </c>
      <c r="D49" s="41"/>
      <c r="E49" s="41"/>
      <c r="F49" s="41"/>
      <c r="G49" s="41"/>
      <c r="H49" s="41"/>
      <c r="I49" s="41"/>
      <c r="J49" s="41"/>
      <c r="K49" s="41"/>
      <c r="L49" s="145"/>
      <c r="S49" s="39"/>
      <c r="T49" s="39"/>
      <c r="U49" s="39"/>
      <c r="V49" s="39"/>
      <c r="W49" s="39"/>
      <c r="X49" s="39"/>
      <c r="Y49" s="39"/>
      <c r="Z49" s="39"/>
      <c r="AA49" s="39"/>
      <c r="AB49" s="39"/>
      <c r="AC49" s="39"/>
      <c r="AD49" s="39"/>
      <c r="AE49" s="39"/>
    </row>
    <row r="50" spans="1:31" s="2" customFormat="1" ht="16.5" customHeight="1">
      <c r="A50" s="39"/>
      <c r="B50" s="40"/>
      <c r="C50" s="41"/>
      <c r="D50" s="41"/>
      <c r="E50" s="170" t="str">
        <f>E7</f>
        <v>Roubená chalupa s chlévy, původem z Třebýciny čp.7</v>
      </c>
      <c r="F50" s="33"/>
      <c r="G50" s="33"/>
      <c r="H50" s="33"/>
      <c r="I50" s="41"/>
      <c r="J50" s="41"/>
      <c r="K50" s="41"/>
      <c r="L50" s="145"/>
      <c r="S50" s="39"/>
      <c r="T50" s="39"/>
      <c r="U50" s="39"/>
      <c r="V50" s="39"/>
      <c r="W50" s="39"/>
      <c r="X50" s="39"/>
      <c r="Y50" s="39"/>
      <c r="Z50" s="39"/>
      <c r="AA50" s="39"/>
      <c r="AB50" s="39"/>
      <c r="AC50" s="39"/>
      <c r="AD50" s="39"/>
      <c r="AE50" s="39"/>
    </row>
    <row r="51" spans="2:12" s="1" customFormat="1" ht="12" customHeight="1">
      <c r="B51" s="22"/>
      <c r="C51" s="33" t="s">
        <v>115</v>
      </c>
      <c r="D51" s="23"/>
      <c r="E51" s="23"/>
      <c r="F51" s="23"/>
      <c r="G51" s="23"/>
      <c r="H51" s="23"/>
      <c r="I51" s="23"/>
      <c r="J51" s="23"/>
      <c r="K51" s="23"/>
      <c r="L51" s="21"/>
    </row>
    <row r="52" spans="1:31" s="2" customFormat="1" ht="16.5" customHeight="1">
      <c r="A52" s="39"/>
      <c r="B52" s="40"/>
      <c r="C52" s="41"/>
      <c r="D52" s="41"/>
      <c r="E52" s="170" t="s">
        <v>1421</v>
      </c>
      <c r="F52" s="41"/>
      <c r="G52" s="41"/>
      <c r="H52" s="41"/>
      <c r="I52" s="41"/>
      <c r="J52" s="41"/>
      <c r="K52" s="41"/>
      <c r="L52" s="145"/>
      <c r="S52" s="39"/>
      <c r="T52" s="39"/>
      <c r="U52" s="39"/>
      <c r="V52" s="39"/>
      <c r="W52" s="39"/>
      <c r="X52" s="39"/>
      <c r="Y52" s="39"/>
      <c r="Z52" s="39"/>
      <c r="AA52" s="39"/>
      <c r="AB52" s="39"/>
      <c r="AC52" s="39"/>
      <c r="AD52" s="39"/>
      <c r="AE52" s="39"/>
    </row>
    <row r="53" spans="1:31" s="2" customFormat="1" ht="12" customHeight="1">
      <c r="A53" s="39"/>
      <c r="B53" s="40"/>
      <c r="C53" s="33" t="s">
        <v>117</v>
      </c>
      <c r="D53" s="41"/>
      <c r="E53" s="41"/>
      <c r="F53" s="41"/>
      <c r="G53" s="41"/>
      <c r="H53" s="41"/>
      <c r="I53" s="41"/>
      <c r="J53" s="41"/>
      <c r="K53" s="41"/>
      <c r="L53" s="145"/>
      <c r="S53" s="39"/>
      <c r="T53" s="39"/>
      <c r="U53" s="39"/>
      <c r="V53" s="39"/>
      <c r="W53" s="39"/>
      <c r="X53" s="39"/>
      <c r="Y53" s="39"/>
      <c r="Z53" s="39"/>
      <c r="AA53" s="39"/>
      <c r="AB53" s="39"/>
      <c r="AC53" s="39"/>
      <c r="AD53" s="39"/>
      <c r="AE53" s="39"/>
    </row>
    <row r="54" spans="1:31" s="2" customFormat="1" ht="16.5" customHeight="1">
      <c r="A54" s="39"/>
      <c r="B54" s="40"/>
      <c r="C54" s="41"/>
      <c r="D54" s="41"/>
      <c r="E54" s="70" t="str">
        <f>E11</f>
        <v>KT0121VON1 - Vedlejší a ostatní náklady - soupis prací</v>
      </c>
      <c r="F54" s="41"/>
      <c r="G54" s="41"/>
      <c r="H54" s="41"/>
      <c r="I54" s="41"/>
      <c r="J54" s="41"/>
      <c r="K54" s="41"/>
      <c r="L54" s="145"/>
      <c r="S54" s="39"/>
      <c r="T54" s="39"/>
      <c r="U54" s="39"/>
      <c r="V54" s="39"/>
      <c r="W54" s="39"/>
      <c r="X54" s="39"/>
      <c r="Y54" s="39"/>
      <c r="Z54" s="39"/>
      <c r="AA54" s="39"/>
      <c r="AB54" s="39"/>
      <c r="AC54" s="39"/>
      <c r="AD54" s="39"/>
      <c r="AE54" s="39"/>
    </row>
    <row r="55" spans="1:31" s="2" customFormat="1" ht="6.95" customHeight="1">
      <c r="A55" s="39"/>
      <c r="B55" s="40"/>
      <c r="C55" s="41"/>
      <c r="D55" s="41"/>
      <c r="E55" s="41"/>
      <c r="F55" s="41"/>
      <c r="G55" s="41"/>
      <c r="H55" s="41"/>
      <c r="I55" s="41"/>
      <c r="J55" s="41"/>
      <c r="K55" s="41"/>
      <c r="L55" s="145"/>
      <c r="S55" s="39"/>
      <c r="T55" s="39"/>
      <c r="U55" s="39"/>
      <c r="V55" s="39"/>
      <c r="W55" s="39"/>
      <c r="X55" s="39"/>
      <c r="Y55" s="39"/>
      <c r="Z55" s="39"/>
      <c r="AA55" s="39"/>
      <c r="AB55" s="39"/>
      <c r="AC55" s="39"/>
      <c r="AD55" s="39"/>
      <c r="AE55" s="39"/>
    </row>
    <row r="56" spans="1:31" s="2" customFormat="1" ht="12" customHeight="1">
      <c r="A56" s="39"/>
      <c r="B56" s="40"/>
      <c r="C56" s="33" t="s">
        <v>21</v>
      </c>
      <c r="D56" s="41"/>
      <c r="E56" s="41"/>
      <c r="F56" s="28" t="str">
        <f>F14</f>
        <v>Chanovice p.č. 67/10</v>
      </c>
      <c r="G56" s="41"/>
      <c r="H56" s="41"/>
      <c r="I56" s="33" t="s">
        <v>23</v>
      </c>
      <c r="J56" s="73" t="str">
        <f>IF(J14="","",J14)</f>
        <v>24. 3. 2021</v>
      </c>
      <c r="K56" s="41"/>
      <c r="L56" s="145"/>
      <c r="S56" s="39"/>
      <c r="T56" s="39"/>
      <c r="U56" s="39"/>
      <c r="V56" s="39"/>
      <c r="W56" s="39"/>
      <c r="X56" s="39"/>
      <c r="Y56" s="39"/>
      <c r="Z56" s="39"/>
      <c r="AA56" s="39"/>
      <c r="AB56" s="39"/>
      <c r="AC56" s="39"/>
      <c r="AD56" s="39"/>
      <c r="AE56" s="39"/>
    </row>
    <row r="57" spans="1:31" s="2" customFormat="1" ht="6.95" customHeight="1">
      <c r="A57" s="39"/>
      <c r="B57" s="40"/>
      <c r="C57" s="41"/>
      <c r="D57" s="41"/>
      <c r="E57" s="41"/>
      <c r="F57" s="41"/>
      <c r="G57" s="41"/>
      <c r="H57" s="41"/>
      <c r="I57" s="41"/>
      <c r="J57" s="41"/>
      <c r="K57" s="41"/>
      <c r="L57" s="145"/>
      <c r="S57" s="39"/>
      <c r="T57" s="39"/>
      <c r="U57" s="39"/>
      <c r="V57" s="39"/>
      <c r="W57" s="39"/>
      <c r="X57" s="39"/>
      <c r="Y57" s="39"/>
      <c r="Z57" s="39"/>
      <c r="AA57" s="39"/>
      <c r="AB57" s="39"/>
      <c r="AC57" s="39"/>
      <c r="AD57" s="39"/>
      <c r="AE57" s="39"/>
    </row>
    <row r="58" spans="1:31" s="2" customFormat="1" ht="15.15" customHeight="1">
      <c r="A58" s="39"/>
      <c r="B58" s="40"/>
      <c r="C58" s="33" t="s">
        <v>25</v>
      </c>
      <c r="D58" s="41"/>
      <c r="E58" s="41"/>
      <c r="F58" s="28" t="str">
        <f>E17</f>
        <v>Vlastivědné muzeum Dr.Hostaše v Klatovech</v>
      </c>
      <c r="G58" s="41"/>
      <c r="H58" s="41"/>
      <c r="I58" s="33" t="s">
        <v>31</v>
      </c>
      <c r="J58" s="37" t="str">
        <f>E23</f>
        <v>ing. arch. Petr Dostál</v>
      </c>
      <c r="K58" s="41"/>
      <c r="L58" s="145"/>
      <c r="S58" s="39"/>
      <c r="T58" s="39"/>
      <c r="U58" s="39"/>
      <c r="V58" s="39"/>
      <c r="W58" s="39"/>
      <c r="X58" s="39"/>
      <c r="Y58" s="39"/>
      <c r="Z58" s="39"/>
      <c r="AA58" s="39"/>
      <c r="AB58" s="39"/>
      <c r="AC58" s="39"/>
      <c r="AD58" s="39"/>
      <c r="AE58" s="39"/>
    </row>
    <row r="59" spans="1:31" s="2" customFormat="1" ht="15.15" customHeight="1">
      <c r="A59" s="39"/>
      <c r="B59" s="40"/>
      <c r="C59" s="33" t="s">
        <v>29</v>
      </c>
      <c r="D59" s="41"/>
      <c r="E59" s="41"/>
      <c r="F59" s="28" t="str">
        <f>IF(E20="","",E20)</f>
        <v>Vyplň údaj</v>
      </c>
      <c r="G59" s="41"/>
      <c r="H59" s="41"/>
      <c r="I59" s="33" t="s">
        <v>34</v>
      </c>
      <c r="J59" s="37" t="str">
        <f>E26</f>
        <v>Zdeněk Basl</v>
      </c>
      <c r="K59" s="41"/>
      <c r="L59" s="145"/>
      <c r="S59" s="39"/>
      <c r="T59" s="39"/>
      <c r="U59" s="39"/>
      <c r="V59" s="39"/>
      <c r="W59" s="39"/>
      <c r="X59" s="39"/>
      <c r="Y59" s="39"/>
      <c r="Z59" s="39"/>
      <c r="AA59" s="39"/>
      <c r="AB59" s="39"/>
      <c r="AC59" s="39"/>
      <c r="AD59" s="39"/>
      <c r="AE59" s="39"/>
    </row>
    <row r="60" spans="1:31" s="2" customFormat="1" ht="10.3" customHeight="1">
      <c r="A60" s="39"/>
      <c r="B60" s="40"/>
      <c r="C60" s="41"/>
      <c r="D60" s="41"/>
      <c r="E60" s="41"/>
      <c r="F60" s="41"/>
      <c r="G60" s="41"/>
      <c r="H60" s="41"/>
      <c r="I60" s="41"/>
      <c r="J60" s="41"/>
      <c r="K60" s="41"/>
      <c r="L60" s="145"/>
      <c r="S60" s="39"/>
      <c r="T60" s="39"/>
      <c r="U60" s="39"/>
      <c r="V60" s="39"/>
      <c r="W60" s="39"/>
      <c r="X60" s="39"/>
      <c r="Y60" s="39"/>
      <c r="Z60" s="39"/>
      <c r="AA60" s="39"/>
      <c r="AB60" s="39"/>
      <c r="AC60" s="39"/>
      <c r="AD60" s="39"/>
      <c r="AE60" s="39"/>
    </row>
    <row r="61" spans="1:31" s="2" customFormat="1" ht="29.25" customHeight="1">
      <c r="A61" s="39"/>
      <c r="B61" s="40"/>
      <c r="C61" s="171" t="s">
        <v>120</v>
      </c>
      <c r="D61" s="172"/>
      <c r="E61" s="172"/>
      <c r="F61" s="172"/>
      <c r="G61" s="172"/>
      <c r="H61" s="172"/>
      <c r="I61" s="172"/>
      <c r="J61" s="173" t="s">
        <v>121</v>
      </c>
      <c r="K61" s="172"/>
      <c r="L61" s="145"/>
      <c r="S61" s="39"/>
      <c r="T61" s="39"/>
      <c r="U61" s="39"/>
      <c r="V61" s="39"/>
      <c r="W61" s="39"/>
      <c r="X61" s="39"/>
      <c r="Y61" s="39"/>
      <c r="Z61" s="39"/>
      <c r="AA61" s="39"/>
      <c r="AB61" s="39"/>
      <c r="AC61" s="39"/>
      <c r="AD61" s="39"/>
      <c r="AE61" s="39"/>
    </row>
    <row r="62" spans="1:31" s="2" customFormat="1" ht="10.3" customHeight="1">
      <c r="A62" s="39"/>
      <c r="B62" s="40"/>
      <c r="C62" s="41"/>
      <c r="D62" s="41"/>
      <c r="E62" s="41"/>
      <c r="F62" s="41"/>
      <c r="G62" s="41"/>
      <c r="H62" s="41"/>
      <c r="I62" s="41"/>
      <c r="J62" s="41"/>
      <c r="K62" s="41"/>
      <c r="L62" s="145"/>
      <c r="S62" s="39"/>
      <c r="T62" s="39"/>
      <c r="U62" s="39"/>
      <c r="V62" s="39"/>
      <c r="W62" s="39"/>
      <c r="X62" s="39"/>
      <c r="Y62" s="39"/>
      <c r="Z62" s="39"/>
      <c r="AA62" s="39"/>
      <c r="AB62" s="39"/>
      <c r="AC62" s="39"/>
      <c r="AD62" s="39"/>
      <c r="AE62" s="39"/>
    </row>
    <row r="63" spans="1:47" s="2" customFormat="1" ht="22.8" customHeight="1">
      <c r="A63" s="39"/>
      <c r="B63" s="40"/>
      <c r="C63" s="174" t="s">
        <v>72</v>
      </c>
      <c r="D63" s="41"/>
      <c r="E63" s="41"/>
      <c r="F63" s="41"/>
      <c r="G63" s="41"/>
      <c r="H63" s="41"/>
      <c r="I63" s="41"/>
      <c r="J63" s="103">
        <f>J89</f>
        <v>0</v>
      </c>
      <c r="K63" s="41"/>
      <c r="L63" s="145"/>
      <c r="S63" s="39"/>
      <c r="T63" s="39"/>
      <c r="U63" s="39"/>
      <c r="V63" s="39"/>
      <c r="W63" s="39"/>
      <c r="X63" s="39"/>
      <c r="Y63" s="39"/>
      <c r="Z63" s="39"/>
      <c r="AA63" s="39"/>
      <c r="AB63" s="39"/>
      <c r="AC63" s="39"/>
      <c r="AD63" s="39"/>
      <c r="AE63" s="39"/>
      <c r="AU63" s="18" t="s">
        <v>122</v>
      </c>
    </row>
    <row r="64" spans="1:31" s="9" customFormat="1" ht="24.95" customHeight="1">
      <c r="A64" s="9"/>
      <c r="B64" s="175"/>
      <c r="C64" s="176"/>
      <c r="D64" s="177" t="s">
        <v>1423</v>
      </c>
      <c r="E64" s="178"/>
      <c r="F64" s="178"/>
      <c r="G64" s="178"/>
      <c r="H64" s="178"/>
      <c r="I64" s="178"/>
      <c r="J64" s="179">
        <f>J90</f>
        <v>0</v>
      </c>
      <c r="K64" s="176"/>
      <c r="L64" s="180"/>
      <c r="S64" s="9"/>
      <c r="T64" s="9"/>
      <c r="U64" s="9"/>
      <c r="V64" s="9"/>
      <c r="W64" s="9"/>
      <c r="X64" s="9"/>
      <c r="Y64" s="9"/>
      <c r="Z64" s="9"/>
      <c r="AA64" s="9"/>
      <c r="AB64" s="9"/>
      <c r="AC64" s="9"/>
      <c r="AD64" s="9"/>
      <c r="AE64" s="9"/>
    </row>
    <row r="65" spans="1:31" s="10" customFormat="1" ht="19.9" customHeight="1">
      <c r="A65" s="10"/>
      <c r="B65" s="181"/>
      <c r="C65" s="126"/>
      <c r="D65" s="182" t="s">
        <v>1424</v>
      </c>
      <c r="E65" s="183"/>
      <c r="F65" s="183"/>
      <c r="G65" s="183"/>
      <c r="H65" s="183"/>
      <c r="I65" s="183"/>
      <c r="J65" s="184">
        <f>J91</f>
        <v>0</v>
      </c>
      <c r="K65" s="126"/>
      <c r="L65" s="185"/>
      <c r="S65" s="10"/>
      <c r="T65" s="10"/>
      <c r="U65" s="10"/>
      <c r="V65" s="10"/>
      <c r="W65" s="10"/>
      <c r="X65" s="10"/>
      <c r="Y65" s="10"/>
      <c r="Z65" s="10"/>
      <c r="AA65" s="10"/>
      <c r="AB65" s="10"/>
      <c r="AC65" s="10"/>
      <c r="AD65" s="10"/>
      <c r="AE65" s="10"/>
    </row>
    <row r="66" spans="1:31" s="10" customFormat="1" ht="19.9" customHeight="1">
      <c r="A66" s="10"/>
      <c r="B66" s="181"/>
      <c r="C66" s="126"/>
      <c r="D66" s="182" t="s">
        <v>1425</v>
      </c>
      <c r="E66" s="183"/>
      <c r="F66" s="183"/>
      <c r="G66" s="183"/>
      <c r="H66" s="183"/>
      <c r="I66" s="183"/>
      <c r="J66" s="184">
        <f>J98</f>
        <v>0</v>
      </c>
      <c r="K66" s="126"/>
      <c r="L66" s="185"/>
      <c r="S66" s="10"/>
      <c r="T66" s="10"/>
      <c r="U66" s="10"/>
      <c r="V66" s="10"/>
      <c r="W66" s="10"/>
      <c r="X66" s="10"/>
      <c r="Y66" s="10"/>
      <c r="Z66" s="10"/>
      <c r="AA66" s="10"/>
      <c r="AB66" s="10"/>
      <c r="AC66" s="10"/>
      <c r="AD66" s="10"/>
      <c r="AE66" s="10"/>
    </row>
    <row r="67" spans="1:31" s="10" customFormat="1" ht="19.9" customHeight="1">
      <c r="A67" s="10"/>
      <c r="B67" s="181"/>
      <c r="C67" s="126"/>
      <c r="D67" s="182" t="s">
        <v>1426</v>
      </c>
      <c r="E67" s="183"/>
      <c r="F67" s="183"/>
      <c r="G67" s="183"/>
      <c r="H67" s="183"/>
      <c r="I67" s="183"/>
      <c r="J67" s="184">
        <f>J101</f>
        <v>0</v>
      </c>
      <c r="K67" s="126"/>
      <c r="L67" s="185"/>
      <c r="S67" s="10"/>
      <c r="T67" s="10"/>
      <c r="U67" s="10"/>
      <c r="V67" s="10"/>
      <c r="W67" s="10"/>
      <c r="X67" s="10"/>
      <c r="Y67" s="10"/>
      <c r="Z67" s="10"/>
      <c r="AA67" s="10"/>
      <c r="AB67" s="10"/>
      <c r="AC67" s="10"/>
      <c r="AD67" s="10"/>
      <c r="AE67" s="10"/>
    </row>
    <row r="68" spans="1:31" s="2" customFormat="1" ht="21.8" customHeight="1">
      <c r="A68" s="39"/>
      <c r="B68" s="40"/>
      <c r="C68" s="41"/>
      <c r="D68" s="41"/>
      <c r="E68" s="41"/>
      <c r="F68" s="41"/>
      <c r="G68" s="41"/>
      <c r="H68" s="41"/>
      <c r="I68" s="41"/>
      <c r="J68" s="41"/>
      <c r="K68" s="41"/>
      <c r="L68" s="145"/>
      <c r="S68" s="39"/>
      <c r="T68" s="39"/>
      <c r="U68" s="39"/>
      <c r="V68" s="39"/>
      <c r="W68" s="39"/>
      <c r="X68" s="39"/>
      <c r="Y68" s="39"/>
      <c r="Z68" s="39"/>
      <c r="AA68" s="39"/>
      <c r="AB68" s="39"/>
      <c r="AC68" s="39"/>
      <c r="AD68" s="39"/>
      <c r="AE68" s="39"/>
    </row>
    <row r="69" spans="1:31" s="2" customFormat="1" ht="6.95" customHeight="1">
      <c r="A69" s="39"/>
      <c r="B69" s="60"/>
      <c r="C69" s="61"/>
      <c r="D69" s="61"/>
      <c r="E69" s="61"/>
      <c r="F69" s="61"/>
      <c r="G69" s="61"/>
      <c r="H69" s="61"/>
      <c r="I69" s="61"/>
      <c r="J69" s="61"/>
      <c r="K69" s="61"/>
      <c r="L69" s="145"/>
      <c r="S69" s="39"/>
      <c r="T69" s="39"/>
      <c r="U69" s="39"/>
      <c r="V69" s="39"/>
      <c r="W69" s="39"/>
      <c r="X69" s="39"/>
      <c r="Y69" s="39"/>
      <c r="Z69" s="39"/>
      <c r="AA69" s="39"/>
      <c r="AB69" s="39"/>
      <c r="AC69" s="39"/>
      <c r="AD69" s="39"/>
      <c r="AE69" s="39"/>
    </row>
    <row r="73" spans="1:31" s="2" customFormat="1" ht="6.95" customHeight="1">
      <c r="A73" s="39"/>
      <c r="B73" s="62"/>
      <c r="C73" s="63"/>
      <c r="D73" s="63"/>
      <c r="E73" s="63"/>
      <c r="F73" s="63"/>
      <c r="G73" s="63"/>
      <c r="H73" s="63"/>
      <c r="I73" s="63"/>
      <c r="J73" s="63"/>
      <c r="K73" s="63"/>
      <c r="L73" s="145"/>
      <c r="S73" s="39"/>
      <c r="T73" s="39"/>
      <c r="U73" s="39"/>
      <c r="V73" s="39"/>
      <c r="W73" s="39"/>
      <c r="X73" s="39"/>
      <c r="Y73" s="39"/>
      <c r="Z73" s="39"/>
      <c r="AA73" s="39"/>
      <c r="AB73" s="39"/>
      <c r="AC73" s="39"/>
      <c r="AD73" s="39"/>
      <c r="AE73" s="39"/>
    </row>
    <row r="74" spans="1:31" s="2" customFormat="1" ht="24.95" customHeight="1">
      <c r="A74" s="39"/>
      <c r="B74" s="40"/>
      <c r="C74" s="24" t="s">
        <v>137</v>
      </c>
      <c r="D74" s="41"/>
      <c r="E74" s="41"/>
      <c r="F74" s="41"/>
      <c r="G74" s="41"/>
      <c r="H74" s="41"/>
      <c r="I74" s="41"/>
      <c r="J74" s="41"/>
      <c r="K74" s="41"/>
      <c r="L74" s="145"/>
      <c r="S74" s="39"/>
      <c r="T74" s="39"/>
      <c r="U74" s="39"/>
      <c r="V74" s="39"/>
      <c r="W74" s="39"/>
      <c r="X74" s="39"/>
      <c r="Y74" s="39"/>
      <c r="Z74" s="39"/>
      <c r="AA74" s="39"/>
      <c r="AB74" s="39"/>
      <c r="AC74" s="39"/>
      <c r="AD74" s="39"/>
      <c r="AE74" s="39"/>
    </row>
    <row r="75" spans="1:31" s="2" customFormat="1" ht="6.95" customHeight="1">
      <c r="A75" s="39"/>
      <c r="B75" s="40"/>
      <c r="C75" s="41"/>
      <c r="D75" s="41"/>
      <c r="E75" s="41"/>
      <c r="F75" s="41"/>
      <c r="G75" s="41"/>
      <c r="H75" s="41"/>
      <c r="I75" s="41"/>
      <c r="J75" s="41"/>
      <c r="K75" s="41"/>
      <c r="L75" s="145"/>
      <c r="S75" s="39"/>
      <c r="T75" s="39"/>
      <c r="U75" s="39"/>
      <c r="V75" s="39"/>
      <c r="W75" s="39"/>
      <c r="X75" s="39"/>
      <c r="Y75" s="39"/>
      <c r="Z75" s="39"/>
      <c r="AA75" s="39"/>
      <c r="AB75" s="39"/>
      <c r="AC75" s="39"/>
      <c r="AD75" s="39"/>
      <c r="AE75" s="39"/>
    </row>
    <row r="76" spans="1:31" s="2" customFormat="1" ht="12" customHeight="1">
      <c r="A76" s="39"/>
      <c r="B76" s="40"/>
      <c r="C76" s="33" t="s">
        <v>16</v>
      </c>
      <c r="D76" s="41"/>
      <c r="E76" s="41"/>
      <c r="F76" s="41"/>
      <c r="G76" s="41"/>
      <c r="H76" s="41"/>
      <c r="I76" s="41"/>
      <c r="J76" s="41"/>
      <c r="K76" s="41"/>
      <c r="L76" s="145"/>
      <c r="S76" s="39"/>
      <c r="T76" s="39"/>
      <c r="U76" s="39"/>
      <c r="V76" s="39"/>
      <c r="W76" s="39"/>
      <c r="X76" s="39"/>
      <c r="Y76" s="39"/>
      <c r="Z76" s="39"/>
      <c r="AA76" s="39"/>
      <c r="AB76" s="39"/>
      <c r="AC76" s="39"/>
      <c r="AD76" s="39"/>
      <c r="AE76" s="39"/>
    </row>
    <row r="77" spans="1:31" s="2" customFormat="1" ht="16.5" customHeight="1">
      <c r="A77" s="39"/>
      <c r="B77" s="40"/>
      <c r="C77" s="41"/>
      <c r="D77" s="41"/>
      <c r="E77" s="170" t="str">
        <f>E7</f>
        <v>Roubená chalupa s chlévy, původem z Třebýciny čp.7</v>
      </c>
      <c r="F77" s="33"/>
      <c r="G77" s="33"/>
      <c r="H77" s="33"/>
      <c r="I77" s="41"/>
      <c r="J77" s="41"/>
      <c r="K77" s="41"/>
      <c r="L77" s="145"/>
      <c r="S77" s="39"/>
      <c r="T77" s="39"/>
      <c r="U77" s="39"/>
      <c r="V77" s="39"/>
      <c r="W77" s="39"/>
      <c r="X77" s="39"/>
      <c r="Y77" s="39"/>
      <c r="Z77" s="39"/>
      <c r="AA77" s="39"/>
      <c r="AB77" s="39"/>
      <c r="AC77" s="39"/>
      <c r="AD77" s="39"/>
      <c r="AE77" s="39"/>
    </row>
    <row r="78" spans="2:12" s="1" customFormat="1" ht="12" customHeight="1">
      <c r="B78" s="22"/>
      <c r="C78" s="33" t="s">
        <v>115</v>
      </c>
      <c r="D78" s="23"/>
      <c r="E78" s="23"/>
      <c r="F78" s="23"/>
      <c r="G78" s="23"/>
      <c r="H78" s="23"/>
      <c r="I78" s="23"/>
      <c r="J78" s="23"/>
      <c r="K78" s="23"/>
      <c r="L78" s="21"/>
    </row>
    <row r="79" spans="1:31" s="2" customFormat="1" ht="16.5" customHeight="1">
      <c r="A79" s="39"/>
      <c r="B79" s="40"/>
      <c r="C79" s="41"/>
      <c r="D79" s="41"/>
      <c r="E79" s="170" t="s">
        <v>1421</v>
      </c>
      <c r="F79" s="41"/>
      <c r="G79" s="41"/>
      <c r="H79" s="41"/>
      <c r="I79" s="41"/>
      <c r="J79" s="41"/>
      <c r="K79" s="41"/>
      <c r="L79" s="145"/>
      <c r="S79" s="39"/>
      <c r="T79" s="39"/>
      <c r="U79" s="39"/>
      <c r="V79" s="39"/>
      <c r="W79" s="39"/>
      <c r="X79" s="39"/>
      <c r="Y79" s="39"/>
      <c r="Z79" s="39"/>
      <c r="AA79" s="39"/>
      <c r="AB79" s="39"/>
      <c r="AC79" s="39"/>
      <c r="AD79" s="39"/>
      <c r="AE79" s="39"/>
    </row>
    <row r="80" spans="1:31" s="2" customFormat="1" ht="12" customHeight="1">
      <c r="A80" s="39"/>
      <c r="B80" s="40"/>
      <c r="C80" s="33" t="s">
        <v>117</v>
      </c>
      <c r="D80" s="41"/>
      <c r="E80" s="41"/>
      <c r="F80" s="41"/>
      <c r="G80" s="41"/>
      <c r="H80" s="41"/>
      <c r="I80" s="41"/>
      <c r="J80" s="41"/>
      <c r="K80" s="41"/>
      <c r="L80" s="145"/>
      <c r="S80" s="39"/>
      <c r="T80" s="39"/>
      <c r="U80" s="39"/>
      <c r="V80" s="39"/>
      <c r="W80" s="39"/>
      <c r="X80" s="39"/>
      <c r="Y80" s="39"/>
      <c r="Z80" s="39"/>
      <c r="AA80" s="39"/>
      <c r="AB80" s="39"/>
      <c r="AC80" s="39"/>
      <c r="AD80" s="39"/>
      <c r="AE80" s="39"/>
    </row>
    <row r="81" spans="1:31" s="2" customFormat="1" ht="16.5" customHeight="1">
      <c r="A81" s="39"/>
      <c r="B81" s="40"/>
      <c r="C81" s="41"/>
      <c r="D81" s="41"/>
      <c r="E81" s="70" t="str">
        <f>E11</f>
        <v>KT0121VON1 - Vedlejší a ostatní náklady - soupis prací</v>
      </c>
      <c r="F81" s="41"/>
      <c r="G81" s="41"/>
      <c r="H81" s="41"/>
      <c r="I81" s="41"/>
      <c r="J81" s="41"/>
      <c r="K81" s="41"/>
      <c r="L81" s="145"/>
      <c r="S81" s="39"/>
      <c r="T81" s="39"/>
      <c r="U81" s="39"/>
      <c r="V81" s="39"/>
      <c r="W81" s="39"/>
      <c r="X81" s="39"/>
      <c r="Y81" s="39"/>
      <c r="Z81" s="39"/>
      <c r="AA81" s="39"/>
      <c r="AB81" s="39"/>
      <c r="AC81" s="39"/>
      <c r="AD81" s="39"/>
      <c r="AE81" s="39"/>
    </row>
    <row r="82" spans="1:31" s="2" customFormat="1" ht="6.95" customHeight="1">
      <c r="A82" s="39"/>
      <c r="B82" s="40"/>
      <c r="C82" s="41"/>
      <c r="D82" s="41"/>
      <c r="E82" s="41"/>
      <c r="F82" s="41"/>
      <c r="G82" s="41"/>
      <c r="H82" s="41"/>
      <c r="I82" s="41"/>
      <c r="J82" s="41"/>
      <c r="K82" s="41"/>
      <c r="L82" s="145"/>
      <c r="S82" s="39"/>
      <c r="T82" s="39"/>
      <c r="U82" s="39"/>
      <c r="V82" s="39"/>
      <c r="W82" s="39"/>
      <c r="X82" s="39"/>
      <c r="Y82" s="39"/>
      <c r="Z82" s="39"/>
      <c r="AA82" s="39"/>
      <c r="AB82" s="39"/>
      <c r="AC82" s="39"/>
      <c r="AD82" s="39"/>
      <c r="AE82" s="39"/>
    </row>
    <row r="83" spans="1:31" s="2" customFormat="1" ht="12" customHeight="1">
      <c r="A83" s="39"/>
      <c r="B83" s="40"/>
      <c r="C83" s="33" t="s">
        <v>21</v>
      </c>
      <c r="D83" s="41"/>
      <c r="E83" s="41"/>
      <c r="F83" s="28" t="str">
        <f>F14</f>
        <v>Chanovice p.č. 67/10</v>
      </c>
      <c r="G83" s="41"/>
      <c r="H83" s="41"/>
      <c r="I83" s="33" t="s">
        <v>23</v>
      </c>
      <c r="J83" s="73" t="str">
        <f>IF(J14="","",J14)</f>
        <v>24. 3. 2021</v>
      </c>
      <c r="K83" s="41"/>
      <c r="L83" s="145"/>
      <c r="S83" s="39"/>
      <c r="T83" s="39"/>
      <c r="U83" s="39"/>
      <c r="V83" s="39"/>
      <c r="W83" s="39"/>
      <c r="X83" s="39"/>
      <c r="Y83" s="39"/>
      <c r="Z83" s="39"/>
      <c r="AA83" s="39"/>
      <c r="AB83" s="39"/>
      <c r="AC83" s="39"/>
      <c r="AD83" s="39"/>
      <c r="AE83" s="39"/>
    </row>
    <row r="84" spans="1:31" s="2" customFormat="1" ht="6.95" customHeight="1">
      <c r="A84" s="39"/>
      <c r="B84" s="40"/>
      <c r="C84" s="41"/>
      <c r="D84" s="41"/>
      <c r="E84" s="41"/>
      <c r="F84" s="41"/>
      <c r="G84" s="41"/>
      <c r="H84" s="41"/>
      <c r="I84" s="41"/>
      <c r="J84" s="41"/>
      <c r="K84" s="41"/>
      <c r="L84" s="145"/>
      <c r="S84" s="39"/>
      <c r="T84" s="39"/>
      <c r="U84" s="39"/>
      <c r="V84" s="39"/>
      <c r="W84" s="39"/>
      <c r="X84" s="39"/>
      <c r="Y84" s="39"/>
      <c r="Z84" s="39"/>
      <c r="AA84" s="39"/>
      <c r="AB84" s="39"/>
      <c r="AC84" s="39"/>
      <c r="AD84" s="39"/>
      <c r="AE84" s="39"/>
    </row>
    <row r="85" spans="1:31" s="2" customFormat="1" ht="15.15" customHeight="1">
      <c r="A85" s="39"/>
      <c r="B85" s="40"/>
      <c r="C85" s="33" t="s">
        <v>25</v>
      </c>
      <c r="D85" s="41"/>
      <c r="E85" s="41"/>
      <c r="F85" s="28" t="str">
        <f>E17</f>
        <v>Vlastivědné muzeum Dr.Hostaše v Klatovech</v>
      </c>
      <c r="G85" s="41"/>
      <c r="H85" s="41"/>
      <c r="I85" s="33" t="s">
        <v>31</v>
      </c>
      <c r="J85" s="37" t="str">
        <f>E23</f>
        <v>ing. arch. Petr Dostál</v>
      </c>
      <c r="K85" s="41"/>
      <c r="L85" s="145"/>
      <c r="S85" s="39"/>
      <c r="T85" s="39"/>
      <c r="U85" s="39"/>
      <c r="V85" s="39"/>
      <c r="W85" s="39"/>
      <c r="X85" s="39"/>
      <c r="Y85" s="39"/>
      <c r="Z85" s="39"/>
      <c r="AA85" s="39"/>
      <c r="AB85" s="39"/>
      <c r="AC85" s="39"/>
      <c r="AD85" s="39"/>
      <c r="AE85" s="39"/>
    </row>
    <row r="86" spans="1:31" s="2" customFormat="1" ht="15.15" customHeight="1">
      <c r="A86" s="39"/>
      <c r="B86" s="40"/>
      <c r="C86" s="33" t="s">
        <v>29</v>
      </c>
      <c r="D86" s="41"/>
      <c r="E86" s="41"/>
      <c r="F86" s="28" t="str">
        <f>IF(E20="","",E20)</f>
        <v>Vyplň údaj</v>
      </c>
      <c r="G86" s="41"/>
      <c r="H86" s="41"/>
      <c r="I86" s="33" t="s">
        <v>34</v>
      </c>
      <c r="J86" s="37" t="str">
        <f>E26</f>
        <v>Zdeněk Basl</v>
      </c>
      <c r="K86" s="41"/>
      <c r="L86" s="145"/>
      <c r="S86" s="39"/>
      <c r="T86" s="39"/>
      <c r="U86" s="39"/>
      <c r="V86" s="39"/>
      <c r="W86" s="39"/>
      <c r="X86" s="39"/>
      <c r="Y86" s="39"/>
      <c r="Z86" s="39"/>
      <c r="AA86" s="39"/>
      <c r="AB86" s="39"/>
      <c r="AC86" s="39"/>
      <c r="AD86" s="39"/>
      <c r="AE86" s="39"/>
    </row>
    <row r="87" spans="1:31" s="2" customFormat="1" ht="10.3" customHeight="1">
      <c r="A87" s="39"/>
      <c r="B87" s="40"/>
      <c r="C87" s="41"/>
      <c r="D87" s="41"/>
      <c r="E87" s="41"/>
      <c r="F87" s="41"/>
      <c r="G87" s="41"/>
      <c r="H87" s="41"/>
      <c r="I87" s="41"/>
      <c r="J87" s="41"/>
      <c r="K87" s="41"/>
      <c r="L87" s="145"/>
      <c r="S87" s="39"/>
      <c r="T87" s="39"/>
      <c r="U87" s="39"/>
      <c r="V87" s="39"/>
      <c r="W87" s="39"/>
      <c r="X87" s="39"/>
      <c r="Y87" s="39"/>
      <c r="Z87" s="39"/>
      <c r="AA87" s="39"/>
      <c r="AB87" s="39"/>
      <c r="AC87" s="39"/>
      <c r="AD87" s="39"/>
      <c r="AE87" s="39"/>
    </row>
    <row r="88" spans="1:31" s="11" customFormat="1" ht="29.25" customHeight="1">
      <c r="A88" s="186"/>
      <c r="B88" s="187"/>
      <c r="C88" s="188" t="s">
        <v>138</v>
      </c>
      <c r="D88" s="189" t="s">
        <v>59</v>
      </c>
      <c r="E88" s="189" t="s">
        <v>55</v>
      </c>
      <c r="F88" s="189" t="s">
        <v>56</v>
      </c>
      <c r="G88" s="189" t="s">
        <v>139</v>
      </c>
      <c r="H88" s="189" t="s">
        <v>140</v>
      </c>
      <c r="I88" s="189" t="s">
        <v>141</v>
      </c>
      <c r="J88" s="189" t="s">
        <v>121</v>
      </c>
      <c r="K88" s="190" t="s">
        <v>142</v>
      </c>
      <c r="L88" s="191"/>
      <c r="M88" s="93" t="s">
        <v>19</v>
      </c>
      <c r="N88" s="94" t="s">
        <v>44</v>
      </c>
      <c r="O88" s="94" t="s">
        <v>143</v>
      </c>
      <c r="P88" s="94" t="s">
        <v>144</v>
      </c>
      <c r="Q88" s="94" t="s">
        <v>145</v>
      </c>
      <c r="R88" s="94" t="s">
        <v>146</v>
      </c>
      <c r="S88" s="94" t="s">
        <v>147</v>
      </c>
      <c r="T88" s="95" t="s">
        <v>148</v>
      </c>
      <c r="U88" s="186"/>
      <c r="V88" s="186"/>
      <c r="W88" s="186"/>
      <c r="X88" s="186"/>
      <c r="Y88" s="186"/>
      <c r="Z88" s="186"/>
      <c r="AA88" s="186"/>
      <c r="AB88" s="186"/>
      <c r="AC88" s="186"/>
      <c r="AD88" s="186"/>
      <c r="AE88" s="186"/>
    </row>
    <row r="89" spans="1:63" s="2" customFormat="1" ht="22.8" customHeight="1">
      <c r="A89" s="39"/>
      <c r="B89" s="40"/>
      <c r="C89" s="100" t="s">
        <v>149</v>
      </c>
      <c r="D89" s="41"/>
      <c r="E89" s="41"/>
      <c r="F89" s="41"/>
      <c r="G89" s="41"/>
      <c r="H89" s="41"/>
      <c r="I89" s="41"/>
      <c r="J89" s="192">
        <f>BK89</f>
        <v>0</v>
      </c>
      <c r="K89" s="41"/>
      <c r="L89" s="45"/>
      <c r="M89" s="96"/>
      <c r="N89" s="193"/>
      <c r="O89" s="97"/>
      <c r="P89" s="194">
        <f>P90</f>
        <v>0</v>
      </c>
      <c r="Q89" s="97"/>
      <c r="R89" s="194">
        <f>R90</f>
        <v>0</v>
      </c>
      <c r="S89" s="97"/>
      <c r="T89" s="195">
        <f>T90</f>
        <v>0</v>
      </c>
      <c r="U89" s="39"/>
      <c r="V89" s="39"/>
      <c r="W89" s="39"/>
      <c r="X89" s="39"/>
      <c r="Y89" s="39"/>
      <c r="Z89" s="39"/>
      <c r="AA89" s="39"/>
      <c r="AB89" s="39"/>
      <c r="AC89" s="39"/>
      <c r="AD89" s="39"/>
      <c r="AE89" s="39"/>
      <c r="AT89" s="18" t="s">
        <v>73</v>
      </c>
      <c r="AU89" s="18" t="s">
        <v>122</v>
      </c>
      <c r="BK89" s="196">
        <f>BK90</f>
        <v>0</v>
      </c>
    </row>
    <row r="90" spans="1:63" s="12" customFormat="1" ht="25.9" customHeight="1">
      <c r="A90" s="12"/>
      <c r="B90" s="197"/>
      <c r="C90" s="198"/>
      <c r="D90" s="199" t="s">
        <v>73</v>
      </c>
      <c r="E90" s="200" t="s">
        <v>1427</v>
      </c>
      <c r="F90" s="200" t="s">
        <v>1428</v>
      </c>
      <c r="G90" s="198"/>
      <c r="H90" s="198"/>
      <c r="I90" s="201"/>
      <c r="J90" s="202">
        <f>BK90</f>
        <v>0</v>
      </c>
      <c r="K90" s="198"/>
      <c r="L90" s="203"/>
      <c r="M90" s="204"/>
      <c r="N90" s="205"/>
      <c r="O90" s="205"/>
      <c r="P90" s="206">
        <f>P91+P98+P101</f>
        <v>0</v>
      </c>
      <c r="Q90" s="205"/>
      <c r="R90" s="206">
        <f>R91+R98+R101</f>
        <v>0</v>
      </c>
      <c r="S90" s="205"/>
      <c r="T90" s="207">
        <f>T91+T98+T101</f>
        <v>0</v>
      </c>
      <c r="U90" s="12"/>
      <c r="V90" s="12"/>
      <c r="W90" s="12"/>
      <c r="X90" s="12"/>
      <c r="Y90" s="12"/>
      <c r="Z90" s="12"/>
      <c r="AA90" s="12"/>
      <c r="AB90" s="12"/>
      <c r="AC90" s="12"/>
      <c r="AD90" s="12"/>
      <c r="AE90" s="12"/>
      <c r="AR90" s="208" t="s">
        <v>189</v>
      </c>
      <c r="AT90" s="209" t="s">
        <v>73</v>
      </c>
      <c r="AU90" s="209" t="s">
        <v>74</v>
      </c>
      <c r="AY90" s="208" t="s">
        <v>152</v>
      </c>
      <c r="BK90" s="210">
        <f>BK91+BK98+BK101</f>
        <v>0</v>
      </c>
    </row>
    <row r="91" spans="1:63" s="12" customFormat="1" ht="22.8" customHeight="1">
      <c r="A91" s="12"/>
      <c r="B91" s="197"/>
      <c r="C91" s="198"/>
      <c r="D91" s="199" t="s">
        <v>73</v>
      </c>
      <c r="E91" s="211" t="s">
        <v>1429</v>
      </c>
      <c r="F91" s="211" t="s">
        <v>1430</v>
      </c>
      <c r="G91" s="198"/>
      <c r="H91" s="198"/>
      <c r="I91" s="201"/>
      <c r="J91" s="212">
        <f>BK91</f>
        <v>0</v>
      </c>
      <c r="K91" s="198"/>
      <c r="L91" s="203"/>
      <c r="M91" s="204"/>
      <c r="N91" s="205"/>
      <c r="O91" s="205"/>
      <c r="P91" s="206">
        <f>SUM(P92:P97)</f>
        <v>0</v>
      </c>
      <c r="Q91" s="205"/>
      <c r="R91" s="206">
        <f>SUM(R92:R97)</f>
        <v>0</v>
      </c>
      <c r="S91" s="205"/>
      <c r="T91" s="207">
        <f>SUM(T92:T97)</f>
        <v>0</v>
      </c>
      <c r="U91" s="12"/>
      <c r="V91" s="12"/>
      <c r="W91" s="12"/>
      <c r="X91" s="12"/>
      <c r="Y91" s="12"/>
      <c r="Z91" s="12"/>
      <c r="AA91" s="12"/>
      <c r="AB91" s="12"/>
      <c r="AC91" s="12"/>
      <c r="AD91" s="12"/>
      <c r="AE91" s="12"/>
      <c r="AR91" s="208" t="s">
        <v>189</v>
      </c>
      <c r="AT91" s="209" t="s">
        <v>73</v>
      </c>
      <c r="AU91" s="209" t="s">
        <v>81</v>
      </c>
      <c r="AY91" s="208" t="s">
        <v>152</v>
      </c>
      <c r="BK91" s="210">
        <f>SUM(BK92:BK97)</f>
        <v>0</v>
      </c>
    </row>
    <row r="92" spans="1:65" s="2" customFormat="1" ht="14.4" customHeight="1">
      <c r="A92" s="39"/>
      <c r="B92" s="40"/>
      <c r="C92" s="213" t="s">
        <v>81</v>
      </c>
      <c r="D92" s="213" t="s">
        <v>154</v>
      </c>
      <c r="E92" s="214" t="s">
        <v>1431</v>
      </c>
      <c r="F92" s="215" t="s">
        <v>1432</v>
      </c>
      <c r="G92" s="216" t="s">
        <v>749</v>
      </c>
      <c r="H92" s="217">
        <v>1</v>
      </c>
      <c r="I92" s="218"/>
      <c r="J92" s="219">
        <f>ROUND(I92*H92,2)</f>
        <v>0</v>
      </c>
      <c r="K92" s="215" t="s">
        <v>158</v>
      </c>
      <c r="L92" s="45"/>
      <c r="M92" s="220" t="s">
        <v>19</v>
      </c>
      <c r="N92" s="221" t="s">
        <v>45</v>
      </c>
      <c r="O92" s="85"/>
      <c r="P92" s="222">
        <f>O92*H92</f>
        <v>0</v>
      </c>
      <c r="Q92" s="222">
        <v>0</v>
      </c>
      <c r="R92" s="222">
        <f>Q92*H92</f>
        <v>0</v>
      </c>
      <c r="S92" s="222">
        <v>0</v>
      </c>
      <c r="T92" s="223">
        <f>S92*H92</f>
        <v>0</v>
      </c>
      <c r="U92" s="39"/>
      <c r="V92" s="39"/>
      <c r="W92" s="39"/>
      <c r="X92" s="39"/>
      <c r="Y92" s="39"/>
      <c r="Z92" s="39"/>
      <c r="AA92" s="39"/>
      <c r="AB92" s="39"/>
      <c r="AC92" s="39"/>
      <c r="AD92" s="39"/>
      <c r="AE92" s="39"/>
      <c r="AR92" s="224" t="s">
        <v>1433</v>
      </c>
      <c r="AT92" s="224" t="s">
        <v>154</v>
      </c>
      <c r="AU92" s="224" t="s">
        <v>83</v>
      </c>
      <c r="AY92" s="18" t="s">
        <v>152</v>
      </c>
      <c r="BE92" s="225">
        <f>IF(N92="základní",J92,0)</f>
        <v>0</v>
      </c>
      <c r="BF92" s="225">
        <f>IF(N92="snížená",J92,0)</f>
        <v>0</v>
      </c>
      <c r="BG92" s="225">
        <f>IF(N92="zákl. přenesená",J92,0)</f>
        <v>0</v>
      </c>
      <c r="BH92" s="225">
        <f>IF(N92="sníž. přenesená",J92,0)</f>
        <v>0</v>
      </c>
      <c r="BI92" s="225">
        <f>IF(N92="nulová",J92,0)</f>
        <v>0</v>
      </c>
      <c r="BJ92" s="18" t="s">
        <v>81</v>
      </c>
      <c r="BK92" s="225">
        <f>ROUND(I92*H92,2)</f>
        <v>0</v>
      </c>
      <c r="BL92" s="18" t="s">
        <v>1433</v>
      </c>
      <c r="BM92" s="224" t="s">
        <v>1434</v>
      </c>
    </row>
    <row r="93" spans="1:47" s="2" customFormat="1" ht="12">
      <c r="A93" s="39"/>
      <c r="B93" s="40"/>
      <c r="C93" s="41"/>
      <c r="D93" s="226" t="s">
        <v>161</v>
      </c>
      <c r="E93" s="41"/>
      <c r="F93" s="227" t="s">
        <v>1435</v>
      </c>
      <c r="G93" s="41"/>
      <c r="H93" s="41"/>
      <c r="I93" s="228"/>
      <c r="J93" s="41"/>
      <c r="K93" s="41"/>
      <c r="L93" s="45"/>
      <c r="M93" s="229"/>
      <c r="N93" s="230"/>
      <c r="O93" s="85"/>
      <c r="P93" s="85"/>
      <c r="Q93" s="85"/>
      <c r="R93" s="85"/>
      <c r="S93" s="85"/>
      <c r="T93" s="86"/>
      <c r="U93" s="39"/>
      <c r="V93" s="39"/>
      <c r="W93" s="39"/>
      <c r="X93" s="39"/>
      <c r="Y93" s="39"/>
      <c r="Z93" s="39"/>
      <c r="AA93" s="39"/>
      <c r="AB93" s="39"/>
      <c r="AC93" s="39"/>
      <c r="AD93" s="39"/>
      <c r="AE93" s="39"/>
      <c r="AT93" s="18" t="s">
        <v>161</v>
      </c>
      <c r="AU93" s="18" t="s">
        <v>83</v>
      </c>
    </row>
    <row r="94" spans="1:47" s="2" customFormat="1" ht="12">
      <c r="A94" s="39"/>
      <c r="B94" s="40"/>
      <c r="C94" s="41"/>
      <c r="D94" s="226" t="s">
        <v>960</v>
      </c>
      <c r="E94" s="41"/>
      <c r="F94" s="227" t="s">
        <v>1436</v>
      </c>
      <c r="G94" s="41"/>
      <c r="H94" s="41"/>
      <c r="I94" s="228"/>
      <c r="J94" s="41"/>
      <c r="K94" s="41"/>
      <c r="L94" s="45"/>
      <c r="M94" s="229"/>
      <c r="N94" s="230"/>
      <c r="O94" s="85"/>
      <c r="P94" s="85"/>
      <c r="Q94" s="85"/>
      <c r="R94" s="85"/>
      <c r="S94" s="85"/>
      <c r="T94" s="86"/>
      <c r="U94" s="39"/>
      <c r="V94" s="39"/>
      <c r="W94" s="39"/>
      <c r="X94" s="39"/>
      <c r="Y94" s="39"/>
      <c r="Z94" s="39"/>
      <c r="AA94" s="39"/>
      <c r="AB94" s="39"/>
      <c r="AC94" s="39"/>
      <c r="AD94" s="39"/>
      <c r="AE94" s="39"/>
      <c r="AT94" s="18" t="s">
        <v>960</v>
      </c>
      <c r="AU94" s="18" t="s">
        <v>83</v>
      </c>
    </row>
    <row r="95" spans="1:65" s="2" customFormat="1" ht="14.4" customHeight="1">
      <c r="A95" s="39"/>
      <c r="B95" s="40"/>
      <c r="C95" s="213" t="s">
        <v>83</v>
      </c>
      <c r="D95" s="213" t="s">
        <v>154</v>
      </c>
      <c r="E95" s="214" t="s">
        <v>1437</v>
      </c>
      <c r="F95" s="215" t="s">
        <v>1438</v>
      </c>
      <c r="G95" s="216" t="s">
        <v>749</v>
      </c>
      <c r="H95" s="217">
        <v>1</v>
      </c>
      <c r="I95" s="218"/>
      <c r="J95" s="219">
        <f>ROUND(I95*H95,2)</f>
        <v>0</v>
      </c>
      <c r="K95" s="215" t="s">
        <v>158</v>
      </c>
      <c r="L95" s="45"/>
      <c r="M95" s="220" t="s">
        <v>19</v>
      </c>
      <c r="N95" s="221" t="s">
        <v>45</v>
      </c>
      <c r="O95" s="85"/>
      <c r="P95" s="222">
        <f>O95*H95</f>
        <v>0</v>
      </c>
      <c r="Q95" s="222">
        <v>0</v>
      </c>
      <c r="R95" s="222">
        <f>Q95*H95</f>
        <v>0</v>
      </c>
      <c r="S95" s="222">
        <v>0</v>
      </c>
      <c r="T95" s="223">
        <f>S95*H95</f>
        <v>0</v>
      </c>
      <c r="U95" s="39"/>
      <c r="V95" s="39"/>
      <c r="W95" s="39"/>
      <c r="X95" s="39"/>
      <c r="Y95" s="39"/>
      <c r="Z95" s="39"/>
      <c r="AA95" s="39"/>
      <c r="AB95" s="39"/>
      <c r="AC95" s="39"/>
      <c r="AD95" s="39"/>
      <c r="AE95" s="39"/>
      <c r="AR95" s="224" t="s">
        <v>1433</v>
      </c>
      <c r="AT95" s="224" t="s">
        <v>154</v>
      </c>
      <c r="AU95" s="224" t="s">
        <v>83</v>
      </c>
      <c r="AY95" s="18" t="s">
        <v>152</v>
      </c>
      <c r="BE95" s="225">
        <f>IF(N95="základní",J95,0)</f>
        <v>0</v>
      </c>
      <c r="BF95" s="225">
        <f>IF(N95="snížená",J95,0)</f>
        <v>0</v>
      </c>
      <c r="BG95" s="225">
        <f>IF(N95="zákl. přenesená",J95,0)</f>
        <v>0</v>
      </c>
      <c r="BH95" s="225">
        <f>IF(N95="sníž. přenesená",J95,0)</f>
        <v>0</v>
      </c>
      <c r="BI95" s="225">
        <f>IF(N95="nulová",J95,0)</f>
        <v>0</v>
      </c>
      <c r="BJ95" s="18" t="s">
        <v>81</v>
      </c>
      <c r="BK95" s="225">
        <f>ROUND(I95*H95,2)</f>
        <v>0</v>
      </c>
      <c r="BL95" s="18" t="s">
        <v>1433</v>
      </c>
      <c r="BM95" s="224" t="s">
        <v>1439</v>
      </c>
    </row>
    <row r="96" spans="1:47" s="2" customFormat="1" ht="12">
      <c r="A96" s="39"/>
      <c r="B96" s="40"/>
      <c r="C96" s="41"/>
      <c r="D96" s="226" t="s">
        <v>161</v>
      </c>
      <c r="E96" s="41"/>
      <c r="F96" s="227" t="s">
        <v>1435</v>
      </c>
      <c r="G96" s="41"/>
      <c r="H96" s="41"/>
      <c r="I96" s="228"/>
      <c r="J96" s="41"/>
      <c r="K96" s="41"/>
      <c r="L96" s="45"/>
      <c r="M96" s="229"/>
      <c r="N96" s="230"/>
      <c r="O96" s="85"/>
      <c r="P96" s="85"/>
      <c r="Q96" s="85"/>
      <c r="R96" s="85"/>
      <c r="S96" s="85"/>
      <c r="T96" s="86"/>
      <c r="U96" s="39"/>
      <c r="V96" s="39"/>
      <c r="W96" s="39"/>
      <c r="X96" s="39"/>
      <c r="Y96" s="39"/>
      <c r="Z96" s="39"/>
      <c r="AA96" s="39"/>
      <c r="AB96" s="39"/>
      <c r="AC96" s="39"/>
      <c r="AD96" s="39"/>
      <c r="AE96" s="39"/>
      <c r="AT96" s="18" t="s">
        <v>161</v>
      </c>
      <c r="AU96" s="18" t="s">
        <v>83</v>
      </c>
    </row>
    <row r="97" spans="1:47" s="2" customFormat="1" ht="12">
      <c r="A97" s="39"/>
      <c r="B97" s="40"/>
      <c r="C97" s="41"/>
      <c r="D97" s="226" t="s">
        <v>960</v>
      </c>
      <c r="E97" s="41"/>
      <c r="F97" s="227" t="s">
        <v>1436</v>
      </c>
      <c r="G97" s="41"/>
      <c r="H97" s="41"/>
      <c r="I97" s="228"/>
      <c r="J97" s="41"/>
      <c r="K97" s="41"/>
      <c r="L97" s="45"/>
      <c r="M97" s="229"/>
      <c r="N97" s="230"/>
      <c r="O97" s="85"/>
      <c r="P97" s="85"/>
      <c r="Q97" s="85"/>
      <c r="R97" s="85"/>
      <c r="S97" s="85"/>
      <c r="T97" s="86"/>
      <c r="U97" s="39"/>
      <c r="V97" s="39"/>
      <c r="W97" s="39"/>
      <c r="X97" s="39"/>
      <c r="Y97" s="39"/>
      <c r="Z97" s="39"/>
      <c r="AA97" s="39"/>
      <c r="AB97" s="39"/>
      <c r="AC97" s="39"/>
      <c r="AD97" s="39"/>
      <c r="AE97" s="39"/>
      <c r="AT97" s="18" t="s">
        <v>960</v>
      </c>
      <c r="AU97" s="18" t="s">
        <v>83</v>
      </c>
    </row>
    <row r="98" spans="1:63" s="12" customFormat="1" ht="22.8" customHeight="1">
      <c r="A98" s="12"/>
      <c r="B98" s="197"/>
      <c r="C98" s="198"/>
      <c r="D98" s="199" t="s">
        <v>73</v>
      </c>
      <c r="E98" s="211" t="s">
        <v>1440</v>
      </c>
      <c r="F98" s="211" t="s">
        <v>1441</v>
      </c>
      <c r="G98" s="198"/>
      <c r="H98" s="198"/>
      <c r="I98" s="201"/>
      <c r="J98" s="212">
        <f>BK98</f>
        <v>0</v>
      </c>
      <c r="K98" s="198"/>
      <c r="L98" s="203"/>
      <c r="M98" s="204"/>
      <c r="N98" s="205"/>
      <c r="O98" s="205"/>
      <c r="P98" s="206">
        <f>SUM(P99:P100)</f>
        <v>0</v>
      </c>
      <c r="Q98" s="205"/>
      <c r="R98" s="206">
        <f>SUM(R99:R100)</f>
        <v>0</v>
      </c>
      <c r="S98" s="205"/>
      <c r="T98" s="207">
        <f>SUM(T99:T100)</f>
        <v>0</v>
      </c>
      <c r="U98" s="12"/>
      <c r="V98" s="12"/>
      <c r="W98" s="12"/>
      <c r="X98" s="12"/>
      <c r="Y98" s="12"/>
      <c r="Z98" s="12"/>
      <c r="AA98" s="12"/>
      <c r="AB98" s="12"/>
      <c r="AC98" s="12"/>
      <c r="AD98" s="12"/>
      <c r="AE98" s="12"/>
      <c r="AR98" s="208" t="s">
        <v>189</v>
      </c>
      <c r="AT98" s="209" t="s">
        <v>73</v>
      </c>
      <c r="AU98" s="209" t="s">
        <v>81</v>
      </c>
      <c r="AY98" s="208" t="s">
        <v>152</v>
      </c>
      <c r="BK98" s="210">
        <f>SUM(BK99:BK100)</f>
        <v>0</v>
      </c>
    </row>
    <row r="99" spans="1:65" s="2" customFormat="1" ht="14.4" customHeight="1">
      <c r="A99" s="39"/>
      <c r="B99" s="40"/>
      <c r="C99" s="213" t="s">
        <v>177</v>
      </c>
      <c r="D99" s="213" t="s">
        <v>154</v>
      </c>
      <c r="E99" s="214" t="s">
        <v>1442</v>
      </c>
      <c r="F99" s="215" t="s">
        <v>1441</v>
      </c>
      <c r="G99" s="216" t="s">
        <v>749</v>
      </c>
      <c r="H99" s="217">
        <v>1</v>
      </c>
      <c r="I99" s="218"/>
      <c r="J99" s="219">
        <f>ROUND(I99*H99,2)</f>
        <v>0</v>
      </c>
      <c r="K99" s="215" t="s">
        <v>158</v>
      </c>
      <c r="L99" s="45"/>
      <c r="M99" s="220" t="s">
        <v>19</v>
      </c>
      <c r="N99" s="221" t="s">
        <v>45</v>
      </c>
      <c r="O99" s="85"/>
      <c r="P99" s="222">
        <f>O99*H99</f>
        <v>0</v>
      </c>
      <c r="Q99" s="222">
        <v>0</v>
      </c>
      <c r="R99" s="222">
        <f>Q99*H99</f>
        <v>0</v>
      </c>
      <c r="S99" s="222">
        <v>0</v>
      </c>
      <c r="T99" s="223">
        <f>S99*H99</f>
        <v>0</v>
      </c>
      <c r="U99" s="39"/>
      <c r="V99" s="39"/>
      <c r="W99" s="39"/>
      <c r="X99" s="39"/>
      <c r="Y99" s="39"/>
      <c r="Z99" s="39"/>
      <c r="AA99" s="39"/>
      <c r="AB99" s="39"/>
      <c r="AC99" s="39"/>
      <c r="AD99" s="39"/>
      <c r="AE99" s="39"/>
      <c r="AR99" s="224" t="s">
        <v>1433</v>
      </c>
      <c r="AT99" s="224" t="s">
        <v>154</v>
      </c>
      <c r="AU99" s="224" t="s">
        <v>83</v>
      </c>
      <c r="AY99" s="18" t="s">
        <v>152</v>
      </c>
      <c r="BE99" s="225">
        <f>IF(N99="základní",J99,0)</f>
        <v>0</v>
      </c>
      <c r="BF99" s="225">
        <f>IF(N99="snížená",J99,0)</f>
        <v>0</v>
      </c>
      <c r="BG99" s="225">
        <f>IF(N99="zákl. přenesená",J99,0)</f>
        <v>0</v>
      </c>
      <c r="BH99" s="225">
        <f>IF(N99="sníž. přenesená",J99,0)</f>
        <v>0</v>
      </c>
      <c r="BI99" s="225">
        <f>IF(N99="nulová",J99,0)</f>
        <v>0</v>
      </c>
      <c r="BJ99" s="18" t="s">
        <v>81</v>
      </c>
      <c r="BK99" s="225">
        <f>ROUND(I99*H99,2)</f>
        <v>0</v>
      </c>
      <c r="BL99" s="18" t="s">
        <v>1433</v>
      </c>
      <c r="BM99" s="224" t="s">
        <v>1443</v>
      </c>
    </row>
    <row r="100" spans="1:47" s="2" customFormat="1" ht="12">
      <c r="A100" s="39"/>
      <c r="B100" s="40"/>
      <c r="C100" s="41"/>
      <c r="D100" s="226" t="s">
        <v>161</v>
      </c>
      <c r="E100" s="41"/>
      <c r="F100" s="227" t="s">
        <v>1444</v>
      </c>
      <c r="G100" s="41"/>
      <c r="H100" s="41"/>
      <c r="I100" s="228"/>
      <c r="J100" s="41"/>
      <c r="K100" s="41"/>
      <c r="L100" s="45"/>
      <c r="M100" s="229"/>
      <c r="N100" s="230"/>
      <c r="O100" s="85"/>
      <c r="P100" s="85"/>
      <c r="Q100" s="85"/>
      <c r="R100" s="85"/>
      <c r="S100" s="85"/>
      <c r="T100" s="86"/>
      <c r="U100" s="39"/>
      <c r="V100" s="39"/>
      <c r="W100" s="39"/>
      <c r="X100" s="39"/>
      <c r="Y100" s="39"/>
      <c r="Z100" s="39"/>
      <c r="AA100" s="39"/>
      <c r="AB100" s="39"/>
      <c r="AC100" s="39"/>
      <c r="AD100" s="39"/>
      <c r="AE100" s="39"/>
      <c r="AT100" s="18" t="s">
        <v>161</v>
      </c>
      <c r="AU100" s="18" t="s">
        <v>83</v>
      </c>
    </row>
    <row r="101" spans="1:63" s="12" customFormat="1" ht="22.8" customHeight="1">
      <c r="A101" s="12"/>
      <c r="B101" s="197"/>
      <c r="C101" s="198"/>
      <c r="D101" s="199" t="s">
        <v>73</v>
      </c>
      <c r="E101" s="211" t="s">
        <v>1445</v>
      </c>
      <c r="F101" s="211" t="s">
        <v>1446</v>
      </c>
      <c r="G101" s="198"/>
      <c r="H101" s="198"/>
      <c r="I101" s="201"/>
      <c r="J101" s="212">
        <f>BK101</f>
        <v>0</v>
      </c>
      <c r="K101" s="198"/>
      <c r="L101" s="203"/>
      <c r="M101" s="204"/>
      <c r="N101" s="205"/>
      <c r="O101" s="205"/>
      <c r="P101" s="206">
        <f>SUM(P102:P103)</f>
        <v>0</v>
      </c>
      <c r="Q101" s="205"/>
      <c r="R101" s="206">
        <f>SUM(R102:R103)</f>
        <v>0</v>
      </c>
      <c r="S101" s="205"/>
      <c r="T101" s="207">
        <f>SUM(T102:T103)</f>
        <v>0</v>
      </c>
      <c r="U101" s="12"/>
      <c r="V101" s="12"/>
      <c r="W101" s="12"/>
      <c r="X101" s="12"/>
      <c r="Y101" s="12"/>
      <c r="Z101" s="12"/>
      <c r="AA101" s="12"/>
      <c r="AB101" s="12"/>
      <c r="AC101" s="12"/>
      <c r="AD101" s="12"/>
      <c r="AE101" s="12"/>
      <c r="AR101" s="208" t="s">
        <v>189</v>
      </c>
      <c r="AT101" s="209" t="s">
        <v>73</v>
      </c>
      <c r="AU101" s="209" t="s">
        <v>81</v>
      </c>
      <c r="AY101" s="208" t="s">
        <v>152</v>
      </c>
      <c r="BK101" s="210">
        <f>SUM(BK102:BK103)</f>
        <v>0</v>
      </c>
    </row>
    <row r="102" spans="1:65" s="2" customFormat="1" ht="14.4" customHeight="1">
      <c r="A102" s="39"/>
      <c r="B102" s="40"/>
      <c r="C102" s="213" t="s">
        <v>159</v>
      </c>
      <c r="D102" s="213" t="s">
        <v>154</v>
      </c>
      <c r="E102" s="214" t="s">
        <v>1447</v>
      </c>
      <c r="F102" s="215" t="s">
        <v>1448</v>
      </c>
      <c r="G102" s="216" t="s">
        <v>749</v>
      </c>
      <c r="H102" s="217">
        <v>1</v>
      </c>
      <c r="I102" s="218"/>
      <c r="J102" s="219">
        <f>ROUND(I102*H102,2)</f>
        <v>0</v>
      </c>
      <c r="K102" s="215" t="s">
        <v>158</v>
      </c>
      <c r="L102" s="45"/>
      <c r="M102" s="220" t="s">
        <v>19</v>
      </c>
      <c r="N102" s="221" t="s">
        <v>45</v>
      </c>
      <c r="O102" s="85"/>
      <c r="P102" s="222">
        <f>O102*H102</f>
        <v>0</v>
      </c>
      <c r="Q102" s="222">
        <v>0</v>
      </c>
      <c r="R102" s="222">
        <f>Q102*H102</f>
        <v>0</v>
      </c>
      <c r="S102" s="222">
        <v>0</v>
      </c>
      <c r="T102" s="223">
        <f>S102*H102</f>
        <v>0</v>
      </c>
      <c r="U102" s="39"/>
      <c r="V102" s="39"/>
      <c r="W102" s="39"/>
      <c r="X102" s="39"/>
      <c r="Y102" s="39"/>
      <c r="Z102" s="39"/>
      <c r="AA102" s="39"/>
      <c r="AB102" s="39"/>
      <c r="AC102" s="39"/>
      <c r="AD102" s="39"/>
      <c r="AE102" s="39"/>
      <c r="AR102" s="224" t="s">
        <v>1433</v>
      </c>
      <c r="AT102" s="224" t="s">
        <v>154</v>
      </c>
      <c r="AU102" s="224" t="s">
        <v>83</v>
      </c>
      <c r="AY102" s="18" t="s">
        <v>152</v>
      </c>
      <c r="BE102" s="225">
        <f>IF(N102="základní",J102,0)</f>
        <v>0</v>
      </c>
      <c r="BF102" s="225">
        <f>IF(N102="snížená",J102,0)</f>
        <v>0</v>
      </c>
      <c r="BG102" s="225">
        <f>IF(N102="zákl. přenesená",J102,0)</f>
        <v>0</v>
      </c>
      <c r="BH102" s="225">
        <f>IF(N102="sníž. přenesená",J102,0)</f>
        <v>0</v>
      </c>
      <c r="BI102" s="225">
        <f>IF(N102="nulová",J102,0)</f>
        <v>0</v>
      </c>
      <c r="BJ102" s="18" t="s">
        <v>81</v>
      </c>
      <c r="BK102" s="225">
        <f>ROUND(I102*H102,2)</f>
        <v>0</v>
      </c>
      <c r="BL102" s="18" t="s">
        <v>1433</v>
      </c>
      <c r="BM102" s="224" t="s">
        <v>1449</v>
      </c>
    </row>
    <row r="103" spans="1:47" s="2" customFormat="1" ht="12">
      <c r="A103" s="39"/>
      <c r="B103" s="40"/>
      <c r="C103" s="41"/>
      <c r="D103" s="226" t="s">
        <v>161</v>
      </c>
      <c r="E103" s="41"/>
      <c r="F103" s="227" t="s">
        <v>1450</v>
      </c>
      <c r="G103" s="41"/>
      <c r="H103" s="41"/>
      <c r="I103" s="228"/>
      <c r="J103" s="41"/>
      <c r="K103" s="41"/>
      <c r="L103" s="45"/>
      <c r="M103" s="277"/>
      <c r="N103" s="278"/>
      <c r="O103" s="279"/>
      <c r="P103" s="279"/>
      <c r="Q103" s="279"/>
      <c r="R103" s="279"/>
      <c r="S103" s="279"/>
      <c r="T103" s="280"/>
      <c r="U103" s="39"/>
      <c r="V103" s="39"/>
      <c r="W103" s="39"/>
      <c r="X103" s="39"/>
      <c r="Y103" s="39"/>
      <c r="Z103" s="39"/>
      <c r="AA103" s="39"/>
      <c r="AB103" s="39"/>
      <c r="AC103" s="39"/>
      <c r="AD103" s="39"/>
      <c r="AE103" s="39"/>
      <c r="AT103" s="18" t="s">
        <v>161</v>
      </c>
      <c r="AU103" s="18" t="s">
        <v>83</v>
      </c>
    </row>
    <row r="104" spans="1:31" s="2" customFormat="1" ht="6.95" customHeight="1">
      <c r="A104" s="39"/>
      <c r="B104" s="60"/>
      <c r="C104" s="61"/>
      <c r="D104" s="61"/>
      <c r="E104" s="61"/>
      <c r="F104" s="61"/>
      <c r="G104" s="61"/>
      <c r="H104" s="61"/>
      <c r="I104" s="61"/>
      <c r="J104" s="61"/>
      <c r="K104" s="61"/>
      <c r="L104" s="45"/>
      <c r="M104" s="39"/>
      <c r="O104" s="39"/>
      <c r="P104" s="39"/>
      <c r="Q104" s="39"/>
      <c r="R104" s="39"/>
      <c r="S104" s="39"/>
      <c r="T104" s="39"/>
      <c r="U104" s="39"/>
      <c r="V104" s="39"/>
      <c r="W104" s="39"/>
      <c r="X104" s="39"/>
      <c r="Y104" s="39"/>
      <c r="Z104" s="39"/>
      <c r="AA104" s="39"/>
      <c r="AB104" s="39"/>
      <c r="AC104" s="39"/>
      <c r="AD104" s="39"/>
      <c r="AE104" s="39"/>
    </row>
  </sheetData>
  <sheetProtection password="CC35" sheet="1" objects="1" scenarios="1" formatColumns="0" formatRows="0" autoFilter="0"/>
  <autoFilter ref="C88:K103"/>
  <mergeCells count="12">
    <mergeCell ref="E7:H7"/>
    <mergeCell ref="E9:H9"/>
    <mergeCell ref="E11:H11"/>
    <mergeCell ref="E20:H20"/>
    <mergeCell ref="E29:H29"/>
    <mergeCell ref="E50:H50"/>
    <mergeCell ref="E52:H52"/>
    <mergeCell ref="E54:H54"/>
    <mergeCell ref="E77:H77"/>
    <mergeCell ref="E79:H79"/>
    <mergeCell ref="E81:H81"/>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81" customWidth="1"/>
    <col min="2" max="2" width="1.7109375" style="281" customWidth="1"/>
    <col min="3" max="4" width="5.00390625" style="281" customWidth="1"/>
    <col min="5" max="5" width="11.7109375" style="281" customWidth="1"/>
    <col min="6" max="6" width="9.140625" style="281" customWidth="1"/>
    <col min="7" max="7" width="5.00390625" style="281" customWidth="1"/>
    <col min="8" max="8" width="77.8515625" style="281" customWidth="1"/>
    <col min="9" max="10" width="20.00390625" style="281" customWidth="1"/>
    <col min="11" max="11" width="1.7109375" style="281" customWidth="1"/>
  </cols>
  <sheetData>
    <row r="1" s="1" customFormat="1" ht="37.5" customHeight="1"/>
    <row r="2" spans="2:11" s="1" customFormat="1" ht="7.5" customHeight="1">
      <c r="B2" s="282"/>
      <c r="C2" s="283"/>
      <c r="D2" s="283"/>
      <c r="E2" s="283"/>
      <c r="F2" s="283"/>
      <c r="G2" s="283"/>
      <c r="H2" s="283"/>
      <c r="I2" s="283"/>
      <c r="J2" s="283"/>
      <c r="K2" s="284"/>
    </row>
    <row r="3" spans="2:11" s="16" customFormat="1" ht="45" customHeight="1">
      <c r="B3" s="285"/>
      <c r="C3" s="286" t="s">
        <v>1451</v>
      </c>
      <c r="D3" s="286"/>
      <c r="E3" s="286"/>
      <c r="F3" s="286"/>
      <c r="G3" s="286"/>
      <c r="H3" s="286"/>
      <c r="I3" s="286"/>
      <c r="J3" s="286"/>
      <c r="K3" s="287"/>
    </row>
    <row r="4" spans="2:11" s="1" customFormat="1" ht="25.5" customHeight="1">
      <c r="B4" s="288"/>
      <c r="C4" s="289" t="s">
        <v>1452</v>
      </c>
      <c r="D4" s="289"/>
      <c r="E4" s="289"/>
      <c r="F4" s="289"/>
      <c r="G4" s="289"/>
      <c r="H4" s="289"/>
      <c r="I4" s="289"/>
      <c r="J4" s="289"/>
      <c r="K4" s="290"/>
    </row>
    <row r="5" spans="2:11" s="1" customFormat="1" ht="5.25" customHeight="1">
      <c r="B5" s="288"/>
      <c r="C5" s="291"/>
      <c r="D5" s="291"/>
      <c r="E5" s="291"/>
      <c r="F5" s="291"/>
      <c r="G5" s="291"/>
      <c r="H5" s="291"/>
      <c r="I5" s="291"/>
      <c r="J5" s="291"/>
      <c r="K5" s="290"/>
    </row>
    <row r="6" spans="2:11" s="1" customFormat="1" ht="15" customHeight="1">
      <c r="B6" s="288"/>
      <c r="C6" s="292" t="s">
        <v>1453</v>
      </c>
      <c r="D6" s="292"/>
      <c r="E6" s="292"/>
      <c r="F6" s="292"/>
      <c r="G6" s="292"/>
      <c r="H6" s="292"/>
      <c r="I6" s="292"/>
      <c r="J6" s="292"/>
      <c r="K6" s="290"/>
    </row>
    <row r="7" spans="2:11" s="1" customFormat="1" ht="15" customHeight="1">
      <c r="B7" s="293"/>
      <c r="C7" s="292" t="s">
        <v>1454</v>
      </c>
      <c r="D7" s="292"/>
      <c r="E7" s="292"/>
      <c r="F7" s="292"/>
      <c r="G7" s="292"/>
      <c r="H7" s="292"/>
      <c r="I7" s="292"/>
      <c r="J7" s="292"/>
      <c r="K7" s="290"/>
    </row>
    <row r="8" spans="2:11" s="1" customFormat="1" ht="12.75" customHeight="1">
      <c r="B8" s="293"/>
      <c r="C8" s="292"/>
      <c r="D8" s="292"/>
      <c r="E8" s="292"/>
      <c r="F8" s="292"/>
      <c r="G8" s="292"/>
      <c r="H8" s="292"/>
      <c r="I8" s="292"/>
      <c r="J8" s="292"/>
      <c r="K8" s="290"/>
    </row>
    <row r="9" spans="2:11" s="1" customFormat="1" ht="15" customHeight="1">
      <c r="B9" s="293"/>
      <c r="C9" s="292" t="s">
        <v>1455</v>
      </c>
      <c r="D9" s="292"/>
      <c r="E9" s="292"/>
      <c r="F9" s="292"/>
      <c r="G9" s="292"/>
      <c r="H9" s="292"/>
      <c r="I9" s="292"/>
      <c r="J9" s="292"/>
      <c r="K9" s="290"/>
    </row>
    <row r="10" spans="2:11" s="1" customFormat="1" ht="15" customHeight="1">
      <c r="B10" s="293"/>
      <c r="C10" s="292"/>
      <c r="D10" s="292" t="s">
        <v>1456</v>
      </c>
      <c r="E10" s="292"/>
      <c r="F10" s="292"/>
      <c r="G10" s="292"/>
      <c r="H10" s="292"/>
      <c r="I10" s="292"/>
      <c r="J10" s="292"/>
      <c r="K10" s="290"/>
    </row>
    <row r="11" spans="2:11" s="1" customFormat="1" ht="15" customHeight="1">
      <c r="B11" s="293"/>
      <c r="C11" s="294"/>
      <c r="D11" s="292" t="s">
        <v>1457</v>
      </c>
      <c r="E11" s="292"/>
      <c r="F11" s="292"/>
      <c r="G11" s="292"/>
      <c r="H11" s="292"/>
      <c r="I11" s="292"/>
      <c r="J11" s="292"/>
      <c r="K11" s="290"/>
    </row>
    <row r="12" spans="2:11" s="1" customFormat="1" ht="15" customHeight="1">
      <c r="B12" s="293"/>
      <c r="C12" s="294"/>
      <c r="D12" s="292"/>
      <c r="E12" s="292"/>
      <c r="F12" s="292"/>
      <c r="G12" s="292"/>
      <c r="H12" s="292"/>
      <c r="I12" s="292"/>
      <c r="J12" s="292"/>
      <c r="K12" s="290"/>
    </row>
    <row r="13" spans="2:11" s="1" customFormat="1" ht="15" customHeight="1">
      <c r="B13" s="293"/>
      <c r="C13" s="294"/>
      <c r="D13" s="295" t="s">
        <v>1458</v>
      </c>
      <c r="E13" s="292"/>
      <c r="F13" s="292"/>
      <c r="G13" s="292"/>
      <c r="H13" s="292"/>
      <c r="I13" s="292"/>
      <c r="J13" s="292"/>
      <c r="K13" s="290"/>
    </row>
    <row r="14" spans="2:11" s="1" customFormat="1" ht="12.75" customHeight="1">
      <c r="B14" s="293"/>
      <c r="C14" s="294"/>
      <c r="D14" s="294"/>
      <c r="E14" s="294"/>
      <c r="F14" s="294"/>
      <c r="G14" s="294"/>
      <c r="H14" s="294"/>
      <c r="I14" s="294"/>
      <c r="J14" s="294"/>
      <c r="K14" s="290"/>
    </row>
    <row r="15" spans="2:11" s="1" customFormat="1" ht="15" customHeight="1">
      <c r="B15" s="293"/>
      <c r="C15" s="294"/>
      <c r="D15" s="292" t="s">
        <v>1459</v>
      </c>
      <c r="E15" s="292"/>
      <c r="F15" s="292"/>
      <c r="G15" s="292"/>
      <c r="H15" s="292"/>
      <c r="I15" s="292"/>
      <c r="J15" s="292"/>
      <c r="K15" s="290"/>
    </row>
    <row r="16" spans="2:11" s="1" customFormat="1" ht="15" customHeight="1">
      <c r="B16" s="293"/>
      <c r="C16" s="294"/>
      <c r="D16" s="292" t="s">
        <v>1460</v>
      </c>
      <c r="E16" s="292"/>
      <c r="F16" s="292"/>
      <c r="G16" s="292"/>
      <c r="H16" s="292"/>
      <c r="I16" s="292"/>
      <c r="J16" s="292"/>
      <c r="K16" s="290"/>
    </row>
    <row r="17" spans="2:11" s="1" customFormat="1" ht="15" customHeight="1">
      <c r="B17" s="293"/>
      <c r="C17" s="294"/>
      <c r="D17" s="292" t="s">
        <v>1461</v>
      </c>
      <c r="E17" s="292"/>
      <c r="F17" s="292"/>
      <c r="G17" s="292"/>
      <c r="H17" s="292"/>
      <c r="I17" s="292"/>
      <c r="J17" s="292"/>
      <c r="K17" s="290"/>
    </row>
    <row r="18" spans="2:11" s="1" customFormat="1" ht="15" customHeight="1">
      <c r="B18" s="293"/>
      <c r="C18" s="294"/>
      <c r="D18" s="294"/>
      <c r="E18" s="296" t="s">
        <v>80</v>
      </c>
      <c r="F18" s="292" t="s">
        <v>1462</v>
      </c>
      <c r="G18" s="292"/>
      <c r="H18" s="292"/>
      <c r="I18" s="292"/>
      <c r="J18" s="292"/>
      <c r="K18" s="290"/>
    </row>
    <row r="19" spans="2:11" s="1" customFormat="1" ht="15" customHeight="1">
      <c r="B19" s="293"/>
      <c r="C19" s="294"/>
      <c r="D19" s="294"/>
      <c r="E19" s="296" t="s">
        <v>1463</v>
      </c>
      <c r="F19" s="292" t="s">
        <v>1464</v>
      </c>
      <c r="G19" s="292"/>
      <c r="H19" s="292"/>
      <c r="I19" s="292"/>
      <c r="J19" s="292"/>
      <c r="K19" s="290"/>
    </row>
    <row r="20" spans="2:11" s="1" customFormat="1" ht="15" customHeight="1">
      <c r="B20" s="293"/>
      <c r="C20" s="294"/>
      <c r="D20" s="294"/>
      <c r="E20" s="296" t="s">
        <v>1465</v>
      </c>
      <c r="F20" s="292" t="s">
        <v>1466</v>
      </c>
      <c r="G20" s="292"/>
      <c r="H20" s="292"/>
      <c r="I20" s="292"/>
      <c r="J20" s="292"/>
      <c r="K20" s="290"/>
    </row>
    <row r="21" spans="2:11" s="1" customFormat="1" ht="15" customHeight="1">
      <c r="B21" s="293"/>
      <c r="C21" s="294"/>
      <c r="D21" s="294"/>
      <c r="E21" s="296" t="s">
        <v>109</v>
      </c>
      <c r="F21" s="292" t="s">
        <v>108</v>
      </c>
      <c r="G21" s="292"/>
      <c r="H21" s="292"/>
      <c r="I21" s="292"/>
      <c r="J21" s="292"/>
      <c r="K21" s="290"/>
    </row>
    <row r="22" spans="2:11" s="1" customFormat="1" ht="15" customHeight="1">
      <c r="B22" s="293"/>
      <c r="C22" s="294"/>
      <c r="D22" s="294"/>
      <c r="E22" s="296" t="s">
        <v>1467</v>
      </c>
      <c r="F22" s="292" t="s">
        <v>1468</v>
      </c>
      <c r="G22" s="292"/>
      <c r="H22" s="292"/>
      <c r="I22" s="292"/>
      <c r="J22" s="292"/>
      <c r="K22" s="290"/>
    </row>
    <row r="23" spans="2:11" s="1" customFormat="1" ht="15" customHeight="1">
      <c r="B23" s="293"/>
      <c r="C23" s="294"/>
      <c r="D23" s="294"/>
      <c r="E23" s="296" t="s">
        <v>87</v>
      </c>
      <c r="F23" s="292" t="s">
        <v>1469</v>
      </c>
      <c r="G23" s="292"/>
      <c r="H23" s="292"/>
      <c r="I23" s="292"/>
      <c r="J23" s="292"/>
      <c r="K23" s="290"/>
    </row>
    <row r="24" spans="2:11" s="1" customFormat="1" ht="12.75" customHeight="1">
      <c r="B24" s="293"/>
      <c r="C24" s="294"/>
      <c r="D24" s="294"/>
      <c r="E24" s="294"/>
      <c r="F24" s="294"/>
      <c r="G24" s="294"/>
      <c r="H24" s="294"/>
      <c r="I24" s="294"/>
      <c r="J24" s="294"/>
      <c r="K24" s="290"/>
    </row>
    <row r="25" spans="2:11" s="1" customFormat="1" ht="15" customHeight="1">
      <c r="B25" s="293"/>
      <c r="C25" s="292" t="s">
        <v>1470</v>
      </c>
      <c r="D25" s="292"/>
      <c r="E25" s="292"/>
      <c r="F25" s="292"/>
      <c r="G25" s="292"/>
      <c r="H25" s="292"/>
      <c r="I25" s="292"/>
      <c r="J25" s="292"/>
      <c r="K25" s="290"/>
    </row>
    <row r="26" spans="2:11" s="1" customFormat="1" ht="15" customHeight="1">
      <c r="B26" s="293"/>
      <c r="C26" s="292" t="s">
        <v>1471</v>
      </c>
      <c r="D26" s="292"/>
      <c r="E26" s="292"/>
      <c r="F26" s="292"/>
      <c r="G26" s="292"/>
      <c r="H26" s="292"/>
      <c r="I26" s="292"/>
      <c r="J26" s="292"/>
      <c r="K26" s="290"/>
    </row>
    <row r="27" spans="2:11" s="1" customFormat="1" ht="15" customHeight="1">
      <c r="B27" s="293"/>
      <c r="C27" s="292"/>
      <c r="D27" s="292" t="s">
        <v>1472</v>
      </c>
      <c r="E27" s="292"/>
      <c r="F27" s="292"/>
      <c r="G27" s="292"/>
      <c r="H27" s="292"/>
      <c r="I27" s="292"/>
      <c r="J27" s="292"/>
      <c r="K27" s="290"/>
    </row>
    <row r="28" spans="2:11" s="1" customFormat="1" ht="15" customHeight="1">
      <c r="B28" s="293"/>
      <c r="C28" s="294"/>
      <c r="D28" s="292" t="s">
        <v>1473</v>
      </c>
      <c r="E28" s="292"/>
      <c r="F28" s="292"/>
      <c r="G28" s="292"/>
      <c r="H28" s="292"/>
      <c r="I28" s="292"/>
      <c r="J28" s="292"/>
      <c r="K28" s="290"/>
    </row>
    <row r="29" spans="2:11" s="1" customFormat="1" ht="12.75" customHeight="1">
      <c r="B29" s="293"/>
      <c r="C29" s="294"/>
      <c r="D29" s="294"/>
      <c r="E29" s="294"/>
      <c r="F29" s="294"/>
      <c r="G29" s="294"/>
      <c r="H29" s="294"/>
      <c r="I29" s="294"/>
      <c r="J29" s="294"/>
      <c r="K29" s="290"/>
    </row>
    <row r="30" spans="2:11" s="1" customFormat="1" ht="15" customHeight="1">
      <c r="B30" s="293"/>
      <c r="C30" s="294"/>
      <c r="D30" s="292" t="s">
        <v>1474</v>
      </c>
      <c r="E30" s="292"/>
      <c r="F30" s="292"/>
      <c r="G30" s="292"/>
      <c r="H30" s="292"/>
      <c r="I30" s="292"/>
      <c r="J30" s="292"/>
      <c r="K30" s="290"/>
    </row>
    <row r="31" spans="2:11" s="1" customFormat="1" ht="15" customHeight="1">
      <c r="B31" s="293"/>
      <c r="C31" s="294"/>
      <c r="D31" s="292" t="s">
        <v>1475</v>
      </c>
      <c r="E31" s="292"/>
      <c r="F31" s="292"/>
      <c r="G31" s="292"/>
      <c r="H31" s="292"/>
      <c r="I31" s="292"/>
      <c r="J31" s="292"/>
      <c r="K31" s="290"/>
    </row>
    <row r="32" spans="2:11" s="1" customFormat="1" ht="12.75" customHeight="1">
      <c r="B32" s="293"/>
      <c r="C32" s="294"/>
      <c r="D32" s="294"/>
      <c r="E32" s="294"/>
      <c r="F32" s="294"/>
      <c r="G32" s="294"/>
      <c r="H32" s="294"/>
      <c r="I32" s="294"/>
      <c r="J32" s="294"/>
      <c r="K32" s="290"/>
    </row>
    <row r="33" spans="2:11" s="1" customFormat="1" ht="15" customHeight="1">
      <c r="B33" s="293"/>
      <c r="C33" s="294"/>
      <c r="D33" s="292" t="s">
        <v>1476</v>
      </c>
      <c r="E33" s="292"/>
      <c r="F33" s="292"/>
      <c r="G33" s="292"/>
      <c r="H33" s="292"/>
      <c r="I33" s="292"/>
      <c r="J33" s="292"/>
      <c r="K33" s="290"/>
    </row>
    <row r="34" spans="2:11" s="1" customFormat="1" ht="15" customHeight="1">
      <c r="B34" s="293"/>
      <c r="C34" s="294"/>
      <c r="D34" s="292" t="s">
        <v>1477</v>
      </c>
      <c r="E34" s="292"/>
      <c r="F34" s="292"/>
      <c r="G34" s="292"/>
      <c r="H34" s="292"/>
      <c r="I34" s="292"/>
      <c r="J34" s="292"/>
      <c r="K34" s="290"/>
    </row>
    <row r="35" spans="2:11" s="1" customFormat="1" ht="15" customHeight="1">
      <c r="B35" s="293"/>
      <c r="C35" s="294"/>
      <c r="D35" s="292" t="s">
        <v>1478</v>
      </c>
      <c r="E35" s="292"/>
      <c r="F35" s="292"/>
      <c r="G35" s="292"/>
      <c r="H35" s="292"/>
      <c r="I35" s="292"/>
      <c r="J35" s="292"/>
      <c r="K35" s="290"/>
    </row>
    <row r="36" spans="2:11" s="1" customFormat="1" ht="15" customHeight="1">
      <c r="B36" s="293"/>
      <c r="C36" s="294"/>
      <c r="D36" s="292"/>
      <c r="E36" s="295" t="s">
        <v>138</v>
      </c>
      <c r="F36" s="292"/>
      <c r="G36" s="292" t="s">
        <v>1479</v>
      </c>
      <c r="H36" s="292"/>
      <c r="I36" s="292"/>
      <c r="J36" s="292"/>
      <c r="K36" s="290"/>
    </row>
    <row r="37" spans="2:11" s="1" customFormat="1" ht="30.75" customHeight="1">
      <c r="B37" s="293"/>
      <c r="C37" s="294"/>
      <c r="D37" s="292"/>
      <c r="E37" s="295" t="s">
        <v>1480</v>
      </c>
      <c r="F37" s="292"/>
      <c r="G37" s="292" t="s">
        <v>1481</v>
      </c>
      <c r="H37" s="292"/>
      <c r="I37" s="292"/>
      <c r="J37" s="292"/>
      <c r="K37" s="290"/>
    </row>
    <row r="38" spans="2:11" s="1" customFormat="1" ht="15" customHeight="1">
      <c r="B38" s="293"/>
      <c r="C38" s="294"/>
      <c r="D38" s="292"/>
      <c r="E38" s="295" t="s">
        <v>55</v>
      </c>
      <c r="F38" s="292"/>
      <c r="G38" s="292" t="s">
        <v>1482</v>
      </c>
      <c r="H38" s="292"/>
      <c r="I38" s="292"/>
      <c r="J38" s="292"/>
      <c r="K38" s="290"/>
    </row>
    <row r="39" spans="2:11" s="1" customFormat="1" ht="15" customHeight="1">
      <c r="B39" s="293"/>
      <c r="C39" s="294"/>
      <c r="D39" s="292"/>
      <c r="E39" s="295" t="s">
        <v>56</v>
      </c>
      <c r="F39" s="292"/>
      <c r="G39" s="292" t="s">
        <v>1483</v>
      </c>
      <c r="H39" s="292"/>
      <c r="I39" s="292"/>
      <c r="J39" s="292"/>
      <c r="K39" s="290"/>
    </row>
    <row r="40" spans="2:11" s="1" customFormat="1" ht="15" customHeight="1">
      <c r="B40" s="293"/>
      <c r="C40" s="294"/>
      <c r="D40" s="292"/>
      <c r="E40" s="295" t="s">
        <v>139</v>
      </c>
      <c r="F40" s="292"/>
      <c r="G40" s="292" t="s">
        <v>1484</v>
      </c>
      <c r="H40" s="292"/>
      <c r="I40" s="292"/>
      <c r="J40" s="292"/>
      <c r="K40" s="290"/>
    </row>
    <row r="41" spans="2:11" s="1" customFormat="1" ht="15" customHeight="1">
      <c r="B41" s="293"/>
      <c r="C41" s="294"/>
      <c r="D41" s="292"/>
      <c r="E41" s="295" t="s">
        <v>140</v>
      </c>
      <c r="F41" s="292"/>
      <c r="G41" s="292" t="s">
        <v>1485</v>
      </c>
      <c r="H41" s="292"/>
      <c r="I41" s="292"/>
      <c r="J41" s="292"/>
      <c r="K41" s="290"/>
    </row>
    <row r="42" spans="2:11" s="1" customFormat="1" ht="15" customHeight="1">
      <c r="B42" s="293"/>
      <c r="C42" s="294"/>
      <c r="D42" s="292"/>
      <c r="E42" s="295" t="s">
        <v>1486</v>
      </c>
      <c r="F42" s="292"/>
      <c r="G42" s="292" t="s">
        <v>1487</v>
      </c>
      <c r="H42" s="292"/>
      <c r="I42" s="292"/>
      <c r="J42" s="292"/>
      <c r="K42" s="290"/>
    </row>
    <row r="43" spans="2:11" s="1" customFormat="1" ht="15" customHeight="1">
      <c r="B43" s="293"/>
      <c r="C43" s="294"/>
      <c r="D43" s="292"/>
      <c r="E43" s="295"/>
      <c r="F43" s="292"/>
      <c r="G43" s="292" t="s">
        <v>1488</v>
      </c>
      <c r="H43" s="292"/>
      <c r="I43" s="292"/>
      <c r="J43" s="292"/>
      <c r="K43" s="290"/>
    </row>
    <row r="44" spans="2:11" s="1" customFormat="1" ht="15" customHeight="1">
      <c r="B44" s="293"/>
      <c r="C44" s="294"/>
      <c r="D44" s="292"/>
      <c r="E44" s="295" t="s">
        <v>1489</v>
      </c>
      <c r="F44" s="292"/>
      <c r="G44" s="292" t="s">
        <v>1490</v>
      </c>
      <c r="H44" s="292"/>
      <c r="I44" s="292"/>
      <c r="J44" s="292"/>
      <c r="K44" s="290"/>
    </row>
    <row r="45" spans="2:11" s="1" customFormat="1" ht="15" customHeight="1">
      <c r="B45" s="293"/>
      <c r="C45" s="294"/>
      <c r="D45" s="292"/>
      <c r="E45" s="295" t="s">
        <v>142</v>
      </c>
      <c r="F45" s="292"/>
      <c r="G45" s="292" t="s">
        <v>1491</v>
      </c>
      <c r="H45" s="292"/>
      <c r="I45" s="292"/>
      <c r="J45" s="292"/>
      <c r="K45" s="290"/>
    </row>
    <row r="46" spans="2:11" s="1" customFormat="1" ht="12.75" customHeight="1">
      <c r="B46" s="293"/>
      <c r="C46" s="294"/>
      <c r="D46" s="292"/>
      <c r="E46" s="292"/>
      <c r="F46" s="292"/>
      <c r="G46" s="292"/>
      <c r="H46" s="292"/>
      <c r="I46" s="292"/>
      <c r="J46" s="292"/>
      <c r="K46" s="290"/>
    </row>
    <row r="47" spans="2:11" s="1" customFormat="1" ht="15" customHeight="1">
      <c r="B47" s="293"/>
      <c r="C47" s="294"/>
      <c r="D47" s="292" t="s">
        <v>1492</v>
      </c>
      <c r="E47" s="292"/>
      <c r="F47" s="292"/>
      <c r="G47" s="292"/>
      <c r="H47" s="292"/>
      <c r="I47" s="292"/>
      <c r="J47" s="292"/>
      <c r="K47" s="290"/>
    </row>
    <row r="48" spans="2:11" s="1" customFormat="1" ht="15" customHeight="1">
      <c r="B48" s="293"/>
      <c r="C48" s="294"/>
      <c r="D48" s="294"/>
      <c r="E48" s="292" t="s">
        <v>1493</v>
      </c>
      <c r="F48" s="292"/>
      <c r="G48" s="292"/>
      <c r="H48" s="292"/>
      <c r="I48" s="292"/>
      <c r="J48" s="292"/>
      <c r="K48" s="290"/>
    </row>
    <row r="49" spans="2:11" s="1" customFormat="1" ht="15" customHeight="1">
      <c r="B49" s="293"/>
      <c r="C49" s="294"/>
      <c r="D49" s="294"/>
      <c r="E49" s="292" t="s">
        <v>1494</v>
      </c>
      <c r="F49" s="292"/>
      <c r="G49" s="292"/>
      <c r="H49" s="292"/>
      <c r="I49" s="292"/>
      <c r="J49" s="292"/>
      <c r="K49" s="290"/>
    </row>
    <row r="50" spans="2:11" s="1" customFormat="1" ht="15" customHeight="1">
      <c r="B50" s="293"/>
      <c r="C50" s="294"/>
      <c r="D50" s="294"/>
      <c r="E50" s="292" t="s">
        <v>1495</v>
      </c>
      <c r="F50" s="292"/>
      <c r="G50" s="292"/>
      <c r="H50" s="292"/>
      <c r="I50" s="292"/>
      <c r="J50" s="292"/>
      <c r="K50" s="290"/>
    </row>
    <row r="51" spans="2:11" s="1" customFormat="1" ht="15" customHeight="1">
      <c r="B51" s="293"/>
      <c r="C51" s="294"/>
      <c r="D51" s="292" t="s">
        <v>1496</v>
      </c>
      <c r="E51" s="292"/>
      <c r="F51" s="292"/>
      <c r="G51" s="292"/>
      <c r="H51" s="292"/>
      <c r="I51" s="292"/>
      <c r="J51" s="292"/>
      <c r="K51" s="290"/>
    </row>
    <row r="52" spans="2:11" s="1" customFormat="1" ht="25.5" customHeight="1">
      <c r="B52" s="288"/>
      <c r="C52" s="289" t="s">
        <v>1497</v>
      </c>
      <c r="D52" s="289"/>
      <c r="E52" s="289"/>
      <c r="F52" s="289"/>
      <c r="G52" s="289"/>
      <c r="H52" s="289"/>
      <c r="I52" s="289"/>
      <c r="J52" s="289"/>
      <c r="K52" s="290"/>
    </row>
    <row r="53" spans="2:11" s="1" customFormat="1" ht="5.25" customHeight="1">
      <c r="B53" s="288"/>
      <c r="C53" s="291"/>
      <c r="D53" s="291"/>
      <c r="E53" s="291"/>
      <c r="F53" s="291"/>
      <c r="G53" s="291"/>
      <c r="H53" s="291"/>
      <c r="I53" s="291"/>
      <c r="J53" s="291"/>
      <c r="K53" s="290"/>
    </row>
    <row r="54" spans="2:11" s="1" customFormat="1" ht="15" customHeight="1">
      <c r="B54" s="288"/>
      <c r="C54" s="292" t="s">
        <v>1498</v>
      </c>
      <c r="D54" s="292"/>
      <c r="E54" s="292"/>
      <c r="F54" s="292"/>
      <c r="G54" s="292"/>
      <c r="H54" s="292"/>
      <c r="I54" s="292"/>
      <c r="J54" s="292"/>
      <c r="K54" s="290"/>
    </row>
    <row r="55" spans="2:11" s="1" customFormat="1" ht="15" customHeight="1">
      <c r="B55" s="288"/>
      <c r="C55" s="292" t="s">
        <v>1499</v>
      </c>
      <c r="D55" s="292"/>
      <c r="E55" s="292"/>
      <c r="F55" s="292"/>
      <c r="G55" s="292"/>
      <c r="H55" s="292"/>
      <c r="I55" s="292"/>
      <c r="J55" s="292"/>
      <c r="K55" s="290"/>
    </row>
    <row r="56" spans="2:11" s="1" customFormat="1" ht="12.75" customHeight="1">
      <c r="B56" s="288"/>
      <c r="C56" s="292"/>
      <c r="D56" s="292"/>
      <c r="E56" s="292"/>
      <c r="F56" s="292"/>
      <c r="G56" s="292"/>
      <c r="H56" s="292"/>
      <c r="I56" s="292"/>
      <c r="J56" s="292"/>
      <c r="K56" s="290"/>
    </row>
    <row r="57" spans="2:11" s="1" customFormat="1" ht="15" customHeight="1">
      <c r="B57" s="288"/>
      <c r="C57" s="292" t="s">
        <v>1500</v>
      </c>
      <c r="D57" s="292"/>
      <c r="E57" s="292"/>
      <c r="F57" s="292"/>
      <c r="G57" s="292"/>
      <c r="H57" s="292"/>
      <c r="I57" s="292"/>
      <c r="J57" s="292"/>
      <c r="K57" s="290"/>
    </row>
    <row r="58" spans="2:11" s="1" customFormat="1" ht="15" customHeight="1">
      <c r="B58" s="288"/>
      <c r="C58" s="294"/>
      <c r="D58" s="292" t="s">
        <v>1501</v>
      </c>
      <c r="E58" s="292"/>
      <c r="F58" s="292"/>
      <c r="G58" s="292"/>
      <c r="H58" s="292"/>
      <c r="I58" s="292"/>
      <c r="J58" s="292"/>
      <c r="K58" s="290"/>
    </row>
    <row r="59" spans="2:11" s="1" customFormat="1" ht="15" customHeight="1">
      <c r="B59" s="288"/>
      <c r="C59" s="294"/>
      <c r="D59" s="292" t="s">
        <v>1502</v>
      </c>
      <c r="E59" s="292"/>
      <c r="F59" s="292"/>
      <c r="G59" s="292"/>
      <c r="H59" s="292"/>
      <c r="I59" s="292"/>
      <c r="J59" s="292"/>
      <c r="K59" s="290"/>
    </row>
    <row r="60" spans="2:11" s="1" customFormat="1" ht="15" customHeight="1">
      <c r="B60" s="288"/>
      <c r="C60" s="294"/>
      <c r="D60" s="292" t="s">
        <v>1503</v>
      </c>
      <c r="E60" s="292"/>
      <c r="F60" s="292"/>
      <c r="G60" s="292"/>
      <c r="H60" s="292"/>
      <c r="I60" s="292"/>
      <c r="J60" s="292"/>
      <c r="K60" s="290"/>
    </row>
    <row r="61" spans="2:11" s="1" customFormat="1" ht="15" customHeight="1">
      <c r="B61" s="288"/>
      <c r="C61" s="294"/>
      <c r="D61" s="292" t="s">
        <v>1504</v>
      </c>
      <c r="E61" s="292"/>
      <c r="F61" s="292"/>
      <c r="G61" s="292"/>
      <c r="H61" s="292"/>
      <c r="I61" s="292"/>
      <c r="J61" s="292"/>
      <c r="K61" s="290"/>
    </row>
    <row r="62" spans="2:11" s="1" customFormat="1" ht="15" customHeight="1">
      <c r="B62" s="288"/>
      <c r="C62" s="294"/>
      <c r="D62" s="297" t="s">
        <v>1505</v>
      </c>
      <c r="E62" s="297"/>
      <c r="F62" s="297"/>
      <c r="G62" s="297"/>
      <c r="H62" s="297"/>
      <c r="I62" s="297"/>
      <c r="J62" s="297"/>
      <c r="K62" s="290"/>
    </row>
    <row r="63" spans="2:11" s="1" customFormat="1" ht="15" customHeight="1">
      <c r="B63" s="288"/>
      <c r="C63" s="294"/>
      <c r="D63" s="292" t="s">
        <v>1506</v>
      </c>
      <c r="E63" s="292"/>
      <c r="F63" s="292"/>
      <c r="G63" s="292"/>
      <c r="H63" s="292"/>
      <c r="I63" s="292"/>
      <c r="J63" s="292"/>
      <c r="K63" s="290"/>
    </row>
    <row r="64" spans="2:11" s="1" customFormat="1" ht="12.75" customHeight="1">
      <c r="B64" s="288"/>
      <c r="C64" s="294"/>
      <c r="D64" s="294"/>
      <c r="E64" s="298"/>
      <c r="F64" s="294"/>
      <c r="G64" s="294"/>
      <c r="H64" s="294"/>
      <c r="I64" s="294"/>
      <c r="J64" s="294"/>
      <c r="K64" s="290"/>
    </row>
    <row r="65" spans="2:11" s="1" customFormat="1" ht="15" customHeight="1">
      <c r="B65" s="288"/>
      <c r="C65" s="294"/>
      <c r="D65" s="292" t="s">
        <v>1507</v>
      </c>
      <c r="E65" s="292"/>
      <c r="F65" s="292"/>
      <c r="G65" s="292"/>
      <c r="H65" s="292"/>
      <c r="I65" s="292"/>
      <c r="J65" s="292"/>
      <c r="K65" s="290"/>
    </row>
    <row r="66" spans="2:11" s="1" customFormat="1" ht="15" customHeight="1">
      <c r="B66" s="288"/>
      <c r="C66" s="294"/>
      <c r="D66" s="297" t="s">
        <v>1508</v>
      </c>
      <c r="E66" s="297"/>
      <c r="F66" s="297"/>
      <c r="G66" s="297"/>
      <c r="H66" s="297"/>
      <c r="I66" s="297"/>
      <c r="J66" s="297"/>
      <c r="K66" s="290"/>
    </row>
    <row r="67" spans="2:11" s="1" customFormat="1" ht="15" customHeight="1">
      <c r="B67" s="288"/>
      <c r="C67" s="294"/>
      <c r="D67" s="292" t="s">
        <v>1509</v>
      </c>
      <c r="E67" s="292"/>
      <c r="F67" s="292"/>
      <c r="G67" s="292"/>
      <c r="H67" s="292"/>
      <c r="I67" s="292"/>
      <c r="J67" s="292"/>
      <c r="K67" s="290"/>
    </row>
    <row r="68" spans="2:11" s="1" customFormat="1" ht="15" customHeight="1">
      <c r="B68" s="288"/>
      <c r="C68" s="294"/>
      <c r="D68" s="292" t="s">
        <v>1510</v>
      </c>
      <c r="E68" s="292"/>
      <c r="F68" s="292"/>
      <c r="G68" s="292"/>
      <c r="H68" s="292"/>
      <c r="I68" s="292"/>
      <c r="J68" s="292"/>
      <c r="K68" s="290"/>
    </row>
    <row r="69" spans="2:11" s="1" customFormat="1" ht="15" customHeight="1">
      <c r="B69" s="288"/>
      <c r="C69" s="294"/>
      <c r="D69" s="292" t="s">
        <v>1511</v>
      </c>
      <c r="E69" s="292"/>
      <c r="F69" s="292"/>
      <c r="G69" s="292"/>
      <c r="H69" s="292"/>
      <c r="I69" s="292"/>
      <c r="J69" s="292"/>
      <c r="K69" s="290"/>
    </row>
    <row r="70" spans="2:11" s="1" customFormat="1" ht="15" customHeight="1">
      <c r="B70" s="288"/>
      <c r="C70" s="294"/>
      <c r="D70" s="292" t="s">
        <v>1512</v>
      </c>
      <c r="E70" s="292"/>
      <c r="F70" s="292"/>
      <c r="G70" s="292"/>
      <c r="H70" s="292"/>
      <c r="I70" s="292"/>
      <c r="J70" s="292"/>
      <c r="K70" s="290"/>
    </row>
    <row r="71" spans="2:11" s="1" customFormat="1" ht="12.75" customHeight="1">
      <c r="B71" s="299"/>
      <c r="C71" s="300"/>
      <c r="D71" s="300"/>
      <c r="E71" s="300"/>
      <c r="F71" s="300"/>
      <c r="G71" s="300"/>
      <c r="H71" s="300"/>
      <c r="I71" s="300"/>
      <c r="J71" s="300"/>
      <c r="K71" s="301"/>
    </row>
    <row r="72" spans="2:11" s="1" customFormat="1" ht="18.75" customHeight="1">
      <c r="B72" s="302"/>
      <c r="C72" s="302"/>
      <c r="D72" s="302"/>
      <c r="E72" s="302"/>
      <c r="F72" s="302"/>
      <c r="G72" s="302"/>
      <c r="H72" s="302"/>
      <c r="I72" s="302"/>
      <c r="J72" s="302"/>
      <c r="K72" s="303"/>
    </row>
    <row r="73" spans="2:11" s="1" customFormat="1" ht="18.75" customHeight="1">
      <c r="B73" s="303"/>
      <c r="C73" s="303"/>
      <c r="D73" s="303"/>
      <c r="E73" s="303"/>
      <c r="F73" s="303"/>
      <c r="G73" s="303"/>
      <c r="H73" s="303"/>
      <c r="I73" s="303"/>
      <c r="J73" s="303"/>
      <c r="K73" s="303"/>
    </row>
    <row r="74" spans="2:11" s="1" customFormat="1" ht="7.5" customHeight="1">
      <c r="B74" s="304"/>
      <c r="C74" s="305"/>
      <c r="D74" s="305"/>
      <c r="E74" s="305"/>
      <c r="F74" s="305"/>
      <c r="G74" s="305"/>
      <c r="H74" s="305"/>
      <c r="I74" s="305"/>
      <c r="J74" s="305"/>
      <c r="K74" s="306"/>
    </row>
    <row r="75" spans="2:11" s="1" customFormat="1" ht="45" customHeight="1">
      <c r="B75" s="307"/>
      <c r="C75" s="308" t="s">
        <v>1513</v>
      </c>
      <c r="D75" s="308"/>
      <c r="E75" s="308"/>
      <c r="F75" s="308"/>
      <c r="G75" s="308"/>
      <c r="H75" s="308"/>
      <c r="I75" s="308"/>
      <c r="J75" s="308"/>
      <c r="K75" s="309"/>
    </row>
    <row r="76" spans="2:11" s="1" customFormat="1" ht="17.25" customHeight="1">
      <c r="B76" s="307"/>
      <c r="C76" s="310" t="s">
        <v>1514</v>
      </c>
      <c r="D76" s="310"/>
      <c r="E76" s="310"/>
      <c r="F76" s="310" t="s">
        <v>1515</v>
      </c>
      <c r="G76" s="311"/>
      <c r="H76" s="310" t="s">
        <v>56</v>
      </c>
      <c r="I76" s="310" t="s">
        <v>59</v>
      </c>
      <c r="J76" s="310" t="s">
        <v>1516</v>
      </c>
      <c r="K76" s="309"/>
    </row>
    <row r="77" spans="2:11" s="1" customFormat="1" ht="17.25" customHeight="1">
      <c r="B77" s="307"/>
      <c r="C77" s="312" t="s">
        <v>1517</v>
      </c>
      <c r="D77" s="312"/>
      <c r="E77" s="312"/>
      <c r="F77" s="313" t="s">
        <v>1518</v>
      </c>
      <c r="G77" s="314"/>
      <c r="H77" s="312"/>
      <c r="I77" s="312"/>
      <c r="J77" s="312" t="s">
        <v>1519</v>
      </c>
      <c r="K77" s="309"/>
    </row>
    <row r="78" spans="2:11" s="1" customFormat="1" ht="5.25" customHeight="1">
      <c r="B78" s="307"/>
      <c r="C78" s="315"/>
      <c r="D78" s="315"/>
      <c r="E78" s="315"/>
      <c r="F78" s="315"/>
      <c r="G78" s="316"/>
      <c r="H78" s="315"/>
      <c r="I78" s="315"/>
      <c r="J78" s="315"/>
      <c r="K78" s="309"/>
    </row>
    <row r="79" spans="2:11" s="1" customFormat="1" ht="15" customHeight="1">
      <c r="B79" s="307"/>
      <c r="C79" s="295" t="s">
        <v>55</v>
      </c>
      <c r="D79" s="317"/>
      <c r="E79" s="317"/>
      <c r="F79" s="318" t="s">
        <v>1520</v>
      </c>
      <c r="G79" s="319"/>
      <c r="H79" s="295" t="s">
        <v>1521</v>
      </c>
      <c r="I79" s="295" t="s">
        <v>1522</v>
      </c>
      <c r="J79" s="295">
        <v>20</v>
      </c>
      <c r="K79" s="309"/>
    </row>
    <row r="80" spans="2:11" s="1" customFormat="1" ht="15" customHeight="1">
      <c r="B80" s="307"/>
      <c r="C80" s="295" t="s">
        <v>1523</v>
      </c>
      <c r="D80" s="295"/>
      <c r="E80" s="295"/>
      <c r="F80" s="318" t="s">
        <v>1520</v>
      </c>
      <c r="G80" s="319"/>
      <c r="H80" s="295" t="s">
        <v>1524</v>
      </c>
      <c r="I80" s="295" t="s">
        <v>1522</v>
      </c>
      <c r="J80" s="295">
        <v>120</v>
      </c>
      <c r="K80" s="309"/>
    </row>
    <row r="81" spans="2:11" s="1" customFormat="1" ht="15" customHeight="1">
      <c r="B81" s="320"/>
      <c r="C81" s="295" t="s">
        <v>1525</v>
      </c>
      <c r="D81" s="295"/>
      <c r="E81" s="295"/>
      <c r="F81" s="318" t="s">
        <v>1526</v>
      </c>
      <c r="G81" s="319"/>
      <c r="H81" s="295" t="s">
        <v>1527</v>
      </c>
      <c r="I81" s="295" t="s">
        <v>1522</v>
      </c>
      <c r="J81" s="295">
        <v>50</v>
      </c>
      <c r="K81" s="309"/>
    </row>
    <row r="82" spans="2:11" s="1" customFormat="1" ht="15" customHeight="1">
      <c r="B82" s="320"/>
      <c r="C82" s="295" t="s">
        <v>1528</v>
      </c>
      <c r="D82" s="295"/>
      <c r="E82" s="295"/>
      <c r="F82" s="318" t="s">
        <v>1520</v>
      </c>
      <c r="G82" s="319"/>
      <c r="H82" s="295" t="s">
        <v>1529</v>
      </c>
      <c r="I82" s="295" t="s">
        <v>1530</v>
      </c>
      <c r="J82" s="295"/>
      <c r="K82" s="309"/>
    </row>
    <row r="83" spans="2:11" s="1" customFormat="1" ht="15" customHeight="1">
      <c r="B83" s="320"/>
      <c r="C83" s="321" t="s">
        <v>1531</v>
      </c>
      <c r="D83" s="321"/>
      <c r="E83" s="321"/>
      <c r="F83" s="322" t="s">
        <v>1526</v>
      </c>
      <c r="G83" s="321"/>
      <c r="H83" s="321" t="s">
        <v>1532</v>
      </c>
      <c r="I83" s="321" t="s">
        <v>1522</v>
      </c>
      <c r="J83" s="321">
        <v>15</v>
      </c>
      <c r="K83" s="309"/>
    </row>
    <row r="84" spans="2:11" s="1" customFormat="1" ht="15" customHeight="1">
      <c r="B84" s="320"/>
      <c r="C84" s="321" t="s">
        <v>1533</v>
      </c>
      <c r="D84" s="321"/>
      <c r="E84" s="321"/>
      <c r="F84" s="322" t="s">
        <v>1526</v>
      </c>
      <c r="G84" s="321"/>
      <c r="H84" s="321" t="s">
        <v>1534</v>
      </c>
      <c r="I84" s="321" t="s">
        <v>1522</v>
      </c>
      <c r="J84" s="321">
        <v>15</v>
      </c>
      <c r="K84" s="309"/>
    </row>
    <row r="85" spans="2:11" s="1" customFormat="1" ht="15" customHeight="1">
      <c r="B85" s="320"/>
      <c r="C85" s="321" t="s">
        <v>1535</v>
      </c>
      <c r="D85" s="321"/>
      <c r="E85" s="321"/>
      <c r="F85" s="322" t="s">
        <v>1526</v>
      </c>
      <c r="G85" s="321"/>
      <c r="H85" s="321" t="s">
        <v>1536</v>
      </c>
      <c r="I85" s="321" t="s">
        <v>1522</v>
      </c>
      <c r="J85" s="321">
        <v>20</v>
      </c>
      <c r="K85" s="309"/>
    </row>
    <row r="86" spans="2:11" s="1" customFormat="1" ht="15" customHeight="1">
      <c r="B86" s="320"/>
      <c r="C86" s="321" t="s">
        <v>1537</v>
      </c>
      <c r="D86" s="321"/>
      <c r="E86" s="321"/>
      <c r="F86" s="322" t="s">
        <v>1526</v>
      </c>
      <c r="G86" s="321"/>
      <c r="H86" s="321" t="s">
        <v>1538</v>
      </c>
      <c r="I86" s="321" t="s">
        <v>1522</v>
      </c>
      <c r="J86" s="321">
        <v>20</v>
      </c>
      <c r="K86" s="309"/>
    </row>
    <row r="87" spans="2:11" s="1" customFormat="1" ht="15" customHeight="1">
      <c r="B87" s="320"/>
      <c r="C87" s="295" t="s">
        <v>1539</v>
      </c>
      <c r="D87" s="295"/>
      <c r="E87" s="295"/>
      <c r="F87" s="318" t="s">
        <v>1526</v>
      </c>
      <c r="G87" s="319"/>
      <c r="H87" s="295" t="s">
        <v>1540</v>
      </c>
      <c r="I87" s="295" t="s">
        <v>1522</v>
      </c>
      <c r="J87" s="295">
        <v>50</v>
      </c>
      <c r="K87" s="309"/>
    </row>
    <row r="88" spans="2:11" s="1" customFormat="1" ht="15" customHeight="1">
      <c r="B88" s="320"/>
      <c r="C88" s="295" t="s">
        <v>1541</v>
      </c>
      <c r="D88" s="295"/>
      <c r="E88" s="295"/>
      <c r="F88" s="318" t="s">
        <v>1526</v>
      </c>
      <c r="G88" s="319"/>
      <c r="H88" s="295" t="s">
        <v>1542</v>
      </c>
      <c r="I88" s="295" t="s">
        <v>1522</v>
      </c>
      <c r="J88" s="295">
        <v>20</v>
      </c>
      <c r="K88" s="309"/>
    </row>
    <row r="89" spans="2:11" s="1" customFormat="1" ht="15" customHeight="1">
      <c r="B89" s="320"/>
      <c r="C89" s="295" t="s">
        <v>1543</v>
      </c>
      <c r="D89" s="295"/>
      <c r="E89" s="295"/>
      <c r="F89" s="318" t="s">
        <v>1526</v>
      </c>
      <c r="G89" s="319"/>
      <c r="H89" s="295" t="s">
        <v>1544</v>
      </c>
      <c r="I89" s="295" t="s">
        <v>1522</v>
      </c>
      <c r="J89" s="295">
        <v>20</v>
      </c>
      <c r="K89" s="309"/>
    </row>
    <row r="90" spans="2:11" s="1" customFormat="1" ht="15" customHeight="1">
      <c r="B90" s="320"/>
      <c r="C90" s="295" t="s">
        <v>1545</v>
      </c>
      <c r="D90" s="295"/>
      <c r="E90" s="295"/>
      <c r="F90" s="318" t="s">
        <v>1526</v>
      </c>
      <c r="G90" s="319"/>
      <c r="H90" s="295" t="s">
        <v>1546</v>
      </c>
      <c r="I90" s="295" t="s">
        <v>1522</v>
      </c>
      <c r="J90" s="295">
        <v>50</v>
      </c>
      <c r="K90" s="309"/>
    </row>
    <row r="91" spans="2:11" s="1" customFormat="1" ht="15" customHeight="1">
      <c r="B91" s="320"/>
      <c r="C91" s="295" t="s">
        <v>1547</v>
      </c>
      <c r="D91" s="295"/>
      <c r="E91" s="295"/>
      <c r="F91" s="318" t="s">
        <v>1526</v>
      </c>
      <c r="G91" s="319"/>
      <c r="H91" s="295" t="s">
        <v>1547</v>
      </c>
      <c r="I91" s="295" t="s">
        <v>1522</v>
      </c>
      <c r="J91" s="295">
        <v>50</v>
      </c>
      <c r="K91" s="309"/>
    </row>
    <row r="92" spans="2:11" s="1" customFormat="1" ht="15" customHeight="1">
      <c r="B92" s="320"/>
      <c r="C92" s="295" t="s">
        <v>1548</v>
      </c>
      <c r="D92" s="295"/>
      <c r="E92" s="295"/>
      <c r="F92" s="318" t="s">
        <v>1526</v>
      </c>
      <c r="G92" s="319"/>
      <c r="H92" s="295" t="s">
        <v>1549</v>
      </c>
      <c r="I92" s="295" t="s">
        <v>1522</v>
      </c>
      <c r="J92" s="295">
        <v>255</v>
      </c>
      <c r="K92" s="309"/>
    </row>
    <row r="93" spans="2:11" s="1" customFormat="1" ht="15" customHeight="1">
      <c r="B93" s="320"/>
      <c r="C93" s="295" t="s">
        <v>1550</v>
      </c>
      <c r="D93" s="295"/>
      <c r="E93" s="295"/>
      <c r="F93" s="318" t="s">
        <v>1520</v>
      </c>
      <c r="G93" s="319"/>
      <c r="H93" s="295" t="s">
        <v>1551</v>
      </c>
      <c r="I93" s="295" t="s">
        <v>1552</v>
      </c>
      <c r="J93" s="295"/>
      <c r="K93" s="309"/>
    </row>
    <row r="94" spans="2:11" s="1" customFormat="1" ht="15" customHeight="1">
      <c r="B94" s="320"/>
      <c r="C94" s="295" t="s">
        <v>1553</v>
      </c>
      <c r="D94" s="295"/>
      <c r="E94" s="295"/>
      <c r="F94" s="318" t="s">
        <v>1520</v>
      </c>
      <c r="G94" s="319"/>
      <c r="H94" s="295" t="s">
        <v>1554</v>
      </c>
      <c r="I94" s="295" t="s">
        <v>1555</v>
      </c>
      <c r="J94" s="295"/>
      <c r="K94" s="309"/>
    </row>
    <row r="95" spans="2:11" s="1" customFormat="1" ht="15" customHeight="1">
      <c r="B95" s="320"/>
      <c r="C95" s="295" t="s">
        <v>1556</v>
      </c>
      <c r="D95" s="295"/>
      <c r="E95" s="295"/>
      <c r="F95" s="318" t="s">
        <v>1520</v>
      </c>
      <c r="G95" s="319"/>
      <c r="H95" s="295" t="s">
        <v>1556</v>
      </c>
      <c r="I95" s="295" t="s">
        <v>1555</v>
      </c>
      <c r="J95" s="295"/>
      <c r="K95" s="309"/>
    </row>
    <row r="96" spans="2:11" s="1" customFormat="1" ht="15" customHeight="1">
      <c r="B96" s="320"/>
      <c r="C96" s="295" t="s">
        <v>40</v>
      </c>
      <c r="D96" s="295"/>
      <c r="E96" s="295"/>
      <c r="F96" s="318" t="s">
        <v>1520</v>
      </c>
      <c r="G96" s="319"/>
      <c r="H96" s="295" t="s">
        <v>1557</v>
      </c>
      <c r="I96" s="295" t="s">
        <v>1555</v>
      </c>
      <c r="J96" s="295"/>
      <c r="K96" s="309"/>
    </row>
    <row r="97" spans="2:11" s="1" customFormat="1" ht="15" customHeight="1">
      <c r="B97" s="320"/>
      <c r="C97" s="295" t="s">
        <v>50</v>
      </c>
      <c r="D97" s="295"/>
      <c r="E97" s="295"/>
      <c r="F97" s="318" t="s">
        <v>1520</v>
      </c>
      <c r="G97" s="319"/>
      <c r="H97" s="295" t="s">
        <v>1558</v>
      </c>
      <c r="I97" s="295" t="s">
        <v>1555</v>
      </c>
      <c r="J97" s="295"/>
      <c r="K97" s="309"/>
    </row>
    <row r="98" spans="2:11" s="1" customFormat="1" ht="15" customHeight="1">
      <c r="B98" s="323"/>
      <c r="C98" s="324"/>
      <c r="D98" s="324"/>
      <c r="E98" s="324"/>
      <c r="F98" s="324"/>
      <c r="G98" s="324"/>
      <c r="H98" s="324"/>
      <c r="I98" s="324"/>
      <c r="J98" s="324"/>
      <c r="K98" s="325"/>
    </row>
    <row r="99" spans="2:11" s="1" customFormat="1" ht="18.75" customHeight="1">
      <c r="B99" s="326"/>
      <c r="C99" s="327"/>
      <c r="D99" s="327"/>
      <c r="E99" s="327"/>
      <c r="F99" s="327"/>
      <c r="G99" s="327"/>
      <c r="H99" s="327"/>
      <c r="I99" s="327"/>
      <c r="J99" s="327"/>
      <c r="K99" s="326"/>
    </row>
    <row r="100" spans="2:11" s="1" customFormat="1" ht="18.75" customHeight="1">
      <c r="B100" s="303"/>
      <c r="C100" s="303"/>
      <c r="D100" s="303"/>
      <c r="E100" s="303"/>
      <c r="F100" s="303"/>
      <c r="G100" s="303"/>
      <c r="H100" s="303"/>
      <c r="I100" s="303"/>
      <c r="J100" s="303"/>
      <c r="K100" s="303"/>
    </row>
    <row r="101" spans="2:11" s="1" customFormat="1" ht="7.5" customHeight="1">
      <c r="B101" s="304"/>
      <c r="C101" s="305"/>
      <c r="D101" s="305"/>
      <c r="E101" s="305"/>
      <c r="F101" s="305"/>
      <c r="G101" s="305"/>
      <c r="H101" s="305"/>
      <c r="I101" s="305"/>
      <c r="J101" s="305"/>
      <c r="K101" s="306"/>
    </row>
    <row r="102" spans="2:11" s="1" customFormat="1" ht="45" customHeight="1">
      <c r="B102" s="307"/>
      <c r="C102" s="308" t="s">
        <v>1559</v>
      </c>
      <c r="D102" s="308"/>
      <c r="E102" s="308"/>
      <c r="F102" s="308"/>
      <c r="G102" s="308"/>
      <c r="H102" s="308"/>
      <c r="I102" s="308"/>
      <c r="J102" s="308"/>
      <c r="K102" s="309"/>
    </row>
    <row r="103" spans="2:11" s="1" customFormat="1" ht="17.25" customHeight="1">
      <c r="B103" s="307"/>
      <c r="C103" s="310" t="s">
        <v>1514</v>
      </c>
      <c r="D103" s="310"/>
      <c r="E103" s="310"/>
      <c r="F103" s="310" t="s">
        <v>1515</v>
      </c>
      <c r="G103" s="311"/>
      <c r="H103" s="310" t="s">
        <v>56</v>
      </c>
      <c r="I103" s="310" t="s">
        <v>59</v>
      </c>
      <c r="J103" s="310" t="s">
        <v>1516</v>
      </c>
      <c r="K103" s="309"/>
    </row>
    <row r="104" spans="2:11" s="1" customFormat="1" ht="17.25" customHeight="1">
      <c r="B104" s="307"/>
      <c r="C104" s="312" t="s">
        <v>1517</v>
      </c>
      <c r="D104" s="312"/>
      <c r="E104" s="312"/>
      <c r="F104" s="313" t="s">
        <v>1518</v>
      </c>
      <c r="G104" s="314"/>
      <c r="H104" s="312"/>
      <c r="I104" s="312"/>
      <c r="J104" s="312" t="s">
        <v>1519</v>
      </c>
      <c r="K104" s="309"/>
    </row>
    <row r="105" spans="2:11" s="1" customFormat="1" ht="5.25" customHeight="1">
      <c r="B105" s="307"/>
      <c r="C105" s="310"/>
      <c r="D105" s="310"/>
      <c r="E105" s="310"/>
      <c r="F105" s="310"/>
      <c r="G105" s="328"/>
      <c r="H105" s="310"/>
      <c r="I105" s="310"/>
      <c r="J105" s="310"/>
      <c r="K105" s="309"/>
    </row>
    <row r="106" spans="2:11" s="1" customFormat="1" ht="15" customHeight="1">
      <c r="B106" s="307"/>
      <c r="C106" s="295" t="s">
        <v>55</v>
      </c>
      <c r="D106" s="317"/>
      <c r="E106" s="317"/>
      <c r="F106" s="318" t="s">
        <v>1520</v>
      </c>
      <c r="G106" s="295"/>
      <c r="H106" s="295" t="s">
        <v>1560</v>
      </c>
      <c r="I106" s="295" t="s">
        <v>1522</v>
      </c>
      <c r="J106" s="295">
        <v>20</v>
      </c>
      <c r="K106" s="309"/>
    </row>
    <row r="107" spans="2:11" s="1" customFormat="1" ht="15" customHeight="1">
      <c r="B107" s="307"/>
      <c r="C107" s="295" t="s">
        <v>1523</v>
      </c>
      <c r="D107" s="295"/>
      <c r="E107" s="295"/>
      <c r="F107" s="318" t="s">
        <v>1520</v>
      </c>
      <c r="G107" s="295"/>
      <c r="H107" s="295" t="s">
        <v>1560</v>
      </c>
      <c r="I107" s="295" t="s">
        <v>1522</v>
      </c>
      <c r="J107" s="295">
        <v>120</v>
      </c>
      <c r="K107" s="309"/>
    </row>
    <row r="108" spans="2:11" s="1" customFormat="1" ht="15" customHeight="1">
      <c r="B108" s="320"/>
      <c r="C108" s="295" t="s">
        <v>1525</v>
      </c>
      <c r="D108" s="295"/>
      <c r="E108" s="295"/>
      <c r="F108" s="318" t="s">
        <v>1526</v>
      </c>
      <c r="G108" s="295"/>
      <c r="H108" s="295" t="s">
        <v>1560</v>
      </c>
      <c r="I108" s="295" t="s">
        <v>1522</v>
      </c>
      <c r="J108" s="295">
        <v>50</v>
      </c>
      <c r="K108" s="309"/>
    </row>
    <row r="109" spans="2:11" s="1" customFormat="1" ht="15" customHeight="1">
      <c r="B109" s="320"/>
      <c r="C109" s="295" t="s">
        <v>1528</v>
      </c>
      <c r="D109" s="295"/>
      <c r="E109" s="295"/>
      <c r="F109" s="318" t="s">
        <v>1520</v>
      </c>
      <c r="G109" s="295"/>
      <c r="H109" s="295" t="s">
        <v>1560</v>
      </c>
      <c r="I109" s="295" t="s">
        <v>1530</v>
      </c>
      <c r="J109" s="295"/>
      <c r="K109" s="309"/>
    </row>
    <row r="110" spans="2:11" s="1" customFormat="1" ht="15" customHeight="1">
      <c r="B110" s="320"/>
      <c r="C110" s="295" t="s">
        <v>1539</v>
      </c>
      <c r="D110" s="295"/>
      <c r="E110" s="295"/>
      <c r="F110" s="318" t="s">
        <v>1526</v>
      </c>
      <c r="G110" s="295"/>
      <c r="H110" s="295" t="s">
        <v>1560</v>
      </c>
      <c r="I110" s="295" t="s">
        <v>1522</v>
      </c>
      <c r="J110" s="295">
        <v>50</v>
      </c>
      <c r="K110" s="309"/>
    </row>
    <row r="111" spans="2:11" s="1" customFormat="1" ht="15" customHeight="1">
      <c r="B111" s="320"/>
      <c r="C111" s="295" t="s">
        <v>1547</v>
      </c>
      <c r="D111" s="295"/>
      <c r="E111" s="295"/>
      <c r="F111" s="318" t="s">
        <v>1526</v>
      </c>
      <c r="G111" s="295"/>
      <c r="H111" s="295" t="s">
        <v>1560</v>
      </c>
      <c r="I111" s="295" t="s">
        <v>1522</v>
      </c>
      <c r="J111" s="295">
        <v>50</v>
      </c>
      <c r="K111" s="309"/>
    </row>
    <row r="112" spans="2:11" s="1" customFormat="1" ht="15" customHeight="1">
      <c r="B112" s="320"/>
      <c r="C112" s="295" t="s">
        <v>1545</v>
      </c>
      <c r="D112" s="295"/>
      <c r="E112" s="295"/>
      <c r="F112" s="318" t="s">
        <v>1526</v>
      </c>
      <c r="G112" s="295"/>
      <c r="H112" s="295" t="s">
        <v>1560</v>
      </c>
      <c r="I112" s="295" t="s">
        <v>1522</v>
      </c>
      <c r="J112" s="295">
        <v>50</v>
      </c>
      <c r="K112" s="309"/>
    </row>
    <row r="113" spans="2:11" s="1" customFormat="1" ht="15" customHeight="1">
      <c r="B113" s="320"/>
      <c r="C113" s="295" t="s">
        <v>55</v>
      </c>
      <c r="D113" s="295"/>
      <c r="E113" s="295"/>
      <c r="F113" s="318" t="s">
        <v>1520</v>
      </c>
      <c r="G113" s="295"/>
      <c r="H113" s="295" t="s">
        <v>1561</v>
      </c>
      <c r="I113" s="295" t="s">
        <v>1522</v>
      </c>
      <c r="J113" s="295">
        <v>20</v>
      </c>
      <c r="K113" s="309"/>
    </row>
    <row r="114" spans="2:11" s="1" customFormat="1" ht="15" customHeight="1">
      <c r="B114" s="320"/>
      <c r="C114" s="295" t="s">
        <v>1562</v>
      </c>
      <c r="D114" s="295"/>
      <c r="E114" s="295"/>
      <c r="F114" s="318" t="s">
        <v>1520</v>
      </c>
      <c r="G114" s="295"/>
      <c r="H114" s="295" t="s">
        <v>1563</v>
      </c>
      <c r="I114" s="295" t="s">
        <v>1522</v>
      </c>
      <c r="J114" s="295">
        <v>120</v>
      </c>
      <c r="K114" s="309"/>
    </row>
    <row r="115" spans="2:11" s="1" customFormat="1" ht="15" customHeight="1">
      <c r="B115" s="320"/>
      <c r="C115" s="295" t="s">
        <v>40</v>
      </c>
      <c r="D115" s="295"/>
      <c r="E115" s="295"/>
      <c r="F115" s="318" t="s">
        <v>1520</v>
      </c>
      <c r="G115" s="295"/>
      <c r="H115" s="295" t="s">
        <v>1564</v>
      </c>
      <c r="I115" s="295" t="s">
        <v>1555</v>
      </c>
      <c r="J115" s="295"/>
      <c r="K115" s="309"/>
    </row>
    <row r="116" spans="2:11" s="1" customFormat="1" ht="15" customHeight="1">
      <c r="B116" s="320"/>
      <c r="C116" s="295" t="s">
        <v>50</v>
      </c>
      <c r="D116" s="295"/>
      <c r="E116" s="295"/>
      <c r="F116" s="318" t="s">
        <v>1520</v>
      </c>
      <c r="G116" s="295"/>
      <c r="H116" s="295" t="s">
        <v>1565</v>
      </c>
      <c r="I116" s="295" t="s">
        <v>1555</v>
      </c>
      <c r="J116" s="295"/>
      <c r="K116" s="309"/>
    </row>
    <row r="117" spans="2:11" s="1" customFormat="1" ht="15" customHeight="1">
      <c r="B117" s="320"/>
      <c r="C117" s="295" t="s">
        <v>59</v>
      </c>
      <c r="D117" s="295"/>
      <c r="E117" s="295"/>
      <c r="F117" s="318" t="s">
        <v>1520</v>
      </c>
      <c r="G117" s="295"/>
      <c r="H117" s="295" t="s">
        <v>1566</v>
      </c>
      <c r="I117" s="295" t="s">
        <v>1567</v>
      </c>
      <c r="J117" s="295"/>
      <c r="K117" s="309"/>
    </row>
    <row r="118" spans="2:11" s="1" customFormat="1" ht="15" customHeight="1">
      <c r="B118" s="323"/>
      <c r="C118" s="329"/>
      <c r="D118" s="329"/>
      <c r="E118" s="329"/>
      <c r="F118" s="329"/>
      <c r="G118" s="329"/>
      <c r="H118" s="329"/>
      <c r="I118" s="329"/>
      <c r="J118" s="329"/>
      <c r="K118" s="325"/>
    </row>
    <row r="119" spans="2:11" s="1" customFormat="1" ht="18.75" customHeight="1">
      <c r="B119" s="330"/>
      <c r="C119" s="331"/>
      <c r="D119" s="331"/>
      <c r="E119" s="331"/>
      <c r="F119" s="332"/>
      <c r="G119" s="331"/>
      <c r="H119" s="331"/>
      <c r="I119" s="331"/>
      <c r="J119" s="331"/>
      <c r="K119" s="330"/>
    </row>
    <row r="120" spans="2:11" s="1" customFormat="1" ht="18.75" customHeight="1">
      <c r="B120" s="303"/>
      <c r="C120" s="303"/>
      <c r="D120" s="303"/>
      <c r="E120" s="303"/>
      <c r="F120" s="303"/>
      <c r="G120" s="303"/>
      <c r="H120" s="303"/>
      <c r="I120" s="303"/>
      <c r="J120" s="303"/>
      <c r="K120" s="303"/>
    </row>
    <row r="121" spans="2:11" s="1" customFormat="1" ht="7.5" customHeight="1">
      <c r="B121" s="333"/>
      <c r="C121" s="334"/>
      <c r="D121" s="334"/>
      <c r="E121" s="334"/>
      <c r="F121" s="334"/>
      <c r="G121" s="334"/>
      <c r="H121" s="334"/>
      <c r="I121" s="334"/>
      <c r="J121" s="334"/>
      <c r="K121" s="335"/>
    </row>
    <row r="122" spans="2:11" s="1" customFormat="1" ht="45" customHeight="1">
      <c r="B122" s="336"/>
      <c r="C122" s="286" t="s">
        <v>1568</v>
      </c>
      <c r="D122" s="286"/>
      <c r="E122" s="286"/>
      <c r="F122" s="286"/>
      <c r="G122" s="286"/>
      <c r="H122" s="286"/>
      <c r="I122" s="286"/>
      <c r="J122" s="286"/>
      <c r="K122" s="337"/>
    </row>
    <row r="123" spans="2:11" s="1" customFormat="1" ht="17.25" customHeight="1">
      <c r="B123" s="338"/>
      <c r="C123" s="310" t="s">
        <v>1514</v>
      </c>
      <c r="D123" s="310"/>
      <c r="E123" s="310"/>
      <c r="F123" s="310" t="s">
        <v>1515</v>
      </c>
      <c r="G123" s="311"/>
      <c r="H123" s="310" t="s">
        <v>56</v>
      </c>
      <c r="I123" s="310" t="s">
        <v>59</v>
      </c>
      <c r="J123" s="310" t="s">
        <v>1516</v>
      </c>
      <c r="K123" s="339"/>
    </row>
    <row r="124" spans="2:11" s="1" customFormat="1" ht="17.25" customHeight="1">
      <c r="B124" s="338"/>
      <c r="C124" s="312" t="s">
        <v>1517</v>
      </c>
      <c r="D124" s="312"/>
      <c r="E124" s="312"/>
      <c r="F124" s="313" t="s">
        <v>1518</v>
      </c>
      <c r="G124" s="314"/>
      <c r="H124" s="312"/>
      <c r="I124" s="312"/>
      <c r="J124" s="312" t="s">
        <v>1519</v>
      </c>
      <c r="K124" s="339"/>
    </row>
    <row r="125" spans="2:11" s="1" customFormat="1" ht="5.25" customHeight="1">
      <c r="B125" s="340"/>
      <c r="C125" s="315"/>
      <c r="D125" s="315"/>
      <c r="E125" s="315"/>
      <c r="F125" s="315"/>
      <c r="G125" s="341"/>
      <c r="H125" s="315"/>
      <c r="I125" s="315"/>
      <c r="J125" s="315"/>
      <c r="K125" s="342"/>
    </row>
    <row r="126" spans="2:11" s="1" customFormat="1" ht="15" customHeight="1">
      <c r="B126" s="340"/>
      <c r="C126" s="295" t="s">
        <v>1523</v>
      </c>
      <c r="D126" s="317"/>
      <c r="E126" s="317"/>
      <c r="F126" s="318" t="s">
        <v>1520</v>
      </c>
      <c r="G126" s="295"/>
      <c r="H126" s="295" t="s">
        <v>1560</v>
      </c>
      <c r="I126" s="295" t="s">
        <v>1522</v>
      </c>
      <c r="J126" s="295">
        <v>120</v>
      </c>
      <c r="K126" s="343"/>
    </row>
    <row r="127" spans="2:11" s="1" customFormat="1" ht="15" customHeight="1">
      <c r="B127" s="340"/>
      <c r="C127" s="295" t="s">
        <v>1569</v>
      </c>
      <c r="D127" s="295"/>
      <c r="E127" s="295"/>
      <c r="F127" s="318" t="s">
        <v>1520</v>
      </c>
      <c r="G127" s="295"/>
      <c r="H127" s="295" t="s">
        <v>1570</v>
      </c>
      <c r="I127" s="295" t="s">
        <v>1522</v>
      </c>
      <c r="J127" s="295" t="s">
        <v>1571</v>
      </c>
      <c r="K127" s="343"/>
    </row>
    <row r="128" spans="2:11" s="1" customFormat="1" ht="15" customHeight="1">
      <c r="B128" s="340"/>
      <c r="C128" s="295" t="s">
        <v>87</v>
      </c>
      <c r="D128" s="295"/>
      <c r="E128" s="295"/>
      <c r="F128" s="318" t="s">
        <v>1520</v>
      </c>
      <c r="G128" s="295"/>
      <c r="H128" s="295" t="s">
        <v>1572</v>
      </c>
      <c r="I128" s="295" t="s">
        <v>1522</v>
      </c>
      <c r="J128" s="295" t="s">
        <v>1571</v>
      </c>
      <c r="K128" s="343"/>
    </row>
    <row r="129" spans="2:11" s="1" customFormat="1" ht="15" customHeight="1">
      <c r="B129" s="340"/>
      <c r="C129" s="295" t="s">
        <v>1531</v>
      </c>
      <c r="D129" s="295"/>
      <c r="E129" s="295"/>
      <c r="F129" s="318" t="s">
        <v>1526</v>
      </c>
      <c r="G129" s="295"/>
      <c r="H129" s="295" t="s">
        <v>1532</v>
      </c>
      <c r="I129" s="295" t="s">
        <v>1522</v>
      </c>
      <c r="J129" s="295">
        <v>15</v>
      </c>
      <c r="K129" s="343"/>
    </row>
    <row r="130" spans="2:11" s="1" customFormat="1" ht="15" customHeight="1">
      <c r="B130" s="340"/>
      <c r="C130" s="321" t="s">
        <v>1533</v>
      </c>
      <c r="D130" s="321"/>
      <c r="E130" s="321"/>
      <c r="F130" s="322" t="s">
        <v>1526</v>
      </c>
      <c r="G130" s="321"/>
      <c r="H130" s="321" t="s">
        <v>1534</v>
      </c>
      <c r="I130" s="321" t="s">
        <v>1522</v>
      </c>
      <c r="J130" s="321">
        <v>15</v>
      </c>
      <c r="K130" s="343"/>
    </row>
    <row r="131" spans="2:11" s="1" customFormat="1" ht="15" customHeight="1">
      <c r="B131" s="340"/>
      <c r="C131" s="321" t="s">
        <v>1535</v>
      </c>
      <c r="D131" s="321"/>
      <c r="E131" s="321"/>
      <c r="F131" s="322" t="s">
        <v>1526</v>
      </c>
      <c r="G131" s="321"/>
      <c r="H131" s="321" t="s">
        <v>1536</v>
      </c>
      <c r="I131" s="321" t="s">
        <v>1522</v>
      </c>
      <c r="J131" s="321">
        <v>20</v>
      </c>
      <c r="K131" s="343"/>
    </row>
    <row r="132" spans="2:11" s="1" customFormat="1" ht="15" customHeight="1">
      <c r="B132" s="340"/>
      <c r="C132" s="321" t="s">
        <v>1537</v>
      </c>
      <c r="D132" s="321"/>
      <c r="E132" s="321"/>
      <c r="F132" s="322" t="s">
        <v>1526</v>
      </c>
      <c r="G132" s="321"/>
      <c r="H132" s="321" t="s">
        <v>1538</v>
      </c>
      <c r="I132" s="321" t="s">
        <v>1522</v>
      </c>
      <c r="J132" s="321">
        <v>20</v>
      </c>
      <c r="K132" s="343"/>
    </row>
    <row r="133" spans="2:11" s="1" customFormat="1" ht="15" customHeight="1">
      <c r="B133" s="340"/>
      <c r="C133" s="295" t="s">
        <v>1525</v>
      </c>
      <c r="D133" s="295"/>
      <c r="E133" s="295"/>
      <c r="F133" s="318" t="s">
        <v>1526</v>
      </c>
      <c r="G133" s="295"/>
      <c r="H133" s="295" t="s">
        <v>1560</v>
      </c>
      <c r="I133" s="295" t="s">
        <v>1522</v>
      </c>
      <c r="J133" s="295">
        <v>50</v>
      </c>
      <c r="K133" s="343"/>
    </row>
    <row r="134" spans="2:11" s="1" customFormat="1" ht="15" customHeight="1">
      <c r="B134" s="340"/>
      <c r="C134" s="295" t="s">
        <v>1539</v>
      </c>
      <c r="D134" s="295"/>
      <c r="E134" s="295"/>
      <c r="F134" s="318" t="s">
        <v>1526</v>
      </c>
      <c r="G134" s="295"/>
      <c r="H134" s="295" t="s">
        <v>1560</v>
      </c>
      <c r="I134" s="295" t="s">
        <v>1522</v>
      </c>
      <c r="J134" s="295">
        <v>50</v>
      </c>
      <c r="K134" s="343"/>
    </row>
    <row r="135" spans="2:11" s="1" customFormat="1" ht="15" customHeight="1">
      <c r="B135" s="340"/>
      <c r="C135" s="295" t="s">
        <v>1545</v>
      </c>
      <c r="D135" s="295"/>
      <c r="E135" s="295"/>
      <c r="F135" s="318" t="s">
        <v>1526</v>
      </c>
      <c r="G135" s="295"/>
      <c r="H135" s="295" t="s">
        <v>1560</v>
      </c>
      <c r="I135" s="295" t="s">
        <v>1522</v>
      </c>
      <c r="J135" s="295">
        <v>50</v>
      </c>
      <c r="K135" s="343"/>
    </row>
    <row r="136" spans="2:11" s="1" customFormat="1" ht="15" customHeight="1">
      <c r="B136" s="340"/>
      <c r="C136" s="295" t="s">
        <v>1547</v>
      </c>
      <c r="D136" s="295"/>
      <c r="E136" s="295"/>
      <c r="F136" s="318" t="s">
        <v>1526</v>
      </c>
      <c r="G136" s="295"/>
      <c r="H136" s="295" t="s">
        <v>1560</v>
      </c>
      <c r="I136" s="295" t="s">
        <v>1522</v>
      </c>
      <c r="J136" s="295">
        <v>50</v>
      </c>
      <c r="K136" s="343"/>
    </row>
    <row r="137" spans="2:11" s="1" customFormat="1" ht="15" customHeight="1">
      <c r="B137" s="340"/>
      <c r="C137" s="295" t="s">
        <v>1548</v>
      </c>
      <c r="D137" s="295"/>
      <c r="E137" s="295"/>
      <c r="F137" s="318" t="s">
        <v>1526</v>
      </c>
      <c r="G137" s="295"/>
      <c r="H137" s="295" t="s">
        <v>1573</v>
      </c>
      <c r="I137" s="295" t="s">
        <v>1522</v>
      </c>
      <c r="J137" s="295">
        <v>255</v>
      </c>
      <c r="K137" s="343"/>
    </row>
    <row r="138" spans="2:11" s="1" customFormat="1" ht="15" customHeight="1">
      <c r="B138" s="340"/>
      <c r="C138" s="295" t="s">
        <v>1550</v>
      </c>
      <c r="D138" s="295"/>
      <c r="E138" s="295"/>
      <c r="F138" s="318" t="s">
        <v>1520</v>
      </c>
      <c r="G138" s="295"/>
      <c r="H138" s="295" t="s">
        <v>1574</v>
      </c>
      <c r="I138" s="295" t="s">
        <v>1552</v>
      </c>
      <c r="J138" s="295"/>
      <c r="K138" s="343"/>
    </row>
    <row r="139" spans="2:11" s="1" customFormat="1" ht="15" customHeight="1">
      <c r="B139" s="340"/>
      <c r="C139" s="295" t="s">
        <v>1553</v>
      </c>
      <c r="D139" s="295"/>
      <c r="E139" s="295"/>
      <c r="F139" s="318" t="s">
        <v>1520</v>
      </c>
      <c r="G139" s="295"/>
      <c r="H139" s="295" t="s">
        <v>1575</v>
      </c>
      <c r="I139" s="295" t="s">
        <v>1555</v>
      </c>
      <c r="J139" s="295"/>
      <c r="K139" s="343"/>
    </row>
    <row r="140" spans="2:11" s="1" customFormat="1" ht="15" customHeight="1">
      <c r="B140" s="340"/>
      <c r="C140" s="295" t="s">
        <v>1556</v>
      </c>
      <c r="D140" s="295"/>
      <c r="E140" s="295"/>
      <c r="F140" s="318" t="s">
        <v>1520</v>
      </c>
      <c r="G140" s="295"/>
      <c r="H140" s="295" t="s">
        <v>1556</v>
      </c>
      <c r="I140" s="295" t="s">
        <v>1555</v>
      </c>
      <c r="J140" s="295"/>
      <c r="K140" s="343"/>
    </row>
    <row r="141" spans="2:11" s="1" customFormat="1" ht="15" customHeight="1">
      <c r="B141" s="340"/>
      <c r="C141" s="295" t="s">
        <v>40</v>
      </c>
      <c r="D141" s="295"/>
      <c r="E141" s="295"/>
      <c r="F141" s="318" t="s">
        <v>1520</v>
      </c>
      <c r="G141" s="295"/>
      <c r="H141" s="295" t="s">
        <v>1576</v>
      </c>
      <c r="I141" s="295" t="s">
        <v>1555</v>
      </c>
      <c r="J141" s="295"/>
      <c r="K141" s="343"/>
    </row>
    <row r="142" spans="2:11" s="1" customFormat="1" ht="15" customHeight="1">
      <c r="B142" s="340"/>
      <c r="C142" s="295" t="s">
        <v>1577</v>
      </c>
      <c r="D142" s="295"/>
      <c r="E142" s="295"/>
      <c r="F142" s="318" t="s">
        <v>1520</v>
      </c>
      <c r="G142" s="295"/>
      <c r="H142" s="295" t="s">
        <v>1578</v>
      </c>
      <c r="I142" s="295" t="s">
        <v>1555</v>
      </c>
      <c r="J142" s="295"/>
      <c r="K142" s="343"/>
    </row>
    <row r="143" spans="2:11" s="1" customFormat="1" ht="15" customHeight="1">
      <c r="B143" s="344"/>
      <c r="C143" s="345"/>
      <c r="D143" s="345"/>
      <c r="E143" s="345"/>
      <c r="F143" s="345"/>
      <c r="G143" s="345"/>
      <c r="H143" s="345"/>
      <c r="I143" s="345"/>
      <c r="J143" s="345"/>
      <c r="K143" s="346"/>
    </row>
    <row r="144" spans="2:11" s="1" customFormat="1" ht="18.75" customHeight="1">
      <c r="B144" s="331"/>
      <c r="C144" s="331"/>
      <c r="D144" s="331"/>
      <c r="E144" s="331"/>
      <c r="F144" s="332"/>
      <c r="G144" s="331"/>
      <c r="H144" s="331"/>
      <c r="I144" s="331"/>
      <c r="J144" s="331"/>
      <c r="K144" s="331"/>
    </row>
    <row r="145" spans="2:11" s="1" customFormat="1" ht="18.75" customHeight="1">
      <c r="B145" s="303"/>
      <c r="C145" s="303"/>
      <c r="D145" s="303"/>
      <c r="E145" s="303"/>
      <c r="F145" s="303"/>
      <c r="G145" s="303"/>
      <c r="H145" s="303"/>
      <c r="I145" s="303"/>
      <c r="J145" s="303"/>
      <c r="K145" s="303"/>
    </row>
    <row r="146" spans="2:11" s="1" customFormat="1" ht="7.5" customHeight="1">
      <c r="B146" s="304"/>
      <c r="C146" s="305"/>
      <c r="D146" s="305"/>
      <c r="E146" s="305"/>
      <c r="F146" s="305"/>
      <c r="G146" s="305"/>
      <c r="H146" s="305"/>
      <c r="I146" s="305"/>
      <c r="J146" s="305"/>
      <c r="K146" s="306"/>
    </row>
    <row r="147" spans="2:11" s="1" customFormat="1" ht="45" customHeight="1">
      <c r="B147" s="307"/>
      <c r="C147" s="308" t="s">
        <v>1579</v>
      </c>
      <c r="D147" s="308"/>
      <c r="E147" s="308"/>
      <c r="F147" s="308"/>
      <c r="G147" s="308"/>
      <c r="H147" s="308"/>
      <c r="I147" s="308"/>
      <c r="J147" s="308"/>
      <c r="K147" s="309"/>
    </row>
    <row r="148" spans="2:11" s="1" customFormat="1" ht="17.25" customHeight="1">
      <c r="B148" s="307"/>
      <c r="C148" s="310" t="s">
        <v>1514</v>
      </c>
      <c r="D148" s="310"/>
      <c r="E148" s="310"/>
      <c r="F148" s="310" t="s">
        <v>1515</v>
      </c>
      <c r="G148" s="311"/>
      <c r="H148" s="310" t="s">
        <v>56</v>
      </c>
      <c r="I148" s="310" t="s">
        <v>59</v>
      </c>
      <c r="J148" s="310" t="s">
        <v>1516</v>
      </c>
      <c r="K148" s="309"/>
    </row>
    <row r="149" spans="2:11" s="1" customFormat="1" ht="17.25" customHeight="1">
      <c r="B149" s="307"/>
      <c r="C149" s="312" t="s">
        <v>1517</v>
      </c>
      <c r="D149" s="312"/>
      <c r="E149" s="312"/>
      <c r="F149" s="313" t="s">
        <v>1518</v>
      </c>
      <c r="G149" s="314"/>
      <c r="H149" s="312"/>
      <c r="I149" s="312"/>
      <c r="J149" s="312" t="s">
        <v>1519</v>
      </c>
      <c r="K149" s="309"/>
    </row>
    <row r="150" spans="2:11" s="1" customFormat="1" ht="5.25" customHeight="1">
      <c r="B150" s="320"/>
      <c r="C150" s="315"/>
      <c r="D150" s="315"/>
      <c r="E150" s="315"/>
      <c r="F150" s="315"/>
      <c r="G150" s="316"/>
      <c r="H150" s="315"/>
      <c r="I150" s="315"/>
      <c r="J150" s="315"/>
      <c r="K150" s="343"/>
    </row>
    <row r="151" spans="2:11" s="1" customFormat="1" ht="15" customHeight="1">
      <c r="B151" s="320"/>
      <c r="C151" s="347" t="s">
        <v>1523</v>
      </c>
      <c r="D151" s="295"/>
      <c r="E151" s="295"/>
      <c r="F151" s="348" t="s">
        <v>1520</v>
      </c>
      <c r="G151" s="295"/>
      <c r="H151" s="347" t="s">
        <v>1560</v>
      </c>
      <c r="I151" s="347" t="s">
        <v>1522</v>
      </c>
      <c r="J151" s="347">
        <v>120</v>
      </c>
      <c r="K151" s="343"/>
    </row>
    <row r="152" spans="2:11" s="1" customFormat="1" ht="15" customHeight="1">
      <c r="B152" s="320"/>
      <c r="C152" s="347" t="s">
        <v>1569</v>
      </c>
      <c r="D152" s="295"/>
      <c r="E152" s="295"/>
      <c r="F152" s="348" t="s">
        <v>1520</v>
      </c>
      <c r="G152" s="295"/>
      <c r="H152" s="347" t="s">
        <v>1580</v>
      </c>
      <c r="I152" s="347" t="s">
        <v>1522</v>
      </c>
      <c r="J152" s="347" t="s">
        <v>1571</v>
      </c>
      <c r="K152" s="343"/>
    </row>
    <row r="153" spans="2:11" s="1" customFormat="1" ht="15" customHeight="1">
      <c r="B153" s="320"/>
      <c r="C153" s="347" t="s">
        <v>87</v>
      </c>
      <c r="D153" s="295"/>
      <c r="E153" s="295"/>
      <c r="F153" s="348" t="s">
        <v>1520</v>
      </c>
      <c r="G153" s="295"/>
      <c r="H153" s="347" t="s">
        <v>1581</v>
      </c>
      <c r="I153" s="347" t="s">
        <v>1522</v>
      </c>
      <c r="J153" s="347" t="s">
        <v>1571</v>
      </c>
      <c r="K153" s="343"/>
    </row>
    <row r="154" spans="2:11" s="1" customFormat="1" ht="15" customHeight="1">
      <c r="B154" s="320"/>
      <c r="C154" s="347" t="s">
        <v>1525</v>
      </c>
      <c r="D154" s="295"/>
      <c r="E154" s="295"/>
      <c r="F154" s="348" t="s">
        <v>1526</v>
      </c>
      <c r="G154" s="295"/>
      <c r="H154" s="347" t="s">
        <v>1560</v>
      </c>
      <c r="I154" s="347" t="s">
        <v>1522</v>
      </c>
      <c r="J154" s="347">
        <v>50</v>
      </c>
      <c r="K154" s="343"/>
    </row>
    <row r="155" spans="2:11" s="1" customFormat="1" ht="15" customHeight="1">
      <c r="B155" s="320"/>
      <c r="C155" s="347" t="s">
        <v>1528</v>
      </c>
      <c r="D155" s="295"/>
      <c r="E155" s="295"/>
      <c r="F155" s="348" t="s">
        <v>1520</v>
      </c>
      <c r="G155" s="295"/>
      <c r="H155" s="347" t="s">
        <v>1560</v>
      </c>
      <c r="I155" s="347" t="s">
        <v>1530</v>
      </c>
      <c r="J155" s="347"/>
      <c r="K155" s="343"/>
    </row>
    <row r="156" spans="2:11" s="1" customFormat="1" ht="15" customHeight="1">
      <c r="B156" s="320"/>
      <c r="C156" s="347" t="s">
        <v>1539</v>
      </c>
      <c r="D156" s="295"/>
      <c r="E156" s="295"/>
      <c r="F156" s="348" t="s">
        <v>1526</v>
      </c>
      <c r="G156" s="295"/>
      <c r="H156" s="347" t="s">
        <v>1560</v>
      </c>
      <c r="I156" s="347" t="s">
        <v>1522</v>
      </c>
      <c r="J156" s="347">
        <v>50</v>
      </c>
      <c r="K156" s="343"/>
    </row>
    <row r="157" spans="2:11" s="1" customFormat="1" ht="15" customHeight="1">
      <c r="B157" s="320"/>
      <c r="C157" s="347" t="s">
        <v>1547</v>
      </c>
      <c r="D157" s="295"/>
      <c r="E157" s="295"/>
      <c r="F157" s="348" t="s">
        <v>1526</v>
      </c>
      <c r="G157" s="295"/>
      <c r="H157" s="347" t="s">
        <v>1560</v>
      </c>
      <c r="I157" s="347" t="s">
        <v>1522</v>
      </c>
      <c r="J157" s="347">
        <v>50</v>
      </c>
      <c r="K157" s="343"/>
    </row>
    <row r="158" spans="2:11" s="1" customFormat="1" ht="15" customHeight="1">
      <c r="B158" s="320"/>
      <c r="C158" s="347" t="s">
        <v>1545</v>
      </c>
      <c r="D158" s="295"/>
      <c r="E158" s="295"/>
      <c r="F158" s="348" t="s">
        <v>1526</v>
      </c>
      <c r="G158" s="295"/>
      <c r="H158" s="347" t="s">
        <v>1560</v>
      </c>
      <c r="I158" s="347" t="s">
        <v>1522</v>
      </c>
      <c r="J158" s="347">
        <v>50</v>
      </c>
      <c r="K158" s="343"/>
    </row>
    <row r="159" spans="2:11" s="1" customFormat="1" ht="15" customHeight="1">
      <c r="B159" s="320"/>
      <c r="C159" s="347" t="s">
        <v>120</v>
      </c>
      <c r="D159" s="295"/>
      <c r="E159" s="295"/>
      <c r="F159" s="348" t="s">
        <v>1520</v>
      </c>
      <c r="G159" s="295"/>
      <c r="H159" s="347" t="s">
        <v>1582</v>
      </c>
      <c r="I159" s="347" t="s">
        <v>1522</v>
      </c>
      <c r="J159" s="347" t="s">
        <v>1583</v>
      </c>
      <c r="K159" s="343"/>
    </row>
    <row r="160" spans="2:11" s="1" customFormat="1" ht="15" customHeight="1">
      <c r="B160" s="320"/>
      <c r="C160" s="347" t="s">
        <v>1584</v>
      </c>
      <c r="D160" s="295"/>
      <c r="E160" s="295"/>
      <c r="F160" s="348" t="s">
        <v>1520</v>
      </c>
      <c r="G160" s="295"/>
      <c r="H160" s="347" t="s">
        <v>1585</v>
      </c>
      <c r="I160" s="347" t="s">
        <v>1555</v>
      </c>
      <c r="J160" s="347"/>
      <c r="K160" s="343"/>
    </row>
    <row r="161" spans="2:11" s="1" customFormat="1" ht="15" customHeight="1">
      <c r="B161" s="349"/>
      <c r="C161" s="329"/>
      <c r="D161" s="329"/>
      <c r="E161" s="329"/>
      <c r="F161" s="329"/>
      <c r="G161" s="329"/>
      <c r="H161" s="329"/>
      <c r="I161" s="329"/>
      <c r="J161" s="329"/>
      <c r="K161" s="350"/>
    </row>
    <row r="162" spans="2:11" s="1" customFormat="1" ht="18.75" customHeight="1">
      <c r="B162" s="331"/>
      <c r="C162" s="341"/>
      <c r="D162" s="341"/>
      <c r="E162" s="341"/>
      <c r="F162" s="351"/>
      <c r="G162" s="341"/>
      <c r="H162" s="341"/>
      <c r="I162" s="341"/>
      <c r="J162" s="341"/>
      <c r="K162" s="331"/>
    </row>
    <row r="163" spans="2:11" s="1" customFormat="1" ht="18.75" customHeight="1">
      <c r="B163" s="303"/>
      <c r="C163" s="303"/>
      <c r="D163" s="303"/>
      <c r="E163" s="303"/>
      <c r="F163" s="303"/>
      <c r="G163" s="303"/>
      <c r="H163" s="303"/>
      <c r="I163" s="303"/>
      <c r="J163" s="303"/>
      <c r="K163" s="303"/>
    </row>
    <row r="164" spans="2:11" s="1" customFormat="1" ht="7.5" customHeight="1">
      <c r="B164" s="282"/>
      <c r="C164" s="283"/>
      <c r="D164" s="283"/>
      <c r="E164" s="283"/>
      <c r="F164" s="283"/>
      <c r="G164" s="283"/>
      <c r="H164" s="283"/>
      <c r="I164" s="283"/>
      <c r="J164" s="283"/>
      <c r="K164" s="284"/>
    </row>
    <row r="165" spans="2:11" s="1" customFormat="1" ht="45" customHeight="1">
      <c r="B165" s="285"/>
      <c r="C165" s="286" t="s">
        <v>1586</v>
      </c>
      <c r="D165" s="286"/>
      <c r="E165" s="286"/>
      <c r="F165" s="286"/>
      <c r="G165" s="286"/>
      <c r="H165" s="286"/>
      <c r="I165" s="286"/>
      <c r="J165" s="286"/>
      <c r="K165" s="287"/>
    </row>
    <row r="166" spans="2:11" s="1" customFormat="1" ht="17.25" customHeight="1">
      <c r="B166" s="285"/>
      <c r="C166" s="310" t="s">
        <v>1514</v>
      </c>
      <c r="D166" s="310"/>
      <c r="E166" s="310"/>
      <c r="F166" s="310" t="s">
        <v>1515</v>
      </c>
      <c r="G166" s="352"/>
      <c r="H166" s="353" t="s">
        <v>56</v>
      </c>
      <c r="I166" s="353" t="s">
        <v>59</v>
      </c>
      <c r="J166" s="310" t="s">
        <v>1516</v>
      </c>
      <c r="K166" s="287"/>
    </row>
    <row r="167" spans="2:11" s="1" customFormat="1" ht="17.25" customHeight="1">
      <c r="B167" s="288"/>
      <c r="C167" s="312" t="s">
        <v>1517</v>
      </c>
      <c r="D167" s="312"/>
      <c r="E167" s="312"/>
      <c r="F167" s="313" t="s">
        <v>1518</v>
      </c>
      <c r="G167" s="354"/>
      <c r="H167" s="355"/>
      <c r="I167" s="355"/>
      <c r="J167" s="312" t="s">
        <v>1519</v>
      </c>
      <c r="K167" s="290"/>
    </row>
    <row r="168" spans="2:11" s="1" customFormat="1" ht="5.25" customHeight="1">
      <c r="B168" s="320"/>
      <c r="C168" s="315"/>
      <c r="D168" s="315"/>
      <c r="E168" s="315"/>
      <c r="F168" s="315"/>
      <c r="G168" s="316"/>
      <c r="H168" s="315"/>
      <c r="I168" s="315"/>
      <c r="J168" s="315"/>
      <c r="K168" s="343"/>
    </row>
    <row r="169" spans="2:11" s="1" customFormat="1" ht="15" customHeight="1">
      <c r="B169" s="320"/>
      <c r="C169" s="295" t="s">
        <v>1523</v>
      </c>
      <c r="D169" s="295"/>
      <c r="E169" s="295"/>
      <c r="F169" s="318" t="s">
        <v>1520</v>
      </c>
      <c r="G169" s="295"/>
      <c r="H169" s="295" t="s">
        <v>1560</v>
      </c>
      <c r="I169" s="295" t="s">
        <v>1522</v>
      </c>
      <c r="J169" s="295">
        <v>120</v>
      </c>
      <c r="K169" s="343"/>
    </row>
    <row r="170" spans="2:11" s="1" customFormat="1" ht="15" customHeight="1">
      <c r="B170" s="320"/>
      <c r="C170" s="295" t="s">
        <v>1569</v>
      </c>
      <c r="D170" s="295"/>
      <c r="E170" s="295"/>
      <c r="F170" s="318" t="s">
        <v>1520</v>
      </c>
      <c r="G170" s="295"/>
      <c r="H170" s="295" t="s">
        <v>1570</v>
      </c>
      <c r="I170" s="295" t="s">
        <v>1522</v>
      </c>
      <c r="J170" s="295" t="s">
        <v>1571</v>
      </c>
      <c r="K170" s="343"/>
    </row>
    <row r="171" spans="2:11" s="1" customFormat="1" ht="15" customHeight="1">
      <c r="B171" s="320"/>
      <c r="C171" s="295" t="s">
        <v>87</v>
      </c>
      <c r="D171" s="295"/>
      <c r="E171" s="295"/>
      <c r="F171" s="318" t="s">
        <v>1520</v>
      </c>
      <c r="G171" s="295"/>
      <c r="H171" s="295" t="s">
        <v>1587</v>
      </c>
      <c r="I171" s="295" t="s">
        <v>1522</v>
      </c>
      <c r="J171" s="295" t="s">
        <v>1571</v>
      </c>
      <c r="K171" s="343"/>
    </row>
    <row r="172" spans="2:11" s="1" customFormat="1" ht="15" customHeight="1">
      <c r="B172" s="320"/>
      <c r="C172" s="295" t="s">
        <v>1525</v>
      </c>
      <c r="D172" s="295"/>
      <c r="E172" s="295"/>
      <c r="F172" s="318" t="s">
        <v>1526</v>
      </c>
      <c r="G172" s="295"/>
      <c r="H172" s="295" t="s">
        <v>1587</v>
      </c>
      <c r="I172" s="295" t="s">
        <v>1522</v>
      </c>
      <c r="J172" s="295">
        <v>50</v>
      </c>
      <c r="K172" s="343"/>
    </row>
    <row r="173" spans="2:11" s="1" customFormat="1" ht="15" customHeight="1">
      <c r="B173" s="320"/>
      <c r="C173" s="295" t="s">
        <v>1528</v>
      </c>
      <c r="D173" s="295"/>
      <c r="E173" s="295"/>
      <c r="F173" s="318" t="s">
        <v>1520</v>
      </c>
      <c r="G173" s="295"/>
      <c r="H173" s="295" t="s">
        <v>1587</v>
      </c>
      <c r="I173" s="295" t="s">
        <v>1530</v>
      </c>
      <c r="J173" s="295"/>
      <c r="K173" s="343"/>
    </row>
    <row r="174" spans="2:11" s="1" customFormat="1" ht="15" customHeight="1">
      <c r="B174" s="320"/>
      <c r="C174" s="295" t="s">
        <v>1539</v>
      </c>
      <c r="D174" s="295"/>
      <c r="E174" s="295"/>
      <c r="F174" s="318" t="s">
        <v>1526</v>
      </c>
      <c r="G174" s="295"/>
      <c r="H174" s="295" t="s">
        <v>1587</v>
      </c>
      <c r="I174" s="295" t="s">
        <v>1522</v>
      </c>
      <c r="J174" s="295">
        <v>50</v>
      </c>
      <c r="K174" s="343"/>
    </row>
    <row r="175" spans="2:11" s="1" customFormat="1" ht="15" customHeight="1">
      <c r="B175" s="320"/>
      <c r="C175" s="295" t="s">
        <v>1547</v>
      </c>
      <c r="D175" s="295"/>
      <c r="E175" s="295"/>
      <c r="F175" s="318" t="s">
        <v>1526</v>
      </c>
      <c r="G175" s="295"/>
      <c r="H175" s="295" t="s">
        <v>1587</v>
      </c>
      <c r="I175" s="295" t="s">
        <v>1522</v>
      </c>
      <c r="J175" s="295">
        <v>50</v>
      </c>
      <c r="K175" s="343"/>
    </row>
    <row r="176" spans="2:11" s="1" customFormat="1" ht="15" customHeight="1">
      <c r="B176" s="320"/>
      <c r="C176" s="295" t="s">
        <v>1545</v>
      </c>
      <c r="D176" s="295"/>
      <c r="E176" s="295"/>
      <c r="F176" s="318" t="s">
        <v>1526</v>
      </c>
      <c r="G176" s="295"/>
      <c r="H176" s="295" t="s">
        <v>1587</v>
      </c>
      <c r="I176" s="295" t="s">
        <v>1522</v>
      </c>
      <c r="J176" s="295">
        <v>50</v>
      </c>
      <c r="K176" s="343"/>
    </row>
    <row r="177" spans="2:11" s="1" customFormat="1" ht="15" customHeight="1">
      <c r="B177" s="320"/>
      <c r="C177" s="295" t="s">
        <v>138</v>
      </c>
      <c r="D177" s="295"/>
      <c r="E177" s="295"/>
      <c r="F177" s="318" t="s">
        <v>1520</v>
      </c>
      <c r="G177" s="295"/>
      <c r="H177" s="295" t="s">
        <v>1588</v>
      </c>
      <c r="I177" s="295" t="s">
        <v>1589</v>
      </c>
      <c r="J177" s="295"/>
      <c r="K177" s="343"/>
    </row>
    <row r="178" spans="2:11" s="1" customFormat="1" ht="15" customHeight="1">
      <c r="B178" s="320"/>
      <c r="C178" s="295" t="s">
        <v>59</v>
      </c>
      <c r="D178" s="295"/>
      <c r="E178" s="295"/>
      <c r="F178" s="318" t="s">
        <v>1520</v>
      </c>
      <c r="G178" s="295"/>
      <c r="H178" s="295" t="s">
        <v>1590</v>
      </c>
      <c r="I178" s="295" t="s">
        <v>1591</v>
      </c>
      <c r="J178" s="295">
        <v>1</v>
      </c>
      <c r="K178" s="343"/>
    </row>
    <row r="179" spans="2:11" s="1" customFormat="1" ht="15" customHeight="1">
      <c r="B179" s="320"/>
      <c r="C179" s="295" t="s">
        <v>55</v>
      </c>
      <c r="D179" s="295"/>
      <c r="E179" s="295"/>
      <c r="F179" s="318" t="s">
        <v>1520</v>
      </c>
      <c r="G179" s="295"/>
      <c r="H179" s="295" t="s">
        <v>1592</v>
      </c>
      <c r="I179" s="295" t="s">
        <v>1522</v>
      </c>
      <c r="J179" s="295">
        <v>20</v>
      </c>
      <c r="K179" s="343"/>
    </row>
    <row r="180" spans="2:11" s="1" customFormat="1" ht="15" customHeight="1">
      <c r="B180" s="320"/>
      <c r="C180" s="295" t="s">
        <v>56</v>
      </c>
      <c r="D180" s="295"/>
      <c r="E180" s="295"/>
      <c r="F180" s="318" t="s">
        <v>1520</v>
      </c>
      <c r="G180" s="295"/>
      <c r="H180" s="295" t="s">
        <v>1593</v>
      </c>
      <c r="I180" s="295" t="s">
        <v>1522</v>
      </c>
      <c r="J180" s="295">
        <v>255</v>
      </c>
      <c r="K180" s="343"/>
    </row>
    <row r="181" spans="2:11" s="1" customFormat="1" ht="15" customHeight="1">
      <c r="B181" s="320"/>
      <c r="C181" s="295" t="s">
        <v>139</v>
      </c>
      <c r="D181" s="295"/>
      <c r="E181" s="295"/>
      <c r="F181" s="318" t="s">
        <v>1520</v>
      </c>
      <c r="G181" s="295"/>
      <c r="H181" s="295" t="s">
        <v>1484</v>
      </c>
      <c r="I181" s="295" t="s">
        <v>1522</v>
      </c>
      <c r="J181" s="295">
        <v>10</v>
      </c>
      <c r="K181" s="343"/>
    </row>
    <row r="182" spans="2:11" s="1" customFormat="1" ht="15" customHeight="1">
      <c r="B182" s="320"/>
      <c r="C182" s="295" t="s">
        <v>140</v>
      </c>
      <c r="D182" s="295"/>
      <c r="E182" s="295"/>
      <c r="F182" s="318" t="s">
        <v>1520</v>
      </c>
      <c r="G182" s="295"/>
      <c r="H182" s="295" t="s">
        <v>1594</v>
      </c>
      <c r="I182" s="295" t="s">
        <v>1555</v>
      </c>
      <c r="J182" s="295"/>
      <c r="K182" s="343"/>
    </row>
    <row r="183" spans="2:11" s="1" customFormat="1" ht="15" customHeight="1">
      <c r="B183" s="320"/>
      <c r="C183" s="295" t="s">
        <v>1595</v>
      </c>
      <c r="D183" s="295"/>
      <c r="E183" s="295"/>
      <c r="F183" s="318" t="s">
        <v>1520</v>
      </c>
      <c r="G183" s="295"/>
      <c r="H183" s="295" t="s">
        <v>1596</v>
      </c>
      <c r="I183" s="295" t="s">
        <v>1555</v>
      </c>
      <c r="J183" s="295"/>
      <c r="K183" s="343"/>
    </row>
    <row r="184" spans="2:11" s="1" customFormat="1" ht="15" customHeight="1">
      <c r="B184" s="320"/>
      <c r="C184" s="295" t="s">
        <v>1584</v>
      </c>
      <c r="D184" s="295"/>
      <c r="E184" s="295"/>
      <c r="F184" s="318" t="s">
        <v>1520</v>
      </c>
      <c r="G184" s="295"/>
      <c r="H184" s="295" t="s">
        <v>1597</v>
      </c>
      <c r="I184" s="295" t="s">
        <v>1555</v>
      </c>
      <c r="J184" s="295"/>
      <c r="K184" s="343"/>
    </row>
    <row r="185" spans="2:11" s="1" customFormat="1" ht="15" customHeight="1">
      <c r="B185" s="320"/>
      <c r="C185" s="295" t="s">
        <v>142</v>
      </c>
      <c r="D185" s="295"/>
      <c r="E185" s="295"/>
      <c r="F185" s="318" t="s">
        <v>1526</v>
      </c>
      <c r="G185" s="295"/>
      <c r="H185" s="295" t="s">
        <v>1598</v>
      </c>
      <c r="I185" s="295" t="s">
        <v>1522</v>
      </c>
      <c r="J185" s="295">
        <v>50</v>
      </c>
      <c r="K185" s="343"/>
    </row>
    <row r="186" spans="2:11" s="1" customFormat="1" ht="15" customHeight="1">
      <c r="B186" s="320"/>
      <c r="C186" s="295" t="s">
        <v>1599</v>
      </c>
      <c r="D186" s="295"/>
      <c r="E186" s="295"/>
      <c r="F186" s="318" t="s">
        <v>1526</v>
      </c>
      <c r="G186" s="295"/>
      <c r="H186" s="295" t="s">
        <v>1600</v>
      </c>
      <c r="I186" s="295" t="s">
        <v>1601</v>
      </c>
      <c r="J186" s="295"/>
      <c r="K186" s="343"/>
    </row>
    <row r="187" spans="2:11" s="1" customFormat="1" ht="15" customHeight="1">
      <c r="B187" s="320"/>
      <c r="C187" s="295" t="s">
        <v>1602</v>
      </c>
      <c r="D187" s="295"/>
      <c r="E187" s="295"/>
      <c r="F187" s="318" t="s">
        <v>1526</v>
      </c>
      <c r="G187" s="295"/>
      <c r="H187" s="295" t="s">
        <v>1603</v>
      </c>
      <c r="I187" s="295" t="s">
        <v>1601</v>
      </c>
      <c r="J187" s="295"/>
      <c r="K187" s="343"/>
    </row>
    <row r="188" spans="2:11" s="1" customFormat="1" ht="15" customHeight="1">
      <c r="B188" s="320"/>
      <c r="C188" s="295" t="s">
        <v>1604</v>
      </c>
      <c r="D188" s="295"/>
      <c r="E188" s="295"/>
      <c r="F188" s="318" t="s">
        <v>1526</v>
      </c>
      <c r="G188" s="295"/>
      <c r="H188" s="295" t="s">
        <v>1605</v>
      </c>
      <c r="I188" s="295" t="s">
        <v>1601</v>
      </c>
      <c r="J188" s="295"/>
      <c r="K188" s="343"/>
    </row>
    <row r="189" spans="2:11" s="1" customFormat="1" ht="15" customHeight="1">
      <c r="B189" s="320"/>
      <c r="C189" s="356" t="s">
        <v>1606</v>
      </c>
      <c r="D189" s="295"/>
      <c r="E189" s="295"/>
      <c r="F189" s="318" t="s">
        <v>1526</v>
      </c>
      <c r="G189" s="295"/>
      <c r="H189" s="295" t="s">
        <v>1607</v>
      </c>
      <c r="I189" s="295" t="s">
        <v>1608</v>
      </c>
      <c r="J189" s="357" t="s">
        <v>1609</v>
      </c>
      <c r="K189" s="343"/>
    </row>
    <row r="190" spans="2:11" s="1" customFormat="1" ht="15" customHeight="1">
      <c r="B190" s="320"/>
      <c r="C190" s="356" t="s">
        <v>44</v>
      </c>
      <c r="D190" s="295"/>
      <c r="E190" s="295"/>
      <c r="F190" s="318" t="s">
        <v>1520</v>
      </c>
      <c r="G190" s="295"/>
      <c r="H190" s="292" t="s">
        <v>1610</v>
      </c>
      <c r="I190" s="295" t="s">
        <v>1611</v>
      </c>
      <c r="J190" s="295"/>
      <c r="K190" s="343"/>
    </row>
    <row r="191" spans="2:11" s="1" customFormat="1" ht="15" customHeight="1">
      <c r="B191" s="320"/>
      <c r="C191" s="356" t="s">
        <v>1612</v>
      </c>
      <c r="D191" s="295"/>
      <c r="E191" s="295"/>
      <c r="F191" s="318" t="s">
        <v>1520</v>
      </c>
      <c r="G191" s="295"/>
      <c r="H191" s="295" t="s">
        <v>1613</v>
      </c>
      <c r="I191" s="295" t="s">
        <v>1555</v>
      </c>
      <c r="J191" s="295"/>
      <c r="K191" s="343"/>
    </row>
    <row r="192" spans="2:11" s="1" customFormat="1" ht="15" customHeight="1">
      <c r="B192" s="320"/>
      <c r="C192" s="356" t="s">
        <v>1614</v>
      </c>
      <c r="D192" s="295"/>
      <c r="E192" s="295"/>
      <c r="F192" s="318" t="s">
        <v>1520</v>
      </c>
      <c r="G192" s="295"/>
      <c r="H192" s="295" t="s">
        <v>1615</v>
      </c>
      <c r="I192" s="295" t="s">
        <v>1555</v>
      </c>
      <c r="J192" s="295"/>
      <c r="K192" s="343"/>
    </row>
    <row r="193" spans="2:11" s="1" customFormat="1" ht="15" customHeight="1">
      <c r="B193" s="320"/>
      <c r="C193" s="356" t="s">
        <v>1616</v>
      </c>
      <c r="D193" s="295"/>
      <c r="E193" s="295"/>
      <c r="F193" s="318" t="s">
        <v>1526</v>
      </c>
      <c r="G193" s="295"/>
      <c r="H193" s="295" t="s">
        <v>1617</v>
      </c>
      <c r="I193" s="295" t="s">
        <v>1555</v>
      </c>
      <c r="J193" s="295"/>
      <c r="K193" s="343"/>
    </row>
    <row r="194" spans="2:11" s="1" customFormat="1" ht="15" customHeight="1">
      <c r="B194" s="349"/>
      <c r="C194" s="358"/>
      <c r="D194" s="329"/>
      <c r="E194" s="329"/>
      <c r="F194" s="329"/>
      <c r="G194" s="329"/>
      <c r="H194" s="329"/>
      <c r="I194" s="329"/>
      <c r="J194" s="329"/>
      <c r="K194" s="350"/>
    </row>
    <row r="195" spans="2:11" s="1" customFormat="1" ht="18.75" customHeight="1">
      <c r="B195" s="331"/>
      <c r="C195" s="341"/>
      <c r="D195" s="341"/>
      <c r="E195" s="341"/>
      <c r="F195" s="351"/>
      <c r="G195" s="341"/>
      <c r="H195" s="341"/>
      <c r="I195" s="341"/>
      <c r="J195" s="341"/>
      <c r="K195" s="331"/>
    </row>
    <row r="196" spans="2:11" s="1" customFormat="1" ht="18.75" customHeight="1">
      <c r="B196" s="331"/>
      <c r="C196" s="341"/>
      <c r="D196" s="341"/>
      <c r="E196" s="341"/>
      <c r="F196" s="351"/>
      <c r="G196" s="341"/>
      <c r="H196" s="341"/>
      <c r="I196" s="341"/>
      <c r="J196" s="341"/>
      <c r="K196" s="331"/>
    </row>
    <row r="197" spans="2:11" s="1" customFormat="1" ht="18.75" customHeight="1">
      <c r="B197" s="303"/>
      <c r="C197" s="303"/>
      <c r="D197" s="303"/>
      <c r="E197" s="303"/>
      <c r="F197" s="303"/>
      <c r="G197" s="303"/>
      <c r="H197" s="303"/>
      <c r="I197" s="303"/>
      <c r="J197" s="303"/>
      <c r="K197" s="303"/>
    </row>
    <row r="198" spans="2:11" s="1" customFormat="1" ht="13.5">
      <c r="B198" s="282"/>
      <c r="C198" s="283"/>
      <c r="D198" s="283"/>
      <c r="E198" s="283"/>
      <c r="F198" s="283"/>
      <c r="G198" s="283"/>
      <c r="H198" s="283"/>
      <c r="I198" s="283"/>
      <c r="J198" s="283"/>
      <c r="K198" s="284"/>
    </row>
    <row r="199" spans="2:11" s="1" customFormat="1" ht="21">
      <c r="B199" s="285"/>
      <c r="C199" s="286" t="s">
        <v>1618</v>
      </c>
      <c r="D199" s="286"/>
      <c r="E199" s="286"/>
      <c r="F199" s="286"/>
      <c r="G199" s="286"/>
      <c r="H199" s="286"/>
      <c r="I199" s="286"/>
      <c r="J199" s="286"/>
      <c r="K199" s="287"/>
    </row>
    <row r="200" spans="2:11" s="1" customFormat="1" ht="25.5" customHeight="1">
      <c r="B200" s="285"/>
      <c r="C200" s="359" t="s">
        <v>1619</v>
      </c>
      <c r="D200" s="359"/>
      <c r="E200" s="359"/>
      <c r="F200" s="359" t="s">
        <v>1620</v>
      </c>
      <c r="G200" s="360"/>
      <c r="H200" s="359" t="s">
        <v>1621</v>
      </c>
      <c r="I200" s="359"/>
      <c r="J200" s="359"/>
      <c r="K200" s="287"/>
    </row>
    <row r="201" spans="2:11" s="1" customFormat="1" ht="5.25" customHeight="1">
      <c r="B201" s="320"/>
      <c r="C201" s="315"/>
      <c r="D201" s="315"/>
      <c r="E201" s="315"/>
      <c r="F201" s="315"/>
      <c r="G201" s="341"/>
      <c r="H201" s="315"/>
      <c r="I201" s="315"/>
      <c r="J201" s="315"/>
      <c r="K201" s="343"/>
    </row>
    <row r="202" spans="2:11" s="1" customFormat="1" ht="15" customHeight="1">
      <c r="B202" s="320"/>
      <c r="C202" s="295" t="s">
        <v>1611</v>
      </c>
      <c r="D202" s="295"/>
      <c r="E202" s="295"/>
      <c r="F202" s="318" t="s">
        <v>45</v>
      </c>
      <c r="G202" s="295"/>
      <c r="H202" s="295" t="s">
        <v>1622</v>
      </c>
      <c r="I202" s="295"/>
      <c r="J202" s="295"/>
      <c r="K202" s="343"/>
    </row>
    <row r="203" spans="2:11" s="1" customFormat="1" ht="15" customHeight="1">
      <c r="B203" s="320"/>
      <c r="C203" s="295"/>
      <c r="D203" s="295"/>
      <c r="E203" s="295"/>
      <c r="F203" s="318" t="s">
        <v>46</v>
      </c>
      <c r="G203" s="295"/>
      <c r="H203" s="295" t="s">
        <v>1623</v>
      </c>
      <c r="I203" s="295"/>
      <c r="J203" s="295"/>
      <c r="K203" s="343"/>
    </row>
    <row r="204" spans="2:11" s="1" customFormat="1" ht="15" customHeight="1">
      <c r="B204" s="320"/>
      <c r="C204" s="295"/>
      <c r="D204" s="295"/>
      <c r="E204" s="295"/>
      <c r="F204" s="318" t="s">
        <v>49</v>
      </c>
      <c r="G204" s="295"/>
      <c r="H204" s="295" t="s">
        <v>1624</v>
      </c>
      <c r="I204" s="295"/>
      <c r="J204" s="295"/>
      <c r="K204" s="343"/>
    </row>
    <row r="205" spans="2:11" s="1" customFormat="1" ht="15" customHeight="1">
      <c r="B205" s="320"/>
      <c r="C205" s="295"/>
      <c r="D205" s="295"/>
      <c r="E205" s="295"/>
      <c r="F205" s="318" t="s">
        <v>47</v>
      </c>
      <c r="G205" s="295"/>
      <c r="H205" s="295" t="s">
        <v>1625</v>
      </c>
      <c r="I205" s="295"/>
      <c r="J205" s="295"/>
      <c r="K205" s="343"/>
    </row>
    <row r="206" spans="2:11" s="1" customFormat="1" ht="15" customHeight="1">
      <c r="B206" s="320"/>
      <c r="C206" s="295"/>
      <c r="D206" s="295"/>
      <c r="E206" s="295"/>
      <c r="F206" s="318" t="s">
        <v>48</v>
      </c>
      <c r="G206" s="295"/>
      <c r="H206" s="295" t="s">
        <v>1626</v>
      </c>
      <c r="I206" s="295"/>
      <c r="J206" s="295"/>
      <c r="K206" s="343"/>
    </row>
    <row r="207" spans="2:11" s="1" customFormat="1" ht="15" customHeight="1">
      <c r="B207" s="320"/>
      <c r="C207" s="295"/>
      <c r="D207" s="295"/>
      <c r="E207" s="295"/>
      <c r="F207" s="318"/>
      <c r="G207" s="295"/>
      <c r="H207" s="295"/>
      <c r="I207" s="295"/>
      <c r="J207" s="295"/>
      <c r="K207" s="343"/>
    </row>
    <row r="208" spans="2:11" s="1" customFormat="1" ht="15" customHeight="1">
      <c r="B208" s="320"/>
      <c r="C208" s="295" t="s">
        <v>1567</v>
      </c>
      <c r="D208" s="295"/>
      <c r="E208" s="295"/>
      <c r="F208" s="318" t="s">
        <v>80</v>
      </c>
      <c r="G208" s="295"/>
      <c r="H208" s="295" t="s">
        <v>1627</v>
      </c>
      <c r="I208" s="295"/>
      <c r="J208" s="295"/>
      <c r="K208" s="343"/>
    </row>
    <row r="209" spans="2:11" s="1" customFormat="1" ht="15" customHeight="1">
      <c r="B209" s="320"/>
      <c r="C209" s="295"/>
      <c r="D209" s="295"/>
      <c r="E209" s="295"/>
      <c r="F209" s="318" t="s">
        <v>1465</v>
      </c>
      <c r="G209" s="295"/>
      <c r="H209" s="295" t="s">
        <v>1466</v>
      </c>
      <c r="I209" s="295"/>
      <c r="J209" s="295"/>
      <c r="K209" s="343"/>
    </row>
    <row r="210" spans="2:11" s="1" customFormat="1" ht="15" customHeight="1">
      <c r="B210" s="320"/>
      <c r="C210" s="295"/>
      <c r="D210" s="295"/>
      <c r="E210" s="295"/>
      <c r="F210" s="318" t="s">
        <v>1463</v>
      </c>
      <c r="G210" s="295"/>
      <c r="H210" s="295" t="s">
        <v>1628</v>
      </c>
      <c r="I210" s="295"/>
      <c r="J210" s="295"/>
      <c r="K210" s="343"/>
    </row>
    <row r="211" spans="2:11" s="1" customFormat="1" ht="15" customHeight="1">
      <c r="B211" s="361"/>
      <c r="C211" s="295"/>
      <c r="D211" s="295"/>
      <c r="E211" s="295"/>
      <c r="F211" s="318" t="s">
        <v>109</v>
      </c>
      <c r="G211" s="356"/>
      <c r="H211" s="347" t="s">
        <v>108</v>
      </c>
      <c r="I211" s="347"/>
      <c r="J211" s="347"/>
      <c r="K211" s="362"/>
    </row>
    <row r="212" spans="2:11" s="1" customFormat="1" ht="15" customHeight="1">
      <c r="B212" s="361"/>
      <c r="C212" s="295"/>
      <c r="D212" s="295"/>
      <c r="E212" s="295"/>
      <c r="F212" s="318" t="s">
        <v>1467</v>
      </c>
      <c r="G212" s="356"/>
      <c r="H212" s="347" t="s">
        <v>1446</v>
      </c>
      <c r="I212" s="347"/>
      <c r="J212" s="347"/>
      <c r="K212" s="362"/>
    </row>
    <row r="213" spans="2:11" s="1" customFormat="1" ht="15" customHeight="1">
      <c r="B213" s="361"/>
      <c r="C213" s="295"/>
      <c r="D213" s="295"/>
      <c r="E213" s="295"/>
      <c r="F213" s="318"/>
      <c r="G213" s="356"/>
      <c r="H213" s="347"/>
      <c r="I213" s="347"/>
      <c r="J213" s="347"/>
      <c r="K213" s="362"/>
    </row>
    <row r="214" spans="2:11" s="1" customFormat="1" ht="15" customHeight="1">
      <c r="B214" s="361"/>
      <c r="C214" s="295" t="s">
        <v>1591</v>
      </c>
      <c r="D214" s="295"/>
      <c r="E214" s="295"/>
      <c r="F214" s="318">
        <v>1</v>
      </c>
      <c r="G214" s="356"/>
      <c r="H214" s="347" t="s">
        <v>1629</v>
      </c>
      <c r="I214" s="347"/>
      <c r="J214" s="347"/>
      <c r="K214" s="362"/>
    </row>
    <row r="215" spans="2:11" s="1" customFormat="1" ht="15" customHeight="1">
      <c r="B215" s="361"/>
      <c r="C215" s="295"/>
      <c r="D215" s="295"/>
      <c r="E215" s="295"/>
      <c r="F215" s="318">
        <v>2</v>
      </c>
      <c r="G215" s="356"/>
      <c r="H215" s="347" t="s">
        <v>1630</v>
      </c>
      <c r="I215" s="347"/>
      <c r="J215" s="347"/>
      <c r="K215" s="362"/>
    </row>
    <row r="216" spans="2:11" s="1" customFormat="1" ht="15" customHeight="1">
      <c r="B216" s="361"/>
      <c r="C216" s="295"/>
      <c r="D216" s="295"/>
      <c r="E216" s="295"/>
      <c r="F216" s="318">
        <v>3</v>
      </c>
      <c r="G216" s="356"/>
      <c r="H216" s="347" t="s">
        <v>1631</v>
      </c>
      <c r="I216" s="347"/>
      <c r="J216" s="347"/>
      <c r="K216" s="362"/>
    </row>
    <row r="217" spans="2:11" s="1" customFormat="1" ht="15" customHeight="1">
      <c r="B217" s="361"/>
      <c r="C217" s="295"/>
      <c r="D217" s="295"/>
      <c r="E217" s="295"/>
      <c r="F217" s="318">
        <v>4</v>
      </c>
      <c r="G217" s="356"/>
      <c r="H217" s="347" t="s">
        <v>1632</v>
      </c>
      <c r="I217" s="347"/>
      <c r="J217" s="347"/>
      <c r="K217" s="362"/>
    </row>
    <row r="218" spans="2:11" s="1" customFormat="1" ht="12.75" customHeight="1">
      <c r="B218" s="363"/>
      <c r="C218" s="364"/>
      <c r="D218" s="364"/>
      <c r="E218" s="364"/>
      <c r="F218" s="364"/>
      <c r="G218" s="364"/>
      <c r="H218" s="364"/>
      <c r="I218" s="364"/>
      <c r="J218" s="364"/>
      <c r="K218" s="365"/>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0"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Zdeněk Basl</dc:creator>
  <cp:keywords/>
  <dc:description/>
  <cp:lastModifiedBy>Zdeněk Basl</cp:lastModifiedBy>
  <dcterms:created xsi:type="dcterms:W3CDTF">2021-03-24T18:36:08Z</dcterms:created>
  <dcterms:modified xsi:type="dcterms:W3CDTF">2021-03-24T18:36:21Z</dcterms:modified>
  <cp:category/>
  <cp:version/>
  <cp:contentType/>
  <cp:contentStatus/>
</cp:coreProperties>
</file>