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10" yWindow="615" windowWidth="17895" windowHeight="11190"/>
  </bookViews>
  <sheets>
    <sheet name="Rekapitulace stavby" sheetId="1" r:id="rId1"/>
    <sheet name="1 - SO 110 Komunikace" sheetId="2" r:id="rId2"/>
    <sheet name="2 - Vedlejší rozpočtové n..." sheetId="3" r:id="rId3"/>
    <sheet name="Pokyny pro vyplnění" sheetId="4" r:id="rId4"/>
  </sheets>
  <definedNames>
    <definedName name="_xlnm._FilterDatabase" localSheetId="1" hidden="1">'1 - SO 110 Komunikace'!$C$90:$K$326</definedName>
    <definedName name="_xlnm._FilterDatabase" localSheetId="2" hidden="1">'2 - Vedlejší rozpočtové n...'!$C$80:$K$88</definedName>
    <definedName name="_xlnm.Print_Titles" localSheetId="1">'1 - SO 110 Komunikace'!$90:$90</definedName>
    <definedName name="_xlnm.Print_Titles" localSheetId="2">'2 - Vedlejší rozpočtové n...'!$80:$80</definedName>
    <definedName name="_xlnm.Print_Titles" localSheetId="0">'Rekapitulace stavby'!$52:$52</definedName>
    <definedName name="_xlnm.Print_Area" localSheetId="1">'1 - SO 110 Komunikace'!$C$4:$J$39,'1 - SO 110 Komunikace'!$C$45:$J$72,'1 - SO 110 Komunikace'!$C$78:$K$326</definedName>
    <definedName name="_xlnm.Print_Area" localSheetId="2">'2 - Vedlejší rozpočtové n...'!$C$4:$J$39,'2 - Vedlejší rozpočtové n...'!$C$45:$J$62,'2 - Vedlejší rozpočtové n...'!$C$68:$K$88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 s="1"/>
  <c r="BI87" i="3"/>
  <c r="BH87" i="3"/>
  <c r="BG87" i="3"/>
  <c r="BF87" i="3"/>
  <c r="T87" i="3"/>
  <c r="R87" i="3"/>
  <c r="P87" i="3"/>
  <c r="BI86" i="3"/>
  <c r="BH86" i="3"/>
  <c r="BG86" i="3"/>
  <c r="BF86" i="3"/>
  <c r="T86" i="3"/>
  <c r="R86" i="3"/>
  <c r="P86" i="3"/>
  <c r="BI85" i="3"/>
  <c r="BH85" i="3"/>
  <c r="BG85" i="3"/>
  <c r="BF85" i="3"/>
  <c r="T85" i="3"/>
  <c r="R85" i="3"/>
  <c r="P85" i="3"/>
  <c r="BI84" i="3"/>
  <c r="BH84" i="3"/>
  <c r="BG84" i="3"/>
  <c r="BF84" i="3"/>
  <c r="T84" i="3"/>
  <c r="R84" i="3"/>
  <c r="P84" i="3"/>
  <c r="J77" i="3"/>
  <c r="F75" i="3"/>
  <c r="E73" i="3"/>
  <c r="J54" i="3"/>
  <c r="F52" i="3"/>
  <c r="E50" i="3"/>
  <c r="J24" i="3"/>
  <c r="E24" i="3"/>
  <c r="J78" i="3" s="1"/>
  <c r="J23" i="3"/>
  <c r="J18" i="3"/>
  <c r="E18" i="3"/>
  <c r="F78" i="3" s="1"/>
  <c r="J17" i="3"/>
  <c r="J15" i="3"/>
  <c r="E15" i="3"/>
  <c r="F77" i="3" s="1"/>
  <c r="J14" i="3"/>
  <c r="J12" i="3"/>
  <c r="J75" i="3" s="1"/>
  <c r="E7" i="3"/>
  <c r="E71" i="3"/>
  <c r="J37" i="2"/>
  <c r="J36" i="2"/>
  <c r="AY55" i="1" s="1"/>
  <c r="J35" i="2"/>
  <c r="AX55" i="1"/>
  <c r="BI323" i="2"/>
  <c r="BH323" i="2"/>
  <c r="BG323" i="2"/>
  <c r="BF323" i="2"/>
  <c r="T323" i="2"/>
  <c r="R323" i="2"/>
  <c r="P323" i="2"/>
  <c r="BI319" i="2"/>
  <c r="BH319" i="2"/>
  <c r="BG319" i="2"/>
  <c r="BF319" i="2"/>
  <c r="T319" i="2"/>
  <c r="R319" i="2"/>
  <c r="P319" i="2"/>
  <c r="BI316" i="2"/>
  <c r="BH316" i="2"/>
  <c r="BG316" i="2"/>
  <c r="BF316" i="2"/>
  <c r="T316" i="2"/>
  <c r="R316" i="2"/>
  <c r="P316" i="2"/>
  <c r="BI312" i="2"/>
  <c r="BH312" i="2"/>
  <c r="BG312" i="2"/>
  <c r="BF312" i="2"/>
  <c r="T312" i="2"/>
  <c r="R312" i="2"/>
  <c r="P312" i="2"/>
  <c r="BI308" i="2"/>
  <c r="BH308" i="2"/>
  <c r="BG308" i="2"/>
  <c r="BF308" i="2"/>
  <c r="T308" i="2"/>
  <c r="R308" i="2"/>
  <c r="P308" i="2"/>
  <c r="BI304" i="2"/>
  <c r="BH304" i="2"/>
  <c r="BG304" i="2"/>
  <c r="BF304" i="2"/>
  <c r="T304" i="2"/>
  <c r="R304" i="2"/>
  <c r="P304" i="2"/>
  <c r="BI299" i="2"/>
  <c r="BH299" i="2"/>
  <c r="BG299" i="2"/>
  <c r="BF299" i="2"/>
  <c r="T299" i="2"/>
  <c r="R299" i="2"/>
  <c r="P299" i="2"/>
  <c r="BI295" i="2"/>
  <c r="BH295" i="2"/>
  <c r="BG295" i="2"/>
  <c r="BF295" i="2"/>
  <c r="T295" i="2"/>
  <c r="R295" i="2"/>
  <c r="P295" i="2"/>
  <c r="BI291" i="2"/>
  <c r="BH291" i="2"/>
  <c r="BG291" i="2"/>
  <c r="BF291" i="2"/>
  <c r="T291" i="2"/>
  <c r="R291" i="2"/>
  <c r="P291" i="2"/>
  <c r="BI289" i="2"/>
  <c r="BH289" i="2"/>
  <c r="BG289" i="2"/>
  <c r="BF289" i="2"/>
  <c r="T289" i="2"/>
  <c r="R289" i="2"/>
  <c r="P289" i="2"/>
  <c r="BI285" i="2"/>
  <c r="BH285" i="2"/>
  <c r="BG285" i="2"/>
  <c r="BF285" i="2"/>
  <c r="T285" i="2"/>
  <c r="R285" i="2"/>
  <c r="P285" i="2"/>
  <c r="BI280" i="2"/>
  <c r="BH280" i="2"/>
  <c r="BG280" i="2"/>
  <c r="BF280" i="2"/>
  <c r="T280" i="2"/>
  <c r="R280" i="2"/>
  <c r="P280" i="2"/>
  <c r="BI276" i="2"/>
  <c r="BH276" i="2"/>
  <c r="BG276" i="2"/>
  <c r="BF276" i="2"/>
  <c r="T276" i="2"/>
  <c r="R276" i="2"/>
  <c r="P276" i="2"/>
  <c r="BI272" i="2"/>
  <c r="BH272" i="2"/>
  <c r="BG272" i="2"/>
  <c r="BF272" i="2"/>
  <c r="T272" i="2"/>
  <c r="R272" i="2"/>
  <c r="P272" i="2"/>
  <c r="BI266" i="2"/>
  <c r="BH266" i="2"/>
  <c r="BG266" i="2"/>
  <c r="BF266" i="2"/>
  <c r="T266" i="2"/>
  <c r="R266" i="2"/>
  <c r="P266" i="2"/>
  <c r="BI262" i="2"/>
  <c r="BH262" i="2"/>
  <c r="BG262" i="2"/>
  <c r="BF262" i="2"/>
  <c r="T262" i="2"/>
  <c r="R262" i="2"/>
  <c r="P262" i="2"/>
  <c r="BI258" i="2"/>
  <c r="BH258" i="2"/>
  <c r="BG258" i="2"/>
  <c r="BF258" i="2"/>
  <c r="T258" i="2"/>
  <c r="R258" i="2"/>
  <c r="P258" i="2"/>
  <c r="BI254" i="2"/>
  <c r="BH254" i="2"/>
  <c r="BG254" i="2"/>
  <c r="BF254" i="2"/>
  <c r="T254" i="2"/>
  <c r="R254" i="2"/>
  <c r="P254" i="2"/>
  <c r="BI250" i="2"/>
  <c r="BH250" i="2"/>
  <c r="BG250" i="2"/>
  <c r="BF250" i="2"/>
  <c r="T250" i="2"/>
  <c r="R250" i="2"/>
  <c r="P250" i="2"/>
  <c r="BI246" i="2"/>
  <c r="BH246" i="2"/>
  <c r="BG246" i="2"/>
  <c r="BF246" i="2"/>
  <c r="T246" i="2"/>
  <c r="R246" i="2"/>
  <c r="P246" i="2"/>
  <c r="BI242" i="2"/>
  <c r="BH242" i="2"/>
  <c r="BG242" i="2"/>
  <c r="BF242" i="2"/>
  <c r="T242" i="2"/>
  <c r="R242" i="2"/>
  <c r="P242" i="2"/>
  <c r="BI238" i="2"/>
  <c r="BH238" i="2"/>
  <c r="BG238" i="2"/>
  <c r="BF238" i="2"/>
  <c r="T238" i="2"/>
  <c r="R238" i="2"/>
  <c r="P238" i="2"/>
  <c r="BI234" i="2"/>
  <c r="BH234" i="2"/>
  <c r="BG234" i="2"/>
  <c r="BF234" i="2"/>
  <c r="T234" i="2"/>
  <c r="R234" i="2"/>
  <c r="P234" i="2"/>
  <c r="BI231" i="2"/>
  <c r="BH231" i="2"/>
  <c r="BG231" i="2"/>
  <c r="BF231" i="2"/>
  <c r="T231" i="2"/>
  <c r="R231" i="2"/>
  <c r="P231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20" i="2"/>
  <c r="BH220" i="2"/>
  <c r="BG220" i="2"/>
  <c r="BF220" i="2"/>
  <c r="T220" i="2"/>
  <c r="R220" i="2"/>
  <c r="P220" i="2"/>
  <c r="BI215" i="2"/>
  <c r="BH215" i="2"/>
  <c r="BG215" i="2"/>
  <c r="BF215" i="2"/>
  <c r="T215" i="2"/>
  <c r="R215" i="2"/>
  <c r="P215" i="2"/>
  <c r="BI210" i="2"/>
  <c r="BH210" i="2"/>
  <c r="BG210" i="2"/>
  <c r="BF210" i="2"/>
  <c r="T210" i="2"/>
  <c r="R210" i="2"/>
  <c r="P210" i="2"/>
  <c r="BI205" i="2"/>
  <c r="BH205" i="2"/>
  <c r="BG205" i="2"/>
  <c r="BF205" i="2"/>
  <c r="T205" i="2"/>
  <c r="R205" i="2"/>
  <c r="P205" i="2"/>
  <c r="BI202" i="2"/>
  <c r="BH202" i="2"/>
  <c r="BG202" i="2"/>
  <c r="BF202" i="2"/>
  <c r="T202" i="2"/>
  <c r="R202" i="2"/>
  <c r="P202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91" i="2"/>
  <c r="BH191" i="2"/>
  <c r="BG191" i="2"/>
  <c r="BF191" i="2"/>
  <c r="T191" i="2"/>
  <c r="R191" i="2"/>
  <c r="P191" i="2"/>
  <c r="BI186" i="2"/>
  <c r="BH186" i="2"/>
  <c r="BG186" i="2"/>
  <c r="BF186" i="2"/>
  <c r="T186" i="2"/>
  <c r="R186" i="2"/>
  <c r="P186" i="2"/>
  <c r="BI182" i="2"/>
  <c r="BH182" i="2"/>
  <c r="BG182" i="2"/>
  <c r="BF182" i="2"/>
  <c r="T182" i="2"/>
  <c r="R182" i="2"/>
  <c r="P182" i="2"/>
  <c r="BI178" i="2"/>
  <c r="BH178" i="2"/>
  <c r="BG178" i="2"/>
  <c r="BF178" i="2"/>
  <c r="T178" i="2"/>
  <c r="R178" i="2"/>
  <c r="P178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P171" i="2"/>
  <c r="BI166" i="2"/>
  <c r="BH166" i="2"/>
  <c r="BG166" i="2"/>
  <c r="BF166" i="2"/>
  <c r="T166" i="2"/>
  <c r="R166" i="2"/>
  <c r="P166" i="2"/>
  <c r="BI163" i="2"/>
  <c r="BH163" i="2"/>
  <c r="BG163" i="2"/>
  <c r="BF163" i="2"/>
  <c r="T163" i="2"/>
  <c r="R163" i="2"/>
  <c r="P163" i="2"/>
  <c r="BI158" i="2"/>
  <c r="BH158" i="2"/>
  <c r="BG158" i="2"/>
  <c r="BF158" i="2"/>
  <c r="T158" i="2"/>
  <c r="R158" i="2"/>
  <c r="P158" i="2"/>
  <c r="BI153" i="2"/>
  <c r="BH153" i="2"/>
  <c r="BG153" i="2"/>
  <c r="BF153" i="2"/>
  <c r="T153" i="2"/>
  <c r="R153" i="2"/>
  <c r="P153" i="2"/>
  <c r="BI148" i="2"/>
  <c r="BH148" i="2"/>
  <c r="BG148" i="2"/>
  <c r="BF148" i="2"/>
  <c r="T148" i="2"/>
  <c r="R148" i="2"/>
  <c r="P148" i="2"/>
  <c r="BI145" i="2"/>
  <c r="BH145" i="2"/>
  <c r="BG145" i="2"/>
  <c r="BF145" i="2"/>
  <c r="T145" i="2"/>
  <c r="R145" i="2"/>
  <c r="P145" i="2"/>
  <c r="BI141" i="2"/>
  <c r="BH141" i="2"/>
  <c r="BG141" i="2"/>
  <c r="BF141" i="2"/>
  <c r="T141" i="2"/>
  <c r="R141" i="2"/>
  <c r="P141" i="2"/>
  <c r="BI138" i="2"/>
  <c r="BH138" i="2"/>
  <c r="BG138" i="2"/>
  <c r="BF138" i="2"/>
  <c r="T138" i="2"/>
  <c r="R138" i="2"/>
  <c r="P138" i="2"/>
  <c r="BI133" i="2"/>
  <c r="BH133" i="2"/>
  <c r="BG133" i="2"/>
  <c r="BF133" i="2"/>
  <c r="T133" i="2"/>
  <c r="R133" i="2"/>
  <c r="P133" i="2"/>
  <c r="BI130" i="2"/>
  <c r="BH130" i="2"/>
  <c r="BG130" i="2"/>
  <c r="BF130" i="2"/>
  <c r="T130" i="2"/>
  <c r="R130" i="2"/>
  <c r="P130" i="2"/>
  <c r="BI126" i="2"/>
  <c r="BH126" i="2"/>
  <c r="BG126" i="2"/>
  <c r="BF126" i="2"/>
  <c r="T126" i="2"/>
  <c r="R126" i="2"/>
  <c r="P126" i="2"/>
  <c r="BI123" i="2"/>
  <c r="BH123" i="2"/>
  <c r="BG123" i="2"/>
  <c r="BF123" i="2"/>
  <c r="T123" i="2"/>
  <c r="R123" i="2"/>
  <c r="P123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0" i="2"/>
  <c r="BH110" i="2"/>
  <c r="BG110" i="2"/>
  <c r="BF110" i="2"/>
  <c r="T110" i="2"/>
  <c r="R110" i="2"/>
  <c r="P110" i="2"/>
  <c r="BI106" i="2"/>
  <c r="BH106" i="2"/>
  <c r="BG106" i="2"/>
  <c r="BF106" i="2"/>
  <c r="T106" i="2"/>
  <c r="R106" i="2"/>
  <c r="P106" i="2"/>
  <c r="BI102" i="2"/>
  <c r="BH102" i="2"/>
  <c r="BG102" i="2"/>
  <c r="BF102" i="2"/>
  <c r="T102" i="2"/>
  <c r="R102" i="2"/>
  <c r="P102" i="2"/>
  <c r="BI99" i="2"/>
  <c r="BH99" i="2"/>
  <c r="BG99" i="2"/>
  <c r="BF99" i="2"/>
  <c r="T99" i="2"/>
  <c r="R99" i="2"/>
  <c r="P99" i="2"/>
  <c r="BI94" i="2"/>
  <c r="BH94" i="2"/>
  <c r="BG94" i="2"/>
  <c r="BF94" i="2"/>
  <c r="T94" i="2"/>
  <c r="R94" i="2"/>
  <c r="P94" i="2"/>
  <c r="F85" i="2"/>
  <c r="E83" i="2"/>
  <c r="F52" i="2"/>
  <c r="E50" i="2"/>
  <c r="J24" i="2"/>
  <c r="E24" i="2"/>
  <c r="J88" i="2" s="1"/>
  <c r="J23" i="2"/>
  <c r="J21" i="2"/>
  <c r="E21" i="2"/>
  <c r="J54" i="2" s="1"/>
  <c r="J20" i="2"/>
  <c r="J18" i="2"/>
  <c r="E18" i="2"/>
  <c r="F88" i="2" s="1"/>
  <c r="J17" i="2"/>
  <c r="J15" i="2"/>
  <c r="E15" i="2"/>
  <c r="F87" i="2" s="1"/>
  <c r="J14" i="2"/>
  <c r="J12" i="2"/>
  <c r="J85" i="2"/>
  <c r="E7" i="2"/>
  <c r="E81" i="2"/>
  <c r="L50" i="1"/>
  <c r="AM50" i="1"/>
  <c r="AM49" i="1"/>
  <c r="L49" i="1"/>
  <c r="AM47" i="1"/>
  <c r="L47" i="1"/>
  <c r="L45" i="1"/>
  <c r="L44" i="1"/>
  <c r="BK86" i="3"/>
  <c r="J85" i="3"/>
  <c r="BK316" i="2"/>
  <c r="J299" i="2"/>
  <c r="BK280" i="2"/>
  <c r="J258" i="2"/>
  <c r="J242" i="2"/>
  <c r="J227" i="2"/>
  <c r="J210" i="2"/>
  <c r="BK191" i="2"/>
  <c r="BK174" i="2"/>
  <c r="BK158" i="2"/>
  <c r="BK141" i="2"/>
  <c r="BK130" i="2"/>
  <c r="BK116" i="2"/>
  <c r="BK99" i="2"/>
  <c r="BK295" i="2"/>
  <c r="J323" i="2"/>
  <c r="J295" i="2"/>
  <c r="J280" i="2"/>
  <c r="J262" i="2"/>
  <c r="J246" i="2"/>
  <c r="J234" i="2"/>
  <c r="J220" i="2"/>
  <c r="J198" i="2"/>
  <c r="J178" i="2"/>
  <c r="BK166" i="2"/>
  <c r="BK153" i="2"/>
  <c r="J138" i="2"/>
  <c r="BK119" i="2"/>
  <c r="BK106" i="2"/>
  <c r="BK319" i="2"/>
  <c r="J87" i="3"/>
  <c r="BK85" i="3"/>
  <c r="BK304" i="2"/>
  <c r="J285" i="2"/>
  <c r="BK266" i="2"/>
  <c r="BK250" i="2"/>
  <c r="BK234" i="2"/>
  <c r="BK220" i="2"/>
  <c r="J202" i="2"/>
  <c r="J186" i="2"/>
  <c r="J171" i="2"/>
  <c r="J153" i="2"/>
  <c r="BK138" i="2"/>
  <c r="J119" i="2"/>
  <c r="J102" i="2"/>
  <c r="J319" i="2"/>
  <c r="J99" i="2"/>
  <c r="BK308" i="2"/>
  <c r="BK285" i="2"/>
  <c r="BK276" i="2"/>
  <c r="BK258" i="2"/>
  <c r="BK242" i="2"/>
  <c r="BK227" i="2"/>
  <c r="J205" i="2"/>
  <c r="J191" i="2"/>
  <c r="J174" i="2"/>
  <c r="J158" i="2"/>
  <c r="J141" i="2"/>
  <c r="BK126" i="2"/>
  <c r="BK110" i="2"/>
  <c r="AS54" i="1"/>
  <c r="BK87" i="3"/>
  <c r="J84" i="3"/>
  <c r="J312" i="2"/>
  <c r="J291" i="2"/>
  <c r="BK272" i="2"/>
  <c r="J254" i="2"/>
  <c r="J238" i="2"/>
  <c r="BK224" i="2"/>
  <c r="BK205" i="2"/>
  <c r="BK195" i="2"/>
  <c r="BK178" i="2"/>
  <c r="BK163" i="2"/>
  <c r="J145" i="2"/>
  <c r="J126" i="2"/>
  <c r="J110" i="2"/>
  <c r="J94" i="2"/>
  <c r="BK291" i="2"/>
  <c r="J316" i="2"/>
  <c r="BK299" i="2"/>
  <c r="J266" i="2"/>
  <c r="J250" i="2"/>
  <c r="J231" i="2"/>
  <c r="J215" i="2"/>
  <c r="BK202" i="2"/>
  <c r="J182" i="2"/>
  <c r="BK171" i="2"/>
  <c r="BK145" i="2"/>
  <c r="J130" i="2"/>
  <c r="J123" i="2"/>
  <c r="BK94" i="2"/>
  <c r="J86" i="3"/>
  <c r="BK84" i="3"/>
  <c r="J308" i="2"/>
  <c r="J289" i="2"/>
  <c r="J276" i="2"/>
  <c r="BK262" i="2"/>
  <c r="BK246" i="2"/>
  <c r="BK231" i="2"/>
  <c r="BK215" i="2"/>
  <c r="BK198" i="2"/>
  <c r="BK182" i="2"/>
  <c r="J166" i="2"/>
  <c r="BK148" i="2"/>
  <c r="BK133" i="2"/>
  <c r="BK123" i="2"/>
  <c r="J106" i="2"/>
  <c r="BK312" i="2"/>
  <c r="BK323" i="2"/>
  <c r="J304" i="2"/>
  <c r="BK289" i="2"/>
  <c r="J272" i="2"/>
  <c r="BK254" i="2"/>
  <c r="BK238" i="2"/>
  <c r="J224" i="2"/>
  <c r="BK210" i="2"/>
  <c r="J195" i="2"/>
  <c r="BK186" i="2"/>
  <c r="J163" i="2"/>
  <c r="J148" i="2"/>
  <c r="J133" i="2"/>
  <c r="J116" i="2"/>
  <c r="BK102" i="2"/>
  <c r="BK93" i="2" l="1"/>
  <c r="J93" i="2" s="1"/>
  <c r="J61" i="2" s="1"/>
  <c r="R93" i="2"/>
  <c r="P115" i="2"/>
  <c r="R137" i="2"/>
  <c r="R152" i="2"/>
  <c r="BK173" i="2"/>
  <c r="J173" i="2" s="1"/>
  <c r="J66" i="2" s="1"/>
  <c r="BK190" i="2"/>
  <c r="J190" i="2"/>
  <c r="J67" i="2" s="1"/>
  <c r="BK209" i="2"/>
  <c r="J209" i="2"/>
  <c r="J68" i="2"/>
  <c r="T93" i="2"/>
  <c r="R115" i="2"/>
  <c r="BK152" i="2"/>
  <c r="J152" i="2"/>
  <c r="J64" i="2" s="1"/>
  <c r="BK165" i="2"/>
  <c r="J165" i="2"/>
  <c r="J65" i="2"/>
  <c r="R165" i="2"/>
  <c r="T173" i="2"/>
  <c r="T190" i="2"/>
  <c r="R209" i="2"/>
  <c r="T209" i="2"/>
  <c r="R226" i="2"/>
  <c r="P290" i="2"/>
  <c r="T290" i="2"/>
  <c r="P303" i="2"/>
  <c r="P93" i="2"/>
  <c r="T115" i="2"/>
  <c r="P137" i="2"/>
  <c r="P152" i="2"/>
  <c r="P165" i="2"/>
  <c r="R173" i="2"/>
  <c r="R190" i="2"/>
  <c r="P209" i="2"/>
  <c r="P226" i="2"/>
  <c r="T226" i="2"/>
  <c r="BK303" i="2"/>
  <c r="J303" i="2" s="1"/>
  <c r="J71" i="2" s="1"/>
  <c r="T303" i="2"/>
  <c r="BK115" i="2"/>
  <c r="J115" i="2" s="1"/>
  <c r="J62" i="2" s="1"/>
  <c r="BK137" i="2"/>
  <c r="J137" i="2"/>
  <c r="J63" i="2" s="1"/>
  <c r="T137" i="2"/>
  <c r="T152" i="2"/>
  <c r="T165" i="2"/>
  <c r="P173" i="2"/>
  <c r="P190" i="2"/>
  <c r="BK226" i="2"/>
  <c r="J226" i="2"/>
  <c r="J69" i="2" s="1"/>
  <c r="BK290" i="2"/>
  <c r="J290" i="2"/>
  <c r="J70" i="2"/>
  <c r="R290" i="2"/>
  <c r="R303" i="2"/>
  <c r="BK83" i="3"/>
  <c r="J83" i="3"/>
  <c r="J61" i="3" s="1"/>
  <c r="P83" i="3"/>
  <c r="P82" i="3" s="1"/>
  <c r="P81" i="3" s="1"/>
  <c r="AU56" i="1" s="1"/>
  <c r="R83" i="3"/>
  <c r="R82" i="3" s="1"/>
  <c r="R81" i="3" s="1"/>
  <c r="T83" i="3"/>
  <c r="T82" i="3"/>
  <c r="T81" i="3" s="1"/>
  <c r="BE319" i="2"/>
  <c r="E48" i="3"/>
  <c r="F54" i="3"/>
  <c r="F55" i="3"/>
  <c r="J52" i="2"/>
  <c r="F54" i="2"/>
  <c r="J55" i="2"/>
  <c r="J87" i="2"/>
  <c r="BE119" i="2"/>
  <c r="BE126" i="2"/>
  <c r="BE153" i="2"/>
  <c r="BE171" i="2"/>
  <c r="BE178" i="2"/>
  <c r="BE186" i="2"/>
  <c r="BE210" i="2"/>
  <c r="BE224" i="2"/>
  <c r="BE227" i="2"/>
  <c r="BE231" i="2"/>
  <c r="BE238" i="2"/>
  <c r="BE254" i="2"/>
  <c r="BE258" i="2"/>
  <c r="BE272" i="2"/>
  <c r="BE280" i="2"/>
  <c r="BE289" i="2"/>
  <c r="BE291" i="2"/>
  <c r="BE299" i="2"/>
  <c r="BE312" i="2"/>
  <c r="BE316" i="2"/>
  <c r="BE323" i="2"/>
  <c r="BE86" i="3"/>
  <c r="F55" i="2"/>
  <c r="BE304" i="2"/>
  <c r="E48" i="2"/>
  <c r="BE94" i="2"/>
  <c r="BE99" i="2"/>
  <c r="BE102" i="2"/>
  <c r="BE106" i="2"/>
  <c r="BE110" i="2"/>
  <c r="BE116" i="2"/>
  <c r="BE123" i="2"/>
  <c r="BE130" i="2"/>
  <c r="BE133" i="2"/>
  <c r="BE138" i="2"/>
  <c r="BE141" i="2"/>
  <c r="BE145" i="2"/>
  <c r="BE148" i="2"/>
  <c r="BE158" i="2"/>
  <c r="BE163" i="2"/>
  <c r="BE166" i="2"/>
  <c r="BE174" i="2"/>
  <c r="BE182" i="2"/>
  <c r="BE191" i="2"/>
  <c r="BE195" i="2"/>
  <c r="BE198" i="2"/>
  <c r="BE202" i="2"/>
  <c r="BE205" i="2"/>
  <c r="BE215" i="2"/>
  <c r="BE220" i="2"/>
  <c r="BE234" i="2"/>
  <c r="BE242" i="2"/>
  <c r="BE246" i="2"/>
  <c r="BE250" i="2"/>
  <c r="BE262" i="2"/>
  <c r="BE266" i="2"/>
  <c r="BE276" i="2"/>
  <c r="BE285" i="2"/>
  <c r="BE295" i="2"/>
  <c r="BE308" i="2"/>
  <c r="J52" i="3"/>
  <c r="J55" i="3"/>
  <c r="BE84" i="3"/>
  <c r="BE85" i="3"/>
  <c r="BE87" i="3"/>
  <c r="F34" i="2"/>
  <c r="BA55" i="1" s="1"/>
  <c r="J34" i="3"/>
  <c r="AW56" i="1" s="1"/>
  <c r="F35" i="2"/>
  <c r="BB55" i="1" s="1"/>
  <c r="F37" i="3"/>
  <c r="BD56" i="1"/>
  <c r="F34" i="3"/>
  <c r="BA56" i="1" s="1"/>
  <c r="F36" i="3"/>
  <c r="BC56" i="1"/>
  <c r="J34" i="2"/>
  <c r="AW55" i="1" s="1"/>
  <c r="F36" i="2"/>
  <c r="BC55" i="1"/>
  <c r="F37" i="2"/>
  <c r="BD55" i="1" s="1"/>
  <c r="F35" i="3"/>
  <c r="BB56" i="1" s="1"/>
  <c r="P92" i="2" l="1"/>
  <c r="P91" i="2" s="1"/>
  <c r="AU55" i="1" s="1"/>
  <c r="AU54" i="1" s="1"/>
  <c r="T92" i="2"/>
  <c r="T91" i="2" s="1"/>
  <c r="R92" i="2"/>
  <c r="R91" i="2"/>
  <c r="BK92" i="2"/>
  <c r="BK91" i="2" s="1"/>
  <c r="J91" i="2" s="1"/>
  <c r="J59" i="2" s="1"/>
  <c r="BK82" i="3"/>
  <c r="J82" i="3" s="1"/>
  <c r="J60" i="3" s="1"/>
  <c r="BB54" i="1"/>
  <c r="W31" i="1"/>
  <c r="F33" i="2"/>
  <c r="AZ55" i="1" s="1"/>
  <c r="BD54" i="1"/>
  <c r="W33" i="1" s="1"/>
  <c r="J33" i="2"/>
  <c r="AV55" i="1" s="1"/>
  <c r="AT55" i="1" s="1"/>
  <c r="BA54" i="1"/>
  <c r="AW54" i="1" s="1"/>
  <c r="AK30" i="1" s="1"/>
  <c r="F33" i="3"/>
  <c r="AZ56" i="1" s="1"/>
  <c r="BC54" i="1"/>
  <c r="AY54" i="1"/>
  <c r="J33" i="3"/>
  <c r="AV56" i="1" s="1"/>
  <c r="AT56" i="1" s="1"/>
  <c r="J92" i="2" l="1"/>
  <c r="J60" i="2" s="1"/>
  <c r="BK81" i="3"/>
  <c r="J81" i="3"/>
  <c r="J59" i="3" s="1"/>
  <c r="AZ54" i="1"/>
  <c r="W29" i="1" s="1"/>
  <c r="W30" i="1"/>
  <c r="J30" i="2"/>
  <c r="AG55" i="1" s="1"/>
  <c r="AN55" i="1" s="1"/>
  <c r="W32" i="1"/>
  <c r="AX54" i="1"/>
  <c r="J39" i="2" l="1"/>
  <c r="J30" i="3"/>
  <c r="AG56" i="1"/>
  <c r="AN56" i="1" s="1"/>
  <c r="AV54" i="1"/>
  <c r="AK29" i="1" s="1"/>
  <c r="J39" i="3" l="1"/>
  <c r="AG54" i="1"/>
  <c r="AK26" i="1"/>
  <c r="AK35" i="1"/>
  <c r="AT54" i="1"/>
  <c r="AN54" i="1" l="1"/>
</calcChain>
</file>

<file path=xl/sharedStrings.xml><?xml version="1.0" encoding="utf-8"?>
<sst xmlns="http://schemas.openxmlformats.org/spreadsheetml/2006/main" count="3139" uniqueCount="618">
  <si>
    <t>Export Komplet</t>
  </si>
  <si>
    <t>VZ</t>
  </si>
  <si>
    <t>2.0</t>
  </si>
  <si>
    <t>ZAMOK</t>
  </si>
  <si>
    <t>False</t>
  </si>
  <si>
    <t>{9f941874-ce22-4e60-af0b-38becd8b35b7}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</si>
  <si>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</si>
  <si>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</si>
  <si>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</si>
  <si>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</si>
  <si>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</si>
  <si>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</si>
  <si>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</si>
  <si>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</si>
  <si>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x36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</si>
  <si>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</si>
  <si>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</si>
  <si>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III/193 15 Křelovice-Krsov</t>
  </si>
  <si>
    <t>KSO:</t>
  </si>
  <si>
    <t/>
  </si>
  <si>
    <t>CC-CZ:</t>
  </si>
  <si>
    <t>Místo:</t>
  </si>
  <si>
    <t xml:space="preserve"> </t>
  </si>
  <si>
    <t>Datum:</t>
  </si>
  <si>
    <t>25. 6. 2021</t>
  </si>
  <si>
    <t>Zadavatel:</t>
  </si>
  <si>
    <t>IČ:</t>
  </si>
  <si>
    <t>DIČ:</t>
  </si>
  <si>
    <t>Uchazeč:</t>
  </si>
  <si>
    <t>Vyplň údaj</t>
  </si>
  <si>
    <t>Projektant:</t>
  </si>
  <si>
    <t>61171344</t>
  </si>
  <si>
    <t>MENE Industry s.r.o., Lobezská 53, 326 00 Plzeň</t>
  </si>
  <si>
    <t>CZ61171344</t>
  </si>
  <si>
    <t>True</t>
  </si>
  <si>
    <t>Zpracovatel:</t>
  </si>
  <si>
    <t>08179981</t>
  </si>
  <si>
    <t>Jiří Marek, Dolní Bělá 40, 331 52 Dolní Bělá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</si>
  <si>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</si>
  <si>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</si>
  <si>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</si>
  <si>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</si>
  <si>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</si>
  <si>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</si>
  <si>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</si>
  <si>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</si>
  <si>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</si>
  <si>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</si>
  <si>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</si>
  <si>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</si>
  <si>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</si>
  <si>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</si>
  <si>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</si>
  <si>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</si>
  <si>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</si>
  <si>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</si>
  <si>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</si>
  <si>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</si>
  <si>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</si>
  <si>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</si>
  <si>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</si>
  <si>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</si>
  <si>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</si>
  <si>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</si>
  <si>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</si>
  <si>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</si>
  <si>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</si>
  <si>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</si>
  <si>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</si>
  <si>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</si>
  <si>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</si>
  <si>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</si>
  <si>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</si>
  <si>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</si>
  <si>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</si>
  <si>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</si>
  <si>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</si>
  <si>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</si>
  <si>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</si>
  <si>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</si>
  <si>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110 Komunikace</t>
  </si>
  <si>
    <t>STA</t>
  </si>
  <si>
    <t>{e8f6cdc8-4382-47ab-9c35-c85da9267474}</t>
  </si>
  <si>
    <t>822 24 73</t>
  </si>
  <si>
    <t>2</t>
  </si>
  <si>
    <t>Vedlejší rozpočtové náklady</t>
  </si>
  <si>
    <t>{90f0389a-5535-460f-ae0a-1a3467023bac}</t>
  </si>
  <si>
    <t>KRYCÍ LIST SOUPISU PRACÍ</t>
  </si>
  <si>
    <t>Objekt:</t>
  </si>
  <si>
    <t>1 - SO 110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</si>
  <si>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</si>
  <si>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</si>
  <si>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</si>
  <si>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</si>
  <si>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</si>
  <si>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</si>
  <si>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A - Vozovka s podkladní vrstvou</t>
  </si>
  <si>
    <t xml:space="preserve">    3 - B - Vozovka bez podkladní vrstvy</t>
  </si>
  <si>
    <t xml:space="preserve">    4 - C - Krajnice</t>
  </si>
  <si>
    <t xml:space="preserve">    5 - D - Krajnice</t>
  </si>
  <si>
    <t xml:space="preserve">    6 - E - Vozovka hospodářského sjezdu - zatrubněný, nezatrubněný</t>
  </si>
  <si>
    <t xml:space="preserve">    7 - F - Vozovka samostatného sjezdu</t>
  </si>
  <si>
    <t xml:space="preserve">    8 - Oprava vozovky</t>
  </si>
  <si>
    <t xml:space="preserve">    9 - Dopravní značení</t>
  </si>
  <si>
    <t xml:space="preserve">    10 - Ostatní konstrukce a práce</t>
  </si>
  <si>
    <t xml:space="preserve">    11 - Bourání konstrukcí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</si>
  <si>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</si>
  <si>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</si>
  <si>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</si>
  <si>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</si>
  <si>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</si>
  <si>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</si>
  <si>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</si>
  <si>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</si>
  <si>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</si>
  <si>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</si>
  <si>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</si>
  <si>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</si>
  <si>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</si>
  <si>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</si>
  <si>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</si>
  <si>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</si>
  <si>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</si>
  <si>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</si>
  <si>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</si>
  <si>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strojně v hornině třídy těžitelnosti I skupiny 3 přes 100 do 500 m3</t>
  </si>
  <si>
    <t>m3</t>
  </si>
  <si>
    <t>CS ÚRS 2021 01</t>
  </si>
  <si>
    <t>4</t>
  </si>
  <si>
    <t>-841954708</t>
  </si>
  <si>
    <t>PSC</t>
  </si>
  <si>
    <t xml:space="preserve">Poznámka k souboru cen:_x000D_
1. V cenách jsou započteny i náklady na přehození výkopku na vzdálenost do 3 m nebo naložení na dopravní prostředek._x000D_
</t>
  </si>
  <si>
    <t>VV</t>
  </si>
  <si>
    <t xml:space="preserve">"viz.výkres č.02,03,04 Situace komunikace - část A,B,C" </t>
  </si>
  <si>
    <t>262*0,3+10*0,24+50*0,24</t>
  </si>
  <si>
    <t>Součet</t>
  </si>
  <si>
    <t>162701105R</t>
  </si>
  <si>
    <t>Vodorovné přemístění výkopku/sypaniny z horniny tř. 1 až 4 dle možností zhotovitele</t>
  </si>
  <si>
    <t>-1729386730</t>
  </si>
  <si>
    <t xml:space="preserve">"viz.pol.122251104" 93 </t>
  </si>
  <si>
    <t>3</t>
  </si>
  <si>
    <t>171251201</t>
  </si>
  <si>
    <t>Uložení sypaniny na skládky nebo meziskládky bez hutnění s upravením uložené sypaniny do předepsaného tvaru</t>
  </si>
  <si>
    <t>-298961037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</si>
  <si>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</si>
  <si>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"viz.pol.162701105R" 93</t>
  </si>
  <si>
    <t>171201231</t>
  </si>
  <si>
    <t>Poplatek za uložení stavebního odpadu na recyklační skládce (skládkovné) zeminy a kamení zatříděného do Katalogu odpadů pod kódem 17 05 04</t>
  </si>
  <si>
    <t>t</t>
  </si>
  <si>
    <t>-522450187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</si>
  <si>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</t>
  </si>
  <si>
    <t>"viz.pol.171251201" 93*1,8</t>
  </si>
  <si>
    <t>5</t>
  </si>
  <si>
    <t>181951112</t>
  </si>
  <si>
    <t>Úprava pláně vyrovnáním výškových rozdílů strojně v hornině třídy těžitelnosti I, skupiny 1 až 3 se zhutněním</t>
  </si>
  <si>
    <t>m2</t>
  </si>
  <si>
    <t>1412869515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</si>
  <si>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</si>
  <si>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 xml:space="preserve">"viz.výkres č.02,03,04 Situace komunikace - část A,B,C - výměra převzata z AutoCad" </t>
  </si>
  <si>
    <t>272+50</t>
  </si>
  <si>
    <t>A - Vozovka s podkladní vrstvou</t>
  </si>
  <si>
    <t>6</t>
  </si>
  <si>
    <t>573231108</t>
  </si>
  <si>
    <t>Postřik spojovací PS bez posypu kamenivem ze silniční emulze, v množství 0,50 kg/m2</t>
  </si>
  <si>
    <t>520697042</t>
  </si>
  <si>
    <t>"viz.výkres č.02,03,04 Situace komunikace - část A,B,C - výměra převzata z AutoCad" 10483</t>
  </si>
  <si>
    <t>7</t>
  </si>
  <si>
    <t>577155122</t>
  </si>
  <si>
    <t>Asfaltový beton vrstva ložní ACL 16 (ABH) s rozprostřením a zhutněním z nemodifikovaného asfaltu v pruhu šířky přes 3 m, po zhutnění tl. 60 mm</t>
  </si>
  <si>
    <t>-298881273</t>
  </si>
  <si>
    <t xml:space="preserve">Poznámka k souboru cen:_x000D_
1. Cenami 577 1.-50 lze oceňovat např. chodníky, úzké cesty a vjezdy v pruhu šířky do 1,5 m jakékoliv délky a jednotlivé plochy velikosti do 10 m2._x000D_
2. ČSN EN 13108-1 připouští pro ACL 16 pouze tl. 50 až 70 mm._x000D_
</t>
  </si>
  <si>
    <t>"viz.pol.573231108" 10483</t>
  </si>
  <si>
    <t>8</t>
  </si>
  <si>
    <t>1932091609</t>
  </si>
  <si>
    <t>9</t>
  </si>
  <si>
    <t>255997299</t>
  </si>
  <si>
    <t>10</t>
  </si>
  <si>
    <t>610447794</t>
  </si>
  <si>
    <t>11</t>
  </si>
  <si>
    <t>577144121</t>
  </si>
  <si>
    <t>Asfaltový beton vrstva obrusná ACO 11 (ABS) s rozprostřením a se zhutněním z nemodifikovaného asfaltu v pruhu šířky přes 3 m tř. I, po zhutnění tl. 50 mm</t>
  </si>
  <si>
    <t>1352889254</t>
  </si>
  <si>
    <t xml:space="preserve">Poznámka k souboru cen:_x000D_
1. Cenami 577 1.-40 lze oceňovat např. chodníky, úzké cesty a vjezdy v pruhu šířky do 1,5 m jakékoliv délky a jednotlivé plochy velikosti do 10 m2._x000D_
2. ČSN EN 13108-1 připouští pro ACO 11 pouze tl. 35 až 50 mm._x000D_
</t>
  </si>
  <si>
    <t>B - Vozovka bez podkladní vrstvy</t>
  </si>
  <si>
    <t>12</t>
  </si>
  <si>
    <t>-868712483</t>
  </si>
  <si>
    <t>"viz.výkres č.02,03,04 Situace komunikace - část A,B,C - výměra převzata z AutoCad" 1458</t>
  </si>
  <si>
    <t>13</t>
  </si>
  <si>
    <t>1250282914</t>
  </si>
  <si>
    <t>"viz.pol.573231108" 1458</t>
  </si>
  <si>
    <t>14</t>
  </si>
  <si>
    <t>877134669</t>
  </si>
  <si>
    <t>2084277487</t>
  </si>
  <si>
    <t>C - Krajnice</t>
  </si>
  <si>
    <t>16</t>
  </si>
  <si>
    <t>569921132</t>
  </si>
  <si>
    <t>Zpevnění krajnic nebo komunikací pro pěší s rozprostřením a zhutněním, po zhutnění asfaltovým recyklátem tl. 70 mm</t>
  </si>
  <si>
    <t>956788511</t>
  </si>
  <si>
    <t xml:space="preserve">Poznámka k souboru cen:_x000D_
1. V cenách 51-11 až 55-11 jsou započteny i náklady na prohození zeminy._x000D_
2. V cenách 51-11 až 55-11 nejsou započteny náklady na:_x000D_
a) opatření zeminy a její přemístění k místu zabudování, které se oceňují podle čl. 3111 Všeobecných podmínek části A 01 tohoto katalogu,_x000D_
b) odklizení odpadu po prohození zeminy, které se oceňuje cenami části A 01 katalogu 800-1 Zemní práce._x000D_
</t>
  </si>
  <si>
    <t>P</t>
  </si>
  <si>
    <t>Poznámka k položce:_x000D_
Použitý materiál musí odpovídat zatřídění ZAS-T1 s hodnoutou "PAU" nepřesahující 6mg/kg sušiny</t>
  </si>
  <si>
    <t>"viz.výkres č.02,03,04 Situace komunikace - část A,B,C - výměra převzata z AutoCad" 2058</t>
  </si>
  <si>
    <t>17</t>
  </si>
  <si>
    <t>569931132</t>
  </si>
  <si>
    <t>Zpevnění krajnic nebo komunikací pro pěší s rozprostřením a zhutněním, po zhutnění asfaltovým recyklátem tl. 100 mm</t>
  </si>
  <si>
    <t>459673325</t>
  </si>
  <si>
    <t>"viz.pol.569921132" 2058</t>
  </si>
  <si>
    <t>18</t>
  </si>
  <si>
    <t>998225111</t>
  </si>
  <si>
    <t>Přesun hmot pro komunikace s krytem z kameniva, monolitickým betonovým nebo živičným dopravní vzdálenost do 200 m jakékoliv délky objektu</t>
  </si>
  <si>
    <t>-1611758582</t>
  </si>
  <si>
    <t xml:space="preserve">Poznámka k souboru cen:_x000D_
1. Ceny lze použít i pro plochy letišť s krytem monolitickým betonovým nebo živičným._x000D_
</t>
  </si>
  <si>
    <t>D - Krajnice</t>
  </si>
  <si>
    <t>19</t>
  </si>
  <si>
    <t>569941131</t>
  </si>
  <si>
    <t>Zpevnění krajnic nebo komunikací pro pěší s rozprostřením a zhutněním, po zhutnění asfaltovým recyklátem tl. 110 mm</t>
  </si>
  <si>
    <t>-443792315</t>
  </si>
  <si>
    <t>"viz.výkres č.02,03,04 Situace komunikace - část A,B,C - výměra převzata z AutoCad" 222</t>
  </si>
  <si>
    <t>20</t>
  </si>
  <si>
    <t>1441283275</t>
  </si>
  <si>
    <t>E - Vozovka hospodářského sjezdu - zatrubněný, nezatrubněný</t>
  </si>
  <si>
    <t>564841112</t>
  </si>
  <si>
    <t>Podklad ze štěrkodrti ŠD s rozprostřením a zhutněním, po zhutnění tl. 100-150 mm</t>
  </si>
  <si>
    <t>754334708</t>
  </si>
  <si>
    <t>Poznámka k položce:_x000D_
Doplnění ŠD dle stávajících podmínek</t>
  </si>
  <si>
    <t>"viz.výkres č.02,03,04 Situace komunikace - část A,B,C - výměra převzata z AutoCad" 272</t>
  </si>
  <si>
    <t>22</t>
  </si>
  <si>
    <t>564921412</t>
  </si>
  <si>
    <t>Podklad nebo podsyp z asfaltového recyklátu s rozprostřením a zhutněním, po zhutnění tl. 70 mm</t>
  </si>
  <si>
    <t>-1459392367</t>
  </si>
  <si>
    <t>"viz.výkres č.02,03,04 Situace komunikace - část A,B,C - výměra převzata z AutoCad" 262</t>
  </si>
  <si>
    <t>23</t>
  </si>
  <si>
    <t>564931412</t>
  </si>
  <si>
    <t>Podklad nebo podsyp z asfaltového recyklátu s rozprostřením a zhutněním, po zhutnění tl. 100 mm</t>
  </si>
  <si>
    <t>1803678953</t>
  </si>
  <si>
    <t>"viz.pol.564921412" 262</t>
  </si>
  <si>
    <t>24</t>
  </si>
  <si>
    <t>564941411</t>
  </si>
  <si>
    <t>Podklad nebo podsyp z asfaltového recyklátu s rozprostřením a zhutněním, po zhutnění tl. 110 mm</t>
  </si>
  <si>
    <t>1916277337</t>
  </si>
  <si>
    <t>"viz.výkres č.02,03,04 Situace komunikace - část A,B,C - výměra převzata z AutoCad" 10</t>
  </si>
  <si>
    <t>F - Vozovka samostatného sjezdu</t>
  </si>
  <si>
    <t>25</t>
  </si>
  <si>
    <t>1587454258</t>
  </si>
  <si>
    <t>"viz.výkres č.02,03,04 Situace komunikace - část A,B,C - výměra převzata z AutoCad" 50</t>
  </si>
  <si>
    <t>26</t>
  </si>
  <si>
    <t>158537401</t>
  </si>
  <si>
    <t>"viz.pol.564841112" 50</t>
  </si>
  <si>
    <t>27</t>
  </si>
  <si>
    <t>-425903901</t>
  </si>
  <si>
    <t>28</t>
  </si>
  <si>
    <t>734600524</t>
  </si>
  <si>
    <t>29</t>
  </si>
  <si>
    <t>1442704424</t>
  </si>
  <si>
    <t>Oprava vozovky</t>
  </si>
  <si>
    <t>30</t>
  </si>
  <si>
    <t>572243111</t>
  </si>
  <si>
    <t>Vyspravení neupravených výtluků s očištěním, zaplněním směsí a se zhutněním asfaltovou směsí ACL</t>
  </si>
  <si>
    <t>-1097741939</t>
  </si>
  <si>
    <t xml:space="preserve">Poznámka k souboru cen:_x000D_
1. Ceny jsou určeny pouze pro jednotlivě prováděné dočasné vyspravení výtluků bez úpravy jejich povrchu a bez spojovacích postřiků._x000D_
</t>
  </si>
  <si>
    <t>"uvažovaný rozsah 10% z plochy vozovky" (10483+1458)*0,06*0,15559</t>
  </si>
  <si>
    <t>31</t>
  </si>
  <si>
    <t>919735111</t>
  </si>
  <si>
    <t>Řezání stávajícího živičného krytu nebo podkladu hloubky do 50 mm</t>
  </si>
  <si>
    <t>m</t>
  </si>
  <si>
    <t>1792720245</t>
  </si>
  <si>
    <t xml:space="preserve">Poznámka k souboru cen:_x000D_
1. V cenách jsou započteny i náklady na spotřebu vody._x000D_
</t>
  </si>
  <si>
    <t>"uvažovaný rozsah 10% z plochy vozovky" (10483+1458)*0,1</t>
  </si>
  <si>
    <t>32</t>
  </si>
  <si>
    <t>572531131</t>
  </si>
  <si>
    <t>Vyspravení trhlin dosavadního krytu asfaltovou sanační hmotou oprava trhlin šířky přes 30 do 40 mm</t>
  </si>
  <si>
    <t>-1632368611</t>
  </si>
  <si>
    <t xml:space="preserve">Poznámka k souboru cen:_x000D_
1. Ceny lze užít pro vyspravení trhlin i porušených dilatačních spár._x000D_
2. V cenách jsou započteny i náklady na vyčištění trhlin nebo spár, základní nátěr a zalití asfaltovou sanační hmotou včetně dodávky materiálů._x000D_
3. V cenách nejsou započteny náklady řezání spár, které se oceňují soubory cen 919 73-51 Řezání stávajícího krytu části B01 tohoto katalogu. Řezání se neprovádí u ošetření vlásečnicových trhlin s povrchovým překrytem._x000D_
</t>
  </si>
  <si>
    <t>"viz.pol.919735111" 1194,1</t>
  </si>
  <si>
    <t>33</t>
  </si>
  <si>
    <t>-1170992839</t>
  </si>
  <si>
    <t>Dopravní značení</t>
  </si>
  <si>
    <t>34</t>
  </si>
  <si>
    <t>914511112</t>
  </si>
  <si>
    <t>Montáž sloupku dopravních značek délky do 3,5 m do hliníkové patky</t>
  </si>
  <si>
    <t>kus</t>
  </si>
  <si>
    <t>2090616615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</si>
  <si>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</si>
  <si>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"viz.výkres č.08 Dopravní značení" 9</t>
  </si>
  <si>
    <t>35</t>
  </si>
  <si>
    <t>M</t>
  </si>
  <si>
    <t>40445225</t>
  </si>
  <si>
    <t>sloupek pro dopravní značku Zn D 60mm v 3,5m</t>
  </si>
  <si>
    <t>-652397042</t>
  </si>
  <si>
    <t>"viz.pol.914511112" 9</t>
  </si>
  <si>
    <t>36</t>
  </si>
  <si>
    <t>914111111</t>
  </si>
  <si>
    <t>Montáž svislé dopravní značky základní velikosti do 1 m2 objímkami na sloupky nebo konzoly</t>
  </si>
  <si>
    <t>1136254045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</si>
  <si>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</si>
  <si>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"viz.výkres č.08 Dopravní značení" 1*5+4+2</t>
  </si>
  <si>
    <t>37</t>
  </si>
  <si>
    <t>40445647</t>
  </si>
  <si>
    <t>dodatkové tabulky E1, E2a,b , E6, E9, E10 E12c, E17 500x500mm</t>
  </si>
  <si>
    <t>619318074</t>
  </si>
  <si>
    <t xml:space="preserve">"viz.výkres č.08 Dopravní značení" </t>
  </si>
  <si>
    <t>"dopravní značka E2b" 1</t>
  </si>
  <si>
    <t>38</t>
  </si>
  <si>
    <t>40445629</t>
  </si>
  <si>
    <t>informativní značky směrové IS1a, IS2a, IS3a, IS4a, IS19a 1100x330mm</t>
  </si>
  <si>
    <t>1404998874</t>
  </si>
  <si>
    <t>"dopravní značka IS3a" 1</t>
  </si>
  <si>
    <t>39</t>
  </si>
  <si>
    <t>40445611</t>
  </si>
  <si>
    <t>značky upravující přednost P2, P3, P8 500mm</t>
  </si>
  <si>
    <t>2036664247</t>
  </si>
  <si>
    <t>"dopravní značka P2" 1</t>
  </si>
  <si>
    <t>40</t>
  </si>
  <si>
    <t>40445600</t>
  </si>
  <si>
    <t>výstražné dopravní značky A1-A30, A33 700mm</t>
  </si>
  <si>
    <t>-1890896236</t>
  </si>
  <si>
    <t>"dopravní značka A1b" 2</t>
  </si>
  <si>
    <t>41</t>
  </si>
  <si>
    <t>40445636</t>
  </si>
  <si>
    <t>informativní značky směrové IS12-IS14, IS15b 1000x500mm</t>
  </si>
  <si>
    <t>1882014102</t>
  </si>
  <si>
    <t>"dopravní značka IZ4a,b" 4</t>
  </si>
  <si>
    <t>42</t>
  </si>
  <si>
    <t>40445649</t>
  </si>
  <si>
    <t>dodatkové tabulky E3-E5, E8, E14-E16 500x150mm</t>
  </si>
  <si>
    <t>-559964934</t>
  </si>
  <si>
    <t>"dopravní značka E3a" 1</t>
  </si>
  <si>
    <t>43</t>
  </si>
  <si>
    <t>40445621</t>
  </si>
  <si>
    <t>informativní značky provozní IP1-IP3, IP4b-IP7, IP10a, b 500x500mm</t>
  </si>
  <si>
    <t>603019358</t>
  </si>
  <si>
    <t>"dopravní značka IP10a" 1</t>
  </si>
  <si>
    <t>44</t>
  </si>
  <si>
    <t>912211111</t>
  </si>
  <si>
    <t>Montáž směrového sloupku plastového s odrazkou prostým uložením bez betonového základu silničního</t>
  </si>
  <si>
    <t>-1304899103</t>
  </si>
  <si>
    <t xml:space="preserve">Poznámka k souboru cen:_x000D_
1. V cenách jsou započteny i náklady:_x000D_
a) u cen 912 21-1111 a -1112 na vykopání jamek pro sloupky s odhozením výkopku na hromadu nebo naložením na dopravní prostředek,_x000D_
b) u ceny 912 21-1121 na spojovací materiál,_x000D_
c) u ceny 912 21-1131 na vyvrtání otvoru a lepidlo._x000D_
2. V cenách nejsou započteny náklady:_x000D_
a) na dodání sloupku, tyto se oceňují ve specifikaci,_x000D_
b) u ceny 912 21-1131 i na spojovací materiál, který je součástí dodávky sloupku,_x000D_
c) odklizení výkopku, tyto se oceňují cenami části A 01 katalogu 800-1 Zemní práce._x000D_
</t>
  </si>
  <si>
    <t>"směrové silniční plastové sloupky" 1*2+2*2+3*2+4*10+5*2+6*5+7+10+30</t>
  </si>
  <si>
    <t>"směrové silniční plastové sloupky-červené" 2*6+4*2+6+8+12</t>
  </si>
  <si>
    <t>45</t>
  </si>
  <si>
    <t>40445147</t>
  </si>
  <si>
    <t>sloupek směrový silniční plastový s ocelovým bodcem 1,2m</t>
  </si>
  <si>
    <t>-506517388</t>
  </si>
  <si>
    <t>46</t>
  </si>
  <si>
    <t>40445147R</t>
  </si>
  <si>
    <t>sloupek směrový silniční plastový 1,2m - červený</t>
  </si>
  <si>
    <t>-732658144</t>
  </si>
  <si>
    <t>47</t>
  </si>
  <si>
    <t>915611111</t>
  </si>
  <si>
    <t>Předznačení pro vodorovné značení stříkané barvou nebo prováděné z nátěrových hmot liniové dělicí čáry, vodicí proužky</t>
  </si>
  <si>
    <t>1053316312</t>
  </si>
  <si>
    <t xml:space="preserve">Poznámka k souboru cen:_x000D_
1. Množství měrných jednotek se určuje:_x000D_
a) pro cenu -61 1111 v m délky dělicí čáry nebo vodícího proužku (včetně mezer),_x000D_
b) pro cenu -62 1111 v m2 natírané nebo stříkané plochy._x000D_
</t>
  </si>
  <si>
    <t>"vodorovné dopravní značení" 2375*2</t>
  </si>
  <si>
    <t>48</t>
  </si>
  <si>
    <t>915211112</t>
  </si>
  <si>
    <t>Vodorovné dopravní značení stříkaným plastem dělící čára šířky 125 mm souvislá bílá retroreflexní</t>
  </si>
  <si>
    <t>-282328409</t>
  </si>
  <si>
    <t xml:space="preserve">Poznámka k souboru cen:_x000D_
1. Ceny jsou určeny pro dělicí čáry souvislé č. V 1a bílé, přerušované č. V 2a bílé, vodící č. V 4 bílé, souvislá č. V12b žlutá, přerušovaná č. V12c žlutá._x000D_
2.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3. Množství měrných jednotek se určuje:_x000D_
a) u cen 912 21 a 915 22 v m délky dělící nebo vodící čáry (včetně mezer),_x000D_
b) u ceny 915 23 v m2 stříkané plochy bez mezer._x000D_
</t>
  </si>
  <si>
    <t>"viz.pol.915611111" 4750</t>
  </si>
  <si>
    <t>49</t>
  </si>
  <si>
    <t>998223011</t>
  </si>
  <si>
    <t>Přesun hmot pro pozemní komunikace s krytem dlážděným dopravní vzdálenost do 200 m jakékoliv délky objektu</t>
  </si>
  <si>
    <t>-1947035219</t>
  </si>
  <si>
    <t>Ostatní konstrukce a práce</t>
  </si>
  <si>
    <t>50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</si>
  <si>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</si>
  <si>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</si>
  <si>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-1495204863</t>
  </si>
  <si>
    <t xml:space="preserve">Poznámka k souboru cen:_x000D_
1. Ceny jsou určeny pro očištění:_x000D_
a) povrchu stávající vozovky,_x000D_
b) povrchu rozestavěné trvalé vozovky, předepíše-li projekt užívat nově zřizovanou vozovku po dobu výstavby ještě před zřízením konečného závěrečného krytu._x000D_
2. V cenách nejsou započteny náklady na vodorovnou dopravu odstraněného materiálu, která se oceňuje cenami souboru cen 997 22-15 Vodorovná doprava suti._x000D_
</t>
  </si>
  <si>
    <t>"viz.pol. 573231108" 10483+1458</t>
  </si>
  <si>
    <t>51</t>
  </si>
  <si>
    <t>938908411</t>
  </si>
  <si>
    <t>Čištění vozovek splachováním vodou povrchu podkladu nebo krytu živičného, betonového nebo dlážděného</t>
  </si>
  <si>
    <t>-109210903</t>
  </si>
  <si>
    <t>"viz.pol. 938909331" 11941</t>
  </si>
  <si>
    <t>52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</si>
  <si>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</si>
  <si>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</si>
  <si>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-1600385565</t>
  </si>
  <si>
    <t xml:space="preserve">Poznámka k souboru cen:_x000D_
1. V cenách nejsou započteny náklady na vodorovnou dopravu odstraněného materiálu, která se oceňuje cenami souboru cen 997 22-15 Vodorovná doprava suti._x000D_
</t>
  </si>
  <si>
    <t>"viz.pol.569921132,569941131" 2058+214</t>
  </si>
  <si>
    <t>Bourání konstrukcí</t>
  </si>
  <si>
    <t>53</t>
  </si>
  <si>
    <t>-808432080</t>
  </si>
  <si>
    <t>"viz.výkres č.04 Situace komunikace - část C" 5</t>
  </si>
  <si>
    <t>54</t>
  </si>
  <si>
    <t>113154123</t>
  </si>
  <si>
    <t>Frézování živičného podkladu nebo krytu s naložením na dopravní prostředek plochy do 500 m2 bez překážek v trase pruhu šířky přes 0,5 m do 1 m, tloušťky vrstvy 50 mm</t>
  </si>
  <si>
    <t>68034375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</si>
  <si>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</si>
  <si>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"viz.výkres č.04 Situace komunikace - část C" 5*3</t>
  </si>
  <si>
    <t>55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</si>
  <si>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</si>
  <si>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</si>
  <si>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1419945169</t>
  </si>
  <si>
    <t xml:space="preserve">Poznámka k souboru cen:_x000D_
1. Ceny jsou určeny pro odstranění značek z jakéhokoliv materiálu._x000D_
2. V cenách -6131 a -6132 nejsou započteny náklady na demontáž tabulí (značek) od sloupků, tyto se oceňují cenou 966 00-6211 Odstranění svislých dopravních značek._x000D_
3. Přemístění vybouraných značek na vzdálenost přes 20 m se oceňuje cenami souboru cen 997 22-1 Vodorovná doprava vybouraných hmot._x000D_
</t>
  </si>
  <si>
    <t>56</t>
  </si>
  <si>
    <t>99723R</t>
  </si>
  <si>
    <t>Vodorovná doprava vybouraného asfaltového materiálu vč.likvidace asfaltu jako nebezpečného odpadu ZAS-T4 (zajistí zhotovitel stavby)</t>
  </si>
  <si>
    <t>-290206277</t>
  </si>
  <si>
    <t>1,725</t>
  </si>
  <si>
    <t>57</t>
  </si>
  <si>
    <t>99722156R</t>
  </si>
  <si>
    <t>Vodorovná doprava suti z kusových materiálů dle možností zhotovitele</t>
  </si>
  <si>
    <t>1695112953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</si>
  <si>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</si>
  <si>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0,738</t>
  </si>
  <si>
    <t>58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</si>
  <si>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</si>
  <si>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</si>
  <si>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-334319541</t>
  </si>
  <si>
    <t>2 - Vedlejší rozpočtové náklady</t>
  </si>
  <si>
    <t>MENE Industry s.r.o., Ledce 268, 330 14 Ledce</t>
  </si>
  <si>
    <t>VRN - Vedlejší rozpočtové náklady</t>
  </si>
  <si>
    <t xml:space="preserve">    VRN9 - Ostatní náklady</t>
  </si>
  <si>
    <t>VRN</t>
  </si>
  <si>
    <t>VRN9</t>
  </si>
  <si>
    <t>Ostatní náklady</t>
  </si>
  <si>
    <t>030001000</t>
  </si>
  <si>
    <t>Zařízení staveniště</t>
  </si>
  <si>
    <t>Kč</t>
  </si>
  <si>
    <t>1024</t>
  </si>
  <si>
    <t>-2046400887</t>
  </si>
  <si>
    <t>045002000</t>
  </si>
  <si>
    <t>Kompletační a koordinační činnost</t>
  </si>
  <si>
    <t>1993129575</t>
  </si>
  <si>
    <t>012103000</t>
  </si>
  <si>
    <t>Geodetické a vytyčovací práce</t>
  </si>
  <si>
    <t>-2077882683</t>
  </si>
  <si>
    <t>072103011</t>
  </si>
  <si>
    <t xml:space="preserve">Zajištění DIO komunikace </t>
  </si>
  <si>
    <t>233418609</t>
  </si>
  <si>
    <t xml:space="preserve">Poznámka k souboru cen:_x000D_
1. Více informací o volbě, obsahu a způsobu ocenění jednotlivých titulů viz Příloha 07 Provozní vlivy._x000D_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</si>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</sst>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>
      <selection activeCell="AP23" sqref="AP23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23"/>
      <c r="AQ5" s="23"/>
      <c r="AR5" s="21"/>
      <c r="BE5" s="322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7" t="s">
        <v>17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23"/>
      <c r="AQ6" s="23"/>
      <c r="AR6" s="21"/>
      <c r="BE6" s="323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3"/>
      <c r="BS7" s="18" t="s">
        <v>6</v>
      </c>
    </row>
    <row r="8" spans="1:74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3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3"/>
      <c r="BS9" s="18" t="s">
        <v>6</v>
      </c>
    </row>
    <row r="10" spans="1:74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3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3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3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29</v>
      </c>
      <c r="AO13" s="23"/>
      <c r="AP13" s="23"/>
      <c r="AQ13" s="23"/>
      <c r="AR13" s="21"/>
      <c r="BE13" s="323"/>
      <c r="BS13" s="18" t="s">
        <v>6</v>
      </c>
    </row>
    <row r="14" spans="1:74" ht="12.75">
      <c r="B14" s="22"/>
      <c r="C14" s="23"/>
      <c r="D14" s="23"/>
      <c r="E14" s="328" t="s">
        <v>29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23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3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31</v>
      </c>
      <c r="AO16" s="23"/>
      <c r="AP16" s="23"/>
      <c r="AQ16" s="23"/>
      <c r="AR16" s="21"/>
      <c r="BE16" s="323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23"/>
      <c r="BS17" s="18" t="s">
        <v>34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3"/>
      <c r="BS18" s="18" t="s">
        <v>6</v>
      </c>
    </row>
    <row r="19" spans="1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36</v>
      </c>
      <c r="AO19" s="23"/>
      <c r="AP19" s="23"/>
      <c r="AQ19" s="23"/>
      <c r="AR19" s="21"/>
      <c r="BE19" s="323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3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3"/>
    </row>
    <row r="22" spans="1:71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3"/>
    </row>
    <row r="23" spans="1:71" s="1" customFormat="1" ht="47.25" customHeight="1">
      <c r="B23" s="22"/>
      <c r="C23" s="23"/>
      <c r="D23" s="23"/>
      <c r="E23" s="330" t="s">
        <v>39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23"/>
      <c r="AP23" s="23"/>
      <c r="AQ23" s="23"/>
      <c r="AR23" s="21"/>
      <c r="BE23" s="323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3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3"/>
    </row>
    <row r="26" spans="1:71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1">
        <f>ROUND(AG54,2)</f>
        <v>0</v>
      </c>
      <c r="AL26" s="332"/>
      <c r="AM26" s="332"/>
      <c r="AN26" s="332"/>
      <c r="AO26" s="332"/>
      <c r="AP26" s="37"/>
      <c r="AQ26" s="37"/>
      <c r="AR26" s="40"/>
      <c r="BE26" s="32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3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3" t="s">
        <v>41</v>
      </c>
      <c r="M28" s="333"/>
      <c r="N28" s="333"/>
      <c r="O28" s="333"/>
      <c r="P28" s="333"/>
      <c r="Q28" s="37"/>
      <c r="R28" s="37"/>
      <c r="S28" s="37"/>
      <c r="T28" s="37"/>
      <c r="U28" s="37"/>
      <c r="V28" s="37"/>
      <c r="W28" s="333" t="s">
        <v>42</v>
      </c>
      <c r="X28" s="333"/>
      <c r="Y28" s="333"/>
      <c r="Z28" s="333"/>
      <c r="AA28" s="333"/>
      <c r="AB28" s="333"/>
      <c r="AC28" s="333"/>
      <c r="AD28" s="333"/>
      <c r="AE28" s="333"/>
      <c r="AF28" s="37"/>
      <c r="AG28" s="37"/>
      <c r="AH28" s="37"/>
      <c r="AI28" s="37"/>
      <c r="AJ28" s="37"/>
      <c r="AK28" s="333" t="s">
        <v>43</v>
      </c>
      <c r="AL28" s="333"/>
      <c r="AM28" s="333"/>
      <c r="AN28" s="333"/>
      <c r="AO28" s="333"/>
      <c r="AP28" s="37"/>
      <c r="AQ28" s="37"/>
      <c r="AR28" s="40"/>
      <c r="BE28" s="323"/>
    </row>
    <row r="29" spans="1:71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36">
        <v>0.21</v>
      </c>
      <c r="M29" s="335"/>
      <c r="N29" s="335"/>
      <c r="O29" s="335"/>
      <c r="P29" s="335"/>
      <c r="Q29" s="42"/>
      <c r="R29" s="42"/>
      <c r="S29" s="42"/>
      <c r="T29" s="42"/>
      <c r="U29" s="42"/>
      <c r="V29" s="42"/>
      <c r="W29" s="334">
        <f>ROUND(AZ54, 2)</f>
        <v>0</v>
      </c>
      <c r="X29" s="335"/>
      <c r="Y29" s="335"/>
      <c r="Z29" s="335"/>
      <c r="AA29" s="335"/>
      <c r="AB29" s="335"/>
      <c r="AC29" s="335"/>
      <c r="AD29" s="335"/>
      <c r="AE29" s="335"/>
      <c r="AF29" s="42"/>
      <c r="AG29" s="42"/>
      <c r="AH29" s="42"/>
      <c r="AI29" s="42"/>
      <c r="AJ29" s="42"/>
      <c r="AK29" s="334">
        <f>ROUND(AV54, 2)</f>
        <v>0</v>
      </c>
      <c r="AL29" s="335"/>
      <c r="AM29" s="335"/>
      <c r="AN29" s="335"/>
      <c r="AO29" s="335"/>
      <c r="AP29" s="42"/>
      <c r="AQ29" s="42"/>
      <c r="AR29" s="43"/>
      <c r="BE29" s="324"/>
    </row>
    <row r="30" spans="1:71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36">
        <v>0.15</v>
      </c>
      <c r="M30" s="335"/>
      <c r="N30" s="335"/>
      <c r="O30" s="335"/>
      <c r="P30" s="335"/>
      <c r="Q30" s="42"/>
      <c r="R30" s="42"/>
      <c r="S30" s="42"/>
      <c r="T30" s="42"/>
      <c r="U30" s="42"/>
      <c r="V30" s="42"/>
      <c r="W30" s="334">
        <f>ROUND(BA54, 2)</f>
        <v>0</v>
      </c>
      <c r="X30" s="335"/>
      <c r="Y30" s="335"/>
      <c r="Z30" s="335"/>
      <c r="AA30" s="335"/>
      <c r="AB30" s="335"/>
      <c r="AC30" s="335"/>
      <c r="AD30" s="335"/>
      <c r="AE30" s="335"/>
      <c r="AF30" s="42"/>
      <c r="AG30" s="42"/>
      <c r="AH30" s="42"/>
      <c r="AI30" s="42"/>
      <c r="AJ30" s="42"/>
      <c r="AK30" s="334">
        <f>ROUND(AW54, 2)</f>
        <v>0</v>
      </c>
      <c r="AL30" s="335"/>
      <c r="AM30" s="335"/>
      <c r="AN30" s="335"/>
      <c r="AO30" s="335"/>
      <c r="AP30" s="42"/>
      <c r="AQ30" s="42"/>
      <c r="AR30" s="43"/>
      <c r="BE30" s="324"/>
    </row>
    <row r="31" spans="1:71" s="3" customFormat="1" ht="14.45" hidden="1" customHeight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36">
        <v>0.21</v>
      </c>
      <c r="M31" s="335"/>
      <c r="N31" s="335"/>
      <c r="O31" s="335"/>
      <c r="P31" s="335"/>
      <c r="Q31" s="42"/>
      <c r="R31" s="42"/>
      <c r="S31" s="42"/>
      <c r="T31" s="42"/>
      <c r="U31" s="42"/>
      <c r="V31" s="42"/>
      <c r="W31" s="334">
        <f>ROUND(BB54, 2)</f>
        <v>0</v>
      </c>
      <c r="X31" s="335"/>
      <c r="Y31" s="335"/>
      <c r="Z31" s="335"/>
      <c r="AA31" s="335"/>
      <c r="AB31" s="335"/>
      <c r="AC31" s="335"/>
      <c r="AD31" s="335"/>
      <c r="AE31" s="335"/>
      <c r="AF31" s="42"/>
      <c r="AG31" s="42"/>
      <c r="AH31" s="42"/>
      <c r="AI31" s="42"/>
      <c r="AJ31" s="42"/>
      <c r="AK31" s="334">
        <v>0</v>
      </c>
      <c r="AL31" s="335"/>
      <c r="AM31" s="335"/>
      <c r="AN31" s="335"/>
      <c r="AO31" s="335"/>
      <c r="AP31" s="42"/>
      <c r="AQ31" s="42"/>
      <c r="AR31" s="43"/>
      <c r="BE31" s="324"/>
    </row>
    <row r="32" spans="1:71" s="3" customFormat="1" ht="14.45" hidden="1" customHeight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36">
        <v>0.15</v>
      </c>
      <c r="M32" s="335"/>
      <c r="N32" s="335"/>
      <c r="O32" s="335"/>
      <c r="P32" s="335"/>
      <c r="Q32" s="42"/>
      <c r="R32" s="42"/>
      <c r="S32" s="42"/>
      <c r="T32" s="42"/>
      <c r="U32" s="42"/>
      <c r="V32" s="42"/>
      <c r="W32" s="334">
        <f>ROUND(BC54, 2)</f>
        <v>0</v>
      </c>
      <c r="X32" s="335"/>
      <c r="Y32" s="335"/>
      <c r="Z32" s="335"/>
      <c r="AA32" s="335"/>
      <c r="AB32" s="335"/>
      <c r="AC32" s="335"/>
      <c r="AD32" s="335"/>
      <c r="AE32" s="335"/>
      <c r="AF32" s="42"/>
      <c r="AG32" s="42"/>
      <c r="AH32" s="42"/>
      <c r="AI32" s="42"/>
      <c r="AJ32" s="42"/>
      <c r="AK32" s="334">
        <v>0</v>
      </c>
      <c r="AL32" s="335"/>
      <c r="AM32" s="335"/>
      <c r="AN32" s="335"/>
      <c r="AO32" s="335"/>
      <c r="AP32" s="42"/>
      <c r="AQ32" s="42"/>
      <c r="AR32" s="43"/>
      <c r="BE32" s="324"/>
    </row>
    <row r="33" spans="1:57" s="3" customFormat="1" ht="14.45" hidden="1" customHeight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36">
        <v>0</v>
      </c>
      <c r="M33" s="335"/>
      <c r="N33" s="335"/>
      <c r="O33" s="335"/>
      <c r="P33" s="335"/>
      <c r="Q33" s="42"/>
      <c r="R33" s="42"/>
      <c r="S33" s="42"/>
      <c r="T33" s="42"/>
      <c r="U33" s="42"/>
      <c r="V33" s="42"/>
      <c r="W33" s="334">
        <f>ROUND(BD54, 2)</f>
        <v>0</v>
      </c>
      <c r="X33" s="335"/>
      <c r="Y33" s="335"/>
      <c r="Z33" s="335"/>
      <c r="AA33" s="335"/>
      <c r="AB33" s="335"/>
      <c r="AC33" s="335"/>
      <c r="AD33" s="335"/>
      <c r="AE33" s="335"/>
      <c r="AF33" s="42"/>
      <c r="AG33" s="42"/>
      <c r="AH33" s="42"/>
      <c r="AI33" s="42"/>
      <c r="AJ33" s="42"/>
      <c r="AK33" s="334">
        <v>0</v>
      </c>
      <c r="AL33" s="335"/>
      <c r="AM33" s="335"/>
      <c r="AN33" s="335"/>
      <c r="AO33" s="33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37" t="s">
        <v>52</v>
      </c>
      <c r="Y35" s="338"/>
      <c r="Z35" s="338"/>
      <c r="AA35" s="338"/>
      <c r="AB35" s="338"/>
      <c r="AC35" s="46"/>
      <c r="AD35" s="46"/>
      <c r="AE35" s="46"/>
      <c r="AF35" s="46"/>
      <c r="AG35" s="46"/>
      <c r="AH35" s="46"/>
      <c r="AI35" s="46"/>
      <c r="AJ35" s="46"/>
      <c r="AK35" s="339">
        <f>SUM(AK26:AK33)</f>
        <v>0</v>
      </c>
      <c r="AL35" s="338"/>
      <c r="AM35" s="338"/>
      <c r="AN35" s="338"/>
      <c r="AO35" s="34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x36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1" t="str">
        <f>K6</f>
        <v>III/193 15 Křelovice-Krsov</v>
      </c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3" t="str">
        <f>IF(AN8= "","",AN8)</f>
        <v>25. 6. 2021</v>
      </c>
      <c r="AN47" s="343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44" t="str">
        <f>IF(E17="","",E17)</f>
        <v>MENE Industry s.r.o., Lobezská 53, 326 00 Plzeň</v>
      </c>
      <c r="AN49" s="345"/>
      <c r="AO49" s="345"/>
      <c r="AP49" s="345"/>
      <c r="AQ49" s="37"/>
      <c r="AR49" s="40"/>
      <c r="AS49" s="346" t="s">
        <v>54</v>
      </c>
      <c r="AT49" s="34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25.7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44" t="str">
        <f>IF(E20="","",E20)</f>
        <v>Jiří Marek, Dolní Bělá 40, 331 52 Dolní Bělá</v>
      </c>
      <c r="AN50" s="345"/>
      <c r="AO50" s="345"/>
      <c r="AP50" s="345"/>
      <c r="AQ50" s="37"/>
      <c r="AR50" s="40"/>
      <c r="AS50" s="348"/>
      <c r="AT50" s="34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0"/>
      <c r="AT51" s="35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352" t="s">
        <v>55</v>
      </c>
      <c r="D52" s="353"/>
      <c r="E52" s="353"/>
      <c r="F52" s="353"/>
      <c r="G52" s="353"/>
      <c r="H52" s="67"/>
      <c r="I52" s="354" t="s">
        <v>56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5" t="s">
        <v>57</v>
      </c>
      <c r="AH52" s="353"/>
      <c r="AI52" s="353"/>
      <c r="AJ52" s="353"/>
      <c r="AK52" s="353"/>
      <c r="AL52" s="353"/>
      <c r="AM52" s="353"/>
      <c r="AN52" s="354" t="s">
        <v>58</v>
      </c>
      <c r="AO52" s="353"/>
      <c r="AP52" s="353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9">
        <f>ROUND(SUM(AG55:AG56),2)</f>
        <v>0</v>
      </c>
      <c r="AH54" s="359"/>
      <c r="AI54" s="359"/>
      <c r="AJ54" s="359"/>
      <c r="AK54" s="359"/>
      <c r="AL54" s="359"/>
      <c r="AM54" s="359"/>
      <c r="AN54" s="360">
        <f>SUM(AG54,AT54)</f>
        <v>0</v>
      </c>
      <c r="AO54" s="360"/>
      <c r="AP54" s="360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16.5" customHeight="1">
      <c r="A55" s="87" t="s">
        <v>78</v>
      </c>
      <c r="B55" s="88"/>
      <c r="C55" s="89"/>
      <c r="D55" s="358" t="s">
        <v>79</v>
      </c>
      <c r="E55" s="358"/>
      <c r="F55" s="358"/>
      <c r="G55" s="358"/>
      <c r="H55" s="358"/>
      <c r="I55" s="90"/>
      <c r="J55" s="358" t="s">
        <v>80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'1 - SO 110 Komunikace'!J30</f>
        <v>0</v>
      </c>
      <c r="AH55" s="357"/>
      <c r="AI55" s="357"/>
      <c r="AJ55" s="357"/>
      <c r="AK55" s="357"/>
      <c r="AL55" s="357"/>
      <c r="AM55" s="357"/>
      <c r="AN55" s="356">
        <f>SUM(AG55,AT55)</f>
        <v>0</v>
      </c>
      <c r="AO55" s="357"/>
      <c r="AP55" s="357"/>
      <c r="AQ55" s="91" t="s">
        <v>81</v>
      </c>
      <c r="AR55" s="92"/>
      <c r="AS55" s="93">
        <v>0</v>
      </c>
      <c r="AT55" s="94">
        <f>ROUND(SUM(AV55:AW55),2)</f>
        <v>0</v>
      </c>
      <c r="AU55" s="95">
        <f>'1 - SO 110 Komunikace'!P91</f>
        <v>0</v>
      </c>
      <c r="AV55" s="94">
        <f>'1 - SO 110 Komunikace'!J33</f>
        <v>0</v>
      </c>
      <c r="AW55" s="94">
        <f>'1 - SO 110 Komunikace'!J34</f>
        <v>0</v>
      </c>
      <c r="AX55" s="94">
        <f>'1 - SO 110 Komunikace'!J35</f>
        <v>0</v>
      </c>
      <c r="AY55" s="94">
        <f>'1 - SO 110 Komunikace'!J36</f>
        <v>0</v>
      </c>
      <c r="AZ55" s="94">
        <f>'1 - SO 110 Komunikace'!F33</f>
        <v>0</v>
      </c>
      <c r="BA55" s="94">
        <f>'1 - SO 110 Komunikace'!F34</f>
        <v>0</v>
      </c>
      <c r="BB55" s="94">
        <f>'1 - SO 110 Komunikace'!F35</f>
        <v>0</v>
      </c>
      <c r="BC55" s="94">
        <f>'1 - SO 110 Komunikace'!F36</f>
        <v>0</v>
      </c>
      <c r="BD55" s="96">
        <f>'1 - SO 110 Komunikace'!F37</f>
        <v>0</v>
      </c>
      <c r="BT55" s="97" t="s">
        <v>79</v>
      </c>
      <c r="BV55" s="97" t="s">
        <v>76</v>
      </c>
      <c r="BW55" s="97" t="s">
        <v>82</v>
      </c>
      <c r="BX55" s="97" t="s">
        <v>5</v>
      </c>
      <c r="CL55" s="97" t="s">
        <v>83</v>
      </c>
      <c r="CM55" s="97" t="s">
        <v>84</v>
      </c>
    </row>
    <row r="56" spans="1:91" s="7" customFormat="1" ht="16.5" customHeight="1">
      <c r="A56" s="87" t="s">
        <v>78</v>
      </c>
      <c r="B56" s="88"/>
      <c r="C56" s="89"/>
      <c r="D56" s="358" t="s">
        <v>84</v>
      </c>
      <c r="E56" s="358"/>
      <c r="F56" s="358"/>
      <c r="G56" s="358"/>
      <c r="H56" s="358"/>
      <c r="I56" s="90"/>
      <c r="J56" s="358" t="s">
        <v>85</v>
      </c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6">
        <f>'2 - Vedlejší rozpočtové n...'!J30</f>
        <v>0</v>
      </c>
      <c r="AH56" s="357"/>
      <c r="AI56" s="357"/>
      <c r="AJ56" s="357"/>
      <c r="AK56" s="357"/>
      <c r="AL56" s="357"/>
      <c r="AM56" s="357"/>
      <c r="AN56" s="356">
        <f>SUM(AG56,AT56)</f>
        <v>0</v>
      </c>
      <c r="AO56" s="357"/>
      <c r="AP56" s="357"/>
      <c r="AQ56" s="91" t="s">
        <v>81</v>
      </c>
      <c r="AR56" s="92"/>
      <c r="AS56" s="98">
        <v>0</v>
      </c>
      <c r="AT56" s="99">
        <f>ROUND(SUM(AV56:AW56),2)</f>
        <v>0</v>
      </c>
      <c r="AU56" s="100">
        <f>'2 - Vedlejší rozpočtové n...'!P81</f>
        <v>0</v>
      </c>
      <c r="AV56" s="99">
        <f>'2 - Vedlejší rozpočtové n...'!J33</f>
        <v>0</v>
      </c>
      <c r="AW56" s="99">
        <f>'2 - Vedlejší rozpočtové n...'!J34</f>
        <v>0</v>
      </c>
      <c r="AX56" s="99">
        <f>'2 - Vedlejší rozpočtové n...'!J35</f>
        <v>0</v>
      </c>
      <c r="AY56" s="99">
        <f>'2 - Vedlejší rozpočtové n...'!J36</f>
        <v>0</v>
      </c>
      <c r="AZ56" s="99">
        <f>'2 - Vedlejší rozpočtové n...'!F33</f>
        <v>0</v>
      </c>
      <c r="BA56" s="99">
        <f>'2 - Vedlejší rozpočtové n...'!F34</f>
        <v>0</v>
      </c>
      <c r="BB56" s="99">
        <f>'2 - Vedlejší rozpočtové n...'!F35</f>
        <v>0</v>
      </c>
      <c r="BC56" s="99">
        <f>'2 - Vedlejší rozpočtové n...'!F36</f>
        <v>0</v>
      </c>
      <c r="BD56" s="101">
        <f>'2 - Vedlejší rozpočtové n...'!F37</f>
        <v>0</v>
      </c>
      <c r="BT56" s="97" t="s">
        <v>79</v>
      </c>
      <c r="BV56" s="97" t="s">
        <v>76</v>
      </c>
      <c r="BW56" s="97" t="s">
        <v>86</v>
      </c>
      <c r="BX56" s="97" t="s">
        <v>5</v>
      </c>
      <c r="CL56" s="97" t="s">
        <v>19</v>
      </c>
      <c r="CM56" s="97" t="s">
        <v>84</v>
      </c>
    </row>
    <row r="57" spans="1:91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91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v/Sp72yYch9Mw07ep1eSZBNMqmLx/joCBA25/ZU57x1aWRCXlv6EGutjmt1svvEUWFHis2COzwPc6lOPhuD3Gw==" saltValue="QzawkapFrYSOBm3F5cCN+Ml9Wt9TzBJoQl0vFhFFkyWk+V1Ra/DVQf9GlfUicEj7W1fqo4Jh/KMB9/vpSKb21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SO 110 Komunikace'!C2" display="/"/>
    <hyperlink ref="A56" location="'2 - Vedlejší rozpočtové 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7"/>
  <sheetViews>
    <sheetView showGridLines="0" workbookViewId="0">
      <selection activeCell="E46" sqref="E4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82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84</v>
      </c>
    </row>
    <row r="4" spans="1:46" s="1" customFormat="1" ht="24.95" customHeight="1">
      <c r="B4" s="21"/>
      <c r="D4" s="104" t="s">
        <v>87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2" t="str">
        <f>'Rekapitulace stavby'!K6</f>
        <v>III/193 15 Křelovice-Krsov</v>
      </c>
      <c r="F7" s="363"/>
      <c r="G7" s="363"/>
      <c r="H7" s="363"/>
      <c r="L7" s="21"/>
    </row>
    <row r="8" spans="1:46" s="2" customFormat="1" ht="12" customHeight="1">
      <c r="A8" s="35"/>
      <c r="B8" s="40"/>
      <c r="C8" s="35"/>
      <c r="D8" s="106" t="s">
        <v>88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64" t="s">
        <v>89</v>
      </c>
      <c r="F9" s="365"/>
      <c r="G9" s="365"/>
      <c r="H9" s="36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83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25. 6. 2021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26</v>
      </c>
      <c r="J20" s="108" t="str">
        <f>IF('Rekapitulace stavby'!AN16="","",'Rekapitulace stavby'!AN16)</f>
        <v>61171344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>MENE Industry s.r.o., Lobezská 53, 326 00 Plzeň</v>
      </c>
      <c r="F21" s="35"/>
      <c r="G21" s="35"/>
      <c r="H21" s="35"/>
      <c r="I21" s="106" t="s">
        <v>27</v>
      </c>
      <c r="J21" s="108" t="str">
        <f>IF('Rekapitulace stavby'!AN17="","",'Rekapitulace stavby'!AN17)</f>
        <v>CZ61171344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08179981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Jiří Marek, Dolní Bělá 40, 331 52 Dolní Bělá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38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8" t="s">
        <v>19</v>
      </c>
      <c r="F27" s="368"/>
      <c r="G27" s="368"/>
      <c r="H27" s="36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40</v>
      </c>
      <c r="E30" s="35"/>
      <c r="F30" s="35"/>
      <c r="G30" s="35"/>
      <c r="H30" s="35"/>
      <c r="I30" s="35"/>
      <c r="J30" s="115">
        <f>ROUND(J91,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42</v>
      </c>
      <c r="G32" s="35"/>
      <c r="H32" s="35"/>
      <c r="I32" s="116" t="s">
        <v>41</v>
      </c>
      <c r="J32" s="116" t="s">
        <v>43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44</v>
      </c>
      <c r="E33" s="106" t="s">
        <v>45</v>
      </c>
      <c r="F33" s="118">
        <f>ROUND((SUM(BE91:BE326)),  2)</f>
        <v>0</v>
      </c>
      <c r="G33" s="35"/>
      <c r="H33" s="35"/>
      <c r="I33" s="119">
        <v>0.21</v>
      </c>
      <c r="J33" s="118">
        <f>ROUND(((SUM(BE91:BE326))*I33),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46</v>
      </c>
      <c r="F34" s="118">
        <f>ROUND((SUM(BF91:BF326)),  2)</f>
        <v>0</v>
      </c>
      <c r="G34" s="35"/>
      <c r="H34" s="35"/>
      <c r="I34" s="119">
        <v>0.15</v>
      </c>
      <c r="J34" s="118">
        <f>ROUND(((SUM(BF91:BF326))*I34),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47</v>
      </c>
      <c r="F35" s="118">
        <f>ROUND((SUM(BG91:BG326)),  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48</v>
      </c>
      <c r="F36" s="118">
        <f>ROUND((SUM(BH91:BH326)),  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49</v>
      </c>
      <c r="F37" s="118">
        <f>ROUND((SUM(BI91:BI326)),  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50</v>
      </c>
      <c r="E39" s="122"/>
      <c r="F39" s="122"/>
      <c r="G39" s="123" t="s">
        <v>51</v>
      </c>
      <c r="H39" s="124" t="s">
        <v>52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90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III/193 15 Křelovice-Krsov</v>
      </c>
      <c r="F48" s="370"/>
      <c r="G48" s="370"/>
      <c r="H48" s="37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88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1" t="str">
        <f>E9</f>
        <v>1 - SO 110 Komunikace</v>
      </c>
      <c r="F50" s="371"/>
      <c r="G50" s="371"/>
      <c r="H50" s="37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25. 6. 2021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>MENE Industry s.r.o., Lobezská 53, 326 00 Plzeň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Jiří Marek, Dolní Bělá 40, 331 52 Dolní Bělá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1" t="s">
        <v>91</v>
      </c>
      <c r="D57" s="132"/>
      <c r="E57" s="132"/>
      <c r="F57" s="132"/>
      <c r="G57" s="132"/>
      <c r="H57" s="132"/>
      <c r="I57" s="132"/>
      <c r="J57" s="133" t="s">
        <v>92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72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93</v>
      </c>
    </row>
    <row r="60" spans="1:47" s="9" customFormat="1" ht="24.95" customHeight="1">
      <c r="B60" s="135"/>
      <c r="C60" s="136"/>
      <c r="D60" s="137" t="s">
        <v>94</v>
      </c>
      <c r="E60" s="138"/>
      <c r="F60" s="138"/>
      <c r="G60" s="138"/>
      <c r="H60" s="138"/>
      <c r="I60" s="138"/>
      <c r="J60" s="139">
        <f>J92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95</v>
      </c>
      <c r="E61" s="144"/>
      <c r="F61" s="144"/>
      <c r="G61" s="144"/>
      <c r="H61" s="144"/>
      <c r="I61" s="144"/>
      <c r="J61" s="145">
        <f>J93</f>
        <v>0</v>
      </c>
      <c r="K61" s="142"/>
      <c r="L61" s="146"/>
    </row>
    <row r="62" spans="1:47" s="10" customFormat="1" ht="19.899999999999999" customHeight="1">
      <c r="B62" s="141"/>
      <c r="C62" s="142"/>
      <c r="D62" s="143" t="s">
        <v>96</v>
      </c>
      <c r="E62" s="144"/>
      <c r="F62" s="144"/>
      <c r="G62" s="144"/>
      <c r="H62" s="144"/>
      <c r="I62" s="144"/>
      <c r="J62" s="145">
        <f>J115</f>
        <v>0</v>
      </c>
      <c r="K62" s="142"/>
      <c r="L62" s="146"/>
    </row>
    <row r="63" spans="1:47" s="10" customFormat="1" ht="19.899999999999999" customHeight="1">
      <c r="B63" s="141"/>
      <c r="C63" s="142"/>
      <c r="D63" s="143" t="s">
        <v>97</v>
      </c>
      <c r="E63" s="144"/>
      <c r="F63" s="144"/>
      <c r="G63" s="144"/>
      <c r="H63" s="144"/>
      <c r="I63" s="144"/>
      <c r="J63" s="145">
        <f>J137</f>
        <v>0</v>
      </c>
      <c r="K63" s="142"/>
      <c r="L63" s="146"/>
    </row>
    <row r="64" spans="1:47" s="10" customFormat="1" ht="19.899999999999999" customHeight="1">
      <c r="B64" s="141"/>
      <c r="C64" s="142"/>
      <c r="D64" s="143" t="s">
        <v>98</v>
      </c>
      <c r="E64" s="144"/>
      <c r="F64" s="144"/>
      <c r="G64" s="144"/>
      <c r="H64" s="144"/>
      <c r="I64" s="144"/>
      <c r="J64" s="145">
        <f>J152</f>
        <v>0</v>
      </c>
      <c r="K64" s="142"/>
      <c r="L64" s="146"/>
    </row>
    <row r="65" spans="1:31" s="10" customFormat="1" ht="19.899999999999999" customHeight="1">
      <c r="B65" s="141"/>
      <c r="C65" s="142"/>
      <c r="D65" s="143" t="s">
        <v>99</v>
      </c>
      <c r="E65" s="144"/>
      <c r="F65" s="144"/>
      <c r="G65" s="144"/>
      <c r="H65" s="144"/>
      <c r="I65" s="144"/>
      <c r="J65" s="145">
        <f>J165</f>
        <v>0</v>
      </c>
      <c r="K65" s="142"/>
      <c r="L65" s="146"/>
    </row>
    <row r="66" spans="1:31" s="10" customFormat="1" ht="19.899999999999999" customHeight="1">
      <c r="B66" s="141"/>
      <c r="C66" s="142"/>
      <c r="D66" s="143" t="s">
        <v>100</v>
      </c>
      <c r="E66" s="144"/>
      <c r="F66" s="144"/>
      <c r="G66" s="144"/>
      <c r="H66" s="144"/>
      <c r="I66" s="144"/>
      <c r="J66" s="145">
        <f>J173</f>
        <v>0</v>
      </c>
      <c r="K66" s="142"/>
      <c r="L66" s="146"/>
    </row>
    <row r="67" spans="1:31" s="10" customFormat="1" ht="19.899999999999999" customHeight="1">
      <c r="B67" s="141"/>
      <c r="C67" s="142"/>
      <c r="D67" s="143" t="s">
        <v>101</v>
      </c>
      <c r="E67" s="144"/>
      <c r="F67" s="144"/>
      <c r="G67" s="144"/>
      <c r="H67" s="144"/>
      <c r="I67" s="144"/>
      <c r="J67" s="145">
        <f>J190</f>
        <v>0</v>
      </c>
      <c r="K67" s="142"/>
      <c r="L67" s="146"/>
    </row>
    <row r="68" spans="1:31" s="10" customFormat="1" ht="19.899999999999999" customHeight="1">
      <c r="B68" s="141"/>
      <c r="C68" s="142"/>
      <c r="D68" s="143" t="s">
        <v>102</v>
      </c>
      <c r="E68" s="144"/>
      <c r="F68" s="144"/>
      <c r="G68" s="144"/>
      <c r="H68" s="144"/>
      <c r="I68" s="144"/>
      <c r="J68" s="145">
        <f>J209</f>
        <v>0</v>
      </c>
      <c r="K68" s="142"/>
      <c r="L68" s="146"/>
    </row>
    <row r="69" spans="1:31" s="10" customFormat="1" ht="19.899999999999999" customHeight="1">
      <c r="B69" s="141"/>
      <c r="C69" s="142"/>
      <c r="D69" s="143" t="s">
        <v>103</v>
      </c>
      <c r="E69" s="144"/>
      <c r="F69" s="144"/>
      <c r="G69" s="144"/>
      <c r="H69" s="144"/>
      <c r="I69" s="144"/>
      <c r="J69" s="145">
        <f>J226</f>
        <v>0</v>
      </c>
      <c r="K69" s="142"/>
      <c r="L69" s="146"/>
    </row>
    <row r="70" spans="1:31" s="10" customFormat="1" ht="19.899999999999999" customHeight="1">
      <c r="B70" s="141"/>
      <c r="C70" s="142"/>
      <c r="D70" s="143" t="s">
        <v>104</v>
      </c>
      <c r="E70" s="144"/>
      <c r="F70" s="144"/>
      <c r="G70" s="144"/>
      <c r="H70" s="144"/>
      <c r="I70" s="144"/>
      <c r="J70" s="145">
        <f>J290</f>
        <v>0</v>
      </c>
      <c r="K70" s="142"/>
      <c r="L70" s="146"/>
    </row>
    <row r="71" spans="1:31" s="10" customFormat="1" ht="19.899999999999999" customHeight="1">
      <c r="B71" s="141"/>
      <c r="C71" s="142"/>
      <c r="D71" s="143" t="s">
        <v>105</v>
      </c>
      <c r="E71" s="144"/>
      <c r="F71" s="144"/>
      <c r="G71" s="144"/>
      <c r="H71" s="144"/>
      <c r="I71" s="144"/>
      <c r="J71" s="145">
        <f>J303</f>
        <v>0</v>
      </c>
      <c r="K71" s="142"/>
      <c r="L71" s="146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4" t="s">
        <v>106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16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369" t="str">
        <f>E7</f>
        <v>III/193 15 Křelovice-Krsov</v>
      </c>
      <c r="F81" s="370"/>
      <c r="G81" s="370"/>
      <c r="H81" s="370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30" t="s">
        <v>88</v>
      </c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6.5" customHeight="1">
      <c r="A83" s="35"/>
      <c r="B83" s="36"/>
      <c r="C83" s="37"/>
      <c r="D83" s="37"/>
      <c r="E83" s="341" t="str">
        <f>E9</f>
        <v>1 - SO 110 Komunikace</v>
      </c>
      <c r="F83" s="371"/>
      <c r="G83" s="371"/>
      <c r="H83" s="371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2" customHeight="1">
      <c r="A85" s="35"/>
      <c r="B85" s="36"/>
      <c r="C85" s="30" t="s">
        <v>21</v>
      </c>
      <c r="D85" s="37"/>
      <c r="E85" s="37"/>
      <c r="F85" s="28" t="str">
        <f>F12</f>
        <v xml:space="preserve"> </v>
      </c>
      <c r="G85" s="37"/>
      <c r="H85" s="37"/>
      <c r="I85" s="30" t="s">
        <v>23</v>
      </c>
      <c r="J85" s="60" t="str">
        <f>IF(J12="","",J12)</f>
        <v>25. 6. 2021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40.15" customHeight="1">
      <c r="A87" s="35"/>
      <c r="B87" s="36"/>
      <c r="C87" s="30" t="s">
        <v>25</v>
      </c>
      <c r="D87" s="37"/>
      <c r="E87" s="37"/>
      <c r="F87" s="28" t="str">
        <f>E15</f>
        <v xml:space="preserve"> </v>
      </c>
      <c r="G87" s="37"/>
      <c r="H87" s="37"/>
      <c r="I87" s="30" t="s">
        <v>30</v>
      </c>
      <c r="J87" s="33" t="str">
        <f>E21</f>
        <v>MENE Industry s.r.o., Lobezská 53, 326 00 Plzeň</v>
      </c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2" customFormat="1" ht="25.7" customHeight="1">
      <c r="A88" s="35"/>
      <c r="B88" s="36"/>
      <c r="C88" s="30" t="s">
        <v>28</v>
      </c>
      <c r="D88" s="37"/>
      <c r="E88" s="37"/>
      <c r="F88" s="28" t="str">
        <f>IF(E18="","",E18)</f>
        <v>Vyplň údaj</v>
      </c>
      <c r="G88" s="37"/>
      <c r="H88" s="37"/>
      <c r="I88" s="30" t="s">
        <v>35</v>
      </c>
      <c r="J88" s="33" t="str">
        <f>E24</f>
        <v>Jiří Marek, Dolní Bělá 40, 331 52 Dolní Bělá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65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65" s="11" customFormat="1" ht="29.25" customHeight="1">
      <c r="A90" s="147"/>
      <c r="B90" s="148"/>
      <c r="C90" s="149" t="s">
        <v>107</v>
      </c>
      <c r="D90" s="150" t="s">
        <v>59</v>
      </c>
      <c r="E90" s="150" t="s">
        <v>55</v>
      </c>
      <c r="F90" s="150" t="s">
        <v>56</v>
      </c>
      <c r="G90" s="150" t="s">
        <v>108</v>
      </c>
      <c r="H90" s="150" t="s">
        <v>109</v>
      </c>
      <c r="I90" s="150" t="s">
        <v>110</v>
      </c>
      <c r="J90" s="150" t="s">
        <v>92</v>
      </c>
      <c r="K90" s="151" t="s">
        <v>111</v>
      </c>
      <c r="L90" s="152"/>
      <c r="M90" s="69" t="s">
        <v>19</v>
      </c>
      <c r="N90" s="70" t="s">
        <v>44</v>
      </c>
      <c r="O90" s="70" t="s">
        <v>112</v>
      </c>
      <c r="P90" s="70" t="s">
        <v>113</v>
      </c>
      <c r="Q90" s="70" t="s">
        <v>114</v>
      </c>
      <c r="R90" s="70" t="s">
        <v>115</v>
      </c>
      <c r="S90" s="70" t="s">
        <v>116</v>
      </c>
      <c r="T90" s="71" t="s">
        <v>117</v>
      </c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</row>
    <row r="91" spans="1:65" s="2" customFormat="1" ht="22.9" customHeight="1">
      <c r="A91" s="35"/>
      <c r="B91" s="36"/>
      <c r="C91" s="76" t="s">
        <v>118</v>
      </c>
      <c r="D91" s="37"/>
      <c r="E91" s="37"/>
      <c r="F91" s="37"/>
      <c r="G91" s="37"/>
      <c r="H91" s="37"/>
      <c r="I91" s="37"/>
      <c r="J91" s="153">
        <f>BK91</f>
        <v>0</v>
      </c>
      <c r="K91" s="37"/>
      <c r="L91" s="40"/>
      <c r="M91" s="72"/>
      <c r="N91" s="154"/>
      <c r="O91" s="73"/>
      <c r="P91" s="155">
        <f>P92</f>
        <v>0</v>
      </c>
      <c r="Q91" s="73"/>
      <c r="R91" s="155">
        <f>R92</f>
        <v>926.94694200000015</v>
      </c>
      <c r="S91" s="73"/>
      <c r="T91" s="156">
        <f>T92</f>
        <v>646.96499999999992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73</v>
      </c>
      <c r="AU91" s="18" t="s">
        <v>93</v>
      </c>
      <c r="BK91" s="157">
        <f>BK92</f>
        <v>0</v>
      </c>
    </row>
    <row r="92" spans="1:65" s="12" customFormat="1" ht="25.9" customHeight="1">
      <c r="B92" s="158"/>
      <c r="C92" s="159"/>
      <c r="D92" s="160" t="s">
        <v>73</v>
      </c>
      <c r="E92" s="161" t="s">
        <v>119</v>
      </c>
      <c r="F92" s="161" t="s">
        <v>120</v>
      </c>
      <c r="G92" s="159"/>
      <c r="H92" s="159"/>
      <c r="I92" s="162"/>
      <c r="J92" s="163">
        <f>BK92</f>
        <v>0</v>
      </c>
      <c r="K92" s="159"/>
      <c r="L92" s="164"/>
      <c r="M92" s="165"/>
      <c r="N92" s="166"/>
      <c r="O92" s="166"/>
      <c r="P92" s="167">
        <f>P93+P115+P137+P152+P165+P173+P190+P209+P226+P290+P303</f>
        <v>0</v>
      </c>
      <c r="Q92" s="166"/>
      <c r="R92" s="167">
        <f>R93+R115+R137+R152+R165+R173+R190+R209+R226+R290+R303</f>
        <v>926.94694200000015</v>
      </c>
      <c r="S92" s="166"/>
      <c r="T92" s="168">
        <f>T93+T115+T137+T152+T165+T173+T190+T209+T226+T290+T303</f>
        <v>646.96499999999992</v>
      </c>
      <c r="AR92" s="169" t="s">
        <v>79</v>
      </c>
      <c r="AT92" s="170" t="s">
        <v>73</v>
      </c>
      <c r="AU92" s="170" t="s">
        <v>74</v>
      </c>
      <c r="AY92" s="169" t="s">
        <v>121</v>
      </c>
      <c r="BK92" s="171">
        <f>BK93+BK115+BK137+BK152+BK165+BK173+BK190+BK209+BK226+BK290+BK303</f>
        <v>0</v>
      </c>
    </row>
    <row r="93" spans="1:65" s="12" customFormat="1" ht="22.9" customHeight="1">
      <c r="B93" s="158"/>
      <c r="C93" s="159"/>
      <c r="D93" s="160" t="s">
        <v>73</v>
      </c>
      <c r="E93" s="172" t="s">
        <v>79</v>
      </c>
      <c r="F93" s="172" t="s">
        <v>122</v>
      </c>
      <c r="G93" s="159"/>
      <c r="H93" s="159"/>
      <c r="I93" s="162"/>
      <c r="J93" s="173">
        <f>BK93</f>
        <v>0</v>
      </c>
      <c r="K93" s="159"/>
      <c r="L93" s="164"/>
      <c r="M93" s="165"/>
      <c r="N93" s="166"/>
      <c r="O93" s="166"/>
      <c r="P93" s="167">
        <f>SUM(P94:P114)</f>
        <v>0</v>
      </c>
      <c r="Q93" s="166"/>
      <c r="R93" s="167">
        <f>SUM(R94:R114)</f>
        <v>0</v>
      </c>
      <c r="S93" s="166"/>
      <c r="T93" s="168">
        <f>SUM(T94:T114)</f>
        <v>0</v>
      </c>
      <c r="AR93" s="169" t="s">
        <v>79</v>
      </c>
      <c r="AT93" s="170" t="s">
        <v>73</v>
      </c>
      <c r="AU93" s="170" t="s">
        <v>79</v>
      </c>
      <c r="AY93" s="169" t="s">
        <v>121</v>
      </c>
      <c r="BK93" s="171">
        <f>SUM(BK94:BK114)</f>
        <v>0</v>
      </c>
    </row>
    <row r="94" spans="1:65" s="2" customFormat="1" ht="33" customHeight="1">
      <c r="A94" s="35"/>
      <c r="B94" s="36"/>
      <c r="C94" s="174" t="s">
        <v>79</v>
      </c>
      <c r="D94" s="174" t="s">
        <v>123</v>
      </c>
      <c r="E94" s="175" t="s">
        <v>124</v>
      </c>
      <c r="F94" s="176" t="s">
        <v>125</v>
      </c>
      <c r="G94" s="177" t="s">
        <v>126</v>
      </c>
      <c r="H94" s="178">
        <v>93</v>
      </c>
      <c r="I94" s="179"/>
      <c r="J94" s="180">
        <f>ROUND(I94*H94,2)</f>
        <v>0</v>
      </c>
      <c r="K94" s="176" t="s">
        <v>127</v>
      </c>
      <c r="L94" s="40"/>
      <c r="M94" s="181" t="s">
        <v>19</v>
      </c>
      <c r="N94" s="182" t="s">
        <v>45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128</v>
      </c>
      <c r="AT94" s="185" t="s">
        <v>123</v>
      </c>
      <c r="AU94" s="185" t="s">
        <v>84</v>
      </c>
      <c r="AY94" s="18" t="s">
        <v>121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79</v>
      </c>
      <c r="BK94" s="186">
        <f>ROUND(I94*H94,2)</f>
        <v>0</v>
      </c>
      <c r="BL94" s="18" t="s">
        <v>128</v>
      </c>
      <c r="BM94" s="185" t="s">
        <v>129</v>
      </c>
    </row>
    <row r="95" spans="1:65" s="2" customFormat="1" ht="39">
      <c r="A95" s="35"/>
      <c r="B95" s="36"/>
      <c r="C95" s="37"/>
      <c r="D95" s="187" t="s">
        <v>130</v>
      </c>
      <c r="E95" s="37"/>
      <c r="F95" s="188" t="s">
        <v>131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130</v>
      </c>
      <c r="AU95" s="18" t="s">
        <v>84</v>
      </c>
    </row>
    <row r="96" spans="1:65" s="13" customFormat="1" ht="11.25">
      <c r="B96" s="192"/>
      <c r="C96" s="193"/>
      <c r="D96" s="187" t="s">
        <v>132</v>
      </c>
      <c r="E96" s="194" t="s">
        <v>19</v>
      </c>
      <c r="F96" s="195" t="s">
        <v>133</v>
      </c>
      <c r="G96" s="193"/>
      <c r="H96" s="194" t="s">
        <v>19</v>
      </c>
      <c r="I96" s="196"/>
      <c r="J96" s="193"/>
      <c r="K96" s="193"/>
      <c r="L96" s="197"/>
      <c r="M96" s="198"/>
      <c r="N96" s="199"/>
      <c r="O96" s="199"/>
      <c r="P96" s="199"/>
      <c r="Q96" s="199"/>
      <c r="R96" s="199"/>
      <c r="S96" s="199"/>
      <c r="T96" s="200"/>
      <c r="AT96" s="201" t="s">
        <v>132</v>
      </c>
      <c r="AU96" s="201" t="s">
        <v>84</v>
      </c>
      <c r="AV96" s="13" t="s">
        <v>79</v>
      </c>
      <c r="AW96" s="13" t="s">
        <v>34</v>
      </c>
      <c r="AX96" s="13" t="s">
        <v>74</v>
      </c>
      <c r="AY96" s="201" t="s">
        <v>121</v>
      </c>
    </row>
    <row r="97" spans="1:65" s="14" customFormat="1" ht="11.25">
      <c r="B97" s="202"/>
      <c r="C97" s="203"/>
      <c r="D97" s="187" t="s">
        <v>132</v>
      </c>
      <c r="E97" s="204" t="s">
        <v>19</v>
      </c>
      <c r="F97" s="205" t="s">
        <v>134</v>
      </c>
      <c r="G97" s="203"/>
      <c r="H97" s="206">
        <v>93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132</v>
      </c>
      <c r="AU97" s="212" t="s">
        <v>84</v>
      </c>
      <c r="AV97" s="14" t="s">
        <v>84</v>
      </c>
      <c r="AW97" s="14" t="s">
        <v>34</v>
      </c>
      <c r="AX97" s="14" t="s">
        <v>74</v>
      </c>
      <c r="AY97" s="212" t="s">
        <v>121</v>
      </c>
    </row>
    <row r="98" spans="1:65" s="15" customFormat="1" ht="11.25">
      <c r="B98" s="213"/>
      <c r="C98" s="214"/>
      <c r="D98" s="187" t="s">
        <v>132</v>
      </c>
      <c r="E98" s="215" t="s">
        <v>19</v>
      </c>
      <c r="F98" s="216" t="s">
        <v>135</v>
      </c>
      <c r="G98" s="214"/>
      <c r="H98" s="217">
        <v>93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132</v>
      </c>
      <c r="AU98" s="223" t="s">
        <v>84</v>
      </c>
      <c r="AV98" s="15" t="s">
        <v>128</v>
      </c>
      <c r="AW98" s="15" t="s">
        <v>34</v>
      </c>
      <c r="AX98" s="15" t="s">
        <v>79</v>
      </c>
      <c r="AY98" s="223" t="s">
        <v>121</v>
      </c>
    </row>
    <row r="99" spans="1:65" s="2" customFormat="1" ht="24">
      <c r="A99" s="35"/>
      <c r="B99" s="36"/>
      <c r="C99" s="174" t="s">
        <v>84</v>
      </c>
      <c r="D99" s="174" t="s">
        <v>123</v>
      </c>
      <c r="E99" s="175" t="s">
        <v>136</v>
      </c>
      <c r="F99" s="176" t="s">
        <v>137</v>
      </c>
      <c r="G99" s="177" t="s">
        <v>126</v>
      </c>
      <c r="H99" s="178">
        <v>93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45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128</v>
      </c>
      <c r="AT99" s="185" t="s">
        <v>123</v>
      </c>
      <c r="AU99" s="185" t="s">
        <v>84</v>
      </c>
      <c r="AY99" s="18" t="s">
        <v>121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128</v>
      </c>
      <c r="BM99" s="185" t="s">
        <v>138</v>
      </c>
    </row>
    <row r="100" spans="1:65" s="14" customFormat="1" ht="11.25">
      <c r="B100" s="202"/>
      <c r="C100" s="203"/>
      <c r="D100" s="187" t="s">
        <v>132</v>
      </c>
      <c r="E100" s="204" t="s">
        <v>19</v>
      </c>
      <c r="F100" s="205" t="s">
        <v>139</v>
      </c>
      <c r="G100" s="203"/>
      <c r="H100" s="206">
        <v>93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132</v>
      </c>
      <c r="AU100" s="212" t="s">
        <v>84</v>
      </c>
      <c r="AV100" s="14" t="s">
        <v>84</v>
      </c>
      <c r="AW100" s="14" t="s">
        <v>34</v>
      </c>
      <c r="AX100" s="14" t="s">
        <v>74</v>
      </c>
      <c r="AY100" s="212" t="s">
        <v>121</v>
      </c>
    </row>
    <row r="101" spans="1:65" s="15" customFormat="1" ht="11.25">
      <c r="B101" s="213"/>
      <c r="C101" s="214"/>
      <c r="D101" s="187" t="s">
        <v>132</v>
      </c>
      <c r="E101" s="215" t="s">
        <v>19</v>
      </c>
      <c r="F101" s="216" t="s">
        <v>135</v>
      </c>
      <c r="G101" s="214"/>
      <c r="H101" s="217">
        <v>93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132</v>
      </c>
      <c r="AU101" s="223" t="s">
        <v>84</v>
      </c>
      <c r="AV101" s="15" t="s">
        <v>128</v>
      </c>
      <c r="AW101" s="15" t="s">
        <v>34</v>
      </c>
      <c r="AX101" s="15" t="s">
        <v>79</v>
      </c>
      <c r="AY101" s="223" t="s">
        <v>121</v>
      </c>
    </row>
    <row r="102" spans="1:65" s="2" customFormat="1" ht="36">
      <c r="A102" s="35"/>
      <c r="B102" s="36"/>
      <c r="C102" s="174" t="s">
        <v>140</v>
      </c>
      <c r="D102" s="174" t="s">
        <v>123</v>
      </c>
      <c r="E102" s="175" t="s">
        <v>141</v>
      </c>
      <c r="F102" s="176" t="s">
        <v>142</v>
      </c>
      <c r="G102" s="177" t="s">
        <v>126</v>
      </c>
      <c r="H102" s="178">
        <v>93</v>
      </c>
      <c r="I102" s="179"/>
      <c r="J102" s="180">
        <f>ROUND(I102*H102,2)</f>
        <v>0</v>
      </c>
      <c r="K102" s="176" t="s">
        <v>127</v>
      </c>
      <c r="L102" s="40"/>
      <c r="M102" s="181" t="s">
        <v>19</v>
      </c>
      <c r="N102" s="182" t="s">
        <v>45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128</v>
      </c>
      <c r="AT102" s="185" t="s">
        <v>123</v>
      </c>
      <c r="AU102" s="185" t="s">
        <v>84</v>
      </c>
      <c r="AY102" s="18" t="s">
        <v>121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79</v>
      </c>
      <c r="BK102" s="186">
        <f>ROUND(I102*H102,2)</f>
        <v>0</v>
      </c>
      <c r="BL102" s="18" t="s">
        <v>128</v>
      </c>
      <c r="BM102" s="185" t="s">
        <v>143</v>
      </c>
    </row>
    <row r="103" spans="1:65" s="2" customFormat="1" ht="165.75">
      <c r="A103" s="35"/>
      <c r="B103" s="36"/>
      <c r="C103" s="37"/>
      <c r="D103" s="187" t="s">
        <v>130</v>
      </c>
      <c r="E103" s="37"/>
      <c r="F103" s="188" t="s">
        <v>144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130</v>
      </c>
      <c r="AU103" s="18" t="s">
        <v>84</v>
      </c>
    </row>
    <row r="104" spans="1:65" s="14" customFormat="1" ht="11.25">
      <c r="B104" s="202"/>
      <c r="C104" s="203"/>
      <c r="D104" s="187" t="s">
        <v>132</v>
      </c>
      <c r="E104" s="204" t="s">
        <v>19</v>
      </c>
      <c r="F104" s="205" t="s">
        <v>145</v>
      </c>
      <c r="G104" s="203"/>
      <c r="H104" s="206">
        <v>93</v>
      </c>
      <c r="I104" s="207"/>
      <c r="J104" s="203"/>
      <c r="K104" s="203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132</v>
      </c>
      <c r="AU104" s="212" t="s">
        <v>84</v>
      </c>
      <c r="AV104" s="14" t="s">
        <v>84</v>
      </c>
      <c r="AW104" s="14" t="s">
        <v>34</v>
      </c>
      <c r="AX104" s="14" t="s">
        <v>74</v>
      </c>
      <c r="AY104" s="212" t="s">
        <v>121</v>
      </c>
    </row>
    <row r="105" spans="1:65" s="15" customFormat="1" ht="11.25">
      <c r="B105" s="213"/>
      <c r="C105" s="214"/>
      <c r="D105" s="187" t="s">
        <v>132</v>
      </c>
      <c r="E105" s="215" t="s">
        <v>19</v>
      </c>
      <c r="F105" s="216" t="s">
        <v>135</v>
      </c>
      <c r="G105" s="214"/>
      <c r="H105" s="217">
        <v>93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132</v>
      </c>
      <c r="AU105" s="223" t="s">
        <v>84</v>
      </c>
      <c r="AV105" s="15" t="s">
        <v>128</v>
      </c>
      <c r="AW105" s="15" t="s">
        <v>34</v>
      </c>
      <c r="AX105" s="15" t="s">
        <v>79</v>
      </c>
      <c r="AY105" s="223" t="s">
        <v>121</v>
      </c>
    </row>
    <row r="106" spans="1:65" s="2" customFormat="1" ht="44.25" customHeight="1">
      <c r="A106" s="35"/>
      <c r="B106" s="36"/>
      <c r="C106" s="174" t="s">
        <v>128</v>
      </c>
      <c r="D106" s="174" t="s">
        <v>123</v>
      </c>
      <c r="E106" s="175" t="s">
        <v>146</v>
      </c>
      <c r="F106" s="176" t="s">
        <v>147</v>
      </c>
      <c r="G106" s="177" t="s">
        <v>148</v>
      </c>
      <c r="H106" s="178">
        <v>167.4</v>
      </c>
      <c r="I106" s="179"/>
      <c r="J106" s="180">
        <f>ROUND(I106*H106,2)</f>
        <v>0</v>
      </c>
      <c r="K106" s="176" t="s">
        <v>127</v>
      </c>
      <c r="L106" s="40"/>
      <c r="M106" s="181" t="s">
        <v>19</v>
      </c>
      <c r="N106" s="182" t="s">
        <v>45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128</v>
      </c>
      <c r="AT106" s="185" t="s">
        <v>123</v>
      </c>
      <c r="AU106" s="185" t="s">
        <v>84</v>
      </c>
      <c r="AY106" s="18" t="s">
        <v>121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79</v>
      </c>
      <c r="BK106" s="186">
        <f>ROUND(I106*H106,2)</f>
        <v>0</v>
      </c>
      <c r="BL106" s="18" t="s">
        <v>128</v>
      </c>
      <c r="BM106" s="185" t="s">
        <v>149</v>
      </c>
    </row>
    <row r="107" spans="1:65" s="2" customFormat="1" ht="58.5">
      <c r="A107" s="35"/>
      <c r="B107" s="36"/>
      <c r="C107" s="37"/>
      <c r="D107" s="187" t="s">
        <v>130</v>
      </c>
      <c r="E107" s="37"/>
      <c r="F107" s="188" t="s">
        <v>150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130</v>
      </c>
      <c r="AU107" s="18" t="s">
        <v>84</v>
      </c>
    </row>
    <row r="108" spans="1:65" s="14" customFormat="1" ht="11.25">
      <c r="B108" s="202"/>
      <c r="C108" s="203"/>
      <c r="D108" s="187" t="s">
        <v>132</v>
      </c>
      <c r="E108" s="204" t="s">
        <v>19</v>
      </c>
      <c r="F108" s="205" t="s">
        <v>151</v>
      </c>
      <c r="G108" s="203"/>
      <c r="H108" s="206">
        <v>167.4</v>
      </c>
      <c r="I108" s="207"/>
      <c r="J108" s="203"/>
      <c r="K108" s="203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132</v>
      </c>
      <c r="AU108" s="212" t="s">
        <v>84</v>
      </c>
      <c r="AV108" s="14" t="s">
        <v>84</v>
      </c>
      <c r="AW108" s="14" t="s">
        <v>34</v>
      </c>
      <c r="AX108" s="14" t="s">
        <v>74</v>
      </c>
      <c r="AY108" s="212" t="s">
        <v>121</v>
      </c>
    </row>
    <row r="109" spans="1:65" s="15" customFormat="1" ht="11.25">
      <c r="B109" s="213"/>
      <c r="C109" s="214"/>
      <c r="D109" s="187" t="s">
        <v>132</v>
      </c>
      <c r="E109" s="215" t="s">
        <v>19</v>
      </c>
      <c r="F109" s="216" t="s">
        <v>135</v>
      </c>
      <c r="G109" s="214"/>
      <c r="H109" s="217">
        <v>167.4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132</v>
      </c>
      <c r="AU109" s="223" t="s">
        <v>84</v>
      </c>
      <c r="AV109" s="15" t="s">
        <v>128</v>
      </c>
      <c r="AW109" s="15" t="s">
        <v>34</v>
      </c>
      <c r="AX109" s="15" t="s">
        <v>79</v>
      </c>
      <c r="AY109" s="223" t="s">
        <v>121</v>
      </c>
    </row>
    <row r="110" spans="1:65" s="2" customFormat="1" ht="33" customHeight="1">
      <c r="A110" s="35"/>
      <c r="B110" s="36"/>
      <c r="C110" s="174" t="s">
        <v>152</v>
      </c>
      <c r="D110" s="174" t="s">
        <v>123</v>
      </c>
      <c r="E110" s="175" t="s">
        <v>153</v>
      </c>
      <c r="F110" s="176" t="s">
        <v>154</v>
      </c>
      <c r="G110" s="177" t="s">
        <v>155</v>
      </c>
      <c r="H110" s="178">
        <v>322</v>
      </c>
      <c r="I110" s="179"/>
      <c r="J110" s="180">
        <f>ROUND(I110*H110,2)</f>
        <v>0</v>
      </c>
      <c r="K110" s="176" t="s">
        <v>127</v>
      </c>
      <c r="L110" s="40"/>
      <c r="M110" s="181" t="s">
        <v>19</v>
      </c>
      <c r="N110" s="182" t="s">
        <v>45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128</v>
      </c>
      <c r="AT110" s="185" t="s">
        <v>123</v>
      </c>
      <c r="AU110" s="185" t="s">
        <v>84</v>
      </c>
      <c r="AY110" s="18" t="s">
        <v>121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79</v>
      </c>
      <c r="BK110" s="186">
        <f>ROUND(I110*H110,2)</f>
        <v>0</v>
      </c>
      <c r="BL110" s="18" t="s">
        <v>128</v>
      </c>
      <c r="BM110" s="185" t="s">
        <v>156</v>
      </c>
    </row>
    <row r="111" spans="1:65" s="2" customFormat="1" ht="136.5">
      <c r="A111" s="35"/>
      <c r="B111" s="36"/>
      <c r="C111" s="37"/>
      <c r="D111" s="187" t="s">
        <v>130</v>
      </c>
      <c r="E111" s="37"/>
      <c r="F111" s="188" t="s">
        <v>157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130</v>
      </c>
      <c r="AU111" s="18" t="s">
        <v>84</v>
      </c>
    </row>
    <row r="112" spans="1:65" s="13" customFormat="1" ht="22.5">
      <c r="B112" s="192"/>
      <c r="C112" s="193"/>
      <c r="D112" s="187" t="s">
        <v>132</v>
      </c>
      <c r="E112" s="194" t="s">
        <v>19</v>
      </c>
      <c r="F112" s="195" t="s">
        <v>158</v>
      </c>
      <c r="G112" s="193"/>
      <c r="H112" s="194" t="s">
        <v>19</v>
      </c>
      <c r="I112" s="196"/>
      <c r="J112" s="193"/>
      <c r="K112" s="193"/>
      <c r="L112" s="197"/>
      <c r="M112" s="198"/>
      <c r="N112" s="199"/>
      <c r="O112" s="199"/>
      <c r="P112" s="199"/>
      <c r="Q112" s="199"/>
      <c r="R112" s="199"/>
      <c r="S112" s="199"/>
      <c r="T112" s="200"/>
      <c r="AT112" s="201" t="s">
        <v>132</v>
      </c>
      <c r="AU112" s="201" t="s">
        <v>84</v>
      </c>
      <c r="AV112" s="13" t="s">
        <v>79</v>
      </c>
      <c r="AW112" s="13" t="s">
        <v>34</v>
      </c>
      <c r="AX112" s="13" t="s">
        <v>74</v>
      </c>
      <c r="AY112" s="201" t="s">
        <v>121</v>
      </c>
    </row>
    <row r="113" spans="1:65" s="14" customFormat="1" ht="11.25">
      <c r="B113" s="202"/>
      <c r="C113" s="203"/>
      <c r="D113" s="187" t="s">
        <v>132</v>
      </c>
      <c r="E113" s="204" t="s">
        <v>19</v>
      </c>
      <c r="F113" s="205" t="s">
        <v>159</v>
      </c>
      <c r="G113" s="203"/>
      <c r="H113" s="206">
        <v>322</v>
      </c>
      <c r="I113" s="207"/>
      <c r="J113" s="203"/>
      <c r="K113" s="203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132</v>
      </c>
      <c r="AU113" s="212" t="s">
        <v>84</v>
      </c>
      <c r="AV113" s="14" t="s">
        <v>84</v>
      </c>
      <c r="AW113" s="14" t="s">
        <v>34</v>
      </c>
      <c r="AX113" s="14" t="s">
        <v>74</v>
      </c>
      <c r="AY113" s="212" t="s">
        <v>121</v>
      </c>
    </row>
    <row r="114" spans="1:65" s="15" customFormat="1" ht="11.25">
      <c r="B114" s="213"/>
      <c r="C114" s="214"/>
      <c r="D114" s="187" t="s">
        <v>132</v>
      </c>
      <c r="E114" s="215" t="s">
        <v>19</v>
      </c>
      <c r="F114" s="216" t="s">
        <v>135</v>
      </c>
      <c r="G114" s="214"/>
      <c r="H114" s="217">
        <v>322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132</v>
      </c>
      <c r="AU114" s="223" t="s">
        <v>84</v>
      </c>
      <c r="AV114" s="15" t="s">
        <v>128</v>
      </c>
      <c r="AW114" s="15" t="s">
        <v>34</v>
      </c>
      <c r="AX114" s="15" t="s">
        <v>79</v>
      </c>
      <c r="AY114" s="223" t="s">
        <v>121</v>
      </c>
    </row>
    <row r="115" spans="1:65" s="12" customFormat="1" ht="22.9" customHeight="1">
      <c r="B115" s="158"/>
      <c r="C115" s="159"/>
      <c r="D115" s="160" t="s">
        <v>73</v>
      </c>
      <c r="E115" s="172" t="s">
        <v>84</v>
      </c>
      <c r="F115" s="172" t="s">
        <v>160</v>
      </c>
      <c r="G115" s="159"/>
      <c r="H115" s="159"/>
      <c r="I115" s="162"/>
      <c r="J115" s="173">
        <f>BK115</f>
        <v>0</v>
      </c>
      <c r="K115" s="159"/>
      <c r="L115" s="164"/>
      <c r="M115" s="165"/>
      <c r="N115" s="166"/>
      <c r="O115" s="166"/>
      <c r="P115" s="167">
        <f>SUM(P116:P136)</f>
        <v>0</v>
      </c>
      <c r="Q115" s="166"/>
      <c r="R115" s="167">
        <f>SUM(R116:R136)</f>
        <v>0</v>
      </c>
      <c r="S115" s="166"/>
      <c r="T115" s="168">
        <f>SUM(T116:T136)</f>
        <v>0</v>
      </c>
      <c r="AR115" s="169" t="s">
        <v>79</v>
      </c>
      <c r="AT115" s="170" t="s">
        <v>73</v>
      </c>
      <c r="AU115" s="170" t="s">
        <v>79</v>
      </c>
      <c r="AY115" s="169" t="s">
        <v>121</v>
      </c>
      <c r="BK115" s="171">
        <f>SUM(BK116:BK136)</f>
        <v>0</v>
      </c>
    </row>
    <row r="116" spans="1:65" s="2" customFormat="1" ht="24">
      <c r="A116" s="35"/>
      <c r="B116" s="36"/>
      <c r="C116" s="174" t="s">
        <v>161</v>
      </c>
      <c r="D116" s="174" t="s">
        <v>123</v>
      </c>
      <c r="E116" s="175" t="s">
        <v>162</v>
      </c>
      <c r="F116" s="176" t="s">
        <v>163</v>
      </c>
      <c r="G116" s="177" t="s">
        <v>155</v>
      </c>
      <c r="H116" s="178">
        <v>10483</v>
      </c>
      <c r="I116" s="179"/>
      <c r="J116" s="180">
        <f>ROUND(I116*H116,2)</f>
        <v>0</v>
      </c>
      <c r="K116" s="176" t="s">
        <v>127</v>
      </c>
      <c r="L116" s="40"/>
      <c r="M116" s="181" t="s">
        <v>19</v>
      </c>
      <c r="N116" s="182" t="s">
        <v>45</v>
      </c>
      <c r="O116" s="65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128</v>
      </c>
      <c r="AT116" s="185" t="s">
        <v>123</v>
      </c>
      <c r="AU116" s="185" t="s">
        <v>84</v>
      </c>
      <c r="AY116" s="18" t="s">
        <v>121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8" t="s">
        <v>79</v>
      </c>
      <c r="BK116" s="186">
        <f>ROUND(I116*H116,2)</f>
        <v>0</v>
      </c>
      <c r="BL116" s="18" t="s">
        <v>128</v>
      </c>
      <c r="BM116" s="185" t="s">
        <v>164</v>
      </c>
    </row>
    <row r="117" spans="1:65" s="14" customFormat="1" ht="22.5">
      <c r="B117" s="202"/>
      <c r="C117" s="203"/>
      <c r="D117" s="187" t="s">
        <v>132</v>
      </c>
      <c r="E117" s="204" t="s">
        <v>19</v>
      </c>
      <c r="F117" s="205" t="s">
        <v>165</v>
      </c>
      <c r="G117" s="203"/>
      <c r="H117" s="206">
        <v>10483</v>
      </c>
      <c r="I117" s="207"/>
      <c r="J117" s="203"/>
      <c r="K117" s="203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132</v>
      </c>
      <c r="AU117" s="212" t="s">
        <v>84</v>
      </c>
      <c r="AV117" s="14" t="s">
        <v>84</v>
      </c>
      <c r="AW117" s="14" t="s">
        <v>34</v>
      </c>
      <c r="AX117" s="14" t="s">
        <v>74</v>
      </c>
      <c r="AY117" s="212" t="s">
        <v>121</v>
      </c>
    </row>
    <row r="118" spans="1:65" s="15" customFormat="1" ht="11.25">
      <c r="B118" s="213"/>
      <c r="C118" s="214"/>
      <c r="D118" s="187" t="s">
        <v>132</v>
      </c>
      <c r="E118" s="215" t="s">
        <v>19</v>
      </c>
      <c r="F118" s="216" t="s">
        <v>135</v>
      </c>
      <c r="G118" s="214"/>
      <c r="H118" s="217">
        <v>10483</v>
      </c>
      <c r="I118" s="218"/>
      <c r="J118" s="214"/>
      <c r="K118" s="214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132</v>
      </c>
      <c r="AU118" s="223" t="s">
        <v>84</v>
      </c>
      <c r="AV118" s="15" t="s">
        <v>128</v>
      </c>
      <c r="AW118" s="15" t="s">
        <v>34</v>
      </c>
      <c r="AX118" s="15" t="s">
        <v>79</v>
      </c>
      <c r="AY118" s="223" t="s">
        <v>121</v>
      </c>
    </row>
    <row r="119" spans="1:65" s="2" customFormat="1" ht="44.25" customHeight="1">
      <c r="A119" s="35"/>
      <c r="B119" s="36"/>
      <c r="C119" s="174" t="s">
        <v>166</v>
      </c>
      <c r="D119" s="174" t="s">
        <v>123</v>
      </c>
      <c r="E119" s="175" t="s">
        <v>167</v>
      </c>
      <c r="F119" s="176" t="s">
        <v>168</v>
      </c>
      <c r="G119" s="177" t="s">
        <v>155</v>
      </c>
      <c r="H119" s="178">
        <v>10483</v>
      </c>
      <c r="I119" s="179"/>
      <c r="J119" s="180">
        <f>ROUND(I119*H119,2)</f>
        <v>0</v>
      </c>
      <c r="K119" s="176" t="s">
        <v>127</v>
      </c>
      <c r="L119" s="40"/>
      <c r="M119" s="181" t="s">
        <v>19</v>
      </c>
      <c r="N119" s="182" t="s">
        <v>45</v>
      </c>
      <c r="O119" s="65"/>
      <c r="P119" s="183">
        <f>O119*H119</f>
        <v>0</v>
      </c>
      <c r="Q119" s="183">
        <v>0</v>
      </c>
      <c r="R119" s="183">
        <f>Q119*H119</f>
        <v>0</v>
      </c>
      <c r="S119" s="183">
        <v>0</v>
      </c>
      <c r="T119" s="18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128</v>
      </c>
      <c r="AT119" s="185" t="s">
        <v>123</v>
      </c>
      <c r="AU119" s="185" t="s">
        <v>84</v>
      </c>
      <c r="AY119" s="18" t="s">
        <v>121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18" t="s">
        <v>79</v>
      </c>
      <c r="BK119" s="186">
        <f>ROUND(I119*H119,2)</f>
        <v>0</v>
      </c>
      <c r="BL119" s="18" t="s">
        <v>128</v>
      </c>
      <c r="BM119" s="185" t="s">
        <v>169</v>
      </c>
    </row>
    <row r="120" spans="1:65" s="2" customFormat="1" ht="58.5">
      <c r="A120" s="35"/>
      <c r="B120" s="36"/>
      <c r="C120" s="37"/>
      <c r="D120" s="187" t="s">
        <v>130</v>
      </c>
      <c r="E120" s="37"/>
      <c r="F120" s="188" t="s">
        <v>170</v>
      </c>
      <c r="G120" s="37"/>
      <c r="H120" s="37"/>
      <c r="I120" s="189"/>
      <c r="J120" s="37"/>
      <c r="K120" s="37"/>
      <c r="L120" s="40"/>
      <c r="M120" s="190"/>
      <c r="N120" s="191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130</v>
      </c>
      <c r="AU120" s="18" t="s">
        <v>84</v>
      </c>
    </row>
    <row r="121" spans="1:65" s="14" customFormat="1" ht="11.25">
      <c r="B121" s="202"/>
      <c r="C121" s="203"/>
      <c r="D121" s="187" t="s">
        <v>132</v>
      </c>
      <c r="E121" s="204" t="s">
        <v>19</v>
      </c>
      <c r="F121" s="205" t="s">
        <v>171</v>
      </c>
      <c r="G121" s="203"/>
      <c r="H121" s="206">
        <v>10483</v>
      </c>
      <c r="I121" s="207"/>
      <c r="J121" s="203"/>
      <c r="K121" s="203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132</v>
      </c>
      <c r="AU121" s="212" t="s">
        <v>84</v>
      </c>
      <c r="AV121" s="14" t="s">
        <v>84</v>
      </c>
      <c r="AW121" s="14" t="s">
        <v>34</v>
      </c>
      <c r="AX121" s="14" t="s">
        <v>74</v>
      </c>
      <c r="AY121" s="212" t="s">
        <v>121</v>
      </c>
    </row>
    <row r="122" spans="1:65" s="15" customFormat="1" ht="11.25">
      <c r="B122" s="213"/>
      <c r="C122" s="214"/>
      <c r="D122" s="187" t="s">
        <v>132</v>
      </c>
      <c r="E122" s="215" t="s">
        <v>19</v>
      </c>
      <c r="F122" s="216" t="s">
        <v>135</v>
      </c>
      <c r="G122" s="214"/>
      <c r="H122" s="217">
        <v>10483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132</v>
      </c>
      <c r="AU122" s="223" t="s">
        <v>84</v>
      </c>
      <c r="AV122" s="15" t="s">
        <v>128</v>
      </c>
      <c r="AW122" s="15" t="s">
        <v>34</v>
      </c>
      <c r="AX122" s="15" t="s">
        <v>79</v>
      </c>
      <c r="AY122" s="223" t="s">
        <v>121</v>
      </c>
    </row>
    <row r="123" spans="1:65" s="2" customFormat="1" ht="24">
      <c r="A123" s="35"/>
      <c r="B123" s="36"/>
      <c r="C123" s="174" t="s">
        <v>172</v>
      </c>
      <c r="D123" s="174" t="s">
        <v>123</v>
      </c>
      <c r="E123" s="175" t="s">
        <v>162</v>
      </c>
      <c r="F123" s="176" t="s">
        <v>163</v>
      </c>
      <c r="G123" s="177" t="s">
        <v>155</v>
      </c>
      <c r="H123" s="178">
        <v>10483</v>
      </c>
      <c r="I123" s="179"/>
      <c r="J123" s="180">
        <f>ROUND(I123*H123,2)</f>
        <v>0</v>
      </c>
      <c r="K123" s="176" t="s">
        <v>127</v>
      </c>
      <c r="L123" s="40"/>
      <c r="M123" s="181" t="s">
        <v>19</v>
      </c>
      <c r="N123" s="182" t="s">
        <v>45</v>
      </c>
      <c r="O123" s="65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128</v>
      </c>
      <c r="AT123" s="185" t="s">
        <v>123</v>
      </c>
      <c r="AU123" s="185" t="s">
        <v>84</v>
      </c>
      <c r="AY123" s="18" t="s">
        <v>121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8" t="s">
        <v>79</v>
      </c>
      <c r="BK123" s="186">
        <f>ROUND(I123*H123,2)</f>
        <v>0</v>
      </c>
      <c r="BL123" s="18" t="s">
        <v>128</v>
      </c>
      <c r="BM123" s="185" t="s">
        <v>173</v>
      </c>
    </row>
    <row r="124" spans="1:65" s="14" customFormat="1" ht="11.25">
      <c r="B124" s="202"/>
      <c r="C124" s="203"/>
      <c r="D124" s="187" t="s">
        <v>132</v>
      </c>
      <c r="E124" s="204" t="s">
        <v>19</v>
      </c>
      <c r="F124" s="205" t="s">
        <v>171</v>
      </c>
      <c r="G124" s="203"/>
      <c r="H124" s="206">
        <v>10483</v>
      </c>
      <c r="I124" s="207"/>
      <c r="J124" s="203"/>
      <c r="K124" s="203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132</v>
      </c>
      <c r="AU124" s="212" t="s">
        <v>84</v>
      </c>
      <c r="AV124" s="14" t="s">
        <v>84</v>
      </c>
      <c r="AW124" s="14" t="s">
        <v>34</v>
      </c>
      <c r="AX124" s="14" t="s">
        <v>74</v>
      </c>
      <c r="AY124" s="212" t="s">
        <v>121</v>
      </c>
    </row>
    <row r="125" spans="1:65" s="15" customFormat="1" ht="11.25">
      <c r="B125" s="213"/>
      <c r="C125" s="214"/>
      <c r="D125" s="187" t="s">
        <v>132</v>
      </c>
      <c r="E125" s="215" t="s">
        <v>19</v>
      </c>
      <c r="F125" s="216" t="s">
        <v>135</v>
      </c>
      <c r="G125" s="214"/>
      <c r="H125" s="217">
        <v>10483</v>
      </c>
      <c r="I125" s="218"/>
      <c r="J125" s="214"/>
      <c r="K125" s="214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132</v>
      </c>
      <c r="AU125" s="223" t="s">
        <v>84</v>
      </c>
      <c r="AV125" s="15" t="s">
        <v>128</v>
      </c>
      <c r="AW125" s="15" t="s">
        <v>34</v>
      </c>
      <c r="AX125" s="15" t="s">
        <v>79</v>
      </c>
      <c r="AY125" s="223" t="s">
        <v>121</v>
      </c>
    </row>
    <row r="126" spans="1:65" s="2" customFormat="1" ht="44.25" customHeight="1">
      <c r="A126" s="35"/>
      <c r="B126" s="36"/>
      <c r="C126" s="174" t="s">
        <v>174</v>
      </c>
      <c r="D126" s="174" t="s">
        <v>123</v>
      </c>
      <c r="E126" s="175" t="s">
        <v>167</v>
      </c>
      <c r="F126" s="176" t="s">
        <v>168</v>
      </c>
      <c r="G126" s="177" t="s">
        <v>155</v>
      </c>
      <c r="H126" s="178">
        <v>10483</v>
      </c>
      <c r="I126" s="179"/>
      <c r="J126" s="180">
        <f>ROUND(I126*H126,2)</f>
        <v>0</v>
      </c>
      <c r="K126" s="176" t="s">
        <v>127</v>
      </c>
      <c r="L126" s="40"/>
      <c r="M126" s="181" t="s">
        <v>19</v>
      </c>
      <c r="N126" s="182" t="s">
        <v>45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128</v>
      </c>
      <c r="AT126" s="185" t="s">
        <v>123</v>
      </c>
      <c r="AU126" s="185" t="s">
        <v>84</v>
      </c>
      <c r="AY126" s="18" t="s">
        <v>121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79</v>
      </c>
      <c r="BK126" s="186">
        <f>ROUND(I126*H126,2)</f>
        <v>0</v>
      </c>
      <c r="BL126" s="18" t="s">
        <v>128</v>
      </c>
      <c r="BM126" s="185" t="s">
        <v>175</v>
      </c>
    </row>
    <row r="127" spans="1:65" s="2" customFormat="1" ht="58.5">
      <c r="A127" s="35"/>
      <c r="B127" s="36"/>
      <c r="C127" s="37"/>
      <c r="D127" s="187" t="s">
        <v>130</v>
      </c>
      <c r="E127" s="37"/>
      <c r="F127" s="188" t="s">
        <v>170</v>
      </c>
      <c r="G127" s="37"/>
      <c r="H127" s="37"/>
      <c r="I127" s="189"/>
      <c r="J127" s="37"/>
      <c r="K127" s="37"/>
      <c r="L127" s="40"/>
      <c r="M127" s="190"/>
      <c r="N127" s="191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130</v>
      </c>
      <c r="AU127" s="18" t="s">
        <v>84</v>
      </c>
    </row>
    <row r="128" spans="1:65" s="14" customFormat="1" ht="11.25">
      <c r="B128" s="202"/>
      <c r="C128" s="203"/>
      <c r="D128" s="187" t="s">
        <v>132</v>
      </c>
      <c r="E128" s="204" t="s">
        <v>19</v>
      </c>
      <c r="F128" s="205" t="s">
        <v>171</v>
      </c>
      <c r="G128" s="203"/>
      <c r="H128" s="206">
        <v>10483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132</v>
      </c>
      <c r="AU128" s="212" t="s">
        <v>84</v>
      </c>
      <c r="AV128" s="14" t="s">
        <v>84</v>
      </c>
      <c r="AW128" s="14" t="s">
        <v>34</v>
      </c>
      <c r="AX128" s="14" t="s">
        <v>74</v>
      </c>
      <c r="AY128" s="212" t="s">
        <v>121</v>
      </c>
    </row>
    <row r="129" spans="1:65" s="15" customFormat="1" ht="11.25">
      <c r="B129" s="213"/>
      <c r="C129" s="214"/>
      <c r="D129" s="187" t="s">
        <v>132</v>
      </c>
      <c r="E129" s="215" t="s">
        <v>19</v>
      </c>
      <c r="F129" s="216" t="s">
        <v>135</v>
      </c>
      <c r="G129" s="214"/>
      <c r="H129" s="217">
        <v>10483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132</v>
      </c>
      <c r="AU129" s="223" t="s">
        <v>84</v>
      </c>
      <c r="AV129" s="15" t="s">
        <v>128</v>
      </c>
      <c r="AW129" s="15" t="s">
        <v>34</v>
      </c>
      <c r="AX129" s="15" t="s">
        <v>79</v>
      </c>
      <c r="AY129" s="223" t="s">
        <v>121</v>
      </c>
    </row>
    <row r="130" spans="1:65" s="2" customFormat="1" ht="24">
      <c r="A130" s="35"/>
      <c r="B130" s="36"/>
      <c r="C130" s="174" t="s">
        <v>176</v>
      </c>
      <c r="D130" s="174" t="s">
        <v>123</v>
      </c>
      <c r="E130" s="175" t="s">
        <v>162</v>
      </c>
      <c r="F130" s="176" t="s">
        <v>163</v>
      </c>
      <c r="G130" s="177" t="s">
        <v>155</v>
      </c>
      <c r="H130" s="178">
        <v>10483</v>
      </c>
      <c r="I130" s="179"/>
      <c r="J130" s="180">
        <f>ROUND(I130*H130,2)</f>
        <v>0</v>
      </c>
      <c r="K130" s="176" t="s">
        <v>127</v>
      </c>
      <c r="L130" s="40"/>
      <c r="M130" s="181" t="s">
        <v>19</v>
      </c>
      <c r="N130" s="182" t="s">
        <v>45</v>
      </c>
      <c r="O130" s="65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128</v>
      </c>
      <c r="AT130" s="185" t="s">
        <v>123</v>
      </c>
      <c r="AU130" s="185" t="s">
        <v>84</v>
      </c>
      <c r="AY130" s="18" t="s">
        <v>121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8" t="s">
        <v>79</v>
      </c>
      <c r="BK130" s="186">
        <f>ROUND(I130*H130,2)</f>
        <v>0</v>
      </c>
      <c r="BL130" s="18" t="s">
        <v>128</v>
      </c>
      <c r="BM130" s="185" t="s">
        <v>177</v>
      </c>
    </row>
    <row r="131" spans="1:65" s="14" customFormat="1" ht="11.25">
      <c r="B131" s="202"/>
      <c r="C131" s="203"/>
      <c r="D131" s="187" t="s">
        <v>132</v>
      </c>
      <c r="E131" s="204" t="s">
        <v>19</v>
      </c>
      <c r="F131" s="205" t="s">
        <v>171</v>
      </c>
      <c r="G131" s="203"/>
      <c r="H131" s="206">
        <v>10483</v>
      </c>
      <c r="I131" s="207"/>
      <c r="J131" s="203"/>
      <c r="K131" s="203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132</v>
      </c>
      <c r="AU131" s="212" t="s">
        <v>84</v>
      </c>
      <c r="AV131" s="14" t="s">
        <v>84</v>
      </c>
      <c r="AW131" s="14" t="s">
        <v>34</v>
      </c>
      <c r="AX131" s="14" t="s">
        <v>74</v>
      </c>
      <c r="AY131" s="212" t="s">
        <v>121</v>
      </c>
    </row>
    <row r="132" spans="1:65" s="15" customFormat="1" ht="11.25">
      <c r="B132" s="213"/>
      <c r="C132" s="214"/>
      <c r="D132" s="187" t="s">
        <v>132</v>
      </c>
      <c r="E132" s="215" t="s">
        <v>19</v>
      </c>
      <c r="F132" s="216" t="s">
        <v>135</v>
      </c>
      <c r="G132" s="214"/>
      <c r="H132" s="217">
        <v>10483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132</v>
      </c>
      <c r="AU132" s="223" t="s">
        <v>84</v>
      </c>
      <c r="AV132" s="15" t="s">
        <v>128</v>
      </c>
      <c r="AW132" s="15" t="s">
        <v>34</v>
      </c>
      <c r="AX132" s="15" t="s">
        <v>79</v>
      </c>
      <c r="AY132" s="223" t="s">
        <v>121</v>
      </c>
    </row>
    <row r="133" spans="1:65" s="2" customFormat="1" ht="44.25" customHeight="1">
      <c r="A133" s="35"/>
      <c r="B133" s="36"/>
      <c r="C133" s="174" t="s">
        <v>178</v>
      </c>
      <c r="D133" s="174" t="s">
        <v>123</v>
      </c>
      <c r="E133" s="175" t="s">
        <v>179</v>
      </c>
      <c r="F133" s="176" t="s">
        <v>180</v>
      </c>
      <c r="G133" s="177" t="s">
        <v>155</v>
      </c>
      <c r="H133" s="178">
        <v>10483</v>
      </c>
      <c r="I133" s="179"/>
      <c r="J133" s="180">
        <f>ROUND(I133*H133,2)</f>
        <v>0</v>
      </c>
      <c r="K133" s="176" t="s">
        <v>127</v>
      </c>
      <c r="L133" s="40"/>
      <c r="M133" s="181" t="s">
        <v>19</v>
      </c>
      <c r="N133" s="182" t="s">
        <v>45</v>
      </c>
      <c r="O133" s="65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128</v>
      </c>
      <c r="AT133" s="185" t="s">
        <v>123</v>
      </c>
      <c r="AU133" s="185" t="s">
        <v>84</v>
      </c>
      <c r="AY133" s="18" t="s">
        <v>121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8" t="s">
        <v>79</v>
      </c>
      <c r="BK133" s="186">
        <f>ROUND(I133*H133,2)</f>
        <v>0</v>
      </c>
      <c r="BL133" s="18" t="s">
        <v>128</v>
      </c>
      <c r="BM133" s="185" t="s">
        <v>181</v>
      </c>
    </row>
    <row r="134" spans="1:65" s="2" customFormat="1" ht="58.5">
      <c r="A134" s="35"/>
      <c r="B134" s="36"/>
      <c r="C134" s="37"/>
      <c r="D134" s="187" t="s">
        <v>130</v>
      </c>
      <c r="E134" s="37"/>
      <c r="F134" s="188" t="s">
        <v>182</v>
      </c>
      <c r="G134" s="37"/>
      <c r="H134" s="37"/>
      <c r="I134" s="189"/>
      <c r="J134" s="37"/>
      <c r="K134" s="37"/>
      <c r="L134" s="40"/>
      <c r="M134" s="190"/>
      <c r="N134" s="191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130</v>
      </c>
      <c r="AU134" s="18" t="s">
        <v>84</v>
      </c>
    </row>
    <row r="135" spans="1:65" s="14" customFormat="1" ht="11.25">
      <c r="B135" s="202"/>
      <c r="C135" s="203"/>
      <c r="D135" s="187" t="s">
        <v>132</v>
      </c>
      <c r="E135" s="204" t="s">
        <v>19</v>
      </c>
      <c r="F135" s="205" t="s">
        <v>171</v>
      </c>
      <c r="G135" s="203"/>
      <c r="H135" s="206">
        <v>10483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132</v>
      </c>
      <c r="AU135" s="212" t="s">
        <v>84</v>
      </c>
      <c r="AV135" s="14" t="s">
        <v>84</v>
      </c>
      <c r="AW135" s="14" t="s">
        <v>34</v>
      </c>
      <c r="AX135" s="14" t="s">
        <v>74</v>
      </c>
      <c r="AY135" s="212" t="s">
        <v>121</v>
      </c>
    </row>
    <row r="136" spans="1:65" s="15" customFormat="1" ht="11.25">
      <c r="B136" s="213"/>
      <c r="C136" s="214"/>
      <c r="D136" s="187" t="s">
        <v>132</v>
      </c>
      <c r="E136" s="215" t="s">
        <v>19</v>
      </c>
      <c r="F136" s="216" t="s">
        <v>135</v>
      </c>
      <c r="G136" s="214"/>
      <c r="H136" s="217">
        <v>10483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132</v>
      </c>
      <c r="AU136" s="223" t="s">
        <v>84</v>
      </c>
      <c r="AV136" s="15" t="s">
        <v>128</v>
      </c>
      <c r="AW136" s="15" t="s">
        <v>34</v>
      </c>
      <c r="AX136" s="15" t="s">
        <v>79</v>
      </c>
      <c r="AY136" s="223" t="s">
        <v>121</v>
      </c>
    </row>
    <row r="137" spans="1:65" s="12" customFormat="1" ht="22.9" customHeight="1">
      <c r="B137" s="158"/>
      <c r="C137" s="159"/>
      <c r="D137" s="160" t="s">
        <v>73</v>
      </c>
      <c r="E137" s="172" t="s">
        <v>140</v>
      </c>
      <c r="F137" s="172" t="s">
        <v>183</v>
      </c>
      <c r="G137" s="159"/>
      <c r="H137" s="159"/>
      <c r="I137" s="162"/>
      <c r="J137" s="173">
        <f>BK137</f>
        <v>0</v>
      </c>
      <c r="K137" s="159"/>
      <c r="L137" s="164"/>
      <c r="M137" s="165"/>
      <c r="N137" s="166"/>
      <c r="O137" s="166"/>
      <c r="P137" s="167">
        <f>SUM(P138:P151)</f>
        <v>0</v>
      </c>
      <c r="Q137" s="166"/>
      <c r="R137" s="167">
        <f>SUM(R138:R151)</f>
        <v>0</v>
      </c>
      <c r="S137" s="166"/>
      <c r="T137" s="168">
        <f>SUM(T138:T151)</f>
        <v>0</v>
      </c>
      <c r="AR137" s="169" t="s">
        <v>79</v>
      </c>
      <c r="AT137" s="170" t="s">
        <v>73</v>
      </c>
      <c r="AU137" s="170" t="s">
        <v>79</v>
      </c>
      <c r="AY137" s="169" t="s">
        <v>121</v>
      </c>
      <c r="BK137" s="171">
        <f>SUM(BK138:BK151)</f>
        <v>0</v>
      </c>
    </row>
    <row r="138" spans="1:65" s="2" customFormat="1" ht="24">
      <c r="A138" s="35"/>
      <c r="B138" s="36"/>
      <c r="C138" s="174" t="s">
        <v>184</v>
      </c>
      <c r="D138" s="174" t="s">
        <v>123</v>
      </c>
      <c r="E138" s="175" t="s">
        <v>162</v>
      </c>
      <c r="F138" s="176" t="s">
        <v>163</v>
      </c>
      <c r="G138" s="177" t="s">
        <v>155</v>
      </c>
      <c r="H138" s="178">
        <v>1458</v>
      </c>
      <c r="I138" s="179"/>
      <c r="J138" s="180">
        <f>ROUND(I138*H138,2)</f>
        <v>0</v>
      </c>
      <c r="K138" s="176" t="s">
        <v>127</v>
      </c>
      <c r="L138" s="40"/>
      <c r="M138" s="181" t="s">
        <v>19</v>
      </c>
      <c r="N138" s="182" t="s">
        <v>45</v>
      </c>
      <c r="O138" s="65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128</v>
      </c>
      <c r="AT138" s="185" t="s">
        <v>123</v>
      </c>
      <c r="AU138" s="185" t="s">
        <v>84</v>
      </c>
      <c r="AY138" s="18" t="s">
        <v>121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8" t="s">
        <v>79</v>
      </c>
      <c r="BK138" s="186">
        <f>ROUND(I138*H138,2)</f>
        <v>0</v>
      </c>
      <c r="BL138" s="18" t="s">
        <v>128</v>
      </c>
      <c r="BM138" s="185" t="s">
        <v>185</v>
      </c>
    </row>
    <row r="139" spans="1:65" s="14" customFormat="1" ht="22.5">
      <c r="B139" s="202"/>
      <c r="C139" s="203"/>
      <c r="D139" s="187" t="s">
        <v>132</v>
      </c>
      <c r="E139" s="204" t="s">
        <v>19</v>
      </c>
      <c r="F139" s="205" t="s">
        <v>186</v>
      </c>
      <c r="G139" s="203"/>
      <c r="H139" s="206">
        <v>1458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132</v>
      </c>
      <c r="AU139" s="212" t="s">
        <v>84</v>
      </c>
      <c r="AV139" s="14" t="s">
        <v>84</v>
      </c>
      <c r="AW139" s="14" t="s">
        <v>34</v>
      </c>
      <c r="AX139" s="14" t="s">
        <v>74</v>
      </c>
      <c r="AY139" s="212" t="s">
        <v>121</v>
      </c>
    </row>
    <row r="140" spans="1:65" s="15" customFormat="1" ht="11.25">
      <c r="B140" s="213"/>
      <c r="C140" s="214"/>
      <c r="D140" s="187" t="s">
        <v>132</v>
      </c>
      <c r="E140" s="215" t="s">
        <v>19</v>
      </c>
      <c r="F140" s="216" t="s">
        <v>135</v>
      </c>
      <c r="G140" s="214"/>
      <c r="H140" s="217">
        <v>1458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132</v>
      </c>
      <c r="AU140" s="223" t="s">
        <v>84</v>
      </c>
      <c r="AV140" s="15" t="s">
        <v>128</v>
      </c>
      <c r="AW140" s="15" t="s">
        <v>34</v>
      </c>
      <c r="AX140" s="15" t="s">
        <v>79</v>
      </c>
      <c r="AY140" s="223" t="s">
        <v>121</v>
      </c>
    </row>
    <row r="141" spans="1:65" s="2" customFormat="1" ht="44.25" customHeight="1">
      <c r="A141" s="35"/>
      <c r="B141" s="36"/>
      <c r="C141" s="174" t="s">
        <v>187</v>
      </c>
      <c r="D141" s="174" t="s">
        <v>123</v>
      </c>
      <c r="E141" s="175" t="s">
        <v>167</v>
      </c>
      <c r="F141" s="176" t="s">
        <v>168</v>
      </c>
      <c r="G141" s="177" t="s">
        <v>155</v>
      </c>
      <c r="H141" s="178">
        <v>1458</v>
      </c>
      <c r="I141" s="179"/>
      <c r="J141" s="180">
        <f>ROUND(I141*H141,2)</f>
        <v>0</v>
      </c>
      <c r="K141" s="176" t="s">
        <v>127</v>
      </c>
      <c r="L141" s="40"/>
      <c r="M141" s="181" t="s">
        <v>19</v>
      </c>
      <c r="N141" s="182" t="s">
        <v>45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128</v>
      </c>
      <c r="AT141" s="185" t="s">
        <v>123</v>
      </c>
      <c r="AU141" s="185" t="s">
        <v>84</v>
      </c>
      <c r="AY141" s="18" t="s">
        <v>121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128</v>
      </c>
      <c r="BM141" s="185" t="s">
        <v>188</v>
      </c>
    </row>
    <row r="142" spans="1:65" s="2" customFormat="1" ht="58.5">
      <c r="A142" s="35"/>
      <c r="B142" s="36"/>
      <c r="C142" s="37"/>
      <c r="D142" s="187" t="s">
        <v>130</v>
      </c>
      <c r="E142" s="37"/>
      <c r="F142" s="188" t="s">
        <v>170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130</v>
      </c>
      <c r="AU142" s="18" t="s">
        <v>84</v>
      </c>
    </row>
    <row r="143" spans="1:65" s="14" customFormat="1" ht="11.25">
      <c r="B143" s="202"/>
      <c r="C143" s="203"/>
      <c r="D143" s="187" t="s">
        <v>132</v>
      </c>
      <c r="E143" s="204" t="s">
        <v>19</v>
      </c>
      <c r="F143" s="205" t="s">
        <v>189</v>
      </c>
      <c r="G143" s="203"/>
      <c r="H143" s="206">
        <v>1458</v>
      </c>
      <c r="I143" s="207"/>
      <c r="J143" s="203"/>
      <c r="K143" s="203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132</v>
      </c>
      <c r="AU143" s="212" t="s">
        <v>84</v>
      </c>
      <c r="AV143" s="14" t="s">
        <v>84</v>
      </c>
      <c r="AW143" s="14" t="s">
        <v>34</v>
      </c>
      <c r="AX143" s="14" t="s">
        <v>74</v>
      </c>
      <c r="AY143" s="212" t="s">
        <v>121</v>
      </c>
    </row>
    <row r="144" spans="1:65" s="15" customFormat="1" ht="11.25">
      <c r="B144" s="213"/>
      <c r="C144" s="214"/>
      <c r="D144" s="187" t="s">
        <v>132</v>
      </c>
      <c r="E144" s="215" t="s">
        <v>19</v>
      </c>
      <c r="F144" s="216" t="s">
        <v>135</v>
      </c>
      <c r="G144" s="214"/>
      <c r="H144" s="217">
        <v>1458</v>
      </c>
      <c r="I144" s="218"/>
      <c r="J144" s="214"/>
      <c r="K144" s="214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132</v>
      </c>
      <c r="AU144" s="223" t="s">
        <v>84</v>
      </c>
      <c r="AV144" s="15" t="s">
        <v>128</v>
      </c>
      <c r="AW144" s="15" t="s">
        <v>34</v>
      </c>
      <c r="AX144" s="15" t="s">
        <v>79</v>
      </c>
      <c r="AY144" s="223" t="s">
        <v>121</v>
      </c>
    </row>
    <row r="145" spans="1:65" s="2" customFormat="1" ht="24">
      <c r="A145" s="35"/>
      <c r="B145" s="36"/>
      <c r="C145" s="174" t="s">
        <v>190</v>
      </c>
      <c r="D145" s="174" t="s">
        <v>123</v>
      </c>
      <c r="E145" s="175" t="s">
        <v>162</v>
      </c>
      <c r="F145" s="176" t="s">
        <v>163</v>
      </c>
      <c r="G145" s="177" t="s">
        <v>155</v>
      </c>
      <c r="H145" s="178">
        <v>1458</v>
      </c>
      <c r="I145" s="179"/>
      <c r="J145" s="180">
        <f>ROUND(I145*H145,2)</f>
        <v>0</v>
      </c>
      <c r="K145" s="176" t="s">
        <v>127</v>
      </c>
      <c r="L145" s="40"/>
      <c r="M145" s="181" t="s">
        <v>19</v>
      </c>
      <c r="N145" s="182" t="s">
        <v>45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128</v>
      </c>
      <c r="AT145" s="185" t="s">
        <v>123</v>
      </c>
      <c r="AU145" s="185" t="s">
        <v>84</v>
      </c>
      <c r="AY145" s="18" t="s">
        <v>121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79</v>
      </c>
      <c r="BK145" s="186">
        <f>ROUND(I145*H145,2)</f>
        <v>0</v>
      </c>
      <c r="BL145" s="18" t="s">
        <v>128</v>
      </c>
      <c r="BM145" s="185" t="s">
        <v>191</v>
      </c>
    </row>
    <row r="146" spans="1:65" s="14" customFormat="1" ht="11.25">
      <c r="B146" s="202"/>
      <c r="C146" s="203"/>
      <c r="D146" s="187" t="s">
        <v>132</v>
      </c>
      <c r="E146" s="204" t="s">
        <v>19</v>
      </c>
      <c r="F146" s="205" t="s">
        <v>189</v>
      </c>
      <c r="G146" s="203"/>
      <c r="H146" s="206">
        <v>1458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132</v>
      </c>
      <c r="AU146" s="212" t="s">
        <v>84</v>
      </c>
      <c r="AV146" s="14" t="s">
        <v>84</v>
      </c>
      <c r="AW146" s="14" t="s">
        <v>34</v>
      </c>
      <c r="AX146" s="14" t="s">
        <v>74</v>
      </c>
      <c r="AY146" s="212" t="s">
        <v>121</v>
      </c>
    </row>
    <row r="147" spans="1:65" s="15" customFormat="1" ht="11.25">
      <c r="B147" s="213"/>
      <c r="C147" s="214"/>
      <c r="D147" s="187" t="s">
        <v>132</v>
      </c>
      <c r="E147" s="215" t="s">
        <v>19</v>
      </c>
      <c r="F147" s="216" t="s">
        <v>135</v>
      </c>
      <c r="G147" s="214"/>
      <c r="H147" s="217">
        <v>1458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132</v>
      </c>
      <c r="AU147" s="223" t="s">
        <v>84</v>
      </c>
      <c r="AV147" s="15" t="s">
        <v>128</v>
      </c>
      <c r="AW147" s="15" t="s">
        <v>34</v>
      </c>
      <c r="AX147" s="15" t="s">
        <v>79</v>
      </c>
      <c r="AY147" s="223" t="s">
        <v>121</v>
      </c>
    </row>
    <row r="148" spans="1:65" s="2" customFormat="1" ht="44.25" customHeight="1">
      <c r="A148" s="35"/>
      <c r="B148" s="36"/>
      <c r="C148" s="174" t="s">
        <v>8</v>
      </c>
      <c r="D148" s="174" t="s">
        <v>123</v>
      </c>
      <c r="E148" s="175" t="s">
        <v>179</v>
      </c>
      <c r="F148" s="176" t="s">
        <v>180</v>
      </c>
      <c r="G148" s="177" t="s">
        <v>155</v>
      </c>
      <c r="H148" s="178">
        <v>1458</v>
      </c>
      <c r="I148" s="179"/>
      <c r="J148" s="180">
        <f>ROUND(I148*H148,2)</f>
        <v>0</v>
      </c>
      <c r="K148" s="176" t="s">
        <v>127</v>
      </c>
      <c r="L148" s="40"/>
      <c r="M148" s="181" t="s">
        <v>19</v>
      </c>
      <c r="N148" s="182" t="s">
        <v>45</v>
      </c>
      <c r="O148" s="65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128</v>
      </c>
      <c r="AT148" s="185" t="s">
        <v>123</v>
      </c>
      <c r="AU148" s="185" t="s">
        <v>84</v>
      </c>
      <c r="AY148" s="18" t="s">
        <v>121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8" t="s">
        <v>79</v>
      </c>
      <c r="BK148" s="186">
        <f>ROUND(I148*H148,2)</f>
        <v>0</v>
      </c>
      <c r="BL148" s="18" t="s">
        <v>128</v>
      </c>
      <c r="BM148" s="185" t="s">
        <v>192</v>
      </c>
    </row>
    <row r="149" spans="1:65" s="2" customFormat="1" ht="58.5">
      <c r="A149" s="35"/>
      <c r="B149" s="36"/>
      <c r="C149" s="37"/>
      <c r="D149" s="187" t="s">
        <v>130</v>
      </c>
      <c r="E149" s="37"/>
      <c r="F149" s="188" t="s">
        <v>182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130</v>
      </c>
      <c r="AU149" s="18" t="s">
        <v>84</v>
      </c>
    </row>
    <row r="150" spans="1:65" s="14" customFormat="1" ht="11.25">
      <c r="B150" s="202"/>
      <c r="C150" s="203"/>
      <c r="D150" s="187" t="s">
        <v>132</v>
      </c>
      <c r="E150" s="204" t="s">
        <v>19</v>
      </c>
      <c r="F150" s="205" t="s">
        <v>189</v>
      </c>
      <c r="G150" s="203"/>
      <c r="H150" s="206">
        <v>1458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132</v>
      </c>
      <c r="AU150" s="212" t="s">
        <v>84</v>
      </c>
      <c r="AV150" s="14" t="s">
        <v>84</v>
      </c>
      <c r="AW150" s="14" t="s">
        <v>34</v>
      </c>
      <c r="AX150" s="14" t="s">
        <v>74</v>
      </c>
      <c r="AY150" s="212" t="s">
        <v>121</v>
      </c>
    </row>
    <row r="151" spans="1:65" s="15" customFormat="1" ht="11.25">
      <c r="B151" s="213"/>
      <c r="C151" s="214"/>
      <c r="D151" s="187" t="s">
        <v>132</v>
      </c>
      <c r="E151" s="215" t="s">
        <v>19</v>
      </c>
      <c r="F151" s="216" t="s">
        <v>135</v>
      </c>
      <c r="G151" s="214"/>
      <c r="H151" s="217">
        <v>1458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132</v>
      </c>
      <c r="AU151" s="223" t="s">
        <v>84</v>
      </c>
      <c r="AV151" s="15" t="s">
        <v>128</v>
      </c>
      <c r="AW151" s="15" t="s">
        <v>34</v>
      </c>
      <c r="AX151" s="15" t="s">
        <v>79</v>
      </c>
      <c r="AY151" s="223" t="s">
        <v>121</v>
      </c>
    </row>
    <row r="152" spans="1:65" s="12" customFormat="1" ht="22.9" customHeight="1">
      <c r="B152" s="158"/>
      <c r="C152" s="159"/>
      <c r="D152" s="160" t="s">
        <v>73</v>
      </c>
      <c r="E152" s="172" t="s">
        <v>128</v>
      </c>
      <c r="F152" s="172" t="s">
        <v>193</v>
      </c>
      <c r="G152" s="159"/>
      <c r="H152" s="159"/>
      <c r="I152" s="162"/>
      <c r="J152" s="173">
        <f>BK152</f>
        <v>0</v>
      </c>
      <c r="K152" s="159"/>
      <c r="L152" s="164"/>
      <c r="M152" s="165"/>
      <c r="N152" s="166"/>
      <c r="O152" s="166"/>
      <c r="P152" s="167">
        <f>SUM(P153:P164)</f>
        <v>0</v>
      </c>
      <c r="Q152" s="166"/>
      <c r="R152" s="167">
        <f>SUM(R153:R164)</f>
        <v>755.28600000000006</v>
      </c>
      <c r="S152" s="166"/>
      <c r="T152" s="168">
        <f>SUM(T153:T164)</f>
        <v>0</v>
      </c>
      <c r="AR152" s="169" t="s">
        <v>79</v>
      </c>
      <c r="AT152" s="170" t="s">
        <v>73</v>
      </c>
      <c r="AU152" s="170" t="s">
        <v>79</v>
      </c>
      <c r="AY152" s="169" t="s">
        <v>121</v>
      </c>
      <c r="BK152" s="171">
        <f>SUM(BK153:BK164)</f>
        <v>0</v>
      </c>
    </row>
    <row r="153" spans="1:65" s="2" customFormat="1" ht="36">
      <c r="A153" s="35"/>
      <c r="B153" s="36"/>
      <c r="C153" s="174" t="s">
        <v>194</v>
      </c>
      <c r="D153" s="174" t="s">
        <v>123</v>
      </c>
      <c r="E153" s="175" t="s">
        <v>195</v>
      </c>
      <c r="F153" s="176" t="s">
        <v>196</v>
      </c>
      <c r="G153" s="177" t="s">
        <v>155</v>
      </c>
      <c r="H153" s="178">
        <v>2058</v>
      </c>
      <c r="I153" s="179"/>
      <c r="J153" s="180">
        <f>ROUND(I153*H153,2)</f>
        <v>0</v>
      </c>
      <c r="K153" s="176" t="s">
        <v>127</v>
      </c>
      <c r="L153" s="40"/>
      <c r="M153" s="181" t="s">
        <v>19</v>
      </c>
      <c r="N153" s="182" t="s">
        <v>45</v>
      </c>
      <c r="O153" s="65"/>
      <c r="P153" s="183">
        <f>O153*H153</f>
        <v>0</v>
      </c>
      <c r="Q153" s="183">
        <v>0.151</v>
      </c>
      <c r="R153" s="183">
        <f>Q153*H153</f>
        <v>310.75799999999998</v>
      </c>
      <c r="S153" s="183">
        <v>0</v>
      </c>
      <c r="T153" s="18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128</v>
      </c>
      <c r="AT153" s="185" t="s">
        <v>123</v>
      </c>
      <c r="AU153" s="185" t="s">
        <v>84</v>
      </c>
      <c r="AY153" s="18" t="s">
        <v>121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79</v>
      </c>
      <c r="BK153" s="186">
        <f>ROUND(I153*H153,2)</f>
        <v>0</v>
      </c>
      <c r="BL153" s="18" t="s">
        <v>128</v>
      </c>
      <c r="BM153" s="185" t="s">
        <v>197</v>
      </c>
    </row>
    <row r="154" spans="1:65" s="2" customFormat="1" ht="97.5">
      <c r="A154" s="35"/>
      <c r="B154" s="36"/>
      <c r="C154" s="37"/>
      <c r="D154" s="187" t="s">
        <v>130</v>
      </c>
      <c r="E154" s="37"/>
      <c r="F154" s="188" t="s">
        <v>198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130</v>
      </c>
      <c r="AU154" s="18" t="s">
        <v>84</v>
      </c>
    </row>
    <row r="155" spans="1:65" s="2" customFormat="1" ht="29.25">
      <c r="A155" s="35"/>
      <c r="B155" s="36"/>
      <c r="C155" s="37"/>
      <c r="D155" s="187" t="s">
        <v>199</v>
      </c>
      <c r="E155" s="37"/>
      <c r="F155" s="188" t="s">
        <v>200</v>
      </c>
      <c r="G155" s="37"/>
      <c r="H155" s="37"/>
      <c r="I155" s="189"/>
      <c r="J155" s="37"/>
      <c r="K155" s="37"/>
      <c r="L155" s="40"/>
      <c r="M155" s="190"/>
      <c r="N155" s="191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199</v>
      </c>
      <c r="AU155" s="18" t="s">
        <v>84</v>
      </c>
    </row>
    <row r="156" spans="1:65" s="14" customFormat="1" ht="22.5">
      <c r="B156" s="202"/>
      <c r="C156" s="203"/>
      <c r="D156" s="187" t="s">
        <v>132</v>
      </c>
      <c r="E156" s="204" t="s">
        <v>19</v>
      </c>
      <c r="F156" s="205" t="s">
        <v>201</v>
      </c>
      <c r="G156" s="203"/>
      <c r="H156" s="206">
        <v>2058</v>
      </c>
      <c r="I156" s="207"/>
      <c r="J156" s="203"/>
      <c r="K156" s="203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132</v>
      </c>
      <c r="AU156" s="212" t="s">
        <v>84</v>
      </c>
      <c r="AV156" s="14" t="s">
        <v>84</v>
      </c>
      <c r="AW156" s="14" t="s">
        <v>34</v>
      </c>
      <c r="AX156" s="14" t="s">
        <v>74</v>
      </c>
      <c r="AY156" s="212" t="s">
        <v>121</v>
      </c>
    </row>
    <row r="157" spans="1:65" s="15" customFormat="1" ht="11.25">
      <c r="B157" s="213"/>
      <c r="C157" s="214"/>
      <c r="D157" s="187" t="s">
        <v>132</v>
      </c>
      <c r="E157" s="215" t="s">
        <v>19</v>
      </c>
      <c r="F157" s="216" t="s">
        <v>135</v>
      </c>
      <c r="G157" s="214"/>
      <c r="H157" s="217">
        <v>2058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132</v>
      </c>
      <c r="AU157" s="223" t="s">
        <v>84</v>
      </c>
      <c r="AV157" s="15" t="s">
        <v>128</v>
      </c>
      <c r="AW157" s="15" t="s">
        <v>34</v>
      </c>
      <c r="AX157" s="15" t="s">
        <v>79</v>
      </c>
      <c r="AY157" s="223" t="s">
        <v>121</v>
      </c>
    </row>
    <row r="158" spans="1:65" s="2" customFormat="1" ht="36">
      <c r="A158" s="35"/>
      <c r="B158" s="36"/>
      <c r="C158" s="174" t="s">
        <v>202</v>
      </c>
      <c r="D158" s="174" t="s">
        <v>123</v>
      </c>
      <c r="E158" s="175" t="s">
        <v>203</v>
      </c>
      <c r="F158" s="176" t="s">
        <v>204</v>
      </c>
      <c r="G158" s="177" t="s">
        <v>155</v>
      </c>
      <c r="H158" s="178">
        <v>2058</v>
      </c>
      <c r="I158" s="179"/>
      <c r="J158" s="180">
        <f>ROUND(I158*H158,2)</f>
        <v>0</v>
      </c>
      <c r="K158" s="176" t="s">
        <v>127</v>
      </c>
      <c r="L158" s="40"/>
      <c r="M158" s="181" t="s">
        <v>19</v>
      </c>
      <c r="N158" s="182" t="s">
        <v>45</v>
      </c>
      <c r="O158" s="65"/>
      <c r="P158" s="183">
        <f>O158*H158</f>
        <v>0</v>
      </c>
      <c r="Q158" s="183">
        <v>0.216</v>
      </c>
      <c r="R158" s="183">
        <f>Q158*H158</f>
        <v>444.52800000000002</v>
      </c>
      <c r="S158" s="183">
        <v>0</v>
      </c>
      <c r="T158" s="18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5" t="s">
        <v>128</v>
      </c>
      <c r="AT158" s="185" t="s">
        <v>123</v>
      </c>
      <c r="AU158" s="185" t="s">
        <v>84</v>
      </c>
      <c r="AY158" s="18" t="s">
        <v>121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8" t="s">
        <v>79</v>
      </c>
      <c r="BK158" s="186">
        <f>ROUND(I158*H158,2)</f>
        <v>0</v>
      </c>
      <c r="BL158" s="18" t="s">
        <v>128</v>
      </c>
      <c r="BM158" s="185" t="s">
        <v>205</v>
      </c>
    </row>
    <row r="159" spans="1:65" s="2" customFormat="1" ht="97.5">
      <c r="A159" s="35"/>
      <c r="B159" s="36"/>
      <c r="C159" s="37"/>
      <c r="D159" s="187" t="s">
        <v>130</v>
      </c>
      <c r="E159" s="37"/>
      <c r="F159" s="188" t="s">
        <v>198</v>
      </c>
      <c r="G159" s="37"/>
      <c r="H159" s="37"/>
      <c r="I159" s="189"/>
      <c r="J159" s="37"/>
      <c r="K159" s="37"/>
      <c r="L159" s="40"/>
      <c r="M159" s="190"/>
      <c r="N159" s="191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130</v>
      </c>
      <c r="AU159" s="18" t="s">
        <v>84</v>
      </c>
    </row>
    <row r="160" spans="1:65" s="2" customFormat="1" ht="29.25">
      <c r="A160" s="35"/>
      <c r="B160" s="36"/>
      <c r="C160" s="37"/>
      <c r="D160" s="187" t="s">
        <v>199</v>
      </c>
      <c r="E160" s="37"/>
      <c r="F160" s="188" t="s">
        <v>200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199</v>
      </c>
      <c r="AU160" s="18" t="s">
        <v>84</v>
      </c>
    </row>
    <row r="161" spans="1:65" s="14" customFormat="1" ht="11.25">
      <c r="B161" s="202"/>
      <c r="C161" s="203"/>
      <c r="D161" s="187" t="s">
        <v>132</v>
      </c>
      <c r="E161" s="204" t="s">
        <v>19</v>
      </c>
      <c r="F161" s="205" t="s">
        <v>206</v>
      </c>
      <c r="G161" s="203"/>
      <c r="H161" s="206">
        <v>2058</v>
      </c>
      <c r="I161" s="207"/>
      <c r="J161" s="203"/>
      <c r="K161" s="203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132</v>
      </c>
      <c r="AU161" s="212" t="s">
        <v>84</v>
      </c>
      <c r="AV161" s="14" t="s">
        <v>84</v>
      </c>
      <c r="AW161" s="14" t="s">
        <v>34</v>
      </c>
      <c r="AX161" s="14" t="s">
        <v>74</v>
      </c>
      <c r="AY161" s="212" t="s">
        <v>121</v>
      </c>
    </row>
    <row r="162" spans="1:65" s="15" customFormat="1" ht="11.25">
      <c r="B162" s="213"/>
      <c r="C162" s="214"/>
      <c r="D162" s="187" t="s">
        <v>132</v>
      </c>
      <c r="E162" s="215" t="s">
        <v>19</v>
      </c>
      <c r="F162" s="216" t="s">
        <v>135</v>
      </c>
      <c r="G162" s="214"/>
      <c r="H162" s="217">
        <v>2058</v>
      </c>
      <c r="I162" s="218"/>
      <c r="J162" s="214"/>
      <c r="K162" s="214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132</v>
      </c>
      <c r="AU162" s="223" t="s">
        <v>84</v>
      </c>
      <c r="AV162" s="15" t="s">
        <v>128</v>
      </c>
      <c r="AW162" s="15" t="s">
        <v>34</v>
      </c>
      <c r="AX162" s="15" t="s">
        <v>79</v>
      </c>
      <c r="AY162" s="223" t="s">
        <v>121</v>
      </c>
    </row>
    <row r="163" spans="1:65" s="2" customFormat="1" ht="44.25" customHeight="1">
      <c r="A163" s="35"/>
      <c r="B163" s="36"/>
      <c r="C163" s="174" t="s">
        <v>207</v>
      </c>
      <c r="D163" s="174" t="s">
        <v>123</v>
      </c>
      <c r="E163" s="175" t="s">
        <v>208</v>
      </c>
      <c r="F163" s="176" t="s">
        <v>209</v>
      </c>
      <c r="G163" s="177" t="s">
        <v>148</v>
      </c>
      <c r="H163" s="178">
        <v>755.28599999999994</v>
      </c>
      <c r="I163" s="179"/>
      <c r="J163" s="180">
        <f>ROUND(I163*H163,2)</f>
        <v>0</v>
      </c>
      <c r="K163" s="176" t="s">
        <v>127</v>
      </c>
      <c r="L163" s="40"/>
      <c r="M163" s="181" t="s">
        <v>19</v>
      </c>
      <c r="N163" s="182" t="s">
        <v>45</v>
      </c>
      <c r="O163" s="65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5" t="s">
        <v>128</v>
      </c>
      <c r="AT163" s="185" t="s">
        <v>123</v>
      </c>
      <c r="AU163" s="185" t="s">
        <v>84</v>
      </c>
      <c r="AY163" s="18" t="s">
        <v>121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8" t="s">
        <v>79</v>
      </c>
      <c r="BK163" s="186">
        <f>ROUND(I163*H163,2)</f>
        <v>0</v>
      </c>
      <c r="BL163" s="18" t="s">
        <v>128</v>
      </c>
      <c r="BM163" s="185" t="s">
        <v>210</v>
      </c>
    </row>
    <row r="164" spans="1:65" s="2" customFormat="1" ht="39">
      <c r="A164" s="35"/>
      <c r="B164" s="36"/>
      <c r="C164" s="37"/>
      <c r="D164" s="187" t="s">
        <v>130</v>
      </c>
      <c r="E164" s="37"/>
      <c r="F164" s="188" t="s">
        <v>211</v>
      </c>
      <c r="G164" s="37"/>
      <c r="H164" s="37"/>
      <c r="I164" s="189"/>
      <c r="J164" s="37"/>
      <c r="K164" s="37"/>
      <c r="L164" s="40"/>
      <c r="M164" s="190"/>
      <c r="N164" s="191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130</v>
      </c>
      <c r="AU164" s="18" t="s">
        <v>84</v>
      </c>
    </row>
    <row r="165" spans="1:65" s="12" customFormat="1" ht="22.9" customHeight="1">
      <c r="B165" s="158"/>
      <c r="C165" s="159"/>
      <c r="D165" s="160" t="s">
        <v>73</v>
      </c>
      <c r="E165" s="172" t="s">
        <v>152</v>
      </c>
      <c r="F165" s="172" t="s">
        <v>212</v>
      </c>
      <c r="G165" s="159"/>
      <c r="H165" s="159"/>
      <c r="I165" s="162"/>
      <c r="J165" s="173">
        <f>BK165</f>
        <v>0</v>
      </c>
      <c r="K165" s="159"/>
      <c r="L165" s="164"/>
      <c r="M165" s="165"/>
      <c r="N165" s="166"/>
      <c r="O165" s="166"/>
      <c r="P165" s="167">
        <f>SUM(P166:P172)</f>
        <v>0</v>
      </c>
      <c r="Q165" s="166"/>
      <c r="R165" s="167">
        <f>SUM(R166:R172)</f>
        <v>52.835999999999999</v>
      </c>
      <c r="S165" s="166"/>
      <c r="T165" s="168">
        <f>SUM(T166:T172)</f>
        <v>0</v>
      </c>
      <c r="AR165" s="169" t="s">
        <v>79</v>
      </c>
      <c r="AT165" s="170" t="s">
        <v>73</v>
      </c>
      <c r="AU165" s="170" t="s">
        <v>79</v>
      </c>
      <c r="AY165" s="169" t="s">
        <v>121</v>
      </c>
      <c r="BK165" s="171">
        <f>SUM(BK166:BK172)</f>
        <v>0</v>
      </c>
    </row>
    <row r="166" spans="1:65" s="2" customFormat="1" ht="36">
      <c r="A166" s="35"/>
      <c r="B166" s="36"/>
      <c r="C166" s="174" t="s">
        <v>213</v>
      </c>
      <c r="D166" s="174" t="s">
        <v>123</v>
      </c>
      <c r="E166" s="175" t="s">
        <v>214</v>
      </c>
      <c r="F166" s="176" t="s">
        <v>215</v>
      </c>
      <c r="G166" s="177" t="s">
        <v>155</v>
      </c>
      <c r="H166" s="178">
        <v>222</v>
      </c>
      <c r="I166" s="179"/>
      <c r="J166" s="180">
        <f>ROUND(I166*H166,2)</f>
        <v>0</v>
      </c>
      <c r="K166" s="176" t="s">
        <v>127</v>
      </c>
      <c r="L166" s="40"/>
      <c r="M166" s="181" t="s">
        <v>19</v>
      </c>
      <c r="N166" s="182" t="s">
        <v>45</v>
      </c>
      <c r="O166" s="65"/>
      <c r="P166" s="183">
        <f>O166*H166</f>
        <v>0</v>
      </c>
      <c r="Q166" s="183">
        <v>0.23799999999999999</v>
      </c>
      <c r="R166" s="183">
        <f>Q166*H166</f>
        <v>52.835999999999999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128</v>
      </c>
      <c r="AT166" s="185" t="s">
        <v>123</v>
      </c>
      <c r="AU166" s="185" t="s">
        <v>84</v>
      </c>
      <c r="AY166" s="18" t="s">
        <v>121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79</v>
      </c>
      <c r="BK166" s="186">
        <f>ROUND(I166*H166,2)</f>
        <v>0</v>
      </c>
      <c r="BL166" s="18" t="s">
        <v>128</v>
      </c>
      <c r="BM166" s="185" t="s">
        <v>216</v>
      </c>
    </row>
    <row r="167" spans="1:65" s="2" customFormat="1" ht="97.5">
      <c r="A167" s="35"/>
      <c r="B167" s="36"/>
      <c r="C167" s="37"/>
      <c r="D167" s="187" t="s">
        <v>130</v>
      </c>
      <c r="E167" s="37"/>
      <c r="F167" s="188" t="s">
        <v>198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130</v>
      </c>
      <c r="AU167" s="18" t="s">
        <v>84</v>
      </c>
    </row>
    <row r="168" spans="1:65" s="2" customFormat="1" ht="29.25">
      <c r="A168" s="35"/>
      <c r="B168" s="36"/>
      <c r="C168" s="37"/>
      <c r="D168" s="187" t="s">
        <v>199</v>
      </c>
      <c r="E168" s="37"/>
      <c r="F168" s="188" t="s">
        <v>200</v>
      </c>
      <c r="G168" s="37"/>
      <c r="H168" s="37"/>
      <c r="I168" s="189"/>
      <c r="J168" s="37"/>
      <c r="K168" s="37"/>
      <c r="L168" s="40"/>
      <c r="M168" s="190"/>
      <c r="N168" s="191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199</v>
      </c>
      <c r="AU168" s="18" t="s">
        <v>84</v>
      </c>
    </row>
    <row r="169" spans="1:65" s="14" customFormat="1" ht="22.5">
      <c r="B169" s="202"/>
      <c r="C169" s="203"/>
      <c r="D169" s="187" t="s">
        <v>132</v>
      </c>
      <c r="E169" s="204" t="s">
        <v>19</v>
      </c>
      <c r="F169" s="205" t="s">
        <v>217</v>
      </c>
      <c r="G169" s="203"/>
      <c r="H169" s="206">
        <v>222</v>
      </c>
      <c r="I169" s="207"/>
      <c r="J169" s="203"/>
      <c r="K169" s="203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132</v>
      </c>
      <c r="AU169" s="212" t="s">
        <v>84</v>
      </c>
      <c r="AV169" s="14" t="s">
        <v>84</v>
      </c>
      <c r="AW169" s="14" t="s">
        <v>34</v>
      </c>
      <c r="AX169" s="14" t="s">
        <v>74</v>
      </c>
      <c r="AY169" s="212" t="s">
        <v>121</v>
      </c>
    </row>
    <row r="170" spans="1:65" s="15" customFormat="1" ht="11.25">
      <c r="B170" s="213"/>
      <c r="C170" s="214"/>
      <c r="D170" s="187" t="s">
        <v>132</v>
      </c>
      <c r="E170" s="215" t="s">
        <v>19</v>
      </c>
      <c r="F170" s="216" t="s">
        <v>135</v>
      </c>
      <c r="G170" s="214"/>
      <c r="H170" s="217">
        <v>222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132</v>
      </c>
      <c r="AU170" s="223" t="s">
        <v>84</v>
      </c>
      <c r="AV170" s="15" t="s">
        <v>128</v>
      </c>
      <c r="AW170" s="15" t="s">
        <v>34</v>
      </c>
      <c r="AX170" s="15" t="s">
        <v>79</v>
      </c>
      <c r="AY170" s="223" t="s">
        <v>121</v>
      </c>
    </row>
    <row r="171" spans="1:65" s="2" customFormat="1" ht="44.25" customHeight="1">
      <c r="A171" s="35"/>
      <c r="B171" s="36"/>
      <c r="C171" s="174" t="s">
        <v>218</v>
      </c>
      <c r="D171" s="174" t="s">
        <v>123</v>
      </c>
      <c r="E171" s="175" t="s">
        <v>208</v>
      </c>
      <c r="F171" s="176" t="s">
        <v>209</v>
      </c>
      <c r="G171" s="177" t="s">
        <v>148</v>
      </c>
      <c r="H171" s="178">
        <v>52.835999999999999</v>
      </c>
      <c r="I171" s="179"/>
      <c r="J171" s="180">
        <f>ROUND(I171*H171,2)</f>
        <v>0</v>
      </c>
      <c r="K171" s="176" t="s">
        <v>127</v>
      </c>
      <c r="L171" s="40"/>
      <c r="M171" s="181" t="s">
        <v>19</v>
      </c>
      <c r="N171" s="182" t="s">
        <v>45</v>
      </c>
      <c r="O171" s="65"/>
      <c r="P171" s="183">
        <f>O171*H171</f>
        <v>0</v>
      </c>
      <c r="Q171" s="183">
        <v>0</v>
      </c>
      <c r="R171" s="183">
        <f>Q171*H171</f>
        <v>0</v>
      </c>
      <c r="S171" s="183">
        <v>0</v>
      </c>
      <c r="T171" s="18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5" t="s">
        <v>128</v>
      </c>
      <c r="AT171" s="185" t="s">
        <v>123</v>
      </c>
      <c r="AU171" s="185" t="s">
        <v>84</v>
      </c>
      <c r="AY171" s="18" t="s">
        <v>121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8" t="s">
        <v>79</v>
      </c>
      <c r="BK171" s="186">
        <f>ROUND(I171*H171,2)</f>
        <v>0</v>
      </c>
      <c r="BL171" s="18" t="s">
        <v>128</v>
      </c>
      <c r="BM171" s="185" t="s">
        <v>219</v>
      </c>
    </row>
    <row r="172" spans="1:65" s="2" customFormat="1" ht="39">
      <c r="A172" s="35"/>
      <c r="B172" s="36"/>
      <c r="C172" s="37"/>
      <c r="D172" s="187" t="s">
        <v>130</v>
      </c>
      <c r="E172" s="37"/>
      <c r="F172" s="188" t="s">
        <v>211</v>
      </c>
      <c r="G172" s="37"/>
      <c r="H172" s="37"/>
      <c r="I172" s="189"/>
      <c r="J172" s="37"/>
      <c r="K172" s="37"/>
      <c r="L172" s="40"/>
      <c r="M172" s="190"/>
      <c r="N172" s="191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130</v>
      </c>
      <c r="AU172" s="18" t="s">
        <v>84</v>
      </c>
    </row>
    <row r="173" spans="1:65" s="12" customFormat="1" ht="22.9" customHeight="1">
      <c r="B173" s="158"/>
      <c r="C173" s="159"/>
      <c r="D173" s="160" t="s">
        <v>73</v>
      </c>
      <c r="E173" s="172" t="s">
        <v>161</v>
      </c>
      <c r="F173" s="172" t="s">
        <v>220</v>
      </c>
      <c r="G173" s="159"/>
      <c r="H173" s="159"/>
      <c r="I173" s="162"/>
      <c r="J173" s="173">
        <f>BK173</f>
        <v>0</v>
      </c>
      <c r="K173" s="159"/>
      <c r="L173" s="164"/>
      <c r="M173" s="165"/>
      <c r="N173" s="166"/>
      <c r="O173" s="166"/>
      <c r="P173" s="167">
        <f>SUM(P174:P189)</f>
        <v>0</v>
      </c>
      <c r="Q173" s="166"/>
      <c r="R173" s="167">
        <f>SUM(R174:R189)</f>
        <v>0</v>
      </c>
      <c r="S173" s="166"/>
      <c r="T173" s="168">
        <f>SUM(T174:T189)</f>
        <v>0</v>
      </c>
      <c r="AR173" s="169" t="s">
        <v>79</v>
      </c>
      <c r="AT173" s="170" t="s">
        <v>73</v>
      </c>
      <c r="AU173" s="170" t="s">
        <v>79</v>
      </c>
      <c r="AY173" s="169" t="s">
        <v>121</v>
      </c>
      <c r="BK173" s="171">
        <f>SUM(BK174:BK189)</f>
        <v>0</v>
      </c>
    </row>
    <row r="174" spans="1:65" s="2" customFormat="1" ht="24">
      <c r="A174" s="35"/>
      <c r="B174" s="36"/>
      <c r="C174" s="174" t="s">
        <v>7</v>
      </c>
      <c r="D174" s="174" t="s">
        <v>123</v>
      </c>
      <c r="E174" s="175" t="s">
        <v>221</v>
      </c>
      <c r="F174" s="176" t="s">
        <v>222</v>
      </c>
      <c r="G174" s="177" t="s">
        <v>155</v>
      </c>
      <c r="H174" s="178">
        <v>272</v>
      </c>
      <c r="I174" s="179"/>
      <c r="J174" s="180">
        <f>ROUND(I174*H174,2)</f>
        <v>0</v>
      </c>
      <c r="K174" s="176" t="s">
        <v>127</v>
      </c>
      <c r="L174" s="40"/>
      <c r="M174" s="181" t="s">
        <v>19</v>
      </c>
      <c r="N174" s="182" t="s">
        <v>45</v>
      </c>
      <c r="O174" s="65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5" t="s">
        <v>128</v>
      </c>
      <c r="AT174" s="185" t="s">
        <v>123</v>
      </c>
      <c r="AU174" s="185" t="s">
        <v>84</v>
      </c>
      <c r="AY174" s="18" t="s">
        <v>121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8" t="s">
        <v>79</v>
      </c>
      <c r="BK174" s="186">
        <f>ROUND(I174*H174,2)</f>
        <v>0</v>
      </c>
      <c r="BL174" s="18" t="s">
        <v>128</v>
      </c>
      <c r="BM174" s="185" t="s">
        <v>223</v>
      </c>
    </row>
    <row r="175" spans="1:65" s="2" customFormat="1" ht="19.5">
      <c r="A175" s="35"/>
      <c r="B175" s="36"/>
      <c r="C175" s="37"/>
      <c r="D175" s="187" t="s">
        <v>199</v>
      </c>
      <c r="E175" s="37"/>
      <c r="F175" s="188" t="s">
        <v>224</v>
      </c>
      <c r="G175" s="37"/>
      <c r="H175" s="37"/>
      <c r="I175" s="189"/>
      <c r="J175" s="37"/>
      <c r="K175" s="37"/>
      <c r="L175" s="40"/>
      <c r="M175" s="190"/>
      <c r="N175" s="191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199</v>
      </c>
      <c r="AU175" s="18" t="s">
        <v>84</v>
      </c>
    </row>
    <row r="176" spans="1:65" s="14" customFormat="1" ht="22.5">
      <c r="B176" s="202"/>
      <c r="C176" s="203"/>
      <c r="D176" s="187" t="s">
        <v>132</v>
      </c>
      <c r="E176" s="204" t="s">
        <v>19</v>
      </c>
      <c r="F176" s="205" t="s">
        <v>225</v>
      </c>
      <c r="G176" s="203"/>
      <c r="H176" s="206">
        <v>272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132</v>
      </c>
      <c r="AU176" s="212" t="s">
        <v>84</v>
      </c>
      <c r="AV176" s="14" t="s">
        <v>84</v>
      </c>
      <c r="AW176" s="14" t="s">
        <v>34</v>
      </c>
      <c r="AX176" s="14" t="s">
        <v>74</v>
      </c>
      <c r="AY176" s="212" t="s">
        <v>121</v>
      </c>
    </row>
    <row r="177" spans="1:65" s="15" customFormat="1" ht="11.25">
      <c r="B177" s="213"/>
      <c r="C177" s="214"/>
      <c r="D177" s="187" t="s">
        <v>132</v>
      </c>
      <c r="E177" s="215" t="s">
        <v>19</v>
      </c>
      <c r="F177" s="216" t="s">
        <v>135</v>
      </c>
      <c r="G177" s="214"/>
      <c r="H177" s="217">
        <v>272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132</v>
      </c>
      <c r="AU177" s="223" t="s">
        <v>84</v>
      </c>
      <c r="AV177" s="15" t="s">
        <v>128</v>
      </c>
      <c r="AW177" s="15" t="s">
        <v>34</v>
      </c>
      <c r="AX177" s="15" t="s">
        <v>79</v>
      </c>
      <c r="AY177" s="223" t="s">
        <v>121</v>
      </c>
    </row>
    <row r="178" spans="1:65" s="2" customFormat="1" ht="33" customHeight="1">
      <c r="A178" s="35"/>
      <c r="B178" s="36"/>
      <c r="C178" s="174" t="s">
        <v>226</v>
      </c>
      <c r="D178" s="174" t="s">
        <v>123</v>
      </c>
      <c r="E178" s="175" t="s">
        <v>227</v>
      </c>
      <c r="F178" s="176" t="s">
        <v>228</v>
      </c>
      <c r="G178" s="177" t="s">
        <v>155</v>
      </c>
      <c r="H178" s="178">
        <v>262</v>
      </c>
      <c r="I178" s="179"/>
      <c r="J178" s="180">
        <f>ROUND(I178*H178,2)</f>
        <v>0</v>
      </c>
      <c r="K178" s="176" t="s">
        <v>127</v>
      </c>
      <c r="L178" s="40"/>
      <c r="M178" s="181" t="s">
        <v>19</v>
      </c>
      <c r="N178" s="182" t="s">
        <v>45</v>
      </c>
      <c r="O178" s="65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128</v>
      </c>
      <c r="AT178" s="185" t="s">
        <v>123</v>
      </c>
      <c r="AU178" s="185" t="s">
        <v>84</v>
      </c>
      <c r="AY178" s="18" t="s">
        <v>121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79</v>
      </c>
      <c r="BK178" s="186">
        <f>ROUND(I178*H178,2)</f>
        <v>0</v>
      </c>
      <c r="BL178" s="18" t="s">
        <v>128</v>
      </c>
      <c r="BM178" s="185" t="s">
        <v>229</v>
      </c>
    </row>
    <row r="179" spans="1:65" s="2" customFormat="1" ht="29.25">
      <c r="A179" s="35"/>
      <c r="B179" s="36"/>
      <c r="C179" s="37"/>
      <c r="D179" s="187" t="s">
        <v>199</v>
      </c>
      <c r="E179" s="37"/>
      <c r="F179" s="188" t="s">
        <v>200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199</v>
      </c>
      <c r="AU179" s="18" t="s">
        <v>84</v>
      </c>
    </row>
    <row r="180" spans="1:65" s="14" customFormat="1" ht="22.5">
      <c r="B180" s="202"/>
      <c r="C180" s="203"/>
      <c r="D180" s="187" t="s">
        <v>132</v>
      </c>
      <c r="E180" s="204" t="s">
        <v>19</v>
      </c>
      <c r="F180" s="205" t="s">
        <v>230</v>
      </c>
      <c r="G180" s="203"/>
      <c r="H180" s="206">
        <v>262</v>
      </c>
      <c r="I180" s="207"/>
      <c r="J180" s="203"/>
      <c r="K180" s="203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132</v>
      </c>
      <c r="AU180" s="212" t="s">
        <v>84</v>
      </c>
      <c r="AV180" s="14" t="s">
        <v>84</v>
      </c>
      <c r="AW180" s="14" t="s">
        <v>34</v>
      </c>
      <c r="AX180" s="14" t="s">
        <v>74</v>
      </c>
      <c r="AY180" s="212" t="s">
        <v>121</v>
      </c>
    </row>
    <row r="181" spans="1:65" s="15" customFormat="1" ht="11.25">
      <c r="B181" s="213"/>
      <c r="C181" s="214"/>
      <c r="D181" s="187" t="s">
        <v>132</v>
      </c>
      <c r="E181" s="215" t="s">
        <v>19</v>
      </c>
      <c r="F181" s="216" t="s">
        <v>135</v>
      </c>
      <c r="G181" s="214"/>
      <c r="H181" s="217">
        <v>262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132</v>
      </c>
      <c r="AU181" s="223" t="s">
        <v>84</v>
      </c>
      <c r="AV181" s="15" t="s">
        <v>128</v>
      </c>
      <c r="AW181" s="15" t="s">
        <v>34</v>
      </c>
      <c r="AX181" s="15" t="s">
        <v>79</v>
      </c>
      <c r="AY181" s="223" t="s">
        <v>121</v>
      </c>
    </row>
    <row r="182" spans="1:65" s="2" customFormat="1" ht="33" customHeight="1">
      <c r="A182" s="35"/>
      <c r="B182" s="36"/>
      <c r="C182" s="174" t="s">
        <v>231</v>
      </c>
      <c r="D182" s="174" t="s">
        <v>123</v>
      </c>
      <c r="E182" s="175" t="s">
        <v>232</v>
      </c>
      <c r="F182" s="176" t="s">
        <v>233</v>
      </c>
      <c r="G182" s="177" t="s">
        <v>155</v>
      </c>
      <c r="H182" s="178">
        <v>262</v>
      </c>
      <c r="I182" s="179"/>
      <c r="J182" s="180">
        <f>ROUND(I182*H182,2)</f>
        <v>0</v>
      </c>
      <c r="K182" s="176" t="s">
        <v>127</v>
      </c>
      <c r="L182" s="40"/>
      <c r="M182" s="181" t="s">
        <v>19</v>
      </c>
      <c r="N182" s="182" t="s">
        <v>45</v>
      </c>
      <c r="O182" s="65"/>
      <c r="P182" s="183">
        <f>O182*H182</f>
        <v>0</v>
      </c>
      <c r="Q182" s="183">
        <v>0</v>
      </c>
      <c r="R182" s="183">
        <f>Q182*H182</f>
        <v>0</v>
      </c>
      <c r="S182" s="183">
        <v>0</v>
      </c>
      <c r="T182" s="18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5" t="s">
        <v>128</v>
      </c>
      <c r="AT182" s="185" t="s">
        <v>123</v>
      </c>
      <c r="AU182" s="185" t="s">
        <v>84</v>
      </c>
      <c r="AY182" s="18" t="s">
        <v>121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8" t="s">
        <v>79</v>
      </c>
      <c r="BK182" s="186">
        <f>ROUND(I182*H182,2)</f>
        <v>0</v>
      </c>
      <c r="BL182" s="18" t="s">
        <v>128</v>
      </c>
      <c r="BM182" s="185" t="s">
        <v>234</v>
      </c>
    </row>
    <row r="183" spans="1:65" s="2" customFormat="1" ht="29.25">
      <c r="A183" s="35"/>
      <c r="B183" s="36"/>
      <c r="C183" s="37"/>
      <c r="D183" s="187" t="s">
        <v>199</v>
      </c>
      <c r="E183" s="37"/>
      <c r="F183" s="188" t="s">
        <v>200</v>
      </c>
      <c r="G183" s="37"/>
      <c r="H183" s="37"/>
      <c r="I183" s="189"/>
      <c r="J183" s="37"/>
      <c r="K183" s="37"/>
      <c r="L183" s="40"/>
      <c r="M183" s="190"/>
      <c r="N183" s="191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199</v>
      </c>
      <c r="AU183" s="18" t="s">
        <v>84</v>
      </c>
    </row>
    <row r="184" spans="1:65" s="14" customFormat="1" ht="11.25">
      <c r="B184" s="202"/>
      <c r="C184" s="203"/>
      <c r="D184" s="187" t="s">
        <v>132</v>
      </c>
      <c r="E184" s="204" t="s">
        <v>19</v>
      </c>
      <c r="F184" s="205" t="s">
        <v>235</v>
      </c>
      <c r="G184" s="203"/>
      <c r="H184" s="206">
        <v>262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132</v>
      </c>
      <c r="AU184" s="212" t="s">
        <v>84</v>
      </c>
      <c r="AV184" s="14" t="s">
        <v>84</v>
      </c>
      <c r="AW184" s="14" t="s">
        <v>34</v>
      </c>
      <c r="AX184" s="14" t="s">
        <v>74</v>
      </c>
      <c r="AY184" s="212" t="s">
        <v>121</v>
      </c>
    </row>
    <row r="185" spans="1:65" s="15" customFormat="1" ht="11.25">
      <c r="B185" s="213"/>
      <c r="C185" s="214"/>
      <c r="D185" s="187" t="s">
        <v>132</v>
      </c>
      <c r="E185" s="215" t="s">
        <v>19</v>
      </c>
      <c r="F185" s="216" t="s">
        <v>135</v>
      </c>
      <c r="G185" s="214"/>
      <c r="H185" s="217">
        <v>262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132</v>
      </c>
      <c r="AU185" s="223" t="s">
        <v>84</v>
      </c>
      <c r="AV185" s="15" t="s">
        <v>128</v>
      </c>
      <c r="AW185" s="15" t="s">
        <v>34</v>
      </c>
      <c r="AX185" s="15" t="s">
        <v>79</v>
      </c>
      <c r="AY185" s="223" t="s">
        <v>121</v>
      </c>
    </row>
    <row r="186" spans="1:65" s="2" customFormat="1" ht="33" customHeight="1">
      <c r="A186" s="35"/>
      <c r="B186" s="36"/>
      <c r="C186" s="174" t="s">
        <v>236</v>
      </c>
      <c r="D186" s="174" t="s">
        <v>123</v>
      </c>
      <c r="E186" s="175" t="s">
        <v>237</v>
      </c>
      <c r="F186" s="176" t="s">
        <v>238</v>
      </c>
      <c r="G186" s="177" t="s">
        <v>155</v>
      </c>
      <c r="H186" s="178">
        <v>10</v>
      </c>
      <c r="I186" s="179"/>
      <c r="J186" s="180">
        <f>ROUND(I186*H186,2)</f>
        <v>0</v>
      </c>
      <c r="K186" s="176" t="s">
        <v>127</v>
      </c>
      <c r="L186" s="40"/>
      <c r="M186" s="181" t="s">
        <v>19</v>
      </c>
      <c r="N186" s="182" t="s">
        <v>45</v>
      </c>
      <c r="O186" s="65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128</v>
      </c>
      <c r="AT186" s="185" t="s">
        <v>123</v>
      </c>
      <c r="AU186" s="185" t="s">
        <v>84</v>
      </c>
      <c r="AY186" s="18" t="s">
        <v>121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79</v>
      </c>
      <c r="BK186" s="186">
        <f>ROUND(I186*H186,2)</f>
        <v>0</v>
      </c>
      <c r="BL186" s="18" t="s">
        <v>128</v>
      </c>
      <c r="BM186" s="185" t="s">
        <v>239</v>
      </c>
    </row>
    <row r="187" spans="1:65" s="2" customFormat="1" ht="29.25">
      <c r="A187" s="35"/>
      <c r="B187" s="36"/>
      <c r="C187" s="37"/>
      <c r="D187" s="187" t="s">
        <v>199</v>
      </c>
      <c r="E187" s="37"/>
      <c r="F187" s="188" t="s">
        <v>200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199</v>
      </c>
      <c r="AU187" s="18" t="s">
        <v>84</v>
      </c>
    </row>
    <row r="188" spans="1:65" s="14" customFormat="1" ht="22.5">
      <c r="B188" s="202"/>
      <c r="C188" s="203"/>
      <c r="D188" s="187" t="s">
        <v>132</v>
      </c>
      <c r="E188" s="204" t="s">
        <v>19</v>
      </c>
      <c r="F188" s="205" t="s">
        <v>240</v>
      </c>
      <c r="G188" s="203"/>
      <c r="H188" s="206">
        <v>10</v>
      </c>
      <c r="I188" s="207"/>
      <c r="J188" s="203"/>
      <c r="K188" s="203"/>
      <c r="L188" s="208"/>
      <c r="M188" s="209"/>
      <c r="N188" s="210"/>
      <c r="O188" s="210"/>
      <c r="P188" s="210"/>
      <c r="Q188" s="210"/>
      <c r="R188" s="210"/>
      <c r="S188" s="210"/>
      <c r="T188" s="211"/>
      <c r="AT188" s="212" t="s">
        <v>132</v>
      </c>
      <c r="AU188" s="212" t="s">
        <v>84</v>
      </c>
      <c r="AV188" s="14" t="s">
        <v>84</v>
      </c>
      <c r="AW188" s="14" t="s">
        <v>34</v>
      </c>
      <c r="AX188" s="14" t="s">
        <v>74</v>
      </c>
      <c r="AY188" s="212" t="s">
        <v>121</v>
      </c>
    </row>
    <row r="189" spans="1:65" s="15" customFormat="1" ht="11.25">
      <c r="B189" s="213"/>
      <c r="C189" s="214"/>
      <c r="D189" s="187" t="s">
        <v>132</v>
      </c>
      <c r="E189" s="215" t="s">
        <v>19</v>
      </c>
      <c r="F189" s="216" t="s">
        <v>135</v>
      </c>
      <c r="G189" s="214"/>
      <c r="H189" s="217">
        <v>10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132</v>
      </c>
      <c r="AU189" s="223" t="s">
        <v>84</v>
      </c>
      <c r="AV189" s="15" t="s">
        <v>128</v>
      </c>
      <c r="AW189" s="15" t="s">
        <v>34</v>
      </c>
      <c r="AX189" s="15" t="s">
        <v>79</v>
      </c>
      <c r="AY189" s="223" t="s">
        <v>121</v>
      </c>
    </row>
    <row r="190" spans="1:65" s="12" customFormat="1" ht="22.9" customHeight="1">
      <c r="B190" s="158"/>
      <c r="C190" s="159"/>
      <c r="D190" s="160" t="s">
        <v>73</v>
      </c>
      <c r="E190" s="172" t="s">
        <v>166</v>
      </c>
      <c r="F190" s="172" t="s">
        <v>241</v>
      </c>
      <c r="G190" s="159"/>
      <c r="H190" s="159"/>
      <c r="I190" s="162"/>
      <c r="J190" s="173">
        <f>BK190</f>
        <v>0</v>
      </c>
      <c r="K190" s="159"/>
      <c r="L190" s="164"/>
      <c r="M190" s="165"/>
      <c r="N190" s="166"/>
      <c r="O190" s="166"/>
      <c r="P190" s="167">
        <f>SUM(P191:P208)</f>
        <v>0</v>
      </c>
      <c r="Q190" s="166"/>
      <c r="R190" s="167">
        <f>SUM(R191:R208)</f>
        <v>0</v>
      </c>
      <c r="S190" s="166"/>
      <c r="T190" s="168">
        <f>SUM(T191:T208)</f>
        <v>0</v>
      </c>
      <c r="AR190" s="169" t="s">
        <v>79</v>
      </c>
      <c r="AT190" s="170" t="s">
        <v>73</v>
      </c>
      <c r="AU190" s="170" t="s">
        <v>79</v>
      </c>
      <c r="AY190" s="169" t="s">
        <v>121</v>
      </c>
      <c r="BK190" s="171">
        <f>SUM(BK191:BK208)</f>
        <v>0</v>
      </c>
    </row>
    <row r="191" spans="1:65" s="2" customFormat="1" ht="24">
      <c r="A191" s="35"/>
      <c r="B191" s="36"/>
      <c r="C191" s="174" t="s">
        <v>242</v>
      </c>
      <c r="D191" s="174" t="s">
        <v>123</v>
      </c>
      <c r="E191" s="175" t="s">
        <v>221</v>
      </c>
      <c r="F191" s="176" t="s">
        <v>222</v>
      </c>
      <c r="G191" s="177" t="s">
        <v>155</v>
      </c>
      <c r="H191" s="178">
        <v>50</v>
      </c>
      <c r="I191" s="179"/>
      <c r="J191" s="180">
        <f>ROUND(I191*H191,2)</f>
        <v>0</v>
      </c>
      <c r="K191" s="176" t="s">
        <v>127</v>
      </c>
      <c r="L191" s="40"/>
      <c r="M191" s="181" t="s">
        <v>19</v>
      </c>
      <c r="N191" s="182" t="s">
        <v>45</v>
      </c>
      <c r="O191" s="65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4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5" t="s">
        <v>128</v>
      </c>
      <c r="AT191" s="185" t="s">
        <v>123</v>
      </c>
      <c r="AU191" s="185" t="s">
        <v>84</v>
      </c>
      <c r="AY191" s="18" t="s">
        <v>121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8" t="s">
        <v>79</v>
      </c>
      <c r="BK191" s="186">
        <f>ROUND(I191*H191,2)</f>
        <v>0</v>
      </c>
      <c r="BL191" s="18" t="s">
        <v>128</v>
      </c>
      <c r="BM191" s="185" t="s">
        <v>243</v>
      </c>
    </row>
    <row r="192" spans="1:65" s="2" customFormat="1" ht="19.5">
      <c r="A192" s="35"/>
      <c r="B192" s="36"/>
      <c r="C192" s="37"/>
      <c r="D192" s="187" t="s">
        <v>199</v>
      </c>
      <c r="E192" s="37"/>
      <c r="F192" s="188" t="s">
        <v>224</v>
      </c>
      <c r="G192" s="37"/>
      <c r="H192" s="37"/>
      <c r="I192" s="189"/>
      <c r="J192" s="37"/>
      <c r="K192" s="37"/>
      <c r="L192" s="40"/>
      <c r="M192" s="190"/>
      <c r="N192" s="191"/>
      <c r="O192" s="65"/>
      <c r="P192" s="65"/>
      <c r="Q192" s="65"/>
      <c r="R192" s="65"/>
      <c r="S192" s="65"/>
      <c r="T192" s="6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8" t="s">
        <v>199</v>
      </c>
      <c r="AU192" s="18" t="s">
        <v>84</v>
      </c>
    </row>
    <row r="193" spans="1:65" s="14" customFormat="1" ht="22.5">
      <c r="B193" s="202"/>
      <c r="C193" s="203"/>
      <c r="D193" s="187" t="s">
        <v>132</v>
      </c>
      <c r="E193" s="204" t="s">
        <v>19</v>
      </c>
      <c r="F193" s="205" t="s">
        <v>244</v>
      </c>
      <c r="G193" s="203"/>
      <c r="H193" s="206">
        <v>50</v>
      </c>
      <c r="I193" s="207"/>
      <c r="J193" s="203"/>
      <c r="K193" s="203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132</v>
      </c>
      <c r="AU193" s="212" t="s">
        <v>84</v>
      </c>
      <c r="AV193" s="14" t="s">
        <v>84</v>
      </c>
      <c r="AW193" s="14" t="s">
        <v>34</v>
      </c>
      <c r="AX193" s="14" t="s">
        <v>74</v>
      </c>
      <c r="AY193" s="212" t="s">
        <v>121</v>
      </c>
    </row>
    <row r="194" spans="1:65" s="15" customFormat="1" ht="11.25">
      <c r="B194" s="213"/>
      <c r="C194" s="214"/>
      <c r="D194" s="187" t="s">
        <v>132</v>
      </c>
      <c r="E194" s="215" t="s">
        <v>19</v>
      </c>
      <c r="F194" s="216" t="s">
        <v>135</v>
      </c>
      <c r="G194" s="214"/>
      <c r="H194" s="217">
        <v>50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132</v>
      </c>
      <c r="AU194" s="223" t="s">
        <v>84</v>
      </c>
      <c r="AV194" s="15" t="s">
        <v>128</v>
      </c>
      <c r="AW194" s="15" t="s">
        <v>34</v>
      </c>
      <c r="AX194" s="15" t="s">
        <v>79</v>
      </c>
      <c r="AY194" s="223" t="s">
        <v>121</v>
      </c>
    </row>
    <row r="195" spans="1:65" s="2" customFormat="1" ht="24">
      <c r="A195" s="35"/>
      <c r="B195" s="36"/>
      <c r="C195" s="174" t="s">
        <v>245</v>
      </c>
      <c r="D195" s="174" t="s">
        <v>123</v>
      </c>
      <c r="E195" s="175" t="s">
        <v>162</v>
      </c>
      <c r="F195" s="176" t="s">
        <v>163</v>
      </c>
      <c r="G195" s="177" t="s">
        <v>155</v>
      </c>
      <c r="H195" s="178">
        <v>50</v>
      </c>
      <c r="I195" s="179"/>
      <c r="J195" s="180">
        <f>ROUND(I195*H195,2)</f>
        <v>0</v>
      </c>
      <c r="K195" s="176" t="s">
        <v>127</v>
      </c>
      <c r="L195" s="40"/>
      <c r="M195" s="181" t="s">
        <v>19</v>
      </c>
      <c r="N195" s="182" t="s">
        <v>45</v>
      </c>
      <c r="O195" s="65"/>
      <c r="P195" s="183">
        <f>O195*H195</f>
        <v>0</v>
      </c>
      <c r="Q195" s="183">
        <v>0</v>
      </c>
      <c r="R195" s="183">
        <f>Q195*H195</f>
        <v>0</v>
      </c>
      <c r="S195" s="183">
        <v>0</v>
      </c>
      <c r="T195" s="18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5" t="s">
        <v>128</v>
      </c>
      <c r="AT195" s="185" t="s">
        <v>123</v>
      </c>
      <c r="AU195" s="185" t="s">
        <v>84</v>
      </c>
      <c r="AY195" s="18" t="s">
        <v>121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8" t="s">
        <v>79</v>
      </c>
      <c r="BK195" s="186">
        <f>ROUND(I195*H195,2)</f>
        <v>0</v>
      </c>
      <c r="BL195" s="18" t="s">
        <v>128</v>
      </c>
      <c r="BM195" s="185" t="s">
        <v>246</v>
      </c>
    </row>
    <row r="196" spans="1:65" s="14" customFormat="1" ht="11.25">
      <c r="B196" s="202"/>
      <c r="C196" s="203"/>
      <c r="D196" s="187" t="s">
        <v>132</v>
      </c>
      <c r="E196" s="204" t="s">
        <v>19</v>
      </c>
      <c r="F196" s="205" t="s">
        <v>247</v>
      </c>
      <c r="G196" s="203"/>
      <c r="H196" s="206">
        <v>50</v>
      </c>
      <c r="I196" s="207"/>
      <c r="J196" s="203"/>
      <c r="K196" s="203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132</v>
      </c>
      <c r="AU196" s="212" t="s">
        <v>84</v>
      </c>
      <c r="AV196" s="14" t="s">
        <v>84</v>
      </c>
      <c r="AW196" s="14" t="s">
        <v>34</v>
      </c>
      <c r="AX196" s="14" t="s">
        <v>74</v>
      </c>
      <c r="AY196" s="212" t="s">
        <v>121</v>
      </c>
    </row>
    <row r="197" spans="1:65" s="15" customFormat="1" ht="11.25">
      <c r="B197" s="213"/>
      <c r="C197" s="214"/>
      <c r="D197" s="187" t="s">
        <v>132</v>
      </c>
      <c r="E197" s="215" t="s">
        <v>19</v>
      </c>
      <c r="F197" s="216" t="s">
        <v>135</v>
      </c>
      <c r="G197" s="214"/>
      <c r="H197" s="217">
        <v>50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132</v>
      </c>
      <c r="AU197" s="223" t="s">
        <v>84</v>
      </c>
      <c r="AV197" s="15" t="s">
        <v>128</v>
      </c>
      <c r="AW197" s="15" t="s">
        <v>34</v>
      </c>
      <c r="AX197" s="15" t="s">
        <v>79</v>
      </c>
      <c r="AY197" s="223" t="s">
        <v>121</v>
      </c>
    </row>
    <row r="198" spans="1:65" s="2" customFormat="1" ht="44.25" customHeight="1">
      <c r="A198" s="35"/>
      <c r="B198" s="36"/>
      <c r="C198" s="174" t="s">
        <v>248</v>
      </c>
      <c r="D198" s="174" t="s">
        <v>123</v>
      </c>
      <c r="E198" s="175" t="s">
        <v>167</v>
      </c>
      <c r="F198" s="176" t="s">
        <v>168</v>
      </c>
      <c r="G198" s="177" t="s">
        <v>155</v>
      </c>
      <c r="H198" s="178">
        <v>50</v>
      </c>
      <c r="I198" s="179"/>
      <c r="J198" s="180">
        <f>ROUND(I198*H198,2)</f>
        <v>0</v>
      </c>
      <c r="K198" s="176" t="s">
        <v>127</v>
      </c>
      <c r="L198" s="40"/>
      <c r="M198" s="181" t="s">
        <v>19</v>
      </c>
      <c r="N198" s="182" t="s">
        <v>45</v>
      </c>
      <c r="O198" s="65"/>
      <c r="P198" s="183">
        <f>O198*H198</f>
        <v>0</v>
      </c>
      <c r="Q198" s="183">
        <v>0</v>
      </c>
      <c r="R198" s="183">
        <f>Q198*H198</f>
        <v>0</v>
      </c>
      <c r="S198" s="183">
        <v>0</v>
      </c>
      <c r="T198" s="18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5" t="s">
        <v>128</v>
      </c>
      <c r="AT198" s="185" t="s">
        <v>123</v>
      </c>
      <c r="AU198" s="185" t="s">
        <v>84</v>
      </c>
      <c r="AY198" s="18" t="s">
        <v>121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8" t="s">
        <v>79</v>
      </c>
      <c r="BK198" s="186">
        <f>ROUND(I198*H198,2)</f>
        <v>0</v>
      </c>
      <c r="BL198" s="18" t="s">
        <v>128</v>
      </c>
      <c r="BM198" s="185" t="s">
        <v>249</v>
      </c>
    </row>
    <row r="199" spans="1:65" s="2" customFormat="1" ht="58.5">
      <c r="A199" s="35"/>
      <c r="B199" s="36"/>
      <c r="C199" s="37"/>
      <c r="D199" s="187" t="s">
        <v>130</v>
      </c>
      <c r="E199" s="37"/>
      <c r="F199" s="188" t="s">
        <v>170</v>
      </c>
      <c r="G199" s="37"/>
      <c r="H199" s="37"/>
      <c r="I199" s="189"/>
      <c r="J199" s="37"/>
      <c r="K199" s="37"/>
      <c r="L199" s="40"/>
      <c r="M199" s="190"/>
      <c r="N199" s="191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130</v>
      </c>
      <c r="AU199" s="18" t="s">
        <v>84</v>
      </c>
    </row>
    <row r="200" spans="1:65" s="14" customFormat="1" ht="11.25">
      <c r="B200" s="202"/>
      <c r="C200" s="203"/>
      <c r="D200" s="187" t="s">
        <v>132</v>
      </c>
      <c r="E200" s="204" t="s">
        <v>19</v>
      </c>
      <c r="F200" s="205" t="s">
        <v>247</v>
      </c>
      <c r="G200" s="203"/>
      <c r="H200" s="206">
        <v>50</v>
      </c>
      <c r="I200" s="207"/>
      <c r="J200" s="203"/>
      <c r="K200" s="203"/>
      <c r="L200" s="208"/>
      <c r="M200" s="209"/>
      <c r="N200" s="210"/>
      <c r="O200" s="210"/>
      <c r="P200" s="210"/>
      <c r="Q200" s="210"/>
      <c r="R200" s="210"/>
      <c r="S200" s="210"/>
      <c r="T200" s="211"/>
      <c r="AT200" s="212" t="s">
        <v>132</v>
      </c>
      <c r="AU200" s="212" t="s">
        <v>84</v>
      </c>
      <c r="AV200" s="14" t="s">
        <v>84</v>
      </c>
      <c r="AW200" s="14" t="s">
        <v>34</v>
      </c>
      <c r="AX200" s="14" t="s">
        <v>74</v>
      </c>
      <c r="AY200" s="212" t="s">
        <v>121</v>
      </c>
    </row>
    <row r="201" spans="1:65" s="15" customFormat="1" ht="11.25">
      <c r="B201" s="213"/>
      <c r="C201" s="214"/>
      <c r="D201" s="187" t="s">
        <v>132</v>
      </c>
      <c r="E201" s="215" t="s">
        <v>19</v>
      </c>
      <c r="F201" s="216" t="s">
        <v>135</v>
      </c>
      <c r="G201" s="214"/>
      <c r="H201" s="217">
        <v>50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132</v>
      </c>
      <c r="AU201" s="223" t="s">
        <v>84</v>
      </c>
      <c r="AV201" s="15" t="s">
        <v>128</v>
      </c>
      <c r="AW201" s="15" t="s">
        <v>34</v>
      </c>
      <c r="AX201" s="15" t="s">
        <v>79</v>
      </c>
      <c r="AY201" s="223" t="s">
        <v>121</v>
      </c>
    </row>
    <row r="202" spans="1:65" s="2" customFormat="1" ht="24">
      <c r="A202" s="35"/>
      <c r="B202" s="36"/>
      <c r="C202" s="174" t="s">
        <v>250</v>
      </c>
      <c r="D202" s="174" t="s">
        <v>123</v>
      </c>
      <c r="E202" s="175" t="s">
        <v>162</v>
      </c>
      <c r="F202" s="176" t="s">
        <v>163</v>
      </c>
      <c r="G202" s="177" t="s">
        <v>155</v>
      </c>
      <c r="H202" s="178">
        <v>50</v>
      </c>
      <c r="I202" s="179"/>
      <c r="J202" s="180">
        <f>ROUND(I202*H202,2)</f>
        <v>0</v>
      </c>
      <c r="K202" s="176" t="s">
        <v>127</v>
      </c>
      <c r="L202" s="40"/>
      <c r="M202" s="181" t="s">
        <v>19</v>
      </c>
      <c r="N202" s="182" t="s">
        <v>45</v>
      </c>
      <c r="O202" s="65"/>
      <c r="P202" s="183">
        <f>O202*H202</f>
        <v>0</v>
      </c>
      <c r="Q202" s="183">
        <v>0</v>
      </c>
      <c r="R202" s="183">
        <f>Q202*H202</f>
        <v>0</v>
      </c>
      <c r="S202" s="183">
        <v>0</v>
      </c>
      <c r="T202" s="18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5" t="s">
        <v>128</v>
      </c>
      <c r="AT202" s="185" t="s">
        <v>123</v>
      </c>
      <c r="AU202" s="185" t="s">
        <v>84</v>
      </c>
      <c r="AY202" s="18" t="s">
        <v>121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18" t="s">
        <v>79</v>
      </c>
      <c r="BK202" s="186">
        <f>ROUND(I202*H202,2)</f>
        <v>0</v>
      </c>
      <c r="BL202" s="18" t="s">
        <v>128</v>
      </c>
      <c r="BM202" s="185" t="s">
        <v>251</v>
      </c>
    </row>
    <row r="203" spans="1:65" s="14" customFormat="1" ht="11.25">
      <c r="B203" s="202"/>
      <c r="C203" s="203"/>
      <c r="D203" s="187" t="s">
        <v>132</v>
      </c>
      <c r="E203" s="204" t="s">
        <v>19</v>
      </c>
      <c r="F203" s="205" t="s">
        <v>247</v>
      </c>
      <c r="G203" s="203"/>
      <c r="H203" s="206">
        <v>50</v>
      </c>
      <c r="I203" s="207"/>
      <c r="J203" s="203"/>
      <c r="K203" s="203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132</v>
      </c>
      <c r="AU203" s="212" t="s">
        <v>84</v>
      </c>
      <c r="AV203" s="14" t="s">
        <v>84</v>
      </c>
      <c r="AW203" s="14" t="s">
        <v>34</v>
      </c>
      <c r="AX203" s="14" t="s">
        <v>74</v>
      </c>
      <c r="AY203" s="212" t="s">
        <v>121</v>
      </c>
    </row>
    <row r="204" spans="1:65" s="15" customFormat="1" ht="11.25">
      <c r="B204" s="213"/>
      <c r="C204" s="214"/>
      <c r="D204" s="187" t="s">
        <v>132</v>
      </c>
      <c r="E204" s="215" t="s">
        <v>19</v>
      </c>
      <c r="F204" s="216" t="s">
        <v>135</v>
      </c>
      <c r="G204" s="214"/>
      <c r="H204" s="217">
        <v>50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132</v>
      </c>
      <c r="AU204" s="223" t="s">
        <v>84</v>
      </c>
      <c r="AV204" s="15" t="s">
        <v>128</v>
      </c>
      <c r="AW204" s="15" t="s">
        <v>34</v>
      </c>
      <c r="AX204" s="15" t="s">
        <v>79</v>
      </c>
      <c r="AY204" s="223" t="s">
        <v>121</v>
      </c>
    </row>
    <row r="205" spans="1:65" s="2" customFormat="1" ht="44.25" customHeight="1">
      <c r="A205" s="35"/>
      <c r="B205" s="36"/>
      <c r="C205" s="174" t="s">
        <v>252</v>
      </c>
      <c r="D205" s="174" t="s">
        <v>123</v>
      </c>
      <c r="E205" s="175" t="s">
        <v>179</v>
      </c>
      <c r="F205" s="176" t="s">
        <v>180</v>
      </c>
      <c r="G205" s="177" t="s">
        <v>155</v>
      </c>
      <c r="H205" s="178">
        <v>50</v>
      </c>
      <c r="I205" s="179"/>
      <c r="J205" s="180">
        <f>ROUND(I205*H205,2)</f>
        <v>0</v>
      </c>
      <c r="K205" s="176" t="s">
        <v>127</v>
      </c>
      <c r="L205" s="40"/>
      <c r="M205" s="181" t="s">
        <v>19</v>
      </c>
      <c r="N205" s="182" t="s">
        <v>45</v>
      </c>
      <c r="O205" s="65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5" t="s">
        <v>128</v>
      </c>
      <c r="AT205" s="185" t="s">
        <v>123</v>
      </c>
      <c r="AU205" s="185" t="s">
        <v>84</v>
      </c>
      <c r="AY205" s="18" t="s">
        <v>121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8" t="s">
        <v>79</v>
      </c>
      <c r="BK205" s="186">
        <f>ROUND(I205*H205,2)</f>
        <v>0</v>
      </c>
      <c r="BL205" s="18" t="s">
        <v>128</v>
      </c>
      <c r="BM205" s="185" t="s">
        <v>253</v>
      </c>
    </row>
    <row r="206" spans="1:65" s="2" customFormat="1" ht="58.5">
      <c r="A206" s="35"/>
      <c r="B206" s="36"/>
      <c r="C206" s="37"/>
      <c r="D206" s="187" t="s">
        <v>130</v>
      </c>
      <c r="E206" s="37"/>
      <c r="F206" s="188" t="s">
        <v>182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130</v>
      </c>
      <c r="AU206" s="18" t="s">
        <v>84</v>
      </c>
    </row>
    <row r="207" spans="1:65" s="14" customFormat="1" ht="11.25">
      <c r="B207" s="202"/>
      <c r="C207" s="203"/>
      <c r="D207" s="187" t="s">
        <v>132</v>
      </c>
      <c r="E207" s="204" t="s">
        <v>19</v>
      </c>
      <c r="F207" s="205" t="s">
        <v>247</v>
      </c>
      <c r="G207" s="203"/>
      <c r="H207" s="206">
        <v>50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132</v>
      </c>
      <c r="AU207" s="212" t="s">
        <v>84</v>
      </c>
      <c r="AV207" s="14" t="s">
        <v>84</v>
      </c>
      <c r="AW207" s="14" t="s">
        <v>34</v>
      </c>
      <c r="AX207" s="14" t="s">
        <v>74</v>
      </c>
      <c r="AY207" s="212" t="s">
        <v>121</v>
      </c>
    </row>
    <row r="208" spans="1:65" s="15" customFormat="1" ht="11.25">
      <c r="B208" s="213"/>
      <c r="C208" s="214"/>
      <c r="D208" s="187" t="s">
        <v>132</v>
      </c>
      <c r="E208" s="215" t="s">
        <v>19</v>
      </c>
      <c r="F208" s="216" t="s">
        <v>135</v>
      </c>
      <c r="G208" s="214"/>
      <c r="H208" s="217">
        <v>50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132</v>
      </c>
      <c r="AU208" s="223" t="s">
        <v>84</v>
      </c>
      <c r="AV208" s="15" t="s">
        <v>128</v>
      </c>
      <c r="AW208" s="15" t="s">
        <v>34</v>
      </c>
      <c r="AX208" s="15" t="s">
        <v>79</v>
      </c>
      <c r="AY208" s="223" t="s">
        <v>121</v>
      </c>
    </row>
    <row r="209" spans="1:65" s="12" customFormat="1" ht="22.9" customHeight="1">
      <c r="B209" s="158"/>
      <c r="C209" s="159"/>
      <c r="D209" s="160" t="s">
        <v>73</v>
      </c>
      <c r="E209" s="172" t="s">
        <v>172</v>
      </c>
      <c r="F209" s="172" t="s">
        <v>254</v>
      </c>
      <c r="G209" s="159"/>
      <c r="H209" s="159"/>
      <c r="I209" s="162"/>
      <c r="J209" s="173">
        <f>BK209</f>
        <v>0</v>
      </c>
      <c r="K209" s="159"/>
      <c r="L209" s="164"/>
      <c r="M209" s="165"/>
      <c r="N209" s="166"/>
      <c r="O209" s="166"/>
      <c r="P209" s="167">
        <f>SUM(P210:P225)</f>
        <v>0</v>
      </c>
      <c r="Q209" s="166"/>
      <c r="R209" s="167">
        <f>SUM(R210:R225)</f>
        <v>115.956102</v>
      </c>
      <c r="S209" s="166"/>
      <c r="T209" s="168">
        <f>SUM(T210:T225)</f>
        <v>0</v>
      </c>
      <c r="AR209" s="169" t="s">
        <v>79</v>
      </c>
      <c r="AT209" s="170" t="s">
        <v>73</v>
      </c>
      <c r="AU209" s="170" t="s">
        <v>79</v>
      </c>
      <c r="AY209" s="169" t="s">
        <v>121</v>
      </c>
      <c r="BK209" s="171">
        <f>SUM(BK210:BK225)</f>
        <v>0</v>
      </c>
    </row>
    <row r="210" spans="1:65" s="2" customFormat="1" ht="33" customHeight="1">
      <c r="A210" s="35"/>
      <c r="B210" s="36"/>
      <c r="C210" s="174" t="s">
        <v>255</v>
      </c>
      <c r="D210" s="174" t="s">
        <v>123</v>
      </c>
      <c r="E210" s="175" t="s">
        <v>256</v>
      </c>
      <c r="F210" s="176" t="s">
        <v>257</v>
      </c>
      <c r="G210" s="177" t="s">
        <v>148</v>
      </c>
      <c r="H210" s="178">
        <v>111.474</v>
      </c>
      <c r="I210" s="179"/>
      <c r="J210" s="180">
        <f>ROUND(I210*H210,2)</f>
        <v>0</v>
      </c>
      <c r="K210" s="176" t="s">
        <v>127</v>
      </c>
      <c r="L210" s="40"/>
      <c r="M210" s="181" t="s">
        <v>19</v>
      </c>
      <c r="N210" s="182" t="s">
        <v>45</v>
      </c>
      <c r="O210" s="65"/>
      <c r="P210" s="183">
        <f>O210*H210</f>
        <v>0</v>
      </c>
      <c r="Q210" s="183">
        <v>1.01</v>
      </c>
      <c r="R210" s="183">
        <f>Q210*H210</f>
        <v>112.58874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128</v>
      </c>
      <c r="AT210" s="185" t="s">
        <v>123</v>
      </c>
      <c r="AU210" s="185" t="s">
        <v>84</v>
      </c>
      <c r="AY210" s="18" t="s">
        <v>121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79</v>
      </c>
      <c r="BK210" s="186">
        <f>ROUND(I210*H210,2)</f>
        <v>0</v>
      </c>
      <c r="BL210" s="18" t="s">
        <v>128</v>
      </c>
      <c r="BM210" s="185" t="s">
        <v>258</v>
      </c>
    </row>
    <row r="211" spans="1:65" s="2" customFormat="1" ht="48.75">
      <c r="A211" s="35"/>
      <c r="B211" s="36"/>
      <c r="C211" s="37"/>
      <c r="D211" s="187" t="s">
        <v>130</v>
      </c>
      <c r="E211" s="37"/>
      <c r="F211" s="188" t="s">
        <v>259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130</v>
      </c>
      <c r="AU211" s="18" t="s">
        <v>84</v>
      </c>
    </row>
    <row r="212" spans="1:65" s="13" customFormat="1" ht="22.5">
      <c r="B212" s="192"/>
      <c r="C212" s="193"/>
      <c r="D212" s="187" t="s">
        <v>132</v>
      </c>
      <c r="E212" s="194" t="s">
        <v>19</v>
      </c>
      <c r="F212" s="195" t="s">
        <v>158</v>
      </c>
      <c r="G212" s="193"/>
      <c r="H212" s="194" t="s">
        <v>19</v>
      </c>
      <c r="I212" s="196"/>
      <c r="J212" s="193"/>
      <c r="K212" s="193"/>
      <c r="L212" s="197"/>
      <c r="M212" s="198"/>
      <c r="N212" s="199"/>
      <c r="O212" s="199"/>
      <c r="P212" s="199"/>
      <c r="Q212" s="199"/>
      <c r="R212" s="199"/>
      <c r="S212" s="199"/>
      <c r="T212" s="200"/>
      <c r="AT212" s="201" t="s">
        <v>132</v>
      </c>
      <c r="AU212" s="201" t="s">
        <v>84</v>
      </c>
      <c r="AV212" s="13" t="s">
        <v>79</v>
      </c>
      <c r="AW212" s="13" t="s">
        <v>34</v>
      </c>
      <c r="AX212" s="13" t="s">
        <v>74</v>
      </c>
      <c r="AY212" s="201" t="s">
        <v>121</v>
      </c>
    </row>
    <row r="213" spans="1:65" s="14" customFormat="1" ht="22.5">
      <c r="B213" s="202"/>
      <c r="C213" s="203"/>
      <c r="D213" s="187" t="s">
        <v>132</v>
      </c>
      <c r="E213" s="204" t="s">
        <v>19</v>
      </c>
      <c r="F213" s="205" t="s">
        <v>260</v>
      </c>
      <c r="G213" s="203"/>
      <c r="H213" s="206">
        <v>111.474</v>
      </c>
      <c r="I213" s="207"/>
      <c r="J213" s="203"/>
      <c r="K213" s="203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132</v>
      </c>
      <c r="AU213" s="212" t="s">
        <v>84</v>
      </c>
      <c r="AV213" s="14" t="s">
        <v>84</v>
      </c>
      <c r="AW213" s="14" t="s">
        <v>34</v>
      </c>
      <c r="AX213" s="14" t="s">
        <v>74</v>
      </c>
      <c r="AY213" s="212" t="s">
        <v>121</v>
      </c>
    </row>
    <row r="214" spans="1:65" s="15" customFormat="1" ht="11.25">
      <c r="B214" s="213"/>
      <c r="C214" s="214"/>
      <c r="D214" s="187" t="s">
        <v>132</v>
      </c>
      <c r="E214" s="215" t="s">
        <v>19</v>
      </c>
      <c r="F214" s="216" t="s">
        <v>135</v>
      </c>
      <c r="G214" s="214"/>
      <c r="H214" s="217">
        <v>111.474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132</v>
      </c>
      <c r="AU214" s="223" t="s">
        <v>84</v>
      </c>
      <c r="AV214" s="15" t="s">
        <v>128</v>
      </c>
      <c r="AW214" s="15" t="s">
        <v>34</v>
      </c>
      <c r="AX214" s="15" t="s">
        <v>79</v>
      </c>
      <c r="AY214" s="223" t="s">
        <v>121</v>
      </c>
    </row>
    <row r="215" spans="1:65" s="2" customFormat="1" ht="24">
      <c r="A215" s="35"/>
      <c r="B215" s="36"/>
      <c r="C215" s="174" t="s">
        <v>261</v>
      </c>
      <c r="D215" s="174" t="s">
        <v>123</v>
      </c>
      <c r="E215" s="175" t="s">
        <v>262</v>
      </c>
      <c r="F215" s="176" t="s">
        <v>263</v>
      </c>
      <c r="G215" s="177" t="s">
        <v>264</v>
      </c>
      <c r="H215" s="178">
        <v>1194.0999999999999</v>
      </c>
      <c r="I215" s="179"/>
      <c r="J215" s="180">
        <f>ROUND(I215*H215,2)</f>
        <v>0</v>
      </c>
      <c r="K215" s="176" t="s">
        <v>127</v>
      </c>
      <c r="L215" s="40"/>
      <c r="M215" s="181" t="s">
        <v>19</v>
      </c>
      <c r="N215" s="182" t="s">
        <v>45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0</v>
      </c>
      <c r="T215" s="18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128</v>
      </c>
      <c r="AT215" s="185" t="s">
        <v>123</v>
      </c>
      <c r="AU215" s="185" t="s">
        <v>84</v>
      </c>
      <c r="AY215" s="18" t="s">
        <v>121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79</v>
      </c>
      <c r="BK215" s="186">
        <f>ROUND(I215*H215,2)</f>
        <v>0</v>
      </c>
      <c r="BL215" s="18" t="s">
        <v>128</v>
      </c>
      <c r="BM215" s="185" t="s">
        <v>265</v>
      </c>
    </row>
    <row r="216" spans="1:65" s="2" customFormat="1" ht="29.25">
      <c r="A216" s="35"/>
      <c r="B216" s="36"/>
      <c r="C216" s="37"/>
      <c r="D216" s="187" t="s">
        <v>130</v>
      </c>
      <c r="E216" s="37"/>
      <c r="F216" s="188" t="s">
        <v>266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130</v>
      </c>
      <c r="AU216" s="18" t="s">
        <v>84</v>
      </c>
    </row>
    <row r="217" spans="1:65" s="13" customFormat="1" ht="22.5">
      <c r="B217" s="192"/>
      <c r="C217" s="193"/>
      <c r="D217" s="187" t="s">
        <v>132</v>
      </c>
      <c r="E217" s="194" t="s">
        <v>19</v>
      </c>
      <c r="F217" s="195" t="s">
        <v>158</v>
      </c>
      <c r="G217" s="193"/>
      <c r="H217" s="194" t="s">
        <v>19</v>
      </c>
      <c r="I217" s="196"/>
      <c r="J217" s="193"/>
      <c r="K217" s="193"/>
      <c r="L217" s="197"/>
      <c r="M217" s="198"/>
      <c r="N217" s="199"/>
      <c r="O217" s="199"/>
      <c r="P217" s="199"/>
      <c r="Q217" s="199"/>
      <c r="R217" s="199"/>
      <c r="S217" s="199"/>
      <c r="T217" s="200"/>
      <c r="AT217" s="201" t="s">
        <v>132</v>
      </c>
      <c r="AU217" s="201" t="s">
        <v>84</v>
      </c>
      <c r="AV217" s="13" t="s">
        <v>79</v>
      </c>
      <c r="AW217" s="13" t="s">
        <v>34</v>
      </c>
      <c r="AX217" s="13" t="s">
        <v>74</v>
      </c>
      <c r="AY217" s="201" t="s">
        <v>121</v>
      </c>
    </row>
    <row r="218" spans="1:65" s="14" customFormat="1" ht="22.5">
      <c r="B218" s="202"/>
      <c r="C218" s="203"/>
      <c r="D218" s="187" t="s">
        <v>132</v>
      </c>
      <c r="E218" s="204" t="s">
        <v>19</v>
      </c>
      <c r="F218" s="205" t="s">
        <v>267</v>
      </c>
      <c r="G218" s="203"/>
      <c r="H218" s="206">
        <v>1194.0999999999999</v>
      </c>
      <c r="I218" s="207"/>
      <c r="J218" s="203"/>
      <c r="K218" s="203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132</v>
      </c>
      <c r="AU218" s="212" t="s">
        <v>84</v>
      </c>
      <c r="AV218" s="14" t="s">
        <v>84</v>
      </c>
      <c r="AW218" s="14" t="s">
        <v>34</v>
      </c>
      <c r="AX218" s="14" t="s">
        <v>74</v>
      </c>
      <c r="AY218" s="212" t="s">
        <v>121</v>
      </c>
    </row>
    <row r="219" spans="1:65" s="15" customFormat="1" ht="11.25">
      <c r="B219" s="213"/>
      <c r="C219" s="214"/>
      <c r="D219" s="187" t="s">
        <v>132</v>
      </c>
      <c r="E219" s="215" t="s">
        <v>19</v>
      </c>
      <c r="F219" s="216" t="s">
        <v>135</v>
      </c>
      <c r="G219" s="214"/>
      <c r="H219" s="217">
        <v>1194.0999999999999</v>
      </c>
      <c r="I219" s="218"/>
      <c r="J219" s="214"/>
      <c r="K219" s="214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132</v>
      </c>
      <c r="AU219" s="223" t="s">
        <v>84</v>
      </c>
      <c r="AV219" s="15" t="s">
        <v>128</v>
      </c>
      <c r="AW219" s="15" t="s">
        <v>34</v>
      </c>
      <c r="AX219" s="15" t="s">
        <v>79</v>
      </c>
      <c r="AY219" s="223" t="s">
        <v>121</v>
      </c>
    </row>
    <row r="220" spans="1:65" s="2" customFormat="1" ht="33" customHeight="1">
      <c r="A220" s="35"/>
      <c r="B220" s="36"/>
      <c r="C220" s="174" t="s">
        <v>268</v>
      </c>
      <c r="D220" s="174" t="s">
        <v>123</v>
      </c>
      <c r="E220" s="175" t="s">
        <v>269</v>
      </c>
      <c r="F220" s="176" t="s">
        <v>270</v>
      </c>
      <c r="G220" s="177" t="s">
        <v>264</v>
      </c>
      <c r="H220" s="178">
        <v>1194.0999999999999</v>
      </c>
      <c r="I220" s="179"/>
      <c r="J220" s="180">
        <f>ROUND(I220*H220,2)</f>
        <v>0</v>
      </c>
      <c r="K220" s="176" t="s">
        <v>127</v>
      </c>
      <c r="L220" s="40"/>
      <c r="M220" s="181" t="s">
        <v>19</v>
      </c>
      <c r="N220" s="182" t="s">
        <v>45</v>
      </c>
      <c r="O220" s="65"/>
      <c r="P220" s="183">
        <f>O220*H220</f>
        <v>0</v>
      </c>
      <c r="Q220" s="183">
        <v>2.82E-3</v>
      </c>
      <c r="R220" s="183">
        <f>Q220*H220</f>
        <v>3.367362</v>
      </c>
      <c r="S220" s="183">
        <v>0</v>
      </c>
      <c r="T220" s="18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5" t="s">
        <v>128</v>
      </c>
      <c r="AT220" s="185" t="s">
        <v>123</v>
      </c>
      <c r="AU220" s="185" t="s">
        <v>84</v>
      </c>
      <c r="AY220" s="18" t="s">
        <v>121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8" t="s">
        <v>79</v>
      </c>
      <c r="BK220" s="186">
        <f>ROUND(I220*H220,2)</f>
        <v>0</v>
      </c>
      <c r="BL220" s="18" t="s">
        <v>128</v>
      </c>
      <c r="BM220" s="185" t="s">
        <v>271</v>
      </c>
    </row>
    <row r="221" spans="1:65" s="2" customFormat="1" ht="97.5">
      <c r="A221" s="35"/>
      <c r="B221" s="36"/>
      <c r="C221" s="37"/>
      <c r="D221" s="187" t="s">
        <v>130</v>
      </c>
      <c r="E221" s="37"/>
      <c r="F221" s="188" t="s">
        <v>272</v>
      </c>
      <c r="G221" s="37"/>
      <c r="H221" s="37"/>
      <c r="I221" s="189"/>
      <c r="J221" s="37"/>
      <c r="K221" s="37"/>
      <c r="L221" s="40"/>
      <c r="M221" s="190"/>
      <c r="N221" s="191"/>
      <c r="O221" s="65"/>
      <c r="P221" s="65"/>
      <c r="Q221" s="65"/>
      <c r="R221" s="65"/>
      <c r="S221" s="65"/>
      <c r="T221" s="6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8" t="s">
        <v>130</v>
      </c>
      <c r="AU221" s="18" t="s">
        <v>84</v>
      </c>
    </row>
    <row r="222" spans="1:65" s="14" customFormat="1" ht="11.25">
      <c r="B222" s="202"/>
      <c r="C222" s="203"/>
      <c r="D222" s="187" t="s">
        <v>132</v>
      </c>
      <c r="E222" s="204" t="s">
        <v>19</v>
      </c>
      <c r="F222" s="205" t="s">
        <v>273</v>
      </c>
      <c r="G222" s="203"/>
      <c r="H222" s="206">
        <v>1194.0999999999999</v>
      </c>
      <c r="I222" s="207"/>
      <c r="J222" s="203"/>
      <c r="K222" s="203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132</v>
      </c>
      <c r="AU222" s="212" t="s">
        <v>84</v>
      </c>
      <c r="AV222" s="14" t="s">
        <v>84</v>
      </c>
      <c r="AW222" s="14" t="s">
        <v>34</v>
      </c>
      <c r="AX222" s="14" t="s">
        <v>74</v>
      </c>
      <c r="AY222" s="212" t="s">
        <v>121</v>
      </c>
    </row>
    <row r="223" spans="1:65" s="15" customFormat="1" ht="11.25">
      <c r="B223" s="213"/>
      <c r="C223" s="214"/>
      <c r="D223" s="187" t="s">
        <v>132</v>
      </c>
      <c r="E223" s="215" t="s">
        <v>19</v>
      </c>
      <c r="F223" s="216" t="s">
        <v>135</v>
      </c>
      <c r="G223" s="214"/>
      <c r="H223" s="217">
        <v>1194.0999999999999</v>
      </c>
      <c r="I223" s="218"/>
      <c r="J223" s="214"/>
      <c r="K223" s="214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132</v>
      </c>
      <c r="AU223" s="223" t="s">
        <v>84</v>
      </c>
      <c r="AV223" s="15" t="s">
        <v>128</v>
      </c>
      <c r="AW223" s="15" t="s">
        <v>34</v>
      </c>
      <c r="AX223" s="15" t="s">
        <v>79</v>
      </c>
      <c r="AY223" s="223" t="s">
        <v>121</v>
      </c>
    </row>
    <row r="224" spans="1:65" s="2" customFormat="1" ht="44.25" customHeight="1">
      <c r="A224" s="35"/>
      <c r="B224" s="36"/>
      <c r="C224" s="174" t="s">
        <v>274</v>
      </c>
      <c r="D224" s="174" t="s">
        <v>123</v>
      </c>
      <c r="E224" s="175" t="s">
        <v>208</v>
      </c>
      <c r="F224" s="176" t="s">
        <v>209</v>
      </c>
      <c r="G224" s="177" t="s">
        <v>148</v>
      </c>
      <c r="H224" s="178">
        <v>115.956</v>
      </c>
      <c r="I224" s="179"/>
      <c r="J224" s="180">
        <f>ROUND(I224*H224,2)</f>
        <v>0</v>
      </c>
      <c r="K224" s="176" t="s">
        <v>127</v>
      </c>
      <c r="L224" s="40"/>
      <c r="M224" s="181" t="s">
        <v>19</v>
      </c>
      <c r="N224" s="182" t="s">
        <v>45</v>
      </c>
      <c r="O224" s="65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5" t="s">
        <v>128</v>
      </c>
      <c r="AT224" s="185" t="s">
        <v>123</v>
      </c>
      <c r="AU224" s="185" t="s">
        <v>84</v>
      </c>
      <c r="AY224" s="18" t="s">
        <v>121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8" t="s">
        <v>79</v>
      </c>
      <c r="BK224" s="186">
        <f>ROUND(I224*H224,2)</f>
        <v>0</v>
      </c>
      <c r="BL224" s="18" t="s">
        <v>128</v>
      </c>
      <c r="BM224" s="185" t="s">
        <v>275</v>
      </c>
    </row>
    <row r="225" spans="1:65" s="2" customFormat="1" ht="39">
      <c r="A225" s="35"/>
      <c r="B225" s="36"/>
      <c r="C225" s="37"/>
      <c r="D225" s="187" t="s">
        <v>130</v>
      </c>
      <c r="E225" s="37"/>
      <c r="F225" s="188" t="s">
        <v>211</v>
      </c>
      <c r="G225" s="37"/>
      <c r="H225" s="37"/>
      <c r="I225" s="189"/>
      <c r="J225" s="37"/>
      <c r="K225" s="37"/>
      <c r="L225" s="40"/>
      <c r="M225" s="190"/>
      <c r="N225" s="191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130</v>
      </c>
      <c r="AU225" s="18" t="s">
        <v>84</v>
      </c>
    </row>
    <row r="226" spans="1:65" s="12" customFormat="1" ht="22.9" customHeight="1">
      <c r="B226" s="158"/>
      <c r="C226" s="159"/>
      <c r="D226" s="160" t="s">
        <v>73</v>
      </c>
      <c r="E226" s="172" t="s">
        <v>174</v>
      </c>
      <c r="F226" s="172" t="s">
        <v>276</v>
      </c>
      <c r="G226" s="159"/>
      <c r="H226" s="159"/>
      <c r="I226" s="162"/>
      <c r="J226" s="173">
        <f>BK226</f>
        <v>0</v>
      </c>
      <c r="K226" s="159"/>
      <c r="L226" s="164"/>
      <c r="M226" s="165"/>
      <c r="N226" s="166"/>
      <c r="O226" s="166"/>
      <c r="P226" s="167">
        <f>SUM(P227:P289)</f>
        <v>0</v>
      </c>
      <c r="Q226" s="166"/>
      <c r="R226" s="167">
        <f>SUM(R227:R289)</f>
        <v>2.8680899999999996</v>
      </c>
      <c r="S226" s="166"/>
      <c r="T226" s="168">
        <f>SUM(T227:T289)</f>
        <v>0</v>
      </c>
      <c r="AR226" s="169" t="s">
        <v>79</v>
      </c>
      <c r="AT226" s="170" t="s">
        <v>73</v>
      </c>
      <c r="AU226" s="170" t="s">
        <v>79</v>
      </c>
      <c r="AY226" s="169" t="s">
        <v>121</v>
      </c>
      <c r="BK226" s="171">
        <f>SUM(BK227:BK289)</f>
        <v>0</v>
      </c>
    </row>
    <row r="227" spans="1:65" s="2" customFormat="1" ht="24">
      <c r="A227" s="35"/>
      <c r="B227" s="36"/>
      <c r="C227" s="174" t="s">
        <v>277</v>
      </c>
      <c r="D227" s="174" t="s">
        <v>123</v>
      </c>
      <c r="E227" s="175" t="s">
        <v>278</v>
      </c>
      <c r="F227" s="176" t="s">
        <v>279</v>
      </c>
      <c r="G227" s="177" t="s">
        <v>280</v>
      </c>
      <c r="H227" s="178">
        <v>9</v>
      </c>
      <c r="I227" s="179"/>
      <c r="J227" s="180">
        <f>ROUND(I227*H227,2)</f>
        <v>0</v>
      </c>
      <c r="K227" s="176" t="s">
        <v>127</v>
      </c>
      <c r="L227" s="40"/>
      <c r="M227" s="181" t="s">
        <v>19</v>
      </c>
      <c r="N227" s="182" t="s">
        <v>45</v>
      </c>
      <c r="O227" s="65"/>
      <c r="P227" s="183">
        <f>O227*H227</f>
        <v>0</v>
      </c>
      <c r="Q227" s="183">
        <v>0.11241</v>
      </c>
      <c r="R227" s="183">
        <f>Q227*H227</f>
        <v>1.01169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128</v>
      </c>
      <c r="AT227" s="185" t="s">
        <v>123</v>
      </c>
      <c r="AU227" s="185" t="s">
        <v>84</v>
      </c>
      <c r="AY227" s="18" t="s">
        <v>121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79</v>
      </c>
      <c r="BK227" s="186">
        <f>ROUND(I227*H227,2)</f>
        <v>0</v>
      </c>
      <c r="BL227" s="18" t="s">
        <v>128</v>
      </c>
      <c r="BM227" s="185" t="s">
        <v>281</v>
      </c>
    </row>
    <row r="228" spans="1:65" s="2" customFormat="1" ht="117">
      <c r="A228" s="35"/>
      <c r="B228" s="36"/>
      <c r="C228" s="37"/>
      <c r="D228" s="187" t="s">
        <v>130</v>
      </c>
      <c r="E228" s="37"/>
      <c r="F228" s="188" t="s">
        <v>282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130</v>
      </c>
      <c r="AU228" s="18" t="s">
        <v>84</v>
      </c>
    </row>
    <row r="229" spans="1:65" s="14" customFormat="1" ht="11.25">
      <c r="B229" s="202"/>
      <c r="C229" s="203"/>
      <c r="D229" s="187" t="s">
        <v>132</v>
      </c>
      <c r="E229" s="204" t="s">
        <v>19</v>
      </c>
      <c r="F229" s="205" t="s">
        <v>283</v>
      </c>
      <c r="G229" s="203"/>
      <c r="H229" s="206">
        <v>9</v>
      </c>
      <c r="I229" s="207"/>
      <c r="J229" s="203"/>
      <c r="K229" s="203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132</v>
      </c>
      <c r="AU229" s="212" t="s">
        <v>84</v>
      </c>
      <c r="AV229" s="14" t="s">
        <v>84</v>
      </c>
      <c r="AW229" s="14" t="s">
        <v>34</v>
      </c>
      <c r="AX229" s="14" t="s">
        <v>74</v>
      </c>
      <c r="AY229" s="212" t="s">
        <v>121</v>
      </c>
    </row>
    <row r="230" spans="1:65" s="15" customFormat="1" ht="11.25">
      <c r="B230" s="213"/>
      <c r="C230" s="214"/>
      <c r="D230" s="187" t="s">
        <v>132</v>
      </c>
      <c r="E230" s="215" t="s">
        <v>19</v>
      </c>
      <c r="F230" s="216" t="s">
        <v>135</v>
      </c>
      <c r="G230" s="214"/>
      <c r="H230" s="217">
        <v>9</v>
      </c>
      <c r="I230" s="218"/>
      <c r="J230" s="214"/>
      <c r="K230" s="214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132</v>
      </c>
      <c r="AU230" s="223" t="s">
        <v>84</v>
      </c>
      <c r="AV230" s="15" t="s">
        <v>128</v>
      </c>
      <c r="AW230" s="15" t="s">
        <v>34</v>
      </c>
      <c r="AX230" s="15" t="s">
        <v>79</v>
      </c>
      <c r="AY230" s="223" t="s">
        <v>121</v>
      </c>
    </row>
    <row r="231" spans="1:65" s="2" customFormat="1" ht="21.75" customHeight="1">
      <c r="A231" s="35"/>
      <c r="B231" s="36"/>
      <c r="C231" s="224" t="s">
        <v>284</v>
      </c>
      <c r="D231" s="224" t="s">
        <v>285</v>
      </c>
      <c r="E231" s="225" t="s">
        <v>286</v>
      </c>
      <c r="F231" s="226" t="s">
        <v>287</v>
      </c>
      <c r="G231" s="227" t="s">
        <v>280</v>
      </c>
      <c r="H231" s="228">
        <v>9</v>
      </c>
      <c r="I231" s="229"/>
      <c r="J231" s="230">
        <f>ROUND(I231*H231,2)</f>
        <v>0</v>
      </c>
      <c r="K231" s="226" t="s">
        <v>127</v>
      </c>
      <c r="L231" s="231"/>
      <c r="M231" s="232" t="s">
        <v>19</v>
      </c>
      <c r="N231" s="233" t="s">
        <v>45</v>
      </c>
      <c r="O231" s="65"/>
      <c r="P231" s="183">
        <f>O231*H231</f>
        <v>0</v>
      </c>
      <c r="Q231" s="183">
        <v>6.1000000000000004E-3</v>
      </c>
      <c r="R231" s="183">
        <f>Q231*H231</f>
        <v>5.4900000000000004E-2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172</v>
      </c>
      <c r="AT231" s="185" t="s">
        <v>285</v>
      </c>
      <c r="AU231" s="185" t="s">
        <v>84</v>
      </c>
      <c r="AY231" s="18" t="s">
        <v>121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79</v>
      </c>
      <c r="BK231" s="186">
        <f>ROUND(I231*H231,2)</f>
        <v>0</v>
      </c>
      <c r="BL231" s="18" t="s">
        <v>128</v>
      </c>
      <c r="BM231" s="185" t="s">
        <v>288</v>
      </c>
    </row>
    <row r="232" spans="1:65" s="14" customFormat="1" ht="11.25">
      <c r="B232" s="202"/>
      <c r="C232" s="203"/>
      <c r="D232" s="187" t="s">
        <v>132</v>
      </c>
      <c r="E232" s="204" t="s">
        <v>19</v>
      </c>
      <c r="F232" s="205" t="s">
        <v>289</v>
      </c>
      <c r="G232" s="203"/>
      <c r="H232" s="206">
        <v>9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132</v>
      </c>
      <c r="AU232" s="212" t="s">
        <v>84</v>
      </c>
      <c r="AV232" s="14" t="s">
        <v>84</v>
      </c>
      <c r="AW232" s="14" t="s">
        <v>34</v>
      </c>
      <c r="AX232" s="14" t="s">
        <v>74</v>
      </c>
      <c r="AY232" s="212" t="s">
        <v>121</v>
      </c>
    </row>
    <row r="233" spans="1:65" s="15" customFormat="1" ht="11.25">
      <c r="B233" s="213"/>
      <c r="C233" s="214"/>
      <c r="D233" s="187" t="s">
        <v>132</v>
      </c>
      <c r="E233" s="215" t="s">
        <v>19</v>
      </c>
      <c r="F233" s="216" t="s">
        <v>135</v>
      </c>
      <c r="G233" s="214"/>
      <c r="H233" s="217">
        <v>9</v>
      </c>
      <c r="I233" s="218"/>
      <c r="J233" s="214"/>
      <c r="K233" s="214"/>
      <c r="L233" s="219"/>
      <c r="M233" s="220"/>
      <c r="N233" s="221"/>
      <c r="O233" s="221"/>
      <c r="P233" s="221"/>
      <c r="Q233" s="221"/>
      <c r="R233" s="221"/>
      <c r="S233" s="221"/>
      <c r="T233" s="222"/>
      <c r="AT233" s="223" t="s">
        <v>132</v>
      </c>
      <c r="AU233" s="223" t="s">
        <v>84</v>
      </c>
      <c r="AV233" s="15" t="s">
        <v>128</v>
      </c>
      <c r="AW233" s="15" t="s">
        <v>34</v>
      </c>
      <c r="AX233" s="15" t="s">
        <v>79</v>
      </c>
      <c r="AY233" s="223" t="s">
        <v>121</v>
      </c>
    </row>
    <row r="234" spans="1:65" s="2" customFormat="1" ht="24">
      <c r="A234" s="35"/>
      <c r="B234" s="36"/>
      <c r="C234" s="174" t="s">
        <v>290</v>
      </c>
      <c r="D234" s="174" t="s">
        <v>123</v>
      </c>
      <c r="E234" s="175" t="s">
        <v>291</v>
      </c>
      <c r="F234" s="176" t="s">
        <v>292</v>
      </c>
      <c r="G234" s="177" t="s">
        <v>280</v>
      </c>
      <c r="H234" s="178">
        <v>11</v>
      </c>
      <c r="I234" s="179"/>
      <c r="J234" s="180">
        <f>ROUND(I234*H234,2)</f>
        <v>0</v>
      </c>
      <c r="K234" s="176" t="s">
        <v>127</v>
      </c>
      <c r="L234" s="40"/>
      <c r="M234" s="181" t="s">
        <v>19</v>
      </c>
      <c r="N234" s="182" t="s">
        <v>45</v>
      </c>
      <c r="O234" s="65"/>
      <c r="P234" s="183">
        <f>O234*H234</f>
        <v>0</v>
      </c>
      <c r="Q234" s="183">
        <v>6.9999999999999999E-4</v>
      </c>
      <c r="R234" s="183">
        <f>Q234*H234</f>
        <v>7.7000000000000002E-3</v>
      </c>
      <c r="S234" s="183">
        <v>0</v>
      </c>
      <c r="T234" s="18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5" t="s">
        <v>128</v>
      </c>
      <c r="AT234" s="185" t="s">
        <v>123</v>
      </c>
      <c r="AU234" s="185" t="s">
        <v>84</v>
      </c>
      <c r="AY234" s="18" t="s">
        <v>121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8" t="s">
        <v>79</v>
      </c>
      <c r="BK234" s="186">
        <f>ROUND(I234*H234,2)</f>
        <v>0</v>
      </c>
      <c r="BL234" s="18" t="s">
        <v>128</v>
      </c>
      <c r="BM234" s="185" t="s">
        <v>293</v>
      </c>
    </row>
    <row r="235" spans="1:65" s="2" customFormat="1" ht="195">
      <c r="A235" s="35"/>
      <c r="B235" s="36"/>
      <c r="C235" s="37"/>
      <c r="D235" s="187" t="s">
        <v>130</v>
      </c>
      <c r="E235" s="37"/>
      <c r="F235" s="188" t="s">
        <v>294</v>
      </c>
      <c r="G235" s="37"/>
      <c r="H235" s="37"/>
      <c r="I235" s="189"/>
      <c r="J235" s="37"/>
      <c r="K235" s="37"/>
      <c r="L235" s="40"/>
      <c r="M235" s="190"/>
      <c r="N235" s="191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130</v>
      </c>
      <c r="AU235" s="18" t="s">
        <v>84</v>
      </c>
    </row>
    <row r="236" spans="1:65" s="14" customFormat="1" ht="11.25">
      <c r="B236" s="202"/>
      <c r="C236" s="203"/>
      <c r="D236" s="187" t="s">
        <v>132</v>
      </c>
      <c r="E236" s="204" t="s">
        <v>19</v>
      </c>
      <c r="F236" s="205" t="s">
        <v>295</v>
      </c>
      <c r="G236" s="203"/>
      <c r="H236" s="206">
        <v>11</v>
      </c>
      <c r="I236" s="207"/>
      <c r="J236" s="203"/>
      <c r="K236" s="203"/>
      <c r="L236" s="208"/>
      <c r="M236" s="209"/>
      <c r="N236" s="210"/>
      <c r="O236" s="210"/>
      <c r="P236" s="210"/>
      <c r="Q236" s="210"/>
      <c r="R236" s="210"/>
      <c r="S236" s="210"/>
      <c r="T236" s="211"/>
      <c r="AT236" s="212" t="s">
        <v>132</v>
      </c>
      <c r="AU236" s="212" t="s">
        <v>84</v>
      </c>
      <c r="AV236" s="14" t="s">
        <v>84</v>
      </c>
      <c r="AW236" s="14" t="s">
        <v>34</v>
      </c>
      <c r="AX236" s="14" t="s">
        <v>74</v>
      </c>
      <c r="AY236" s="212" t="s">
        <v>121</v>
      </c>
    </row>
    <row r="237" spans="1:65" s="15" customFormat="1" ht="11.25">
      <c r="B237" s="213"/>
      <c r="C237" s="214"/>
      <c r="D237" s="187" t="s">
        <v>132</v>
      </c>
      <c r="E237" s="215" t="s">
        <v>19</v>
      </c>
      <c r="F237" s="216" t="s">
        <v>135</v>
      </c>
      <c r="G237" s="214"/>
      <c r="H237" s="217">
        <v>11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132</v>
      </c>
      <c r="AU237" s="223" t="s">
        <v>84</v>
      </c>
      <c r="AV237" s="15" t="s">
        <v>128</v>
      </c>
      <c r="AW237" s="15" t="s">
        <v>34</v>
      </c>
      <c r="AX237" s="15" t="s">
        <v>79</v>
      </c>
      <c r="AY237" s="223" t="s">
        <v>121</v>
      </c>
    </row>
    <row r="238" spans="1:65" s="2" customFormat="1" ht="24">
      <c r="A238" s="35"/>
      <c r="B238" s="36"/>
      <c r="C238" s="224" t="s">
        <v>296</v>
      </c>
      <c r="D238" s="224" t="s">
        <v>285</v>
      </c>
      <c r="E238" s="225" t="s">
        <v>297</v>
      </c>
      <c r="F238" s="226" t="s">
        <v>298</v>
      </c>
      <c r="G238" s="227" t="s">
        <v>280</v>
      </c>
      <c r="H238" s="228">
        <v>1</v>
      </c>
      <c r="I238" s="229"/>
      <c r="J238" s="230">
        <f>ROUND(I238*H238,2)</f>
        <v>0</v>
      </c>
      <c r="K238" s="226" t="s">
        <v>127</v>
      </c>
      <c r="L238" s="231"/>
      <c r="M238" s="232" t="s">
        <v>19</v>
      </c>
      <c r="N238" s="233" t="s">
        <v>45</v>
      </c>
      <c r="O238" s="65"/>
      <c r="P238" s="183">
        <f>O238*H238</f>
        <v>0</v>
      </c>
      <c r="Q238" s="183">
        <v>2.5000000000000001E-3</v>
      </c>
      <c r="R238" s="183">
        <f>Q238*H238</f>
        <v>2.5000000000000001E-3</v>
      </c>
      <c r="S238" s="183">
        <v>0</v>
      </c>
      <c r="T238" s="18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5" t="s">
        <v>172</v>
      </c>
      <c r="AT238" s="185" t="s">
        <v>285</v>
      </c>
      <c r="AU238" s="185" t="s">
        <v>84</v>
      </c>
      <c r="AY238" s="18" t="s">
        <v>121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8" t="s">
        <v>79</v>
      </c>
      <c r="BK238" s="186">
        <f>ROUND(I238*H238,2)</f>
        <v>0</v>
      </c>
      <c r="BL238" s="18" t="s">
        <v>128</v>
      </c>
      <c r="BM238" s="185" t="s">
        <v>299</v>
      </c>
    </row>
    <row r="239" spans="1:65" s="13" customFormat="1" ht="11.25">
      <c r="B239" s="192"/>
      <c r="C239" s="193"/>
      <c r="D239" s="187" t="s">
        <v>132</v>
      </c>
      <c r="E239" s="194" t="s">
        <v>19</v>
      </c>
      <c r="F239" s="195" t="s">
        <v>300</v>
      </c>
      <c r="G239" s="193"/>
      <c r="H239" s="194" t="s">
        <v>19</v>
      </c>
      <c r="I239" s="196"/>
      <c r="J239" s="193"/>
      <c r="K239" s="193"/>
      <c r="L239" s="197"/>
      <c r="M239" s="198"/>
      <c r="N239" s="199"/>
      <c r="O239" s="199"/>
      <c r="P239" s="199"/>
      <c r="Q239" s="199"/>
      <c r="R239" s="199"/>
      <c r="S239" s="199"/>
      <c r="T239" s="200"/>
      <c r="AT239" s="201" t="s">
        <v>132</v>
      </c>
      <c r="AU239" s="201" t="s">
        <v>84</v>
      </c>
      <c r="AV239" s="13" t="s">
        <v>79</v>
      </c>
      <c r="AW239" s="13" t="s">
        <v>34</v>
      </c>
      <c r="AX239" s="13" t="s">
        <v>74</v>
      </c>
      <c r="AY239" s="201" t="s">
        <v>121</v>
      </c>
    </row>
    <row r="240" spans="1:65" s="14" customFormat="1" ht="11.25">
      <c r="B240" s="202"/>
      <c r="C240" s="203"/>
      <c r="D240" s="187" t="s">
        <v>132</v>
      </c>
      <c r="E240" s="204" t="s">
        <v>19</v>
      </c>
      <c r="F240" s="205" t="s">
        <v>301</v>
      </c>
      <c r="G240" s="203"/>
      <c r="H240" s="206">
        <v>1</v>
      </c>
      <c r="I240" s="207"/>
      <c r="J240" s="203"/>
      <c r="K240" s="203"/>
      <c r="L240" s="208"/>
      <c r="M240" s="209"/>
      <c r="N240" s="210"/>
      <c r="O240" s="210"/>
      <c r="P240" s="210"/>
      <c r="Q240" s="210"/>
      <c r="R240" s="210"/>
      <c r="S240" s="210"/>
      <c r="T240" s="211"/>
      <c r="AT240" s="212" t="s">
        <v>132</v>
      </c>
      <c r="AU240" s="212" t="s">
        <v>84</v>
      </c>
      <c r="AV240" s="14" t="s">
        <v>84</v>
      </c>
      <c r="AW240" s="14" t="s">
        <v>34</v>
      </c>
      <c r="AX240" s="14" t="s">
        <v>74</v>
      </c>
      <c r="AY240" s="212" t="s">
        <v>121</v>
      </c>
    </row>
    <row r="241" spans="1:65" s="15" customFormat="1" ht="11.25">
      <c r="B241" s="213"/>
      <c r="C241" s="214"/>
      <c r="D241" s="187" t="s">
        <v>132</v>
      </c>
      <c r="E241" s="215" t="s">
        <v>19</v>
      </c>
      <c r="F241" s="216" t="s">
        <v>135</v>
      </c>
      <c r="G241" s="214"/>
      <c r="H241" s="217">
        <v>1</v>
      </c>
      <c r="I241" s="218"/>
      <c r="J241" s="214"/>
      <c r="K241" s="214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132</v>
      </c>
      <c r="AU241" s="223" t="s">
        <v>84</v>
      </c>
      <c r="AV241" s="15" t="s">
        <v>128</v>
      </c>
      <c r="AW241" s="15" t="s">
        <v>34</v>
      </c>
      <c r="AX241" s="15" t="s">
        <v>79</v>
      </c>
      <c r="AY241" s="223" t="s">
        <v>121</v>
      </c>
    </row>
    <row r="242" spans="1:65" s="2" customFormat="1" ht="24">
      <c r="A242" s="35"/>
      <c r="B242" s="36"/>
      <c r="C242" s="224" t="s">
        <v>302</v>
      </c>
      <c r="D242" s="224" t="s">
        <v>285</v>
      </c>
      <c r="E242" s="225" t="s">
        <v>303</v>
      </c>
      <c r="F242" s="226" t="s">
        <v>304</v>
      </c>
      <c r="G242" s="227" t="s">
        <v>280</v>
      </c>
      <c r="H242" s="228">
        <v>1</v>
      </c>
      <c r="I242" s="229"/>
      <c r="J242" s="230">
        <f>ROUND(I242*H242,2)</f>
        <v>0</v>
      </c>
      <c r="K242" s="226" t="s">
        <v>127</v>
      </c>
      <c r="L242" s="231"/>
      <c r="M242" s="232" t="s">
        <v>19</v>
      </c>
      <c r="N242" s="233" t="s">
        <v>45</v>
      </c>
      <c r="O242" s="65"/>
      <c r="P242" s="183">
        <f>O242*H242</f>
        <v>0</v>
      </c>
      <c r="Q242" s="183">
        <v>3.5999999999999999E-3</v>
      </c>
      <c r="R242" s="183">
        <f>Q242*H242</f>
        <v>3.5999999999999999E-3</v>
      </c>
      <c r="S242" s="183">
        <v>0</v>
      </c>
      <c r="T242" s="18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5" t="s">
        <v>172</v>
      </c>
      <c r="AT242" s="185" t="s">
        <v>285</v>
      </c>
      <c r="AU242" s="185" t="s">
        <v>84</v>
      </c>
      <c r="AY242" s="18" t="s">
        <v>121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8" t="s">
        <v>79</v>
      </c>
      <c r="BK242" s="186">
        <f>ROUND(I242*H242,2)</f>
        <v>0</v>
      </c>
      <c r="BL242" s="18" t="s">
        <v>128</v>
      </c>
      <c r="BM242" s="185" t="s">
        <v>305</v>
      </c>
    </row>
    <row r="243" spans="1:65" s="13" customFormat="1" ht="11.25">
      <c r="B243" s="192"/>
      <c r="C243" s="193"/>
      <c r="D243" s="187" t="s">
        <v>132</v>
      </c>
      <c r="E243" s="194" t="s">
        <v>19</v>
      </c>
      <c r="F243" s="195" t="s">
        <v>300</v>
      </c>
      <c r="G243" s="193"/>
      <c r="H243" s="194" t="s">
        <v>19</v>
      </c>
      <c r="I243" s="196"/>
      <c r="J243" s="193"/>
      <c r="K243" s="193"/>
      <c r="L243" s="197"/>
      <c r="M243" s="198"/>
      <c r="N243" s="199"/>
      <c r="O243" s="199"/>
      <c r="P243" s="199"/>
      <c r="Q243" s="199"/>
      <c r="R243" s="199"/>
      <c r="S243" s="199"/>
      <c r="T243" s="200"/>
      <c r="AT243" s="201" t="s">
        <v>132</v>
      </c>
      <c r="AU243" s="201" t="s">
        <v>84</v>
      </c>
      <c r="AV243" s="13" t="s">
        <v>79</v>
      </c>
      <c r="AW243" s="13" t="s">
        <v>34</v>
      </c>
      <c r="AX243" s="13" t="s">
        <v>74</v>
      </c>
      <c r="AY243" s="201" t="s">
        <v>121</v>
      </c>
    </row>
    <row r="244" spans="1:65" s="14" customFormat="1" ht="11.25">
      <c r="B244" s="202"/>
      <c r="C244" s="203"/>
      <c r="D244" s="187" t="s">
        <v>132</v>
      </c>
      <c r="E244" s="204" t="s">
        <v>19</v>
      </c>
      <c r="F244" s="205" t="s">
        <v>306</v>
      </c>
      <c r="G244" s="203"/>
      <c r="H244" s="206">
        <v>1</v>
      </c>
      <c r="I244" s="207"/>
      <c r="J244" s="203"/>
      <c r="K244" s="203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132</v>
      </c>
      <c r="AU244" s="212" t="s">
        <v>84</v>
      </c>
      <c r="AV244" s="14" t="s">
        <v>84</v>
      </c>
      <c r="AW244" s="14" t="s">
        <v>34</v>
      </c>
      <c r="AX244" s="14" t="s">
        <v>74</v>
      </c>
      <c r="AY244" s="212" t="s">
        <v>121</v>
      </c>
    </row>
    <row r="245" spans="1:65" s="15" customFormat="1" ht="11.25">
      <c r="B245" s="213"/>
      <c r="C245" s="214"/>
      <c r="D245" s="187" t="s">
        <v>132</v>
      </c>
      <c r="E245" s="215" t="s">
        <v>19</v>
      </c>
      <c r="F245" s="216" t="s">
        <v>135</v>
      </c>
      <c r="G245" s="214"/>
      <c r="H245" s="217">
        <v>1</v>
      </c>
      <c r="I245" s="218"/>
      <c r="J245" s="214"/>
      <c r="K245" s="214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132</v>
      </c>
      <c r="AU245" s="223" t="s">
        <v>84</v>
      </c>
      <c r="AV245" s="15" t="s">
        <v>128</v>
      </c>
      <c r="AW245" s="15" t="s">
        <v>34</v>
      </c>
      <c r="AX245" s="15" t="s">
        <v>79</v>
      </c>
      <c r="AY245" s="223" t="s">
        <v>121</v>
      </c>
    </row>
    <row r="246" spans="1:65" s="2" customFormat="1" ht="16.5" customHeight="1">
      <c r="A246" s="35"/>
      <c r="B246" s="36"/>
      <c r="C246" s="224" t="s">
        <v>307</v>
      </c>
      <c r="D246" s="224" t="s">
        <v>285</v>
      </c>
      <c r="E246" s="225" t="s">
        <v>308</v>
      </c>
      <c r="F246" s="226" t="s">
        <v>309</v>
      </c>
      <c r="G246" s="227" t="s">
        <v>280</v>
      </c>
      <c r="H246" s="228">
        <v>1</v>
      </c>
      <c r="I246" s="229"/>
      <c r="J246" s="230">
        <f>ROUND(I246*H246,2)</f>
        <v>0</v>
      </c>
      <c r="K246" s="226" t="s">
        <v>127</v>
      </c>
      <c r="L246" s="231"/>
      <c r="M246" s="232" t="s">
        <v>19</v>
      </c>
      <c r="N246" s="233" t="s">
        <v>45</v>
      </c>
      <c r="O246" s="65"/>
      <c r="P246" s="183">
        <f>O246*H246</f>
        <v>0</v>
      </c>
      <c r="Q246" s="183">
        <v>2.5000000000000001E-3</v>
      </c>
      <c r="R246" s="183">
        <f>Q246*H246</f>
        <v>2.5000000000000001E-3</v>
      </c>
      <c r="S246" s="183">
        <v>0</v>
      </c>
      <c r="T246" s="184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5" t="s">
        <v>172</v>
      </c>
      <c r="AT246" s="185" t="s">
        <v>285</v>
      </c>
      <c r="AU246" s="185" t="s">
        <v>84</v>
      </c>
      <c r="AY246" s="18" t="s">
        <v>121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8" t="s">
        <v>79</v>
      </c>
      <c r="BK246" s="186">
        <f>ROUND(I246*H246,2)</f>
        <v>0</v>
      </c>
      <c r="BL246" s="18" t="s">
        <v>128</v>
      </c>
      <c r="BM246" s="185" t="s">
        <v>310</v>
      </c>
    </row>
    <row r="247" spans="1:65" s="13" customFormat="1" ht="11.25">
      <c r="B247" s="192"/>
      <c r="C247" s="193"/>
      <c r="D247" s="187" t="s">
        <v>132</v>
      </c>
      <c r="E247" s="194" t="s">
        <v>19</v>
      </c>
      <c r="F247" s="195" t="s">
        <v>300</v>
      </c>
      <c r="G247" s="193"/>
      <c r="H247" s="194" t="s">
        <v>19</v>
      </c>
      <c r="I247" s="196"/>
      <c r="J247" s="193"/>
      <c r="K247" s="193"/>
      <c r="L247" s="197"/>
      <c r="M247" s="198"/>
      <c r="N247" s="199"/>
      <c r="O247" s="199"/>
      <c r="P247" s="199"/>
      <c r="Q247" s="199"/>
      <c r="R247" s="199"/>
      <c r="S247" s="199"/>
      <c r="T247" s="200"/>
      <c r="AT247" s="201" t="s">
        <v>132</v>
      </c>
      <c r="AU247" s="201" t="s">
        <v>84</v>
      </c>
      <c r="AV247" s="13" t="s">
        <v>79</v>
      </c>
      <c r="AW247" s="13" t="s">
        <v>34</v>
      </c>
      <c r="AX247" s="13" t="s">
        <v>74</v>
      </c>
      <c r="AY247" s="201" t="s">
        <v>121</v>
      </c>
    </row>
    <row r="248" spans="1:65" s="14" customFormat="1" ht="11.25">
      <c r="B248" s="202"/>
      <c r="C248" s="203"/>
      <c r="D248" s="187" t="s">
        <v>132</v>
      </c>
      <c r="E248" s="204" t="s">
        <v>19</v>
      </c>
      <c r="F248" s="205" t="s">
        <v>311</v>
      </c>
      <c r="G248" s="203"/>
      <c r="H248" s="206">
        <v>1</v>
      </c>
      <c r="I248" s="207"/>
      <c r="J248" s="203"/>
      <c r="K248" s="203"/>
      <c r="L248" s="208"/>
      <c r="M248" s="209"/>
      <c r="N248" s="210"/>
      <c r="O248" s="210"/>
      <c r="P248" s="210"/>
      <c r="Q248" s="210"/>
      <c r="R248" s="210"/>
      <c r="S248" s="210"/>
      <c r="T248" s="211"/>
      <c r="AT248" s="212" t="s">
        <v>132</v>
      </c>
      <c r="AU248" s="212" t="s">
        <v>84</v>
      </c>
      <c r="AV248" s="14" t="s">
        <v>84</v>
      </c>
      <c r="AW248" s="14" t="s">
        <v>34</v>
      </c>
      <c r="AX248" s="14" t="s">
        <v>74</v>
      </c>
      <c r="AY248" s="212" t="s">
        <v>121</v>
      </c>
    </row>
    <row r="249" spans="1:65" s="15" customFormat="1" ht="11.25">
      <c r="B249" s="213"/>
      <c r="C249" s="214"/>
      <c r="D249" s="187" t="s">
        <v>132</v>
      </c>
      <c r="E249" s="215" t="s">
        <v>19</v>
      </c>
      <c r="F249" s="216" t="s">
        <v>135</v>
      </c>
      <c r="G249" s="214"/>
      <c r="H249" s="217">
        <v>1</v>
      </c>
      <c r="I249" s="218"/>
      <c r="J249" s="214"/>
      <c r="K249" s="214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132</v>
      </c>
      <c r="AU249" s="223" t="s">
        <v>84</v>
      </c>
      <c r="AV249" s="15" t="s">
        <v>128</v>
      </c>
      <c r="AW249" s="15" t="s">
        <v>34</v>
      </c>
      <c r="AX249" s="15" t="s">
        <v>79</v>
      </c>
      <c r="AY249" s="223" t="s">
        <v>121</v>
      </c>
    </row>
    <row r="250" spans="1:65" s="2" customFormat="1" ht="16.5" customHeight="1">
      <c r="A250" s="35"/>
      <c r="B250" s="36"/>
      <c r="C250" s="224" t="s">
        <v>312</v>
      </c>
      <c r="D250" s="224" t="s">
        <v>285</v>
      </c>
      <c r="E250" s="225" t="s">
        <v>313</v>
      </c>
      <c r="F250" s="226" t="s">
        <v>314</v>
      </c>
      <c r="G250" s="227" t="s">
        <v>280</v>
      </c>
      <c r="H250" s="228">
        <v>2</v>
      </c>
      <c r="I250" s="229"/>
      <c r="J250" s="230">
        <f>ROUND(I250*H250,2)</f>
        <v>0</v>
      </c>
      <c r="K250" s="226" t="s">
        <v>127</v>
      </c>
      <c r="L250" s="231"/>
      <c r="M250" s="232" t="s">
        <v>19</v>
      </c>
      <c r="N250" s="233" t="s">
        <v>45</v>
      </c>
      <c r="O250" s="65"/>
      <c r="P250" s="183">
        <f>O250*H250</f>
        <v>0</v>
      </c>
      <c r="Q250" s="183">
        <v>4.0000000000000001E-3</v>
      </c>
      <c r="R250" s="183">
        <f>Q250*H250</f>
        <v>8.0000000000000002E-3</v>
      </c>
      <c r="S250" s="183">
        <v>0</v>
      </c>
      <c r="T250" s="18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5" t="s">
        <v>172</v>
      </c>
      <c r="AT250" s="185" t="s">
        <v>285</v>
      </c>
      <c r="AU250" s="185" t="s">
        <v>84</v>
      </c>
      <c r="AY250" s="18" t="s">
        <v>121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18" t="s">
        <v>79</v>
      </c>
      <c r="BK250" s="186">
        <f>ROUND(I250*H250,2)</f>
        <v>0</v>
      </c>
      <c r="BL250" s="18" t="s">
        <v>128</v>
      </c>
      <c r="BM250" s="185" t="s">
        <v>315</v>
      </c>
    </row>
    <row r="251" spans="1:65" s="13" customFormat="1" ht="11.25">
      <c r="B251" s="192"/>
      <c r="C251" s="193"/>
      <c r="D251" s="187" t="s">
        <v>132</v>
      </c>
      <c r="E251" s="194" t="s">
        <v>19</v>
      </c>
      <c r="F251" s="195" t="s">
        <v>300</v>
      </c>
      <c r="G251" s="193"/>
      <c r="H251" s="194" t="s">
        <v>19</v>
      </c>
      <c r="I251" s="196"/>
      <c r="J251" s="193"/>
      <c r="K251" s="193"/>
      <c r="L251" s="197"/>
      <c r="M251" s="198"/>
      <c r="N251" s="199"/>
      <c r="O251" s="199"/>
      <c r="P251" s="199"/>
      <c r="Q251" s="199"/>
      <c r="R251" s="199"/>
      <c r="S251" s="199"/>
      <c r="T251" s="200"/>
      <c r="AT251" s="201" t="s">
        <v>132</v>
      </c>
      <c r="AU251" s="201" t="s">
        <v>84</v>
      </c>
      <c r="AV251" s="13" t="s">
        <v>79</v>
      </c>
      <c r="AW251" s="13" t="s">
        <v>34</v>
      </c>
      <c r="AX251" s="13" t="s">
        <v>74</v>
      </c>
      <c r="AY251" s="201" t="s">
        <v>121</v>
      </c>
    </row>
    <row r="252" spans="1:65" s="14" customFormat="1" ht="11.25">
      <c r="B252" s="202"/>
      <c r="C252" s="203"/>
      <c r="D252" s="187" t="s">
        <v>132</v>
      </c>
      <c r="E252" s="204" t="s">
        <v>19</v>
      </c>
      <c r="F252" s="205" t="s">
        <v>316</v>
      </c>
      <c r="G252" s="203"/>
      <c r="H252" s="206">
        <v>2</v>
      </c>
      <c r="I252" s="207"/>
      <c r="J252" s="203"/>
      <c r="K252" s="203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132</v>
      </c>
      <c r="AU252" s="212" t="s">
        <v>84</v>
      </c>
      <c r="AV252" s="14" t="s">
        <v>84</v>
      </c>
      <c r="AW252" s="14" t="s">
        <v>34</v>
      </c>
      <c r="AX252" s="14" t="s">
        <v>74</v>
      </c>
      <c r="AY252" s="212" t="s">
        <v>121</v>
      </c>
    </row>
    <row r="253" spans="1:65" s="15" customFormat="1" ht="11.25">
      <c r="B253" s="213"/>
      <c r="C253" s="214"/>
      <c r="D253" s="187" t="s">
        <v>132</v>
      </c>
      <c r="E253" s="215" t="s">
        <v>19</v>
      </c>
      <c r="F253" s="216" t="s">
        <v>135</v>
      </c>
      <c r="G253" s="214"/>
      <c r="H253" s="217">
        <v>2</v>
      </c>
      <c r="I253" s="218"/>
      <c r="J253" s="214"/>
      <c r="K253" s="214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132</v>
      </c>
      <c r="AU253" s="223" t="s">
        <v>84</v>
      </c>
      <c r="AV253" s="15" t="s">
        <v>128</v>
      </c>
      <c r="AW253" s="15" t="s">
        <v>34</v>
      </c>
      <c r="AX253" s="15" t="s">
        <v>79</v>
      </c>
      <c r="AY253" s="223" t="s">
        <v>121</v>
      </c>
    </row>
    <row r="254" spans="1:65" s="2" customFormat="1" ht="24">
      <c r="A254" s="35"/>
      <c r="B254" s="36"/>
      <c r="C254" s="224" t="s">
        <v>317</v>
      </c>
      <c r="D254" s="224" t="s">
        <v>285</v>
      </c>
      <c r="E254" s="225" t="s">
        <v>318</v>
      </c>
      <c r="F254" s="226" t="s">
        <v>319</v>
      </c>
      <c r="G254" s="227" t="s">
        <v>280</v>
      </c>
      <c r="H254" s="228">
        <v>4</v>
      </c>
      <c r="I254" s="229"/>
      <c r="J254" s="230">
        <f>ROUND(I254*H254,2)</f>
        <v>0</v>
      </c>
      <c r="K254" s="226" t="s">
        <v>127</v>
      </c>
      <c r="L254" s="231"/>
      <c r="M254" s="232" t="s">
        <v>19</v>
      </c>
      <c r="N254" s="233" t="s">
        <v>45</v>
      </c>
      <c r="O254" s="65"/>
      <c r="P254" s="183">
        <f>O254*H254</f>
        <v>0</v>
      </c>
      <c r="Q254" s="183">
        <v>5.3E-3</v>
      </c>
      <c r="R254" s="183">
        <f>Q254*H254</f>
        <v>2.12E-2</v>
      </c>
      <c r="S254" s="183">
        <v>0</v>
      </c>
      <c r="T254" s="184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5" t="s">
        <v>172</v>
      </c>
      <c r="AT254" s="185" t="s">
        <v>285</v>
      </c>
      <c r="AU254" s="185" t="s">
        <v>84</v>
      </c>
      <c r="AY254" s="18" t="s">
        <v>121</v>
      </c>
      <c r="BE254" s="186">
        <f>IF(N254="základní",J254,0)</f>
        <v>0</v>
      </c>
      <c r="BF254" s="186">
        <f>IF(N254="snížená",J254,0)</f>
        <v>0</v>
      </c>
      <c r="BG254" s="186">
        <f>IF(N254="zákl. přenesená",J254,0)</f>
        <v>0</v>
      </c>
      <c r="BH254" s="186">
        <f>IF(N254="sníž. přenesená",J254,0)</f>
        <v>0</v>
      </c>
      <c r="BI254" s="186">
        <f>IF(N254="nulová",J254,0)</f>
        <v>0</v>
      </c>
      <c r="BJ254" s="18" t="s">
        <v>79</v>
      </c>
      <c r="BK254" s="186">
        <f>ROUND(I254*H254,2)</f>
        <v>0</v>
      </c>
      <c r="BL254" s="18" t="s">
        <v>128</v>
      </c>
      <c r="BM254" s="185" t="s">
        <v>320</v>
      </c>
    </row>
    <row r="255" spans="1:65" s="13" customFormat="1" ht="11.25">
      <c r="B255" s="192"/>
      <c r="C255" s="193"/>
      <c r="D255" s="187" t="s">
        <v>132</v>
      </c>
      <c r="E255" s="194" t="s">
        <v>19</v>
      </c>
      <c r="F255" s="195" t="s">
        <v>300</v>
      </c>
      <c r="G255" s="193"/>
      <c r="H255" s="194" t="s">
        <v>19</v>
      </c>
      <c r="I255" s="196"/>
      <c r="J255" s="193"/>
      <c r="K255" s="193"/>
      <c r="L255" s="197"/>
      <c r="M255" s="198"/>
      <c r="N255" s="199"/>
      <c r="O255" s="199"/>
      <c r="P255" s="199"/>
      <c r="Q255" s="199"/>
      <c r="R255" s="199"/>
      <c r="S255" s="199"/>
      <c r="T255" s="200"/>
      <c r="AT255" s="201" t="s">
        <v>132</v>
      </c>
      <c r="AU255" s="201" t="s">
        <v>84</v>
      </c>
      <c r="AV255" s="13" t="s">
        <v>79</v>
      </c>
      <c r="AW255" s="13" t="s">
        <v>34</v>
      </c>
      <c r="AX255" s="13" t="s">
        <v>74</v>
      </c>
      <c r="AY255" s="201" t="s">
        <v>121</v>
      </c>
    </row>
    <row r="256" spans="1:65" s="14" customFormat="1" ht="11.25">
      <c r="B256" s="202"/>
      <c r="C256" s="203"/>
      <c r="D256" s="187" t="s">
        <v>132</v>
      </c>
      <c r="E256" s="204" t="s">
        <v>19</v>
      </c>
      <c r="F256" s="205" t="s">
        <v>321</v>
      </c>
      <c r="G256" s="203"/>
      <c r="H256" s="206">
        <v>4</v>
      </c>
      <c r="I256" s="207"/>
      <c r="J256" s="203"/>
      <c r="K256" s="203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132</v>
      </c>
      <c r="AU256" s="212" t="s">
        <v>84</v>
      </c>
      <c r="AV256" s="14" t="s">
        <v>84</v>
      </c>
      <c r="AW256" s="14" t="s">
        <v>34</v>
      </c>
      <c r="AX256" s="14" t="s">
        <v>74</v>
      </c>
      <c r="AY256" s="212" t="s">
        <v>121</v>
      </c>
    </row>
    <row r="257" spans="1:65" s="15" customFormat="1" ht="11.25">
      <c r="B257" s="213"/>
      <c r="C257" s="214"/>
      <c r="D257" s="187" t="s">
        <v>132</v>
      </c>
      <c r="E257" s="215" t="s">
        <v>19</v>
      </c>
      <c r="F257" s="216" t="s">
        <v>135</v>
      </c>
      <c r="G257" s="214"/>
      <c r="H257" s="217">
        <v>4</v>
      </c>
      <c r="I257" s="218"/>
      <c r="J257" s="214"/>
      <c r="K257" s="214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132</v>
      </c>
      <c r="AU257" s="223" t="s">
        <v>84</v>
      </c>
      <c r="AV257" s="15" t="s">
        <v>128</v>
      </c>
      <c r="AW257" s="15" t="s">
        <v>34</v>
      </c>
      <c r="AX257" s="15" t="s">
        <v>79</v>
      </c>
      <c r="AY257" s="223" t="s">
        <v>121</v>
      </c>
    </row>
    <row r="258" spans="1:65" s="2" customFormat="1" ht="21.75" customHeight="1">
      <c r="A258" s="35"/>
      <c r="B258" s="36"/>
      <c r="C258" s="224" t="s">
        <v>322</v>
      </c>
      <c r="D258" s="224" t="s">
        <v>285</v>
      </c>
      <c r="E258" s="225" t="s">
        <v>323</v>
      </c>
      <c r="F258" s="226" t="s">
        <v>324</v>
      </c>
      <c r="G258" s="227" t="s">
        <v>280</v>
      </c>
      <c r="H258" s="228">
        <v>1</v>
      </c>
      <c r="I258" s="229"/>
      <c r="J258" s="230">
        <f>ROUND(I258*H258,2)</f>
        <v>0</v>
      </c>
      <c r="K258" s="226" t="s">
        <v>127</v>
      </c>
      <c r="L258" s="231"/>
      <c r="M258" s="232" t="s">
        <v>19</v>
      </c>
      <c r="N258" s="233" t="s">
        <v>45</v>
      </c>
      <c r="O258" s="65"/>
      <c r="P258" s="183">
        <f>O258*H258</f>
        <v>0</v>
      </c>
      <c r="Q258" s="183">
        <v>8.9999999999999998E-4</v>
      </c>
      <c r="R258" s="183">
        <f>Q258*H258</f>
        <v>8.9999999999999998E-4</v>
      </c>
      <c r="S258" s="183">
        <v>0</v>
      </c>
      <c r="T258" s="184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5" t="s">
        <v>172</v>
      </c>
      <c r="AT258" s="185" t="s">
        <v>285</v>
      </c>
      <c r="AU258" s="185" t="s">
        <v>84</v>
      </c>
      <c r="AY258" s="18" t="s">
        <v>121</v>
      </c>
      <c r="BE258" s="186">
        <f>IF(N258="základní",J258,0)</f>
        <v>0</v>
      </c>
      <c r="BF258" s="186">
        <f>IF(N258="snížená",J258,0)</f>
        <v>0</v>
      </c>
      <c r="BG258" s="186">
        <f>IF(N258="zákl. přenesená",J258,0)</f>
        <v>0</v>
      </c>
      <c r="BH258" s="186">
        <f>IF(N258="sníž. přenesená",J258,0)</f>
        <v>0</v>
      </c>
      <c r="BI258" s="186">
        <f>IF(N258="nulová",J258,0)</f>
        <v>0</v>
      </c>
      <c r="BJ258" s="18" t="s">
        <v>79</v>
      </c>
      <c r="BK258" s="186">
        <f>ROUND(I258*H258,2)</f>
        <v>0</v>
      </c>
      <c r="BL258" s="18" t="s">
        <v>128</v>
      </c>
      <c r="BM258" s="185" t="s">
        <v>325</v>
      </c>
    </row>
    <row r="259" spans="1:65" s="13" customFormat="1" ht="11.25">
      <c r="B259" s="192"/>
      <c r="C259" s="193"/>
      <c r="D259" s="187" t="s">
        <v>132</v>
      </c>
      <c r="E259" s="194" t="s">
        <v>19</v>
      </c>
      <c r="F259" s="195" t="s">
        <v>300</v>
      </c>
      <c r="G259" s="193"/>
      <c r="H259" s="194" t="s">
        <v>19</v>
      </c>
      <c r="I259" s="196"/>
      <c r="J259" s="193"/>
      <c r="K259" s="193"/>
      <c r="L259" s="197"/>
      <c r="M259" s="198"/>
      <c r="N259" s="199"/>
      <c r="O259" s="199"/>
      <c r="P259" s="199"/>
      <c r="Q259" s="199"/>
      <c r="R259" s="199"/>
      <c r="S259" s="199"/>
      <c r="T259" s="200"/>
      <c r="AT259" s="201" t="s">
        <v>132</v>
      </c>
      <c r="AU259" s="201" t="s">
        <v>84</v>
      </c>
      <c r="AV259" s="13" t="s">
        <v>79</v>
      </c>
      <c r="AW259" s="13" t="s">
        <v>34</v>
      </c>
      <c r="AX259" s="13" t="s">
        <v>74</v>
      </c>
      <c r="AY259" s="201" t="s">
        <v>121</v>
      </c>
    </row>
    <row r="260" spans="1:65" s="14" customFormat="1" ht="11.25">
      <c r="B260" s="202"/>
      <c r="C260" s="203"/>
      <c r="D260" s="187" t="s">
        <v>132</v>
      </c>
      <c r="E260" s="204" t="s">
        <v>19</v>
      </c>
      <c r="F260" s="205" t="s">
        <v>326</v>
      </c>
      <c r="G260" s="203"/>
      <c r="H260" s="206">
        <v>1</v>
      </c>
      <c r="I260" s="207"/>
      <c r="J260" s="203"/>
      <c r="K260" s="203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132</v>
      </c>
      <c r="AU260" s="212" t="s">
        <v>84</v>
      </c>
      <c r="AV260" s="14" t="s">
        <v>84</v>
      </c>
      <c r="AW260" s="14" t="s">
        <v>34</v>
      </c>
      <c r="AX260" s="14" t="s">
        <v>74</v>
      </c>
      <c r="AY260" s="212" t="s">
        <v>121</v>
      </c>
    </row>
    <row r="261" spans="1:65" s="15" customFormat="1" ht="11.25">
      <c r="B261" s="213"/>
      <c r="C261" s="214"/>
      <c r="D261" s="187" t="s">
        <v>132</v>
      </c>
      <c r="E261" s="215" t="s">
        <v>19</v>
      </c>
      <c r="F261" s="216" t="s">
        <v>135</v>
      </c>
      <c r="G261" s="214"/>
      <c r="H261" s="217">
        <v>1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132</v>
      </c>
      <c r="AU261" s="223" t="s">
        <v>84</v>
      </c>
      <c r="AV261" s="15" t="s">
        <v>128</v>
      </c>
      <c r="AW261" s="15" t="s">
        <v>34</v>
      </c>
      <c r="AX261" s="15" t="s">
        <v>79</v>
      </c>
      <c r="AY261" s="223" t="s">
        <v>121</v>
      </c>
    </row>
    <row r="262" spans="1:65" s="2" customFormat="1" ht="24">
      <c r="A262" s="35"/>
      <c r="B262" s="36"/>
      <c r="C262" s="224" t="s">
        <v>327</v>
      </c>
      <c r="D262" s="224" t="s">
        <v>285</v>
      </c>
      <c r="E262" s="225" t="s">
        <v>328</v>
      </c>
      <c r="F262" s="226" t="s">
        <v>329</v>
      </c>
      <c r="G262" s="227" t="s">
        <v>280</v>
      </c>
      <c r="H262" s="228">
        <v>1</v>
      </c>
      <c r="I262" s="229"/>
      <c r="J262" s="230">
        <f>ROUND(I262*H262,2)</f>
        <v>0</v>
      </c>
      <c r="K262" s="226" t="s">
        <v>127</v>
      </c>
      <c r="L262" s="231"/>
      <c r="M262" s="232" t="s">
        <v>19</v>
      </c>
      <c r="N262" s="233" t="s">
        <v>45</v>
      </c>
      <c r="O262" s="65"/>
      <c r="P262" s="183">
        <f>O262*H262</f>
        <v>0</v>
      </c>
      <c r="Q262" s="183">
        <v>2.5999999999999999E-3</v>
      </c>
      <c r="R262" s="183">
        <f>Q262*H262</f>
        <v>2.5999999999999999E-3</v>
      </c>
      <c r="S262" s="183">
        <v>0</v>
      </c>
      <c r="T262" s="18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5" t="s">
        <v>172</v>
      </c>
      <c r="AT262" s="185" t="s">
        <v>285</v>
      </c>
      <c r="AU262" s="185" t="s">
        <v>84</v>
      </c>
      <c r="AY262" s="18" t="s">
        <v>121</v>
      </c>
      <c r="BE262" s="186">
        <f>IF(N262="základní",J262,0)</f>
        <v>0</v>
      </c>
      <c r="BF262" s="186">
        <f>IF(N262="snížená",J262,0)</f>
        <v>0</v>
      </c>
      <c r="BG262" s="186">
        <f>IF(N262="zákl. přenesená",J262,0)</f>
        <v>0</v>
      </c>
      <c r="BH262" s="186">
        <f>IF(N262="sníž. přenesená",J262,0)</f>
        <v>0</v>
      </c>
      <c r="BI262" s="186">
        <f>IF(N262="nulová",J262,0)</f>
        <v>0</v>
      </c>
      <c r="BJ262" s="18" t="s">
        <v>79</v>
      </c>
      <c r="BK262" s="186">
        <f>ROUND(I262*H262,2)</f>
        <v>0</v>
      </c>
      <c r="BL262" s="18" t="s">
        <v>128</v>
      </c>
      <c r="BM262" s="185" t="s">
        <v>330</v>
      </c>
    </row>
    <row r="263" spans="1:65" s="13" customFormat="1" ht="11.25">
      <c r="B263" s="192"/>
      <c r="C263" s="193"/>
      <c r="D263" s="187" t="s">
        <v>132</v>
      </c>
      <c r="E263" s="194" t="s">
        <v>19</v>
      </c>
      <c r="F263" s="195" t="s">
        <v>300</v>
      </c>
      <c r="G263" s="193"/>
      <c r="H263" s="194" t="s">
        <v>19</v>
      </c>
      <c r="I263" s="196"/>
      <c r="J263" s="193"/>
      <c r="K263" s="193"/>
      <c r="L263" s="197"/>
      <c r="M263" s="198"/>
      <c r="N263" s="199"/>
      <c r="O263" s="199"/>
      <c r="P263" s="199"/>
      <c r="Q263" s="199"/>
      <c r="R263" s="199"/>
      <c r="S263" s="199"/>
      <c r="T263" s="200"/>
      <c r="AT263" s="201" t="s">
        <v>132</v>
      </c>
      <c r="AU263" s="201" t="s">
        <v>84</v>
      </c>
      <c r="AV263" s="13" t="s">
        <v>79</v>
      </c>
      <c r="AW263" s="13" t="s">
        <v>34</v>
      </c>
      <c r="AX263" s="13" t="s">
        <v>74</v>
      </c>
      <c r="AY263" s="201" t="s">
        <v>121</v>
      </c>
    </row>
    <row r="264" spans="1:65" s="14" customFormat="1" ht="11.25">
      <c r="B264" s="202"/>
      <c r="C264" s="203"/>
      <c r="D264" s="187" t="s">
        <v>132</v>
      </c>
      <c r="E264" s="204" t="s">
        <v>19</v>
      </c>
      <c r="F264" s="205" t="s">
        <v>331</v>
      </c>
      <c r="G264" s="203"/>
      <c r="H264" s="206">
        <v>1</v>
      </c>
      <c r="I264" s="207"/>
      <c r="J264" s="203"/>
      <c r="K264" s="203"/>
      <c r="L264" s="208"/>
      <c r="M264" s="209"/>
      <c r="N264" s="210"/>
      <c r="O264" s="210"/>
      <c r="P264" s="210"/>
      <c r="Q264" s="210"/>
      <c r="R264" s="210"/>
      <c r="S264" s="210"/>
      <c r="T264" s="211"/>
      <c r="AT264" s="212" t="s">
        <v>132</v>
      </c>
      <c r="AU264" s="212" t="s">
        <v>84</v>
      </c>
      <c r="AV264" s="14" t="s">
        <v>84</v>
      </c>
      <c r="AW264" s="14" t="s">
        <v>34</v>
      </c>
      <c r="AX264" s="14" t="s">
        <v>74</v>
      </c>
      <c r="AY264" s="212" t="s">
        <v>121</v>
      </c>
    </row>
    <row r="265" spans="1:65" s="15" customFormat="1" ht="11.25">
      <c r="B265" s="213"/>
      <c r="C265" s="214"/>
      <c r="D265" s="187" t="s">
        <v>132</v>
      </c>
      <c r="E265" s="215" t="s">
        <v>19</v>
      </c>
      <c r="F265" s="216" t="s">
        <v>135</v>
      </c>
      <c r="G265" s="214"/>
      <c r="H265" s="217">
        <v>1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132</v>
      </c>
      <c r="AU265" s="223" t="s">
        <v>84</v>
      </c>
      <c r="AV265" s="15" t="s">
        <v>128</v>
      </c>
      <c r="AW265" s="15" t="s">
        <v>34</v>
      </c>
      <c r="AX265" s="15" t="s">
        <v>79</v>
      </c>
      <c r="AY265" s="223" t="s">
        <v>121</v>
      </c>
    </row>
    <row r="266" spans="1:65" s="2" customFormat="1" ht="33" customHeight="1">
      <c r="A266" s="35"/>
      <c r="B266" s="36"/>
      <c r="C266" s="174" t="s">
        <v>332</v>
      </c>
      <c r="D266" s="174" t="s">
        <v>123</v>
      </c>
      <c r="E266" s="175" t="s">
        <v>333</v>
      </c>
      <c r="F266" s="176" t="s">
        <v>334</v>
      </c>
      <c r="G266" s="177" t="s">
        <v>280</v>
      </c>
      <c r="H266" s="178">
        <v>185</v>
      </c>
      <c r="I266" s="179"/>
      <c r="J266" s="180">
        <f>ROUND(I266*H266,2)</f>
        <v>0</v>
      </c>
      <c r="K266" s="176" t="s">
        <v>127</v>
      </c>
      <c r="L266" s="40"/>
      <c r="M266" s="181" t="s">
        <v>19</v>
      </c>
      <c r="N266" s="182" t="s">
        <v>45</v>
      </c>
      <c r="O266" s="65"/>
      <c r="P266" s="183">
        <f>O266*H266</f>
        <v>0</v>
      </c>
      <c r="Q266" s="183">
        <v>0</v>
      </c>
      <c r="R266" s="183">
        <f>Q266*H266</f>
        <v>0</v>
      </c>
      <c r="S266" s="183">
        <v>0</v>
      </c>
      <c r="T266" s="18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5" t="s">
        <v>128</v>
      </c>
      <c r="AT266" s="185" t="s">
        <v>123</v>
      </c>
      <c r="AU266" s="185" t="s">
        <v>84</v>
      </c>
      <c r="AY266" s="18" t="s">
        <v>121</v>
      </c>
      <c r="BE266" s="186">
        <f>IF(N266="základní",J266,0)</f>
        <v>0</v>
      </c>
      <c r="BF266" s="186">
        <f>IF(N266="snížená",J266,0)</f>
        <v>0</v>
      </c>
      <c r="BG266" s="186">
        <f>IF(N266="zákl. přenesená",J266,0)</f>
        <v>0</v>
      </c>
      <c r="BH266" s="186">
        <f>IF(N266="sníž. přenesená",J266,0)</f>
        <v>0</v>
      </c>
      <c r="BI266" s="186">
        <f>IF(N266="nulová",J266,0)</f>
        <v>0</v>
      </c>
      <c r="BJ266" s="18" t="s">
        <v>79</v>
      </c>
      <c r="BK266" s="186">
        <f>ROUND(I266*H266,2)</f>
        <v>0</v>
      </c>
      <c r="BL266" s="18" t="s">
        <v>128</v>
      </c>
      <c r="BM266" s="185" t="s">
        <v>335</v>
      </c>
    </row>
    <row r="267" spans="1:65" s="2" customFormat="1" ht="136.5">
      <c r="A267" s="35"/>
      <c r="B267" s="36"/>
      <c r="C267" s="37"/>
      <c r="D267" s="187" t="s">
        <v>130</v>
      </c>
      <c r="E267" s="37"/>
      <c r="F267" s="188" t="s">
        <v>336</v>
      </c>
      <c r="G267" s="37"/>
      <c r="H267" s="37"/>
      <c r="I267" s="189"/>
      <c r="J267" s="37"/>
      <c r="K267" s="37"/>
      <c r="L267" s="40"/>
      <c r="M267" s="190"/>
      <c r="N267" s="191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130</v>
      </c>
      <c r="AU267" s="18" t="s">
        <v>84</v>
      </c>
    </row>
    <row r="268" spans="1:65" s="13" customFormat="1" ht="11.25">
      <c r="B268" s="192"/>
      <c r="C268" s="193"/>
      <c r="D268" s="187" t="s">
        <v>132</v>
      </c>
      <c r="E268" s="194" t="s">
        <v>19</v>
      </c>
      <c r="F268" s="195" t="s">
        <v>133</v>
      </c>
      <c r="G268" s="193"/>
      <c r="H268" s="194" t="s">
        <v>19</v>
      </c>
      <c r="I268" s="196"/>
      <c r="J268" s="193"/>
      <c r="K268" s="193"/>
      <c r="L268" s="197"/>
      <c r="M268" s="198"/>
      <c r="N268" s="199"/>
      <c r="O268" s="199"/>
      <c r="P268" s="199"/>
      <c r="Q268" s="199"/>
      <c r="R268" s="199"/>
      <c r="S268" s="199"/>
      <c r="T268" s="200"/>
      <c r="AT268" s="201" t="s">
        <v>132</v>
      </c>
      <c r="AU268" s="201" t="s">
        <v>84</v>
      </c>
      <c r="AV268" s="13" t="s">
        <v>79</v>
      </c>
      <c r="AW268" s="13" t="s">
        <v>34</v>
      </c>
      <c r="AX268" s="13" t="s">
        <v>74</v>
      </c>
      <c r="AY268" s="201" t="s">
        <v>121</v>
      </c>
    </row>
    <row r="269" spans="1:65" s="14" customFormat="1" ht="22.5">
      <c r="B269" s="202"/>
      <c r="C269" s="203"/>
      <c r="D269" s="187" t="s">
        <v>132</v>
      </c>
      <c r="E269" s="204" t="s">
        <v>19</v>
      </c>
      <c r="F269" s="205" t="s">
        <v>337</v>
      </c>
      <c r="G269" s="203"/>
      <c r="H269" s="206">
        <v>139</v>
      </c>
      <c r="I269" s="207"/>
      <c r="J269" s="203"/>
      <c r="K269" s="203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132</v>
      </c>
      <c r="AU269" s="212" t="s">
        <v>84</v>
      </c>
      <c r="AV269" s="14" t="s">
        <v>84</v>
      </c>
      <c r="AW269" s="14" t="s">
        <v>34</v>
      </c>
      <c r="AX269" s="14" t="s">
        <v>74</v>
      </c>
      <c r="AY269" s="212" t="s">
        <v>121</v>
      </c>
    </row>
    <row r="270" spans="1:65" s="14" customFormat="1" ht="22.5">
      <c r="B270" s="202"/>
      <c r="C270" s="203"/>
      <c r="D270" s="187" t="s">
        <v>132</v>
      </c>
      <c r="E270" s="204" t="s">
        <v>19</v>
      </c>
      <c r="F270" s="205" t="s">
        <v>338</v>
      </c>
      <c r="G270" s="203"/>
      <c r="H270" s="206">
        <v>46</v>
      </c>
      <c r="I270" s="207"/>
      <c r="J270" s="203"/>
      <c r="K270" s="203"/>
      <c r="L270" s="208"/>
      <c r="M270" s="209"/>
      <c r="N270" s="210"/>
      <c r="O270" s="210"/>
      <c r="P270" s="210"/>
      <c r="Q270" s="210"/>
      <c r="R270" s="210"/>
      <c r="S270" s="210"/>
      <c r="T270" s="211"/>
      <c r="AT270" s="212" t="s">
        <v>132</v>
      </c>
      <c r="AU270" s="212" t="s">
        <v>84</v>
      </c>
      <c r="AV270" s="14" t="s">
        <v>84</v>
      </c>
      <c r="AW270" s="14" t="s">
        <v>34</v>
      </c>
      <c r="AX270" s="14" t="s">
        <v>74</v>
      </c>
      <c r="AY270" s="212" t="s">
        <v>121</v>
      </c>
    </row>
    <row r="271" spans="1:65" s="15" customFormat="1" ht="11.25">
      <c r="B271" s="213"/>
      <c r="C271" s="214"/>
      <c r="D271" s="187" t="s">
        <v>132</v>
      </c>
      <c r="E271" s="215" t="s">
        <v>19</v>
      </c>
      <c r="F271" s="216" t="s">
        <v>135</v>
      </c>
      <c r="G271" s="214"/>
      <c r="H271" s="217">
        <v>185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132</v>
      </c>
      <c r="AU271" s="223" t="s">
        <v>84</v>
      </c>
      <c r="AV271" s="15" t="s">
        <v>128</v>
      </c>
      <c r="AW271" s="15" t="s">
        <v>34</v>
      </c>
      <c r="AX271" s="15" t="s">
        <v>79</v>
      </c>
      <c r="AY271" s="223" t="s">
        <v>121</v>
      </c>
    </row>
    <row r="272" spans="1:65" s="2" customFormat="1" ht="24">
      <c r="A272" s="35"/>
      <c r="B272" s="36"/>
      <c r="C272" s="224" t="s">
        <v>339</v>
      </c>
      <c r="D272" s="224" t="s">
        <v>285</v>
      </c>
      <c r="E272" s="225" t="s">
        <v>340</v>
      </c>
      <c r="F272" s="226" t="s">
        <v>341</v>
      </c>
      <c r="G272" s="227" t="s">
        <v>280</v>
      </c>
      <c r="H272" s="228">
        <v>139</v>
      </c>
      <c r="I272" s="229"/>
      <c r="J272" s="230">
        <f>ROUND(I272*H272,2)</f>
        <v>0</v>
      </c>
      <c r="K272" s="226" t="s">
        <v>127</v>
      </c>
      <c r="L272" s="231"/>
      <c r="M272" s="232" t="s">
        <v>19</v>
      </c>
      <c r="N272" s="233" t="s">
        <v>45</v>
      </c>
      <c r="O272" s="65"/>
      <c r="P272" s="183">
        <f>O272*H272</f>
        <v>0</v>
      </c>
      <c r="Q272" s="183">
        <v>1E-3</v>
      </c>
      <c r="R272" s="183">
        <f>Q272*H272</f>
        <v>0.13900000000000001</v>
      </c>
      <c r="S272" s="183">
        <v>0</v>
      </c>
      <c r="T272" s="184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5" t="s">
        <v>172</v>
      </c>
      <c r="AT272" s="185" t="s">
        <v>285</v>
      </c>
      <c r="AU272" s="185" t="s">
        <v>84</v>
      </c>
      <c r="AY272" s="18" t="s">
        <v>121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18" t="s">
        <v>79</v>
      </c>
      <c r="BK272" s="186">
        <f>ROUND(I272*H272,2)</f>
        <v>0</v>
      </c>
      <c r="BL272" s="18" t="s">
        <v>128</v>
      </c>
      <c r="BM272" s="185" t="s">
        <v>342</v>
      </c>
    </row>
    <row r="273" spans="1:65" s="13" customFormat="1" ht="11.25">
      <c r="B273" s="192"/>
      <c r="C273" s="193"/>
      <c r="D273" s="187" t="s">
        <v>132</v>
      </c>
      <c r="E273" s="194" t="s">
        <v>19</v>
      </c>
      <c r="F273" s="195" t="s">
        <v>133</v>
      </c>
      <c r="G273" s="193"/>
      <c r="H273" s="194" t="s">
        <v>19</v>
      </c>
      <c r="I273" s="196"/>
      <c r="J273" s="193"/>
      <c r="K273" s="193"/>
      <c r="L273" s="197"/>
      <c r="M273" s="198"/>
      <c r="N273" s="199"/>
      <c r="O273" s="199"/>
      <c r="P273" s="199"/>
      <c r="Q273" s="199"/>
      <c r="R273" s="199"/>
      <c r="S273" s="199"/>
      <c r="T273" s="200"/>
      <c r="AT273" s="201" t="s">
        <v>132</v>
      </c>
      <c r="AU273" s="201" t="s">
        <v>84</v>
      </c>
      <c r="AV273" s="13" t="s">
        <v>79</v>
      </c>
      <c r="AW273" s="13" t="s">
        <v>34</v>
      </c>
      <c r="AX273" s="13" t="s">
        <v>74</v>
      </c>
      <c r="AY273" s="201" t="s">
        <v>121</v>
      </c>
    </row>
    <row r="274" spans="1:65" s="14" customFormat="1" ht="22.5">
      <c r="B274" s="202"/>
      <c r="C274" s="203"/>
      <c r="D274" s="187" t="s">
        <v>132</v>
      </c>
      <c r="E274" s="204" t="s">
        <v>19</v>
      </c>
      <c r="F274" s="205" t="s">
        <v>337</v>
      </c>
      <c r="G274" s="203"/>
      <c r="H274" s="206">
        <v>139</v>
      </c>
      <c r="I274" s="207"/>
      <c r="J274" s="203"/>
      <c r="K274" s="203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132</v>
      </c>
      <c r="AU274" s="212" t="s">
        <v>84</v>
      </c>
      <c r="AV274" s="14" t="s">
        <v>84</v>
      </c>
      <c r="AW274" s="14" t="s">
        <v>34</v>
      </c>
      <c r="AX274" s="14" t="s">
        <v>74</v>
      </c>
      <c r="AY274" s="212" t="s">
        <v>121</v>
      </c>
    </row>
    <row r="275" spans="1:65" s="15" customFormat="1" ht="11.25">
      <c r="B275" s="213"/>
      <c r="C275" s="214"/>
      <c r="D275" s="187" t="s">
        <v>132</v>
      </c>
      <c r="E275" s="215" t="s">
        <v>19</v>
      </c>
      <c r="F275" s="216" t="s">
        <v>135</v>
      </c>
      <c r="G275" s="214"/>
      <c r="H275" s="217">
        <v>139</v>
      </c>
      <c r="I275" s="218"/>
      <c r="J275" s="214"/>
      <c r="K275" s="214"/>
      <c r="L275" s="219"/>
      <c r="M275" s="220"/>
      <c r="N275" s="221"/>
      <c r="O275" s="221"/>
      <c r="P275" s="221"/>
      <c r="Q275" s="221"/>
      <c r="R275" s="221"/>
      <c r="S275" s="221"/>
      <c r="T275" s="222"/>
      <c r="AT275" s="223" t="s">
        <v>132</v>
      </c>
      <c r="AU275" s="223" t="s">
        <v>84</v>
      </c>
      <c r="AV275" s="15" t="s">
        <v>128</v>
      </c>
      <c r="AW275" s="15" t="s">
        <v>34</v>
      </c>
      <c r="AX275" s="15" t="s">
        <v>79</v>
      </c>
      <c r="AY275" s="223" t="s">
        <v>121</v>
      </c>
    </row>
    <row r="276" spans="1:65" s="2" customFormat="1" ht="16.5" customHeight="1">
      <c r="A276" s="35"/>
      <c r="B276" s="36"/>
      <c r="C276" s="224" t="s">
        <v>343</v>
      </c>
      <c r="D276" s="224" t="s">
        <v>285</v>
      </c>
      <c r="E276" s="225" t="s">
        <v>344</v>
      </c>
      <c r="F276" s="226" t="s">
        <v>345</v>
      </c>
      <c r="G276" s="227" t="s">
        <v>280</v>
      </c>
      <c r="H276" s="228">
        <v>46</v>
      </c>
      <c r="I276" s="229"/>
      <c r="J276" s="230">
        <f>ROUND(I276*H276,2)</f>
        <v>0</v>
      </c>
      <c r="K276" s="226" t="s">
        <v>19</v>
      </c>
      <c r="L276" s="231"/>
      <c r="M276" s="232" t="s">
        <v>19</v>
      </c>
      <c r="N276" s="233" t="s">
        <v>45</v>
      </c>
      <c r="O276" s="65"/>
      <c r="P276" s="183">
        <f>O276*H276</f>
        <v>0</v>
      </c>
      <c r="Q276" s="183">
        <v>1E-3</v>
      </c>
      <c r="R276" s="183">
        <f>Q276*H276</f>
        <v>4.5999999999999999E-2</v>
      </c>
      <c r="S276" s="183">
        <v>0</v>
      </c>
      <c r="T276" s="18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5" t="s">
        <v>172</v>
      </c>
      <c r="AT276" s="185" t="s">
        <v>285</v>
      </c>
      <c r="AU276" s="185" t="s">
        <v>84</v>
      </c>
      <c r="AY276" s="18" t="s">
        <v>121</v>
      </c>
      <c r="BE276" s="186">
        <f>IF(N276="základní",J276,0)</f>
        <v>0</v>
      </c>
      <c r="BF276" s="186">
        <f>IF(N276="snížená",J276,0)</f>
        <v>0</v>
      </c>
      <c r="BG276" s="186">
        <f>IF(N276="zákl. přenesená",J276,0)</f>
        <v>0</v>
      </c>
      <c r="BH276" s="186">
        <f>IF(N276="sníž. přenesená",J276,0)</f>
        <v>0</v>
      </c>
      <c r="BI276" s="186">
        <f>IF(N276="nulová",J276,0)</f>
        <v>0</v>
      </c>
      <c r="BJ276" s="18" t="s">
        <v>79</v>
      </c>
      <c r="BK276" s="186">
        <f>ROUND(I276*H276,2)</f>
        <v>0</v>
      </c>
      <c r="BL276" s="18" t="s">
        <v>128</v>
      </c>
      <c r="BM276" s="185" t="s">
        <v>346</v>
      </c>
    </row>
    <row r="277" spans="1:65" s="13" customFormat="1" ht="11.25">
      <c r="B277" s="192"/>
      <c r="C277" s="193"/>
      <c r="D277" s="187" t="s">
        <v>132</v>
      </c>
      <c r="E277" s="194" t="s">
        <v>19</v>
      </c>
      <c r="F277" s="195" t="s">
        <v>133</v>
      </c>
      <c r="G277" s="193"/>
      <c r="H277" s="194" t="s">
        <v>19</v>
      </c>
      <c r="I277" s="196"/>
      <c r="J277" s="193"/>
      <c r="K277" s="193"/>
      <c r="L277" s="197"/>
      <c r="M277" s="198"/>
      <c r="N277" s="199"/>
      <c r="O277" s="199"/>
      <c r="P277" s="199"/>
      <c r="Q277" s="199"/>
      <c r="R277" s="199"/>
      <c r="S277" s="199"/>
      <c r="T277" s="200"/>
      <c r="AT277" s="201" t="s">
        <v>132</v>
      </c>
      <c r="AU277" s="201" t="s">
        <v>84</v>
      </c>
      <c r="AV277" s="13" t="s">
        <v>79</v>
      </c>
      <c r="AW277" s="13" t="s">
        <v>34</v>
      </c>
      <c r="AX277" s="13" t="s">
        <v>74</v>
      </c>
      <c r="AY277" s="201" t="s">
        <v>121</v>
      </c>
    </row>
    <row r="278" spans="1:65" s="14" customFormat="1" ht="22.5">
      <c r="B278" s="202"/>
      <c r="C278" s="203"/>
      <c r="D278" s="187" t="s">
        <v>132</v>
      </c>
      <c r="E278" s="204" t="s">
        <v>19</v>
      </c>
      <c r="F278" s="205" t="s">
        <v>338</v>
      </c>
      <c r="G278" s="203"/>
      <c r="H278" s="206">
        <v>46</v>
      </c>
      <c r="I278" s="207"/>
      <c r="J278" s="203"/>
      <c r="K278" s="203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132</v>
      </c>
      <c r="AU278" s="212" t="s">
        <v>84</v>
      </c>
      <c r="AV278" s="14" t="s">
        <v>84</v>
      </c>
      <c r="AW278" s="14" t="s">
        <v>34</v>
      </c>
      <c r="AX278" s="14" t="s">
        <v>74</v>
      </c>
      <c r="AY278" s="212" t="s">
        <v>121</v>
      </c>
    </row>
    <row r="279" spans="1:65" s="15" customFormat="1" ht="11.25">
      <c r="B279" s="213"/>
      <c r="C279" s="214"/>
      <c r="D279" s="187" t="s">
        <v>132</v>
      </c>
      <c r="E279" s="215" t="s">
        <v>19</v>
      </c>
      <c r="F279" s="216" t="s">
        <v>135</v>
      </c>
      <c r="G279" s="214"/>
      <c r="H279" s="217">
        <v>46</v>
      </c>
      <c r="I279" s="218"/>
      <c r="J279" s="214"/>
      <c r="K279" s="214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132</v>
      </c>
      <c r="AU279" s="223" t="s">
        <v>84</v>
      </c>
      <c r="AV279" s="15" t="s">
        <v>128</v>
      </c>
      <c r="AW279" s="15" t="s">
        <v>34</v>
      </c>
      <c r="AX279" s="15" t="s">
        <v>79</v>
      </c>
      <c r="AY279" s="223" t="s">
        <v>121</v>
      </c>
    </row>
    <row r="280" spans="1:65" s="2" customFormat="1" ht="36">
      <c r="A280" s="35"/>
      <c r="B280" s="36"/>
      <c r="C280" s="174" t="s">
        <v>347</v>
      </c>
      <c r="D280" s="174" t="s">
        <v>123</v>
      </c>
      <c r="E280" s="175" t="s">
        <v>348</v>
      </c>
      <c r="F280" s="176" t="s">
        <v>349</v>
      </c>
      <c r="G280" s="177" t="s">
        <v>264</v>
      </c>
      <c r="H280" s="178">
        <v>4750</v>
      </c>
      <c r="I280" s="179"/>
      <c r="J280" s="180">
        <f>ROUND(I280*H280,2)</f>
        <v>0</v>
      </c>
      <c r="K280" s="176" t="s">
        <v>127</v>
      </c>
      <c r="L280" s="40"/>
      <c r="M280" s="181" t="s">
        <v>19</v>
      </c>
      <c r="N280" s="182" t="s">
        <v>45</v>
      </c>
      <c r="O280" s="65"/>
      <c r="P280" s="183">
        <f>O280*H280</f>
        <v>0</v>
      </c>
      <c r="Q280" s="183">
        <v>0</v>
      </c>
      <c r="R280" s="183">
        <f>Q280*H280</f>
        <v>0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128</v>
      </c>
      <c r="AT280" s="185" t="s">
        <v>123</v>
      </c>
      <c r="AU280" s="185" t="s">
        <v>84</v>
      </c>
      <c r="AY280" s="18" t="s">
        <v>121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8" t="s">
        <v>79</v>
      </c>
      <c r="BK280" s="186">
        <f>ROUND(I280*H280,2)</f>
        <v>0</v>
      </c>
      <c r="BL280" s="18" t="s">
        <v>128</v>
      </c>
      <c r="BM280" s="185" t="s">
        <v>350</v>
      </c>
    </row>
    <row r="281" spans="1:65" s="2" customFormat="1" ht="58.5">
      <c r="A281" s="35"/>
      <c r="B281" s="36"/>
      <c r="C281" s="37"/>
      <c r="D281" s="187" t="s">
        <v>130</v>
      </c>
      <c r="E281" s="37"/>
      <c r="F281" s="188" t="s">
        <v>351</v>
      </c>
      <c r="G281" s="37"/>
      <c r="H281" s="37"/>
      <c r="I281" s="189"/>
      <c r="J281" s="37"/>
      <c r="K281" s="37"/>
      <c r="L281" s="40"/>
      <c r="M281" s="190"/>
      <c r="N281" s="191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130</v>
      </c>
      <c r="AU281" s="18" t="s">
        <v>84</v>
      </c>
    </row>
    <row r="282" spans="1:65" s="13" customFormat="1" ht="11.25">
      <c r="B282" s="192"/>
      <c r="C282" s="193"/>
      <c r="D282" s="187" t="s">
        <v>132</v>
      </c>
      <c r="E282" s="194" t="s">
        <v>19</v>
      </c>
      <c r="F282" s="195" t="s">
        <v>300</v>
      </c>
      <c r="G282" s="193"/>
      <c r="H282" s="194" t="s">
        <v>19</v>
      </c>
      <c r="I282" s="196"/>
      <c r="J282" s="193"/>
      <c r="K282" s="193"/>
      <c r="L282" s="197"/>
      <c r="M282" s="198"/>
      <c r="N282" s="199"/>
      <c r="O282" s="199"/>
      <c r="P282" s="199"/>
      <c r="Q282" s="199"/>
      <c r="R282" s="199"/>
      <c r="S282" s="199"/>
      <c r="T282" s="200"/>
      <c r="AT282" s="201" t="s">
        <v>132</v>
      </c>
      <c r="AU282" s="201" t="s">
        <v>84</v>
      </c>
      <c r="AV282" s="13" t="s">
        <v>79</v>
      </c>
      <c r="AW282" s="13" t="s">
        <v>34</v>
      </c>
      <c r="AX282" s="13" t="s">
        <v>74</v>
      </c>
      <c r="AY282" s="201" t="s">
        <v>121</v>
      </c>
    </row>
    <row r="283" spans="1:65" s="14" customFormat="1" ht="11.25">
      <c r="B283" s="202"/>
      <c r="C283" s="203"/>
      <c r="D283" s="187" t="s">
        <v>132</v>
      </c>
      <c r="E283" s="204" t="s">
        <v>19</v>
      </c>
      <c r="F283" s="205" t="s">
        <v>352</v>
      </c>
      <c r="G283" s="203"/>
      <c r="H283" s="206">
        <v>4750</v>
      </c>
      <c r="I283" s="207"/>
      <c r="J283" s="203"/>
      <c r="K283" s="203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132</v>
      </c>
      <c r="AU283" s="212" t="s">
        <v>84</v>
      </c>
      <c r="AV283" s="14" t="s">
        <v>84</v>
      </c>
      <c r="AW283" s="14" t="s">
        <v>34</v>
      </c>
      <c r="AX283" s="14" t="s">
        <v>74</v>
      </c>
      <c r="AY283" s="212" t="s">
        <v>121</v>
      </c>
    </row>
    <row r="284" spans="1:65" s="15" customFormat="1" ht="11.25">
      <c r="B284" s="213"/>
      <c r="C284" s="214"/>
      <c r="D284" s="187" t="s">
        <v>132</v>
      </c>
      <c r="E284" s="215" t="s">
        <v>19</v>
      </c>
      <c r="F284" s="216" t="s">
        <v>135</v>
      </c>
      <c r="G284" s="214"/>
      <c r="H284" s="217">
        <v>4750</v>
      </c>
      <c r="I284" s="218"/>
      <c r="J284" s="214"/>
      <c r="K284" s="214"/>
      <c r="L284" s="219"/>
      <c r="M284" s="220"/>
      <c r="N284" s="221"/>
      <c r="O284" s="221"/>
      <c r="P284" s="221"/>
      <c r="Q284" s="221"/>
      <c r="R284" s="221"/>
      <c r="S284" s="221"/>
      <c r="T284" s="222"/>
      <c r="AT284" s="223" t="s">
        <v>132</v>
      </c>
      <c r="AU284" s="223" t="s">
        <v>84</v>
      </c>
      <c r="AV284" s="15" t="s">
        <v>128</v>
      </c>
      <c r="AW284" s="15" t="s">
        <v>34</v>
      </c>
      <c r="AX284" s="15" t="s">
        <v>79</v>
      </c>
      <c r="AY284" s="223" t="s">
        <v>121</v>
      </c>
    </row>
    <row r="285" spans="1:65" s="2" customFormat="1" ht="33" customHeight="1">
      <c r="A285" s="35"/>
      <c r="B285" s="36"/>
      <c r="C285" s="174" t="s">
        <v>353</v>
      </c>
      <c r="D285" s="174" t="s">
        <v>123</v>
      </c>
      <c r="E285" s="175" t="s">
        <v>354</v>
      </c>
      <c r="F285" s="176" t="s">
        <v>355</v>
      </c>
      <c r="G285" s="177" t="s">
        <v>264</v>
      </c>
      <c r="H285" s="178">
        <v>4750</v>
      </c>
      <c r="I285" s="179"/>
      <c r="J285" s="180">
        <f>ROUND(I285*H285,2)</f>
        <v>0</v>
      </c>
      <c r="K285" s="176" t="s">
        <v>127</v>
      </c>
      <c r="L285" s="40"/>
      <c r="M285" s="181" t="s">
        <v>19</v>
      </c>
      <c r="N285" s="182" t="s">
        <v>45</v>
      </c>
      <c r="O285" s="65"/>
      <c r="P285" s="183">
        <f>O285*H285</f>
        <v>0</v>
      </c>
      <c r="Q285" s="183">
        <v>3.3E-4</v>
      </c>
      <c r="R285" s="183">
        <f>Q285*H285</f>
        <v>1.5674999999999999</v>
      </c>
      <c r="S285" s="183">
        <v>0</v>
      </c>
      <c r="T285" s="18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5" t="s">
        <v>128</v>
      </c>
      <c r="AT285" s="185" t="s">
        <v>123</v>
      </c>
      <c r="AU285" s="185" t="s">
        <v>84</v>
      </c>
      <c r="AY285" s="18" t="s">
        <v>121</v>
      </c>
      <c r="BE285" s="186">
        <f>IF(N285="základní",J285,0)</f>
        <v>0</v>
      </c>
      <c r="BF285" s="186">
        <f>IF(N285="snížená",J285,0)</f>
        <v>0</v>
      </c>
      <c r="BG285" s="186">
        <f>IF(N285="zákl. přenesená",J285,0)</f>
        <v>0</v>
      </c>
      <c r="BH285" s="186">
        <f>IF(N285="sníž. přenesená",J285,0)</f>
        <v>0</v>
      </c>
      <c r="BI285" s="186">
        <f>IF(N285="nulová",J285,0)</f>
        <v>0</v>
      </c>
      <c r="BJ285" s="18" t="s">
        <v>79</v>
      </c>
      <c r="BK285" s="186">
        <f>ROUND(I285*H285,2)</f>
        <v>0</v>
      </c>
      <c r="BL285" s="18" t="s">
        <v>128</v>
      </c>
      <c r="BM285" s="185" t="s">
        <v>356</v>
      </c>
    </row>
    <row r="286" spans="1:65" s="2" customFormat="1" ht="146.25">
      <c r="A286" s="35"/>
      <c r="B286" s="36"/>
      <c r="C286" s="37"/>
      <c r="D286" s="187" t="s">
        <v>130</v>
      </c>
      <c r="E286" s="37"/>
      <c r="F286" s="188" t="s">
        <v>357</v>
      </c>
      <c r="G286" s="37"/>
      <c r="H286" s="37"/>
      <c r="I286" s="189"/>
      <c r="J286" s="37"/>
      <c r="K286" s="37"/>
      <c r="L286" s="40"/>
      <c r="M286" s="190"/>
      <c r="N286" s="191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130</v>
      </c>
      <c r="AU286" s="18" t="s">
        <v>84</v>
      </c>
    </row>
    <row r="287" spans="1:65" s="14" customFormat="1" ht="11.25">
      <c r="B287" s="202"/>
      <c r="C287" s="203"/>
      <c r="D287" s="187" t="s">
        <v>132</v>
      </c>
      <c r="E287" s="204" t="s">
        <v>19</v>
      </c>
      <c r="F287" s="205" t="s">
        <v>358</v>
      </c>
      <c r="G287" s="203"/>
      <c r="H287" s="206">
        <v>4750</v>
      </c>
      <c r="I287" s="207"/>
      <c r="J287" s="203"/>
      <c r="K287" s="203"/>
      <c r="L287" s="208"/>
      <c r="M287" s="209"/>
      <c r="N287" s="210"/>
      <c r="O287" s="210"/>
      <c r="P287" s="210"/>
      <c r="Q287" s="210"/>
      <c r="R287" s="210"/>
      <c r="S287" s="210"/>
      <c r="T287" s="211"/>
      <c r="AT287" s="212" t="s">
        <v>132</v>
      </c>
      <c r="AU287" s="212" t="s">
        <v>84</v>
      </c>
      <c r="AV287" s="14" t="s">
        <v>84</v>
      </c>
      <c r="AW287" s="14" t="s">
        <v>34</v>
      </c>
      <c r="AX287" s="14" t="s">
        <v>74</v>
      </c>
      <c r="AY287" s="212" t="s">
        <v>121</v>
      </c>
    </row>
    <row r="288" spans="1:65" s="15" customFormat="1" ht="11.25">
      <c r="B288" s="213"/>
      <c r="C288" s="214"/>
      <c r="D288" s="187" t="s">
        <v>132</v>
      </c>
      <c r="E288" s="215" t="s">
        <v>19</v>
      </c>
      <c r="F288" s="216" t="s">
        <v>135</v>
      </c>
      <c r="G288" s="214"/>
      <c r="H288" s="217">
        <v>4750</v>
      </c>
      <c r="I288" s="218"/>
      <c r="J288" s="214"/>
      <c r="K288" s="214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132</v>
      </c>
      <c r="AU288" s="223" t="s">
        <v>84</v>
      </c>
      <c r="AV288" s="15" t="s">
        <v>128</v>
      </c>
      <c r="AW288" s="15" t="s">
        <v>34</v>
      </c>
      <c r="AX288" s="15" t="s">
        <v>79</v>
      </c>
      <c r="AY288" s="223" t="s">
        <v>121</v>
      </c>
    </row>
    <row r="289" spans="1:65" s="2" customFormat="1" ht="36">
      <c r="A289" s="35"/>
      <c r="B289" s="36"/>
      <c r="C289" s="174" t="s">
        <v>359</v>
      </c>
      <c r="D289" s="174" t="s">
        <v>123</v>
      </c>
      <c r="E289" s="175" t="s">
        <v>360</v>
      </c>
      <c r="F289" s="176" t="s">
        <v>361</v>
      </c>
      <c r="G289" s="177" t="s">
        <v>148</v>
      </c>
      <c r="H289" s="178">
        <v>2.8679999999999999</v>
      </c>
      <c r="I289" s="179"/>
      <c r="J289" s="180">
        <f>ROUND(I289*H289,2)</f>
        <v>0</v>
      </c>
      <c r="K289" s="176" t="s">
        <v>127</v>
      </c>
      <c r="L289" s="40"/>
      <c r="M289" s="181" t="s">
        <v>19</v>
      </c>
      <c r="N289" s="182" t="s">
        <v>45</v>
      </c>
      <c r="O289" s="65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5" t="s">
        <v>128</v>
      </c>
      <c r="AT289" s="185" t="s">
        <v>123</v>
      </c>
      <c r="AU289" s="185" t="s">
        <v>84</v>
      </c>
      <c r="AY289" s="18" t="s">
        <v>121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18" t="s">
        <v>79</v>
      </c>
      <c r="BK289" s="186">
        <f>ROUND(I289*H289,2)</f>
        <v>0</v>
      </c>
      <c r="BL289" s="18" t="s">
        <v>128</v>
      </c>
      <c r="BM289" s="185" t="s">
        <v>362</v>
      </c>
    </row>
    <row r="290" spans="1:65" s="12" customFormat="1" ht="22.9" customHeight="1">
      <c r="B290" s="158"/>
      <c r="C290" s="159"/>
      <c r="D290" s="160" t="s">
        <v>73</v>
      </c>
      <c r="E290" s="172" t="s">
        <v>176</v>
      </c>
      <c r="F290" s="172" t="s">
        <v>363</v>
      </c>
      <c r="G290" s="159"/>
      <c r="H290" s="159"/>
      <c r="I290" s="162"/>
      <c r="J290" s="173">
        <f>BK290</f>
        <v>0</v>
      </c>
      <c r="K290" s="159"/>
      <c r="L290" s="164"/>
      <c r="M290" s="165"/>
      <c r="N290" s="166"/>
      <c r="O290" s="166"/>
      <c r="P290" s="167">
        <f>SUM(P291:P302)</f>
        <v>0</v>
      </c>
      <c r="Q290" s="166"/>
      <c r="R290" s="167">
        <f>SUM(R291:R302)</f>
        <v>0</v>
      </c>
      <c r="S290" s="166"/>
      <c r="T290" s="168">
        <f>SUM(T291:T302)</f>
        <v>644.50199999999995</v>
      </c>
      <c r="AR290" s="169" t="s">
        <v>79</v>
      </c>
      <c r="AT290" s="170" t="s">
        <v>73</v>
      </c>
      <c r="AU290" s="170" t="s">
        <v>79</v>
      </c>
      <c r="AY290" s="169" t="s">
        <v>121</v>
      </c>
      <c r="BK290" s="171">
        <f>SUM(BK291:BK302)</f>
        <v>0</v>
      </c>
    </row>
    <row r="291" spans="1:65" s="2" customFormat="1" ht="60">
      <c r="A291" s="35"/>
      <c r="B291" s="36"/>
      <c r="C291" s="174" t="s">
        <v>364</v>
      </c>
      <c r="D291" s="174" t="s">
        <v>123</v>
      </c>
      <c r="E291" s="175" t="s">
        <v>365</v>
      </c>
      <c r="F291" s="176" t="s">
        <v>366</v>
      </c>
      <c r="G291" s="177" t="s">
        <v>155</v>
      </c>
      <c r="H291" s="178">
        <v>11941</v>
      </c>
      <c r="I291" s="179"/>
      <c r="J291" s="180">
        <f>ROUND(I291*H291,2)</f>
        <v>0</v>
      </c>
      <c r="K291" s="176" t="s">
        <v>127</v>
      </c>
      <c r="L291" s="40"/>
      <c r="M291" s="181" t="s">
        <v>19</v>
      </c>
      <c r="N291" s="182" t="s">
        <v>45</v>
      </c>
      <c r="O291" s="65"/>
      <c r="P291" s="183">
        <f>O291*H291</f>
        <v>0</v>
      </c>
      <c r="Q291" s="183">
        <v>0</v>
      </c>
      <c r="R291" s="183">
        <f>Q291*H291</f>
        <v>0</v>
      </c>
      <c r="S291" s="183">
        <v>0.02</v>
      </c>
      <c r="T291" s="184">
        <f>S291*H291</f>
        <v>238.82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5" t="s">
        <v>128</v>
      </c>
      <c r="AT291" s="185" t="s">
        <v>123</v>
      </c>
      <c r="AU291" s="185" t="s">
        <v>84</v>
      </c>
      <c r="AY291" s="18" t="s">
        <v>121</v>
      </c>
      <c r="BE291" s="186">
        <f>IF(N291="základní",J291,0)</f>
        <v>0</v>
      </c>
      <c r="BF291" s="186">
        <f>IF(N291="snížená",J291,0)</f>
        <v>0</v>
      </c>
      <c r="BG291" s="186">
        <f>IF(N291="zákl. přenesená",J291,0)</f>
        <v>0</v>
      </c>
      <c r="BH291" s="186">
        <f>IF(N291="sníž. přenesená",J291,0)</f>
        <v>0</v>
      </c>
      <c r="BI291" s="186">
        <f>IF(N291="nulová",J291,0)</f>
        <v>0</v>
      </c>
      <c r="BJ291" s="18" t="s">
        <v>79</v>
      </c>
      <c r="BK291" s="186">
        <f>ROUND(I291*H291,2)</f>
        <v>0</v>
      </c>
      <c r="BL291" s="18" t="s">
        <v>128</v>
      </c>
      <c r="BM291" s="185" t="s">
        <v>367</v>
      </c>
    </row>
    <row r="292" spans="1:65" s="2" customFormat="1" ht="97.5">
      <c r="A292" s="35"/>
      <c r="B292" s="36"/>
      <c r="C292" s="37"/>
      <c r="D292" s="187" t="s">
        <v>130</v>
      </c>
      <c r="E292" s="37"/>
      <c r="F292" s="188" t="s">
        <v>368</v>
      </c>
      <c r="G292" s="37"/>
      <c r="H292" s="37"/>
      <c r="I292" s="189"/>
      <c r="J292" s="37"/>
      <c r="K292" s="37"/>
      <c r="L292" s="40"/>
      <c r="M292" s="190"/>
      <c r="N292" s="191"/>
      <c r="O292" s="65"/>
      <c r="P292" s="65"/>
      <c r="Q292" s="65"/>
      <c r="R292" s="65"/>
      <c r="S292" s="65"/>
      <c r="T292" s="66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130</v>
      </c>
      <c r="AU292" s="18" t="s">
        <v>84</v>
      </c>
    </row>
    <row r="293" spans="1:65" s="14" customFormat="1" ht="11.25">
      <c r="B293" s="202"/>
      <c r="C293" s="203"/>
      <c r="D293" s="187" t="s">
        <v>132</v>
      </c>
      <c r="E293" s="204" t="s">
        <v>19</v>
      </c>
      <c r="F293" s="205" t="s">
        <v>369</v>
      </c>
      <c r="G293" s="203"/>
      <c r="H293" s="206">
        <v>11941</v>
      </c>
      <c r="I293" s="207"/>
      <c r="J293" s="203"/>
      <c r="K293" s="203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132</v>
      </c>
      <c r="AU293" s="212" t="s">
        <v>84</v>
      </c>
      <c r="AV293" s="14" t="s">
        <v>84</v>
      </c>
      <c r="AW293" s="14" t="s">
        <v>34</v>
      </c>
      <c r="AX293" s="14" t="s">
        <v>74</v>
      </c>
      <c r="AY293" s="212" t="s">
        <v>121</v>
      </c>
    </row>
    <row r="294" spans="1:65" s="15" customFormat="1" ht="11.25">
      <c r="B294" s="213"/>
      <c r="C294" s="214"/>
      <c r="D294" s="187" t="s">
        <v>132</v>
      </c>
      <c r="E294" s="215" t="s">
        <v>19</v>
      </c>
      <c r="F294" s="216" t="s">
        <v>135</v>
      </c>
      <c r="G294" s="214"/>
      <c r="H294" s="217">
        <v>11941</v>
      </c>
      <c r="I294" s="218"/>
      <c r="J294" s="214"/>
      <c r="K294" s="214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132</v>
      </c>
      <c r="AU294" s="223" t="s">
        <v>84</v>
      </c>
      <c r="AV294" s="15" t="s">
        <v>128</v>
      </c>
      <c r="AW294" s="15" t="s">
        <v>34</v>
      </c>
      <c r="AX294" s="15" t="s">
        <v>79</v>
      </c>
      <c r="AY294" s="223" t="s">
        <v>121</v>
      </c>
    </row>
    <row r="295" spans="1:65" s="2" customFormat="1" ht="33" customHeight="1">
      <c r="A295" s="35"/>
      <c r="B295" s="36"/>
      <c r="C295" s="174" t="s">
        <v>370</v>
      </c>
      <c r="D295" s="174" t="s">
        <v>123</v>
      </c>
      <c r="E295" s="175" t="s">
        <v>371</v>
      </c>
      <c r="F295" s="176" t="s">
        <v>372</v>
      </c>
      <c r="G295" s="177" t="s">
        <v>155</v>
      </c>
      <c r="H295" s="178">
        <v>11941</v>
      </c>
      <c r="I295" s="179"/>
      <c r="J295" s="180">
        <f>ROUND(I295*H295,2)</f>
        <v>0</v>
      </c>
      <c r="K295" s="176" t="s">
        <v>127</v>
      </c>
      <c r="L295" s="40"/>
      <c r="M295" s="181" t="s">
        <v>19</v>
      </c>
      <c r="N295" s="182" t="s">
        <v>45</v>
      </c>
      <c r="O295" s="65"/>
      <c r="P295" s="183">
        <f>O295*H295</f>
        <v>0</v>
      </c>
      <c r="Q295" s="183">
        <v>0</v>
      </c>
      <c r="R295" s="183">
        <f>Q295*H295</f>
        <v>0</v>
      </c>
      <c r="S295" s="183">
        <v>0.01</v>
      </c>
      <c r="T295" s="184">
        <f>S295*H295</f>
        <v>119.41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5" t="s">
        <v>128</v>
      </c>
      <c r="AT295" s="185" t="s">
        <v>123</v>
      </c>
      <c r="AU295" s="185" t="s">
        <v>84</v>
      </c>
      <c r="AY295" s="18" t="s">
        <v>121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18" t="s">
        <v>79</v>
      </c>
      <c r="BK295" s="186">
        <f>ROUND(I295*H295,2)</f>
        <v>0</v>
      </c>
      <c r="BL295" s="18" t="s">
        <v>128</v>
      </c>
      <c r="BM295" s="185" t="s">
        <v>373</v>
      </c>
    </row>
    <row r="296" spans="1:65" s="2" customFormat="1" ht="97.5">
      <c r="A296" s="35"/>
      <c r="B296" s="36"/>
      <c r="C296" s="37"/>
      <c r="D296" s="187" t="s">
        <v>130</v>
      </c>
      <c r="E296" s="37"/>
      <c r="F296" s="188" t="s">
        <v>368</v>
      </c>
      <c r="G296" s="37"/>
      <c r="H296" s="37"/>
      <c r="I296" s="189"/>
      <c r="J296" s="37"/>
      <c r="K296" s="37"/>
      <c r="L296" s="40"/>
      <c r="M296" s="190"/>
      <c r="N296" s="191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130</v>
      </c>
      <c r="AU296" s="18" t="s">
        <v>84</v>
      </c>
    </row>
    <row r="297" spans="1:65" s="14" customFormat="1" ht="11.25">
      <c r="B297" s="202"/>
      <c r="C297" s="203"/>
      <c r="D297" s="187" t="s">
        <v>132</v>
      </c>
      <c r="E297" s="204" t="s">
        <v>19</v>
      </c>
      <c r="F297" s="205" t="s">
        <v>374</v>
      </c>
      <c r="G297" s="203"/>
      <c r="H297" s="206">
        <v>11941</v>
      </c>
      <c r="I297" s="207"/>
      <c r="J297" s="203"/>
      <c r="K297" s="203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132</v>
      </c>
      <c r="AU297" s="212" t="s">
        <v>84</v>
      </c>
      <c r="AV297" s="14" t="s">
        <v>84</v>
      </c>
      <c r="AW297" s="14" t="s">
        <v>34</v>
      </c>
      <c r="AX297" s="14" t="s">
        <v>74</v>
      </c>
      <c r="AY297" s="212" t="s">
        <v>121</v>
      </c>
    </row>
    <row r="298" spans="1:65" s="15" customFormat="1" ht="11.25">
      <c r="B298" s="213"/>
      <c r="C298" s="214"/>
      <c r="D298" s="187" t="s">
        <v>132</v>
      </c>
      <c r="E298" s="215" t="s">
        <v>19</v>
      </c>
      <c r="F298" s="216" t="s">
        <v>135</v>
      </c>
      <c r="G298" s="214"/>
      <c r="H298" s="217">
        <v>11941</v>
      </c>
      <c r="I298" s="218"/>
      <c r="J298" s="214"/>
      <c r="K298" s="214"/>
      <c r="L298" s="219"/>
      <c r="M298" s="220"/>
      <c r="N298" s="221"/>
      <c r="O298" s="221"/>
      <c r="P298" s="221"/>
      <c r="Q298" s="221"/>
      <c r="R298" s="221"/>
      <c r="S298" s="221"/>
      <c r="T298" s="222"/>
      <c r="AT298" s="223" t="s">
        <v>132</v>
      </c>
      <c r="AU298" s="223" t="s">
        <v>84</v>
      </c>
      <c r="AV298" s="15" t="s">
        <v>128</v>
      </c>
      <c r="AW298" s="15" t="s">
        <v>34</v>
      </c>
      <c r="AX298" s="15" t="s">
        <v>79</v>
      </c>
      <c r="AY298" s="223" t="s">
        <v>121</v>
      </c>
    </row>
    <row r="299" spans="1:65" s="2" customFormat="1" ht="66.75" customHeight="1">
      <c r="A299" s="35"/>
      <c r="B299" s="36"/>
      <c r="C299" s="174" t="s">
        <v>375</v>
      </c>
      <c r="D299" s="174" t="s">
        <v>123</v>
      </c>
      <c r="E299" s="175" t="s">
        <v>376</v>
      </c>
      <c r="F299" s="176" t="s">
        <v>377</v>
      </c>
      <c r="G299" s="177" t="s">
        <v>155</v>
      </c>
      <c r="H299" s="178">
        <v>2272</v>
      </c>
      <c r="I299" s="179"/>
      <c r="J299" s="180">
        <f>ROUND(I299*H299,2)</f>
        <v>0</v>
      </c>
      <c r="K299" s="176" t="s">
        <v>127</v>
      </c>
      <c r="L299" s="40"/>
      <c r="M299" s="181" t="s">
        <v>19</v>
      </c>
      <c r="N299" s="182" t="s">
        <v>45</v>
      </c>
      <c r="O299" s="65"/>
      <c r="P299" s="183">
        <f>O299*H299</f>
        <v>0</v>
      </c>
      <c r="Q299" s="183">
        <v>0</v>
      </c>
      <c r="R299" s="183">
        <f>Q299*H299</f>
        <v>0</v>
      </c>
      <c r="S299" s="183">
        <v>0.126</v>
      </c>
      <c r="T299" s="184">
        <f>S299*H299</f>
        <v>286.27199999999999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5" t="s">
        <v>128</v>
      </c>
      <c r="AT299" s="185" t="s">
        <v>123</v>
      </c>
      <c r="AU299" s="185" t="s">
        <v>84</v>
      </c>
      <c r="AY299" s="18" t="s">
        <v>121</v>
      </c>
      <c r="BE299" s="186">
        <f>IF(N299="základní",J299,0)</f>
        <v>0</v>
      </c>
      <c r="BF299" s="186">
        <f>IF(N299="snížená",J299,0)</f>
        <v>0</v>
      </c>
      <c r="BG299" s="186">
        <f>IF(N299="zákl. přenesená",J299,0)</f>
        <v>0</v>
      </c>
      <c r="BH299" s="186">
        <f>IF(N299="sníž. přenesená",J299,0)</f>
        <v>0</v>
      </c>
      <c r="BI299" s="186">
        <f>IF(N299="nulová",J299,0)</f>
        <v>0</v>
      </c>
      <c r="BJ299" s="18" t="s">
        <v>79</v>
      </c>
      <c r="BK299" s="186">
        <f>ROUND(I299*H299,2)</f>
        <v>0</v>
      </c>
      <c r="BL299" s="18" t="s">
        <v>128</v>
      </c>
      <c r="BM299" s="185" t="s">
        <v>378</v>
      </c>
    </row>
    <row r="300" spans="1:65" s="2" customFormat="1" ht="48.75">
      <c r="A300" s="35"/>
      <c r="B300" s="36"/>
      <c r="C300" s="37"/>
      <c r="D300" s="187" t="s">
        <v>130</v>
      </c>
      <c r="E300" s="37"/>
      <c r="F300" s="188" t="s">
        <v>379</v>
      </c>
      <c r="G300" s="37"/>
      <c r="H300" s="37"/>
      <c r="I300" s="189"/>
      <c r="J300" s="37"/>
      <c r="K300" s="37"/>
      <c r="L300" s="40"/>
      <c r="M300" s="190"/>
      <c r="N300" s="191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130</v>
      </c>
      <c r="AU300" s="18" t="s">
        <v>84</v>
      </c>
    </row>
    <row r="301" spans="1:65" s="14" customFormat="1" ht="11.25">
      <c r="B301" s="202"/>
      <c r="C301" s="203"/>
      <c r="D301" s="187" t="s">
        <v>132</v>
      </c>
      <c r="E301" s="204" t="s">
        <v>19</v>
      </c>
      <c r="F301" s="205" t="s">
        <v>380</v>
      </c>
      <c r="G301" s="203"/>
      <c r="H301" s="206">
        <v>2272</v>
      </c>
      <c r="I301" s="207"/>
      <c r="J301" s="203"/>
      <c r="K301" s="203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132</v>
      </c>
      <c r="AU301" s="212" t="s">
        <v>84</v>
      </c>
      <c r="AV301" s="14" t="s">
        <v>84</v>
      </c>
      <c r="AW301" s="14" t="s">
        <v>34</v>
      </c>
      <c r="AX301" s="14" t="s">
        <v>74</v>
      </c>
      <c r="AY301" s="212" t="s">
        <v>121</v>
      </c>
    </row>
    <row r="302" spans="1:65" s="15" customFormat="1" ht="11.25">
      <c r="B302" s="213"/>
      <c r="C302" s="214"/>
      <c r="D302" s="187" t="s">
        <v>132</v>
      </c>
      <c r="E302" s="215" t="s">
        <v>19</v>
      </c>
      <c r="F302" s="216" t="s">
        <v>135</v>
      </c>
      <c r="G302" s="214"/>
      <c r="H302" s="217">
        <v>2272</v>
      </c>
      <c r="I302" s="218"/>
      <c r="J302" s="214"/>
      <c r="K302" s="214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132</v>
      </c>
      <c r="AU302" s="223" t="s">
        <v>84</v>
      </c>
      <c r="AV302" s="15" t="s">
        <v>128</v>
      </c>
      <c r="AW302" s="15" t="s">
        <v>34</v>
      </c>
      <c r="AX302" s="15" t="s">
        <v>79</v>
      </c>
      <c r="AY302" s="223" t="s">
        <v>121</v>
      </c>
    </row>
    <row r="303" spans="1:65" s="12" customFormat="1" ht="22.9" customHeight="1">
      <c r="B303" s="158"/>
      <c r="C303" s="159"/>
      <c r="D303" s="160" t="s">
        <v>73</v>
      </c>
      <c r="E303" s="172" t="s">
        <v>178</v>
      </c>
      <c r="F303" s="172" t="s">
        <v>381</v>
      </c>
      <c r="G303" s="159"/>
      <c r="H303" s="159"/>
      <c r="I303" s="162"/>
      <c r="J303" s="173">
        <f>BK303</f>
        <v>0</v>
      </c>
      <c r="K303" s="159"/>
      <c r="L303" s="164"/>
      <c r="M303" s="165"/>
      <c r="N303" s="166"/>
      <c r="O303" s="166"/>
      <c r="P303" s="167">
        <f>SUM(P304:P326)</f>
        <v>0</v>
      </c>
      <c r="Q303" s="166"/>
      <c r="R303" s="167">
        <f>SUM(R304:R326)</f>
        <v>7.5000000000000002E-4</v>
      </c>
      <c r="S303" s="166"/>
      <c r="T303" s="168">
        <f>SUM(T304:T326)</f>
        <v>2.4630000000000001</v>
      </c>
      <c r="AR303" s="169" t="s">
        <v>79</v>
      </c>
      <c r="AT303" s="170" t="s">
        <v>73</v>
      </c>
      <c r="AU303" s="170" t="s">
        <v>79</v>
      </c>
      <c r="AY303" s="169" t="s">
        <v>121</v>
      </c>
      <c r="BK303" s="171">
        <f>SUM(BK304:BK326)</f>
        <v>0</v>
      </c>
    </row>
    <row r="304" spans="1:65" s="2" customFormat="1" ht="24">
      <c r="A304" s="35"/>
      <c r="B304" s="36"/>
      <c r="C304" s="174" t="s">
        <v>382</v>
      </c>
      <c r="D304" s="174" t="s">
        <v>123</v>
      </c>
      <c r="E304" s="175" t="s">
        <v>262</v>
      </c>
      <c r="F304" s="176" t="s">
        <v>263</v>
      </c>
      <c r="G304" s="177" t="s">
        <v>264</v>
      </c>
      <c r="H304" s="178">
        <v>5</v>
      </c>
      <c r="I304" s="179"/>
      <c r="J304" s="180">
        <f>ROUND(I304*H304,2)</f>
        <v>0</v>
      </c>
      <c r="K304" s="176" t="s">
        <v>127</v>
      </c>
      <c r="L304" s="40"/>
      <c r="M304" s="181" t="s">
        <v>19</v>
      </c>
      <c r="N304" s="182" t="s">
        <v>45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</v>
      </c>
      <c r="T304" s="18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128</v>
      </c>
      <c r="AT304" s="185" t="s">
        <v>123</v>
      </c>
      <c r="AU304" s="185" t="s">
        <v>84</v>
      </c>
      <c r="AY304" s="18" t="s">
        <v>121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79</v>
      </c>
      <c r="BK304" s="186">
        <f>ROUND(I304*H304,2)</f>
        <v>0</v>
      </c>
      <c r="BL304" s="18" t="s">
        <v>128</v>
      </c>
      <c r="BM304" s="185" t="s">
        <v>383</v>
      </c>
    </row>
    <row r="305" spans="1:65" s="2" customFormat="1" ht="29.25">
      <c r="A305" s="35"/>
      <c r="B305" s="36"/>
      <c r="C305" s="37"/>
      <c r="D305" s="187" t="s">
        <v>130</v>
      </c>
      <c r="E305" s="37"/>
      <c r="F305" s="188" t="s">
        <v>266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130</v>
      </c>
      <c r="AU305" s="18" t="s">
        <v>84</v>
      </c>
    </row>
    <row r="306" spans="1:65" s="14" customFormat="1" ht="11.25">
      <c r="B306" s="202"/>
      <c r="C306" s="203"/>
      <c r="D306" s="187" t="s">
        <v>132</v>
      </c>
      <c r="E306" s="204" t="s">
        <v>19</v>
      </c>
      <c r="F306" s="205" t="s">
        <v>384</v>
      </c>
      <c r="G306" s="203"/>
      <c r="H306" s="206">
        <v>5</v>
      </c>
      <c r="I306" s="207"/>
      <c r="J306" s="203"/>
      <c r="K306" s="203"/>
      <c r="L306" s="208"/>
      <c r="M306" s="209"/>
      <c r="N306" s="210"/>
      <c r="O306" s="210"/>
      <c r="P306" s="210"/>
      <c r="Q306" s="210"/>
      <c r="R306" s="210"/>
      <c r="S306" s="210"/>
      <c r="T306" s="211"/>
      <c r="AT306" s="212" t="s">
        <v>132</v>
      </c>
      <c r="AU306" s="212" t="s">
        <v>84</v>
      </c>
      <c r="AV306" s="14" t="s">
        <v>84</v>
      </c>
      <c r="AW306" s="14" t="s">
        <v>34</v>
      </c>
      <c r="AX306" s="14" t="s">
        <v>74</v>
      </c>
      <c r="AY306" s="212" t="s">
        <v>121</v>
      </c>
    </row>
    <row r="307" spans="1:65" s="15" customFormat="1" ht="11.25">
      <c r="B307" s="213"/>
      <c r="C307" s="214"/>
      <c r="D307" s="187" t="s">
        <v>132</v>
      </c>
      <c r="E307" s="215" t="s">
        <v>19</v>
      </c>
      <c r="F307" s="216" t="s">
        <v>135</v>
      </c>
      <c r="G307" s="214"/>
      <c r="H307" s="217">
        <v>5</v>
      </c>
      <c r="I307" s="218"/>
      <c r="J307" s="214"/>
      <c r="K307" s="214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132</v>
      </c>
      <c r="AU307" s="223" t="s">
        <v>84</v>
      </c>
      <c r="AV307" s="15" t="s">
        <v>128</v>
      </c>
      <c r="AW307" s="15" t="s">
        <v>34</v>
      </c>
      <c r="AX307" s="15" t="s">
        <v>79</v>
      </c>
      <c r="AY307" s="223" t="s">
        <v>121</v>
      </c>
    </row>
    <row r="308" spans="1:65" s="2" customFormat="1" ht="48">
      <c r="A308" s="35"/>
      <c r="B308" s="36"/>
      <c r="C308" s="174" t="s">
        <v>385</v>
      </c>
      <c r="D308" s="174" t="s">
        <v>123</v>
      </c>
      <c r="E308" s="175" t="s">
        <v>386</v>
      </c>
      <c r="F308" s="176" t="s">
        <v>387</v>
      </c>
      <c r="G308" s="177" t="s">
        <v>155</v>
      </c>
      <c r="H308" s="178">
        <v>15</v>
      </c>
      <c r="I308" s="179"/>
      <c r="J308" s="180">
        <f>ROUND(I308*H308,2)</f>
        <v>0</v>
      </c>
      <c r="K308" s="176" t="s">
        <v>127</v>
      </c>
      <c r="L308" s="40"/>
      <c r="M308" s="181" t="s">
        <v>19</v>
      </c>
      <c r="N308" s="182" t="s">
        <v>45</v>
      </c>
      <c r="O308" s="65"/>
      <c r="P308" s="183">
        <f>O308*H308</f>
        <v>0</v>
      </c>
      <c r="Q308" s="183">
        <v>5.0000000000000002E-5</v>
      </c>
      <c r="R308" s="183">
        <f>Q308*H308</f>
        <v>7.5000000000000002E-4</v>
      </c>
      <c r="S308" s="183">
        <v>0.115</v>
      </c>
      <c r="T308" s="184">
        <f>S308*H308</f>
        <v>1.7250000000000001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5" t="s">
        <v>128</v>
      </c>
      <c r="AT308" s="185" t="s">
        <v>123</v>
      </c>
      <c r="AU308" s="185" t="s">
        <v>84</v>
      </c>
      <c r="AY308" s="18" t="s">
        <v>121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18" t="s">
        <v>79</v>
      </c>
      <c r="BK308" s="186">
        <f>ROUND(I308*H308,2)</f>
        <v>0</v>
      </c>
      <c r="BL308" s="18" t="s">
        <v>128</v>
      </c>
      <c r="BM308" s="185" t="s">
        <v>388</v>
      </c>
    </row>
    <row r="309" spans="1:65" s="2" customFormat="1" ht="282.75">
      <c r="A309" s="35"/>
      <c r="B309" s="36"/>
      <c r="C309" s="37"/>
      <c r="D309" s="187" t="s">
        <v>130</v>
      </c>
      <c r="E309" s="37"/>
      <c r="F309" s="188" t="s">
        <v>389</v>
      </c>
      <c r="G309" s="37"/>
      <c r="H309" s="37"/>
      <c r="I309" s="189"/>
      <c r="J309" s="37"/>
      <c r="K309" s="37"/>
      <c r="L309" s="40"/>
      <c r="M309" s="190"/>
      <c r="N309" s="191"/>
      <c r="O309" s="65"/>
      <c r="P309" s="65"/>
      <c r="Q309" s="65"/>
      <c r="R309" s="65"/>
      <c r="S309" s="65"/>
      <c r="T309" s="66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130</v>
      </c>
      <c r="AU309" s="18" t="s">
        <v>84</v>
      </c>
    </row>
    <row r="310" spans="1:65" s="14" customFormat="1" ht="11.25">
      <c r="B310" s="202"/>
      <c r="C310" s="203"/>
      <c r="D310" s="187" t="s">
        <v>132</v>
      </c>
      <c r="E310" s="204" t="s">
        <v>19</v>
      </c>
      <c r="F310" s="205" t="s">
        <v>390</v>
      </c>
      <c r="G310" s="203"/>
      <c r="H310" s="206">
        <v>15</v>
      </c>
      <c r="I310" s="207"/>
      <c r="J310" s="203"/>
      <c r="K310" s="203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132</v>
      </c>
      <c r="AU310" s="212" t="s">
        <v>84</v>
      </c>
      <c r="AV310" s="14" t="s">
        <v>84</v>
      </c>
      <c r="AW310" s="14" t="s">
        <v>34</v>
      </c>
      <c r="AX310" s="14" t="s">
        <v>74</v>
      </c>
      <c r="AY310" s="212" t="s">
        <v>121</v>
      </c>
    </row>
    <row r="311" spans="1:65" s="15" customFormat="1" ht="11.25">
      <c r="B311" s="213"/>
      <c r="C311" s="214"/>
      <c r="D311" s="187" t="s">
        <v>132</v>
      </c>
      <c r="E311" s="215" t="s">
        <v>19</v>
      </c>
      <c r="F311" s="216" t="s">
        <v>135</v>
      </c>
      <c r="G311" s="214"/>
      <c r="H311" s="217">
        <v>15</v>
      </c>
      <c r="I311" s="218"/>
      <c r="J311" s="214"/>
      <c r="K311" s="214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132</v>
      </c>
      <c r="AU311" s="223" t="s">
        <v>84</v>
      </c>
      <c r="AV311" s="15" t="s">
        <v>128</v>
      </c>
      <c r="AW311" s="15" t="s">
        <v>34</v>
      </c>
      <c r="AX311" s="15" t="s">
        <v>79</v>
      </c>
      <c r="AY311" s="223" t="s">
        <v>121</v>
      </c>
    </row>
    <row r="312" spans="1:65" s="2" customFormat="1" ht="55.5" customHeight="1">
      <c r="A312" s="35"/>
      <c r="B312" s="36"/>
      <c r="C312" s="174" t="s">
        <v>391</v>
      </c>
      <c r="D312" s="174" t="s">
        <v>123</v>
      </c>
      <c r="E312" s="175" t="s">
        <v>392</v>
      </c>
      <c r="F312" s="176" t="s">
        <v>393</v>
      </c>
      <c r="G312" s="177" t="s">
        <v>280</v>
      </c>
      <c r="H312" s="178">
        <v>9</v>
      </c>
      <c r="I312" s="179"/>
      <c r="J312" s="180">
        <f>ROUND(I312*H312,2)</f>
        <v>0</v>
      </c>
      <c r="K312" s="176" t="s">
        <v>127</v>
      </c>
      <c r="L312" s="40"/>
      <c r="M312" s="181" t="s">
        <v>19</v>
      </c>
      <c r="N312" s="182" t="s">
        <v>45</v>
      </c>
      <c r="O312" s="65"/>
      <c r="P312" s="183">
        <f>O312*H312</f>
        <v>0</v>
      </c>
      <c r="Q312" s="183">
        <v>0</v>
      </c>
      <c r="R312" s="183">
        <f>Q312*H312</f>
        <v>0</v>
      </c>
      <c r="S312" s="183">
        <v>8.2000000000000003E-2</v>
      </c>
      <c r="T312" s="184">
        <f>S312*H312</f>
        <v>0.73799999999999999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5" t="s">
        <v>128</v>
      </c>
      <c r="AT312" s="185" t="s">
        <v>123</v>
      </c>
      <c r="AU312" s="185" t="s">
        <v>84</v>
      </c>
      <c r="AY312" s="18" t="s">
        <v>121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8" t="s">
        <v>79</v>
      </c>
      <c r="BK312" s="186">
        <f>ROUND(I312*H312,2)</f>
        <v>0</v>
      </c>
      <c r="BL312" s="18" t="s">
        <v>128</v>
      </c>
      <c r="BM312" s="185" t="s">
        <v>394</v>
      </c>
    </row>
    <row r="313" spans="1:65" s="2" customFormat="1" ht="87.75">
      <c r="A313" s="35"/>
      <c r="B313" s="36"/>
      <c r="C313" s="37"/>
      <c r="D313" s="187" t="s">
        <v>130</v>
      </c>
      <c r="E313" s="37"/>
      <c r="F313" s="188" t="s">
        <v>395</v>
      </c>
      <c r="G313" s="37"/>
      <c r="H313" s="37"/>
      <c r="I313" s="189"/>
      <c r="J313" s="37"/>
      <c r="K313" s="37"/>
      <c r="L313" s="40"/>
      <c r="M313" s="190"/>
      <c r="N313" s="191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130</v>
      </c>
      <c r="AU313" s="18" t="s">
        <v>84</v>
      </c>
    </row>
    <row r="314" spans="1:65" s="14" customFormat="1" ht="11.25">
      <c r="B314" s="202"/>
      <c r="C314" s="203"/>
      <c r="D314" s="187" t="s">
        <v>132</v>
      </c>
      <c r="E314" s="204" t="s">
        <v>19</v>
      </c>
      <c r="F314" s="205" t="s">
        <v>289</v>
      </c>
      <c r="G314" s="203"/>
      <c r="H314" s="206">
        <v>9</v>
      </c>
      <c r="I314" s="207"/>
      <c r="J314" s="203"/>
      <c r="K314" s="203"/>
      <c r="L314" s="208"/>
      <c r="M314" s="209"/>
      <c r="N314" s="210"/>
      <c r="O314" s="210"/>
      <c r="P314" s="210"/>
      <c r="Q314" s="210"/>
      <c r="R314" s="210"/>
      <c r="S314" s="210"/>
      <c r="T314" s="211"/>
      <c r="AT314" s="212" t="s">
        <v>132</v>
      </c>
      <c r="AU314" s="212" t="s">
        <v>84</v>
      </c>
      <c r="AV314" s="14" t="s">
        <v>84</v>
      </c>
      <c r="AW314" s="14" t="s">
        <v>34</v>
      </c>
      <c r="AX314" s="14" t="s">
        <v>74</v>
      </c>
      <c r="AY314" s="212" t="s">
        <v>121</v>
      </c>
    </row>
    <row r="315" spans="1:65" s="15" customFormat="1" ht="11.25">
      <c r="B315" s="213"/>
      <c r="C315" s="214"/>
      <c r="D315" s="187" t="s">
        <v>132</v>
      </c>
      <c r="E315" s="215" t="s">
        <v>19</v>
      </c>
      <c r="F315" s="216" t="s">
        <v>135</v>
      </c>
      <c r="G315" s="214"/>
      <c r="H315" s="217">
        <v>9</v>
      </c>
      <c r="I315" s="218"/>
      <c r="J315" s="214"/>
      <c r="K315" s="214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132</v>
      </c>
      <c r="AU315" s="223" t="s">
        <v>84</v>
      </c>
      <c r="AV315" s="15" t="s">
        <v>128</v>
      </c>
      <c r="AW315" s="15" t="s">
        <v>34</v>
      </c>
      <c r="AX315" s="15" t="s">
        <v>79</v>
      </c>
      <c r="AY315" s="223" t="s">
        <v>121</v>
      </c>
    </row>
    <row r="316" spans="1:65" s="2" customFormat="1" ht="36">
      <c r="A316" s="35"/>
      <c r="B316" s="36"/>
      <c r="C316" s="174" t="s">
        <v>396</v>
      </c>
      <c r="D316" s="174" t="s">
        <v>123</v>
      </c>
      <c r="E316" s="175" t="s">
        <v>397</v>
      </c>
      <c r="F316" s="176" t="s">
        <v>398</v>
      </c>
      <c r="G316" s="177" t="s">
        <v>148</v>
      </c>
      <c r="H316" s="178">
        <v>1.7250000000000001</v>
      </c>
      <c r="I316" s="179"/>
      <c r="J316" s="180">
        <f>ROUND(I316*H316,2)</f>
        <v>0</v>
      </c>
      <c r="K316" s="176" t="s">
        <v>19</v>
      </c>
      <c r="L316" s="40"/>
      <c r="M316" s="181" t="s">
        <v>19</v>
      </c>
      <c r="N316" s="182" t="s">
        <v>45</v>
      </c>
      <c r="O316" s="65"/>
      <c r="P316" s="183">
        <f>O316*H316</f>
        <v>0</v>
      </c>
      <c r="Q316" s="183">
        <v>0</v>
      </c>
      <c r="R316" s="183">
        <f>Q316*H316</f>
        <v>0</v>
      </c>
      <c r="S316" s="183">
        <v>0</v>
      </c>
      <c r="T316" s="18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85" t="s">
        <v>128</v>
      </c>
      <c r="AT316" s="185" t="s">
        <v>123</v>
      </c>
      <c r="AU316" s="185" t="s">
        <v>84</v>
      </c>
      <c r="AY316" s="18" t="s">
        <v>121</v>
      </c>
      <c r="BE316" s="186">
        <f>IF(N316="základní",J316,0)</f>
        <v>0</v>
      </c>
      <c r="BF316" s="186">
        <f>IF(N316="snížená",J316,0)</f>
        <v>0</v>
      </c>
      <c r="BG316" s="186">
        <f>IF(N316="zákl. přenesená",J316,0)</f>
        <v>0</v>
      </c>
      <c r="BH316" s="186">
        <f>IF(N316="sníž. přenesená",J316,0)</f>
        <v>0</v>
      </c>
      <c r="BI316" s="186">
        <f>IF(N316="nulová",J316,0)</f>
        <v>0</v>
      </c>
      <c r="BJ316" s="18" t="s">
        <v>79</v>
      </c>
      <c r="BK316" s="186">
        <f>ROUND(I316*H316,2)</f>
        <v>0</v>
      </c>
      <c r="BL316" s="18" t="s">
        <v>128</v>
      </c>
      <c r="BM316" s="185" t="s">
        <v>399</v>
      </c>
    </row>
    <row r="317" spans="1:65" s="14" customFormat="1" ht="11.25">
      <c r="B317" s="202"/>
      <c r="C317" s="203"/>
      <c r="D317" s="187" t="s">
        <v>132</v>
      </c>
      <c r="E317" s="204" t="s">
        <v>19</v>
      </c>
      <c r="F317" s="205" t="s">
        <v>400</v>
      </c>
      <c r="G317" s="203"/>
      <c r="H317" s="206">
        <v>1.7250000000000001</v>
      </c>
      <c r="I317" s="207"/>
      <c r="J317" s="203"/>
      <c r="K317" s="203"/>
      <c r="L317" s="208"/>
      <c r="M317" s="209"/>
      <c r="N317" s="210"/>
      <c r="O317" s="210"/>
      <c r="P317" s="210"/>
      <c r="Q317" s="210"/>
      <c r="R317" s="210"/>
      <c r="S317" s="210"/>
      <c r="T317" s="211"/>
      <c r="AT317" s="212" t="s">
        <v>132</v>
      </c>
      <c r="AU317" s="212" t="s">
        <v>84</v>
      </c>
      <c r="AV317" s="14" t="s">
        <v>84</v>
      </c>
      <c r="AW317" s="14" t="s">
        <v>34</v>
      </c>
      <c r="AX317" s="14" t="s">
        <v>74</v>
      </c>
      <c r="AY317" s="212" t="s">
        <v>121</v>
      </c>
    </row>
    <row r="318" spans="1:65" s="15" customFormat="1" ht="11.25">
      <c r="B318" s="213"/>
      <c r="C318" s="214"/>
      <c r="D318" s="187" t="s">
        <v>132</v>
      </c>
      <c r="E318" s="215" t="s">
        <v>19</v>
      </c>
      <c r="F318" s="216" t="s">
        <v>135</v>
      </c>
      <c r="G318" s="214"/>
      <c r="H318" s="217">
        <v>1.7250000000000001</v>
      </c>
      <c r="I318" s="218"/>
      <c r="J318" s="214"/>
      <c r="K318" s="214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132</v>
      </c>
      <c r="AU318" s="223" t="s">
        <v>84</v>
      </c>
      <c r="AV318" s="15" t="s">
        <v>128</v>
      </c>
      <c r="AW318" s="15" t="s">
        <v>34</v>
      </c>
      <c r="AX318" s="15" t="s">
        <v>79</v>
      </c>
      <c r="AY318" s="223" t="s">
        <v>121</v>
      </c>
    </row>
    <row r="319" spans="1:65" s="2" customFormat="1" ht="24">
      <c r="A319" s="35"/>
      <c r="B319" s="36"/>
      <c r="C319" s="174" t="s">
        <v>401</v>
      </c>
      <c r="D319" s="174" t="s">
        <v>123</v>
      </c>
      <c r="E319" s="175" t="s">
        <v>402</v>
      </c>
      <c r="F319" s="176" t="s">
        <v>403</v>
      </c>
      <c r="G319" s="177" t="s">
        <v>148</v>
      </c>
      <c r="H319" s="178">
        <v>0.73799999999999999</v>
      </c>
      <c r="I319" s="179"/>
      <c r="J319" s="180">
        <f>ROUND(I319*H319,2)</f>
        <v>0</v>
      </c>
      <c r="K319" s="176" t="s">
        <v>19</v>
      </c>
      <c r="L319" s="40"/>
      <c r="M319" s="181" t="s">
        <v>19</v>
      </c>
      <c r="N319" s="182" t="s">
        <v>45</v>
      </c>
      <c r="O319" s="65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5" t="s">
        <v>128</v>
      </c>
      <c r="AT319" s="185" t="s">
        <v>123</v>
      </c>
      <c r="AU319" s="185" t="s">
        <v>84</v>
      </c>
      <c r="AY319" s="18" t="s">
        <v>121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8" t="s">
        <v>79</v>
      </c>
      <c r="BK319" s="186">
        <f>ROUND(I319*H319,2)</f>
        <v>0</v>
      </c>
      <c r="BL319" s="18" t="s">
        <v>128</v>
      </c>
      <c r="BM319" s="185" t="s">
        <v>404</v>
      </c>
    </row>
    <row r="320" spans="1:65" s="2" customFormat="1" ht="117">
      <c r="A320" s="35"/>
      <c r="B320" s="36"/>
      <c r="C320" s="37"/>
      <c r="D320" s="187" t="s">
        <v>130</v>
      </c>
      <c r="E320" s="37"/>
      <c r="F320" s="188" t="s">
        <v>405</v>
      </c>
      <c r="G320" s="37"/>
      <c r="H320" s="37"/>
      <c r="I320" s="189"/>
      <c r="J320" s="37"/>
      <c r="K320" s="37"/>
      <c r="L320" s="40"/>
      <c r="M320" s="190"/>
      <c r="N320" s="191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130</v>
      </c>
      <c r="AU320" s="18" t="s">
        <v>84</v>
      </c>
    </row>
    <row r="321" spans="1:65" s="14" customFormat="1" ht="11.25">
      <c r="B321" s="202"/>
      <c r="C321" s="203"/>
      <c r="D321" s="187" t="s">
        <v>132</v>
      </c>
      <c r="E321" s="204" t="s">
        <v>19</v>
      </c>
      <c r="F321" s="205" t="s">
        <v>406</v>
      </c>
      <c r="G321" s="203"/>
      <c r="H321" s="206">
        <v>0.73799999999999999</v>
      </c>
      <c r="I321" s="207"/>
      <c r="J321" s="203"/>
      <c r="K321" s="203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132</v>
      </c>
      <c r="AU321" s="212" t="s">
        <v>84</v>
      </c>
      <c r="AV321" s="14" t="s">
        <v>84</v>
      </c>
      <c r="AW321" s="14" t="s">
        <v>34</v>
      </c>
      <c r="AX321" s="14" t="s">
        <v>74</v>
      </c>
      <c r="AY321" s="212" t="s">
        <v>121</v>
      </c>
    </row>
    <row r="322" spans="1:65" s="15" customFormat="1" ht="11.25">
      <c r="B322" s="213"/>
      <c r="C322" s="214"/>
      <c r="D322" s="187" t="s">
        <v>132</v>
      </c>
      <c r="E322" s="215" t="s">
        <v>19</v>
      </c>
      <c r="F322" s="216" t="s">
        <v>135</v>
      </c>
      <c r="G322" s="214"/>
      <c r="H322" s="217">
        <v>0.73799999999999999</v>
      </c>
      <c r="I322" s="218"/>
      <c r="J322" s="214"/>
      <c r="K322" s="214"/>
      <c r="L322" s="219"/>
      <c r="M322" s="220"/>
      <c r="N322" s="221"/>
      <c r="O322" s="221"/>
      <c r="P322" s="221"/>
      <c r="Q322" s="221"/>
      <c r="R322" s="221"/>
      <c r="S322" s="221"/>
      <c r="T322" s="222"/>
      <c r="AT322" s="223" t="s">
        <v>132</v>
      </c>
      <c r="AU322" s="223" t="s">
        <v>84</v>
      </c>
      <c r="AV322" s="15" t="s">
        <v>128</v>
      </c>
      <c r="AW322" s="15" t="s">
        <v>34</v>
      </c>
      <c r="AX322" s="15" t="s">
        <v>79</v>
      </c>
      <c r="AY322" s="223" t="s">
        <v>121</v>
      </c>
    </row>
    <row r="323" spans="1:65" s="2" customFormat="1" ht="55.5" customHeight="1">
      <c r="A323" s="35"/>
      <c r="B323" s="36"/>
      <c r="C323" s="174" t="s">
        <v>407</v>
      </c>
      <c r="D323" s="174" t="s">
        <v>123</v>
      </c>
      <c r="E323" s="175" t="s">
        <v>408</v>
      </c>
      <c r="F323" s="176" t="s">
        <v>409</v>
      </c>
      <c r="G323" s="177" t="s">
        <v>148</v>
      </c>
      <c r="H323" s="178">
        <v>0.73799999999999999</v>
      </c>
      <c r="I323" s="179"/>
      <c r="J323" s="180">
        <f>ROUND(I323*H323,2)</f>
        <v>0</v>
      </c>
      <c r="K323" s="176" t="s">
        <v>127</v>
      </c>
      <c r="L323" s="40"/>
      <c r="M323" s="181" t="s">
        <v>19</v>
      </c>
      <c r="N323" s="182" t="s">
        <v>45</v>
      </c>
      <c r="O323" s="65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5" t="s">
        <v>128</v>
      </c>
      <c r="AT323" s="185" t="s">
        <v>123</v>
      </c>
      <c r="AU323" s="185" t="s">
        <v>84</v>
      </c>
      <c r="AY323" s="18" t="s">
        <v>121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8" t="s">
        <v>79</v>
      </c>
      <c r="BK323" s="186">
        <f>ROUND(I323*H323,2)</f>
        <v>0</v>
      </c>
      <c r="BL323" s="18" t="s">
        <v>128</v>
      </c>
      <c r="BM323" s="185" t="s">
        <v>410</v>
      </c>
    </row>
    <row r="324" spans="1:65" s="2" customFormat="1" ht="58.5">
      <c r="A324" s="35"/>
      <c r="B324" s="36"/>
      <c r="C324" s="37"/>
      <c r="D324" s="187" t="s">
        <v>130</v>
      </c>
      <c r="E324" s="37"/>
      <c r="F324" s="188" t="s">
        <v>150</v>
      </c>
      <c r="G324" s="37"/>
      <c r="H324" s="37"/>
      <c r="I324" s="189"/>
      <c r="J324" s="37"/>
      <c r="K324" s="37"/>
      <c r="L324" s="40"/>
      <c r="M324" s="190"/>
      <c r="N324" s="191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130</v>
      </c>
      <c r="AU324" s="18" t="s">
        <v>84</v>
      </c>
    </row>
    <row r="325" spans="1:65" s="14" customFormat="1" ht="11.25">
      <c r="B325" s="202"/>
      <c r="C325" s="203"/>
      <c r="D325" s="187" t="s">
        <v>132</v>
      </c>
      <c r="E325" s="204" t="s">
        <v>19</v>
      </c>
      <c r="F325" s="205" t="s">
        <v>406</v>
      </c>
      <c r="G325" s="203"/>
      <c r="H325" s="206">
        <v>0.73799999999999999</v>
      </c>
      <c r="I325" s="207"/>
      <c r="J325" s="203"/>
      <c r="K325" s="203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132</v>
      </c>
      <c r="AU325" s="212" t="s">
        <v>84</v>
      </c>
      <c r="AV325" s="14" t="s">
        <v>84</v>
      </c>
      <c r="AW325" s="14" t="s">
        <v>34</v>
      </c>
      <c r="AX325" s="14" t="s">
        <v>74</v>
      </c>
      <c r="AY325" s="212" t="s">
        <v>121</v>
      </c>
    </row>
    <row r="326" spans="1:65" s="15" customFormat="1" ht="11.25">
      <c r="B326" s="213"/>
      <c r="C326" s="214"/>
      <c r="D326" s="187" t="s">
        <v>132</v>
      </c>
      <c r="E326" s="215" t="s">
        <v>19</v>
      </c>
      <c r="F326" s="216" t="s">
        <v>135</v>
      </c>
      <c r="G326" s="214"/>
      <c r="H326" s="217">
        <v>0.73799999999999999</v>
      </c>
      <c r="I326" s="218"/>
      <c r="J326" s="214"/>
      <c r="K326" s="214"/>
      <c r="L326" s="219"/>
      <c r="M326" s="234"/>
      <c r="N326" s="235"/>
      <c r="O326" s="235"/>
      <c r="P326" s="235"/>
      <c r="Q326" s="235"/>
      <c r="R326" s="235"/>
      <c r="S326" s="235"/>
      <c r="T326" s="236"/>
      <c r="AT326" s="223" t="s">
        <v>132</v>
      </c>
      <c r="AU326" s="223" t="s">
        <v>84</v>
      </c>
      <c r="AV326" s="15" t="s">
        <v>128</v>
      </c>
      <c r="AW326" s="15" t="s">
        <v>34</v>
      </c>
      <c r="AX326" s="15" t="s">
        <v>79</v>
      </c>
      <c r="AY326" s="223" t="s">
        <v>121</v>
      </c>
    </row>
    <row r="327" spans="1:65" s="2" customFormat="1" ht="6.95" customHeight="1">
      <c r="A327" s="35"/>
      <c r="B327" s="48"/>
      <c r="C327" s="49"/>
      <c r="D327" s="49"/>
      <c r="E327" s="49"/>
      <c r="F327" s="49"/>
      <c r="G327" s="49"/>
      <c r="H327" s="49"/>
      <c r="I327" s="49"/>
      <c r="J327" s="49"/>
      <c r="K327" s="49"/>
      <c r="L327" s="40"/>
      <c r="M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</row>
  </sheetData>
  <sheetProtection algorithmName="SHA-512" hashValue="d28mdE3juBNXNOGUwQqhLRbse+Iq94pqFnx/tEZR0xVqLKJsJO5WivoHh/jAL8Ss0Dvt49p7Z+4p5/lJuF1dhw==" saltValue="dYype3863N0YXaKyfBNDlNhm5FskT4pt0/lUddIYwPbUPcvwElNLK44MweyabOK0oPJAUmCOrGrhfZWtld90Mg==" spinCount="100000" sheet="1" objects="1" scenarios="1" formatColumns="0" formatRows="0" autoFilter="0"/>
  <autoFilter ref="C90:K326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9"/>
  <sheetViews>
    <sheetView showGridLines="0" workbookViewId="0">
      <selection activeCell="F97" sqref="F9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86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84</v>
      </c>
    </row>
    <row r="4" spans="1:46" s="1" customFormat="1" ht="24.95" customHeight="1">
      <c r="B4" s="21"/>
      <c r="D4" s="104" t="s">
        <v>87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2" t="str">
        <f>'Rekapitulace stavby'!K6</f>
        <v>III/193 15 Křelovice-Krsov</v>
      </c>
      <c r="F7" s="363"/>
      <c r="G7" s="363"/>
      <c r="H7" s="363"/>
      <c r="L7" s="21"/>
    </row>
    <row r="8" spans="1:46" s="2" customFormat="1" ht="12" customHeight="1">
      <c r="A8" s="35"/>
      <c r="B8" s="40"/>
      <c r="C8" s="35"/>
      <c r="D8" s="106" t="s">
        <v>88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64" t="s">
        <v>411</v>
      </c>
      <c r="F9" s="365"/>
      <c r="G9" s="365"/>
      <c r="H9" s="36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25. 6. 2021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tr">
        <f>IF('Rekapitulace stavby'!E11="","",'Rekapitulace stavby'!E11)</f>
        <v xml:space="preserve"> 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26</v>
      </c>
      <c r="J20" s="108" t="s">
        <v>31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412</v>
      </c>
      <c r="F21" s="35"/>
      <c r="G21" s="35"/>
      <c r="H21" s="35"/>
      <c r="I21" s="106" t="s">
        <v>27</v>
      </c>
      <c r="J21" s="108" t="s">
        <v>33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35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>08179981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>Jiří Marek, Dolní Bělá 40, 331 52 Dolní Bělá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38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68" t="s">
        <v>19</v>
      </c>
      <c r="F27" s="368"/>
      <c r="G27" s="368"/>
      <c r="H27" s="36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40</v>
      </c>
      <c r="E30" s="35"/>
      <c r="F30" s="35"/>
      <c r="G30" s="35"/>
      <c r="H30" s="35"/>
      <c r="I30" s="35"/>
      <c r="J30" s="115">
        <f>ROUND(J81,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42</v>
      </c>
      <c r="G32" s="35"/>
      <c r="H32" s="35"/>
      <c r="I32" s="116" t="s">
        <v>41</v>
      </c>
      <c r="J32" s="116" t="s">
        <v>43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44</v>
      </c>
      <c r="E33" s="106" t="s">
        <v>45</v>
      </c>
      <c r="F33" s="118">
        <f>ROUND((SUM(BE81:BE88)),  2)</f>
        <v>0</v>
      </c>
      <c r="G33" s="35"/>
      <c r="H33" s="35"/>
      <c r="I33" s="119">
        <v>0.21</v>
      </c>
      <c r="J33" s="118">
        <f>ROUND(((SUM(BE81:BE88))*I33),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46</v>
      </c>
      <c r="F34" s="118">
        <f>ROUND((SUM(BF81:BF88)),  2)</f>
        <v>0</v>
      </c>
      <c r="G34" s="35"/>
      <c r="H34" s="35"/>
      <c r="I34" s="119">
        <v>0.15</v>
      </c>
      <c r="J34" s="118">
        <f>ROUND(((SUM(BF81:BF88))*I34),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47</v>
      </c>
      <c r="F35" s="118">
        <f>ROUND((SUM(BG81:BG88)),  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48</v>
      </c>
      <c r="F36" s="118">
        <f>ROUND((SUM(BH81:BH88)),  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49</v>
      </c>
      <c r="F37" s="118">
        <f>ROUND((SUM(BI81:BI88)),  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50</v>
      </c>
      <c r="E39" s="122"/>
      <c r="F39" s="122"/>
      <c r="G39" s="123" t="s">
        <v>51</v>
      </c>
      <c r="H39" s="124" t="s">
        <v>52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90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III/193 15 Křelovice-Krsov</v>
      </c>
      <c r="F48" s="370"/>
      <c r="G48" s="370"/>
      <c r="H48" s="37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88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1" t="str">
        <f>E9</f>
        <v>2 - Vedlejší rozpočtové náklady</v>
      </c>
      <c r="F50" s="371"/>
      <c r="G50" s="371"/>
      <c r="H50" s="37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 xml:space="preserve"> </v>
      </c>
      <c r="G52" s="37"/>
      <c r="H52" s="37"/>
      <c r="I52" s="30" t="s">
        <v>23</v>
      </c>
      <c r="J52" s="60" t="str">
        <f>IF(J12="","",J12)</f>
        <v>25. 6. 2021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>MENE Industry s.r.o., Ledce 268, 330 14 Ledce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35</v>
      </c>
      <c r="J55" s="33" t="str">
        <f>E24</f>
        <v>Jiří Marek, Dolní Bělá 40, 331 52 Dolní Bělá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1" t="s">
        <v>91</v>
      </c>
      <c r="D57" s="132"/>
      <c r="E57" s="132"/>
      <c r="F57" s="132"/>
      <c r="G57" s="132"/>
      <c r="H57" s="132"/>
      <c r="I57" s="132"/>
      <c r="J57" s="133" t="s">
        <v>92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72</v>
      </c>
      <c r="D59" s="37"/>
      <c r="E59" s="37"/>
      <c r="F59" s="37"/>
      <c r="G59" s="37"/>
      <c r="H59" s="37"/>
      <c r="I59" s="37"/>
      <c r="J59" s="78">
        <f>J81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93</v>
      </c>
    </row>
    <row r="60" spans="1:47" s="9" customFormat="1" ht="24.95" customHeight="1">
      <c r="B60" s="135"/>
      <c r="C60" s="136"/>
      <c r="D60" s="137" t="s">
        <v>413</v>
      </c>
      <c r="E60" s="138"/>
      <c r="F60" s="138"/>
      <c r="G60" s="138"/>
      <c r="H60" s="138"/>
      <c r="I60" s="138"/>
      <c r="J60" s="139">
        <f>J82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414</v>
      </c>
      <c r="E61" s="144"/>
      <c r="F61" s="144"/>
      <c r="G61" s="144"/>
      <c r="H61" s="144"/>
      <c r="I61" s="144"/>
      <c r="J61" s="145">
        <f>J83</f>
        <v>0</v>
      </c>
      <c r="K61" s="142"/>
      <c r="L61" s="146"/>
    </row>
    <row r="62" spans="1:47" s="2" customFormat="1" ht="21.7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0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6.95" customHeight="1">
      <c r="A63" s="3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7" spans="1:31" s="2" customFormat="1" ht="6.95" customHeight="1">
      <c r="A67" s="35"/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24.95" customHeight="1">
      <c r="A68" s="35"/>
      <c r="B68" s="36"/>
      <c r="C68" s="24" t="s">
        <v>106</v>
      </c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2" customHeight="1">
      <c r="A70" s="35"/>
      <c r="B70" s="36"/>
      <c r="C70" s="30" t="s">
        <v>16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6.5" customHeight="1">
      <c r="A71" s="35"/>
      <c r="B71" s="36"/>
      <c r="C71" s="37"/>
      <c r="D71" s="37"/>
      <c r="E71" s="369" t="str">
        <f>E7</f>
        <v>III/193 15 Křelovice-Krsov</v>
      </c>
      <c r="F71" s="370"/>
      <c r="G71" s="370"/>
      <c r="H71" s="370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88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41" t="str">
        <f>E9</f>
        <v>2 - Vedlejší rozpočtové náklady</v>
      </c>
      <c r="F73" s="371"/>
      <c r="G73" s="371"/>
      <c r="H73" s="371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21</v>
      </c>
      <c r="D75" s="37"/>
      <c r="E75" s="37"/>
      <c r="F75" s="28" t="str">
        <f>F12</f>
        <v xml:space="preserve"> </v>
      </c>
      <c r="G75" s="37"/>
      <c r="H75" s="37"/>
      <c r="I75" s="30" t="s">
        <v>23</v>
      </c>
      <c r="J75" s="60" t="str">
        <f>IF(J12="","",J12)</f>
        <v>25. 6. 2021</v>
      </c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40.15" customHeight="1">
      <c r="A77" s="35"/>
      <c r="B77" s="36"/>
      <c r="C77" s="30" t="s">
        <v>25</v>
      </c>
      <c r="D77" s="37"/>
      <c r="E77" s="37"/>
      <c r="F77" s="28" t="str">
        <f>E15</f>
        <v xml:space="preserve"> </v>
      </c>
      <c r="G77" s="37"/>
      <c r="H77" s="37"/>
      <c r="I77" s="30" t="s">
        <v>30</v>
      </c>
      <c r="J77" s="33" t="str">
        <f>E21</f>
        <v>MENE Industry s.r.o., Ledce 268, 330 14 Ledce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30" t="s">
        <v>28</v>
      </c>
      <c r="D78" s="37"/>
      <c r="E78" s="37"/>
      <c r="F78" s="28" t="str">
        <f>IF(E18="","",E18)</f>
        <v>Vyplň údaj</v>
      </c>
      <c r="G78" s="37"/>
      <c r="H78" s="37"/>
      <c r="I78" s="30" t="s">
        <v>35</v>
      </c>
      <c r="J78" s="33" t="str">
        <f>E24</f>
        <v>Jiří Marek, Dolní Bělá 40, 331 52 Dolní Bělá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0.3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1" customFormat="1" ht="29.25" customHeight="1">
      <c r="A80" s="147"/>
      <c r="B80" s="148"/>
      <c r="C80" s="149" t="s">
        <v>107</v>
      </c>
      <c r="D80" s="150" t="s">
        <v>59</v>
      </c>
      <c r="E80" s="150" t="s">
        <v>55</v>
      </c>
      <c r="F80" s="150" t="s">
        <v>56</v>
      </c>
      <c r="G80" s="150" t="s">
        <v>108</v>
      </c>
      <c r="H80" s="150" t="s">
        <v>109</v>
      </c>
      <c r="I80" s="150" t="s">
        <v>110</v>
      </c>
      <c r="J80" s="150" t="s">
        <v>92</v>
      </c>
      <c r="K80" s="151" t="s">
        <v>111</v>
      </c>
      <c r="L80" s="152"/>
      <c r="M80" s="69" t="s">
        <v>19</v>
      </c>
      <c r="N80" s="70" t="s">
        <v>44</v>
      </c>
      <c r="O80" s="70" t="s">
        <v>112</v>
      </c>
      <c r="P80" s="70" t="s">
        <v>113</v>
      </c>
      <c r="Q80" s="70" t="s">
        <v>114</v>
      </c>
      <c r="R80" s="70" t="s">
        <v>115</v>
      </c>
      <c r="S80" s="70" t="s">
        <v>116</v>
      </c>
      <c r="T80" s="71" t="s">
        <v>117</v>
      </c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</row>
    <row r="81" spans="1:65" s="2" customFormat="1" ht="22.9" customHeight="1">
      <c r="A81" s="35"/>
      <c r="B81" s="36"/>
      <c r="C81" s="76" t="s">
        <v>118</v>
      </c>
      <c r="D81" s="37"/>
      <c r="E81" s="37"/>
      <c r="F81" s="37"/>
      <c r="G81" s="37"/>
      <c r="H81" s="37"/>
      <c r="I81" s="37"/>
      <c r="J81" s="153">
        <f>BK81</f>
        <v>0</v>
      </c>
      <c r="K81" s="37"/>
      <c r="L81" s="40"/>
      <c r="M81" s="72"/>
      <c r="N81" s="154"/>
      <c r="O81" s="73"/>
      <c r="P81" s="155">
        <f>P82</f>
        <v>0</v>
      </c>
      <c r="Q81" s="73"/>
      <c r="R81" s="155">
        <f>R82</f>
        <v>0</v>
      </c>
      <c r="S81" s="73"/>
      <c r="T81" s="156">
        <f>T82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73</v>
      </c>
      <c r="AU81" s="18" t="s">
        <v>93</v>
      </c>
      <c r="BK81" s="157">
        <f>BK82</f>
        <v>0</v>
      </c>
    </row>
    <row r="82" spans="1:65" s="12" customFormat="1" ht="25.9" customHeight="1">
      <c r="B82" s="158"/>
      <c r="C82" s="159"/>
      <c r="D82" s="160" t="s">
        <v>73</v>
      </c>
      <c r="E82" s="161" t="s">
        <v>415</v>
      </c>
      <c r="F82" s="161" t="s">
        <v>85</v>
      </c>
      <c r="G82" s="159"/>
      <c r="H82" s="159"/>
      <c r="I82" s="162"/>
      <c r="J82" s="163">
        <f>BK82</f>
        <v>0</v>
      </c>
      <c r="K82" s="159"/>
      <c r="L82" s="164"/>
      <c r="M82" s="165"/>
      <c r="N82" s="166"/>
      <c r="O82" s="166"/>
      <c r="P82" s="167">
        <f>P83</f>
        <v>0</v>
      </c>
      <c r="Q82" s="166"/>
      <c r="R82" s="167">
        <f>R83</f>
        <v>0</v>
      </c>
      <c r="S82" s="166"/>
      <c r="T82" s="168">
        <f>T83</f>
        <v>0</v>
      </c>
      <c r="AR82" s="169" t="s">
        <v>152</v>
      </c>
      <c r="AT82" s="170" t="s">
        <v>73</v>
      </c>
      <c r="AU82" s="170" t="s">
        <v>74</v>
      </c>
      <c r="AY82" s="169" t="s">
        <v>121</v>
      </c>
      <c r="BK82" s="171">
        <f>BK83</f>
        <v>0</v>
      </c>
    </row>
    <row r="83" spans="1:65" s="12" customFormat="1" ht="22.9" customHeight="1">
      <c r="B83" s="158"/>
      <c r="C83" s="159"/>
      <c r="D83" s="160" t="s">
        <v>73</v>
      </c>
      <c r="E83" s="172" t="s">
        <v>416</v>
      </c>
      <c r="F83" s="172" t="s">
        <v>417</v>
      </c>
      <c r="G83" s="159"/>
      <c r="H83" s="159"/>
      <c r="I83" s="162"/>
      <c r="J83" s="173">
        <f>BK83</f>
        <v>0</v>
      </c>
      <c r="K83" s="159"/>
      <c r="L83" s="164"/>
      <c r="M83" s="165"/>
      <c r="N83" s="166"/>
      <c r="O83" s="166"/>
      <c r="P83" s="167">
        <f>SUM(P84:P88)</f>
        <v>0</v>
      </c>
      <c r="Q83" s="166"/>
      <c r="R83" s="167">
        <f>SUM(R84:R88)</f>
        <v>0</v>
      </c>
      <c r="S83" s="166"/>
      <c r="T83" s="168">
        <f>SUM(T84:T88)</f>
        <v>0</v>
      </c>
      <c r="AR83" s="169" t="s">
        <v>152</v>
      </c>
      <c r="AT83" s="170" t="s">
        <v>73</v>
      </c>
      <c r="AU83" s="170" t="s">
        <v>79</v>
      </c>
      <c r="AY83" s="169" t="s">
        <v>121</v>
      </c>
      <c r="BK83" s="171">
        <f>SUM(BK84:BK88)</f>
        <v>0</v>
      </c>
    </row>
    <row r="84" spans="1:65" s="2" customFormat="1" ht="16.5" customHeight="1">
      <c r="A84" s="35"/>
      <c r="B84" s="36"/>
      <c r="C84" s="174" t="s">
        <v>79</v>
      </c>
      <c r="D84" s="174" t="s">
        <v>123</v>
      </c>
      <c r="E84" s="175" t="s">
        <v>418</v>
      </c>
      <c r="F84" s="176" t="s">
        <v>419</v>
      </c>
      <c r="G84" s="177" t="s">
        <v>420</v>
      </c>
      <c r="H84" s="178">
        <v>1</v>
      </c>
      <c r="I84" s="179"/>
      <c r="J84" s="180">
        <f>ROUND(I84*H84,2)</f>
        <v>0</v>
      </c>
      <c r="K84" s="176" t="s">
        <v>127</v>
      </c>
      <c r="L84" s="40"/>
      <c r="M84" s="181" t="s">
        <v>19</v>
      </c>
      <c r="N84" s="182" t="s">
        <v>45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421</v>
      </c>
      <c r="AT84" s="185" t="s">
        <v>123</v>
      </c>
      <c r="AU84" s="185" t="s">
        <v>84</v>
      </c>
      <c r="AY84" s="18" t="s">
        <v>121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79</v>
      </c>
      <c r="BK84" s="186">
        <f>ROUND(I84*H84,2)</f>
        <v>0</v>
      </c>
      <c r="BL84" s="18" t="s">
        <v>421</v>
      </c>
      <c r="BM84" s="185" t="s">
        <v>422</v>
      </c>
    </row>
    <row r="85" spans="1:65" s="2" customFormat="1" ht="16.5" customHeight="1">
      <c r="A85" s="35"/>
      <c r="B85" s="36"/>
      <c r="C85" s="174" t="s">
        <v>84</v>
      </c>
      <c r="D85" s="174" t="s">
        <v>123</v>
      </c>
      <c r="E85" s="175" t="s">
        <v>423</v>
      </c>
      <c r="F85" s="176" t="s">
        <v>424</v>
      </c>
      <c r="G85" s="177" t="s">
        <v>420</v>
      </c>
      <c r="H85" s="178">
        <v>1</v>
      </c>
      <c r="I85" s="179"/>
      <c r="J85" s="180">
        <f>ROUND(I85*H85,2)</f>
        <v>0</v>
      </c>
      <c r="K85" s="176" t="s">
        <v>127</v>
      </c>
      <c r="L85" s="40"/>
      <c r="M85" s="181" t="s">
        <v>19</v>
      </c>
      <c r="N85" s="182" t="s">
        <v>45</v>
      </c>
      <c r="O85" s="65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5" t="s">
        <v>421</v>
      </c>
      <c r="AT85" s="185" t="s">
        <v>123</v>
      </c>
      <c r="AU85" s="185" t="s">
        <v>84</v>
      </c>
      <c r="AY85" s="18" t="s">
        <v>121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8" t="s">
        <v>79</v>
      </c>
      <c r="BK85" s="186">
        <f>ROUND(I85*H85,2)</f>
        <v>0</v>
      </c>
      <c r="BL85" s="18" t="s">
        <v>421</v>
      </c>
      <c r="BM85" s="185" t="s">
        <v>425</v>
      </c>
    </row>
    <row r="86" spans="1:65" s="2" customFormat="1" ht="16.5" customHeight="1">
      <c r="A86" s="35"/>
      <c r="B86" s="36"/>
      <c r="C86" s="174" t="s">
        <v>140</v>
      </c>
      <c r="D86" s="174" t="s">
        <v>123</v>
      </c>
      <c r="E86" s="175" t="s">
        <v>426</v>
      </c>
      <c r="F86" s="176" t="s">
        <v>427</v>
      </c>
      <c r="G86" s="177" t="s">
        <v>420</v>
      </c>
      <c r="H86" s="178">
        <v>1</v>
      </c>
      <c r="I86" s="179"/>
      <c r="J86" s="180">
        <f>ROUND(I86*H86,2)</f>
        <v>0</v>
      </c>
      <c r="K86" s="176" t="s">
        <v>127</v>
      </c>
      <c r="L86" s="40"/>
      <c r="M86" s="181" t="s">
        <v>19</v>
      </c>
      <c r="N86" s="182" t="s">
        <v>45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421</v>
      </c>
      <c r="AT86" s="185" t="s">
        <v>123</v>
      </c>
      <c r="AU86" s="185" t="s">
        <v>84</v>
      </c>
      <c r="AY86" s="18" t="s">
        <v>121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79</v>
      </c>
      <c r="BK86" s="186">
        <f>ROUND(I86*H86,2)</f>
        <v>0</v>
      </c>
      <c r="BL86" s="18" t="s">
        <v>421</v>
      </c>
      <c r="BM86" s="185" t="s">
        <v>428</v>
      </c>
    </row>
    <row r="87" spans="1:65" s="2" customFormat="1" ht="16.5" customHeight="1">
      <c r="A87" s="35"/>
      <c r="B87" s="36"/>
      <c r="C87" s="174" t="s">
        <v>128</v>
      </c>
      <c r="D87" s="174" t="s">
        <v>123</v>
      </c>
      <c r="E87" s="175" t="s">
        <v>429</v>
      </c>
      <c r="F87" s="176" t="s">
        <v>430</v>
      </c>
      <c r="G87" s="177" t="s">
        <v>420</v>
      </c>
      <c r="H87" s="178">
        <v>1</v>
      </c>
      <c r="I87" s="179"/>
      <c r="J87" s="180">
        <f>ROUND(I87*H87,2)</f>
        <v>0</v>
      </c>
      <c r="K87" s="176" t="s">
        <v>127</v>
      </c>
      <c r="L87" s="40"/>
      <c r="M87" s="181" t="s">
        <v>19</v>
      </c>
      <c r="N87" s="182" t="s">
        <v>45</v>
      </c>
      <c r="O87" s="65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5" t="s">
        <v>421</v>
      </c>
      <c r="AT87" s="185" t="s">
        <v>123</v>
      </c>
      <c r="AU87" s="185" t="s">
        <v>84</v>
      </c>
      <c r="AY87" s="18" t="s">
        <v>121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8" t="s">
        <v>79</v>
      </c>
      <c r="BK87" s="186">
        <f>ROUND(I87*H87,2)</f>
        <v>0</v>
      </c>
      <c r="BL87" s="18" t="s">
        <v>421</v>
      </c>
      <c r="BM87" s="185" t="s">
        <v>431</v>
      </c>
    </row>
    <row r="88" spans="1:65" s="2" customFormat="1" ht="39" hidden="1">
      <c r="A88" s="35"/>
      <c r="B88" s="36"/>
      <c r="C88" s="37"/>
      <c r="D88" s="187" t="s">
        <v>130</v>
      </c>
      <c r="E88" s="37"/>
      <c r="F88" s="188" t="s">
        <v>432</v>
      </c>
      <c r="G88" s="37"/>
      <c r="H88" s="37"/>
      <c r="I88" s="189"/>
      <c r="J88" s="37"/>
      <c r="K88" s="37"/>
      <c r="L88" s="40"/>
      <c r="M88" s="237"/>
      <c r="N88" s="238"/>
      <c r="O88" s="239"/>
      <c r="P88" s="239"/>
      <c r="Q88" s="239"/>
      <c r="R88" s="239"/>
      <c r="S88" s="239"/>
      <c r="T88" s="240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130</v>
      </c>
      <c r="AU88" s="18" t="s">
        <v>84</v>
      </c>
    </row>
    <row r="89" spans="1:65" s="2" customFormat="1" ht="6.95" customHeight="1">
      <c r="A89" s="35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0"/>
      <c r="M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</sheetData>
  <sheetProtection algorithmName="SHA-512" hashValue="d8zhsI/LVFicFZFJyzyKJjmz+68nMJJRJts+IcHpdy1rOGfsKoZFsCktcWAaWmR1oEXVbQONsV6iwRPtbxM9cQ==" saltValue="LnOzKuCmeP3F/ttWJQXQ4WTF6exfndRwc7iVNJwHOu9TPfFBnGUagMC6b0s9A0gRr3K/H8eUxSKb3S0qlL91ZA==" spinCount="100000" sheet="1" objects="1" scenarios="1" formatColumns="0" formatRows="0" autoFilter="0"/>
  <autoFilter ref="C80:K8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41" customWidth="1"/>
    <col min="2" max="2" width="1.6640625" style="241" customWidth="1"/>
    <col min="3" max="4" width="5" style="241" customWidth="1"/>
    <col min="5" max="5" width="11.6640625" style="241" customWidth="1"/>
    <col min="6" max="6" width="9.1640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40625" style="241" customWidth="1"/>
  </cols>
  <sheetData>
    <row r="1" spans="2:1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6" customFormat="1" ht="45" customHeight="1">
      <c r="B3" s="245"/>
      <c r="C3" s="373" t="s">
        <v>433</v>
      </c>
      <c r="D3" s="373"/>
      <c r="E3" s="373"/>
      <c r="F3" s="373"/>
      <c r="G3" s="373"/>
      <c r="H3" s="373"/>
      <c r="I3" s="373"/>
      <c r="J3" s="373"/>
      <c r="K3" s="246"/>
    </row>
    <row r="4" spans="2:11" s="1" customFormat="1" ht="25.5" customHeight="1">
      <c r="B4" s="247"/>
      <c r="C4" s="378" t="s">
        <v>434</v>
      </c>
      <c r="D4" s="378"/>
      <c r="E4" s="378"/>
      <c r="F4" s="378"/>
      <c r="G4" s="378"/>
      <c r="H4" s="378"/>
      <c r="I4" s="378"/>
      <c r="J4" s="378"/>
      <c r="K4" s="248"/>
    </row>
    <row r="5" spans="2:11" s="1" customFormat="1" ht="5.25" customHeight="1">
      <c r="B5" s="247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7"/>
      <c r="C6" s="377" t="s">
        <v>435</v>
      </c>
      <c r="D6" s="377"/>
      <c r="E6" s="377"/>
      <c r="F6" s="377"/>
      <c r="G6" s="377"/>
      <c r="H6" s="377"/>
      <c r="I6" s="377"/>
      <c r="J6" s="377"/>
      <c r="K6" s="248"/>
    </row>
    <row r="7" spans="2:11" s="1" customFormat="1" ht="15" customHeight="1">
      <c r="B7" s="251"/>
      <c r="C7" s="377" t="s">
        <v>436</v>
      </c>
      <c r="D7" s="377"/>
      <c r="E7" s="377"/>
      <c r="F7" s="377"/>
      <c r="G7" s="377"/>
      <c r="H7" s="377"/>
      <c r="I7" s="377"/>
      <c r="J7" s="377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377" t="s">
        <v>437</v>
      </c>
      <c r="D9" s="377"/>
      <c r="E9" s="377"/>
      <c r="F9" s="377"/>
      <c r="G9" s="377"/>
      <c r="H9" s="377"/>
      <c r="I9" s="377"/>
      <c r="J9" s="377"/>
      <c r="K9" s="248"/>
    </row>
    <row r="10" spans="2:11" s="1" customFormat="1" ht="15" customHeight="1">
      <c r="B10" s="251"/>
      <c r="C10" s="250"/>
      <c r="D10" s="377" t="s">
        <v>438</v>
      </c>
      <c r="E10" s="377"/>
      <c r="F10" s="377"/>
      <c r="G10" s="377"/>
      <c r="H10" s="377"/>
      <c r="I10" s="377"/>
      <c r="J10" s="377"/>
      <c r="K10" s="248"/>
    </row>
    <row r="11" spans="2:11" s="1" customFormat="1" ht="15" customHeight="1">
      <c r="B11" s="251"/>
      <c r="C11" s="252"/>
      <c r="D11" s="377" t="s">
        <v>439</v>
      </c>
      <c r="E11" s="377"/>
      <c r="F11" s="377"/>
      <c r="G11" s="377"/>
      <c r="H11" s="377"/>
      <c r="I11" s="377"/>
      <c r="J11" s="377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440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377" t="s">
        <v>441</v>
      </c>
      <c r="E15" s="377"/>
      <c r="F15" s="377"/>
      <c r="G15" s="377"/>
      <c r="H15" s="377"/>
      <c r="I15" s="377"/>
      <c r="J15" s="377"/>
      <c r="K15" s="248"/>
    </row>
    <row r="16" spans="2:11" s="1" customFormat="1" ht="15" customHeight="1">
      <c r="B16" s="251"/>
      <c r="C16" s="252"/>
      <c r="D16" s="377" t="s">
        <v>442</v>
      </c>
      <c r="E16" s="377"/>
      <c r="F16" s="377"/>
      <c r="G16" s="377"/>
      <c r="H16" s="377"/>
      <c r="I16" s="377"/>
      <c r="J16" s="377"/>
      <c r="K16" s="248"/>
    </row>
    <row r="17" spans="2:11" s="1" customFormat="1" ht="15" customHeight="1">
      <c r="B17" s="251"/>
      <c r="C17" s="252"/>
      <c r="D17" s="377" t="s">
        <v>443</v>
      </c>
      <c r="E17" s="377"/>
      <c r="F17" s="377"/>
      <c r="G17" s="377"/>
      <c r="H17" s="377"/>
      <c r="I17" s="377"/>
      <c r="J17" s="377"/>
      <c r="K17" s="248"/>
    </row>
    <row r="18" spans="2:11" s="1" customFormat="1" ht="15" customHeight="1">
      <c r="B18" s="251"/>
      <c r="C18" s="252"/>
      <c r="D18" s="252"/>
      <c r="E18" s="254" t="s">
        <v>81</v>
      </c>
      <c r="F18" s="377" t="s">
        <v>444</v>
      </c>
      <c r="G18" s="377"/>
      <c r="H18" s="377"/>
      <c r="I18" s="377"/>
      <c r="J18" s="377"/>
      <c r="K18" s="248"/>
    </row>
    <row r="19" spans="2:11" s="1" customFormat="1" ht="15" customHeight="1">
      <c r="B19" s="251"/>
      <c r="C19" s="252"/>
      <c r="D19" s="252"/>
      <c r="E19" s="254" t="s">
        <v>445</v>
      </c>
      <c r="F19" s="377" t="s">
        <v>446</v>
      </c>
      <c r="G19" s="377"/>
      <c r="H19" s="377"/>
      <c r="I19" s="377"/>
      <c r="J19" s="377"/>
      <c r="K19" s="248"/>
    </row>
    <row r="20" spans="2:11" s="1" customFormat="1" ht="15" customHeight="1">
      <c r="B20" s="251"/>
      <c r="C20" s="252"/>
      <c r="D20" s="252"/>
      <c r="E20" s="254" t="s">
        <v>447</v>
      </c>
      <c r="F20" s="377" t="s">
        <v>448</v>
      </c>
      <c r="G20" s="377"/>
      <c r="H20" s="377"/>
      <c r="I20" s="377"/>
      <c r="J20" s="377"/>
      <c r="K20" s="248"/>
    </row>
    <row r="21" spans="2:11" s="1" customFormat="1" ht="15" customHeight="1">
      <c r="B21" s="251"/>
      <c r="C21" s="252"/>
      <c r="D21" s="252"/>
      <c r="E21" s="254" t="s">
        <v>449</v>
      </c>
      <c r="F21" s="377" t="s">
        <v>450</v>
      </c>
      <c r="G21" s="377"/>
      <c r="H21" s="377"/>
      <c r="I21" s="377"/>
      <c r="J21" s="377"/>
      <c r="K21" s="248"/>
    </row>
    <row r="22" spans="2:11" s="1" customFormat="1" ht="15" customHeight="1">
      <c r="B22" s="251"/>
      <c r="C22" s="252"/>
      <c r="D22" s="252"/>
      <c r="E22" s="254" t="s">
        <v>451</v>
      </c>
      <c r="F22" s="377" t="s">
        <v>452</v>
      </c>
      <c r="G22" s="377"/>
      <c r="H22" s="377"/>
      <c r="I22" s="377"/>
      <c r="J22" s="377"/>
      <c r="K22" s="248"/>
    </row>
    <row r="23" spans="2:11" s="1" customFormat="1" ht="15" customHeight="1">
      <c r="B23" s="251"/>
      <c r="C23" s="252"/>
      <c r="D23" s="252"/>
      <c r="E23" s="254" t="s">
        <v>453</v>
      </c>
      <c r="F23" s="377" t="s">
        <v>454</v>
      </c>
      <c r="G23" s="377"/>
      <c r="H23" s="377"/>
      <c r="I23" s="377"/>
      <c r="J23" s="377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377" t="s">
        <v>455</v>
      </c>
      <c r="D25" s="377"/>
      <c r="E25" s="377"/>
      <c r="F25" s="377"/>
      <c r="G25" s="377"/>
      <c r="H25" s="377"/>
      <c r="I25" s="377"/>
      <c r="J25" s="377"/>
      <c r="K25" s="248"/>
    </row>
    <row r="26" spans="2:11" s="1" customFormat="1" ht="15" customHeight="1">
      <c r="B26" s="251"/>
      <c r="C26" s="377" t="s">
        <v>456</v>
      </c>
      <c r="D26" s="377"/>
      <c r="E26" s="377"/>
      <c r="F26" s="377"/>
      <c r="G26" s="377"/>
      <c r="H26" s="377"/>
      <c r="I26" s="377"/>
      <c r="J26" s="377"/>
      <c r="K26" s="248"/>
    </row>
    <row r="27" spans="2:11" s="1" customFormat="1" ht="15" customHeight="1">
      <c r="B27" s="251"/>
      <c r="C27" s="250"/>
      <c r="D27" s="377" t="s">
        <v>457</v>
      </c>
      <c r="E27" s="377"/>
      <c r="F27" s="377"/>
      <c r="G27" s="377"/>
      <c r="H27" s="377"/>
      <c r="I27" s="377"/>
      <c r="J27" s="377"/>
      <c r="K27" s="248"/>
    </row>
    <row r="28" spans="2:11" s="1" customFormat="1" ht="15" customHeight="1">
      <c r="B28" s="251"/>
      <c r="C28" s="252"/>
      <c r="D28" s="377" t="s">
        <v>458</v>
      </c>
      <c r="E28" s="377"/>
      <c r="F28" s="377"/>
      <c r="G28" s="377"/>
      <c r="H28" s="377"/>
      <c r="I28" s="377"/>
      <c r="J28" s="377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377" t="s">
        <v>459</v>
      </c>
      <c r="E30" s="377"/>
      <c r="F30" s="377"/>
      <c r="G30" s="377"/>
      <c r="H30" s="377"/>
      <c r="I30" s="377"/>
      <c r="J30" s="377"/>
      <c r="K30" s="248"/>
    </row>
    <row r="31" spans="2:11" s="1" customFormat="1" ht="15" customHeight="1">
      <c r="B31" s="251"/>
      <c r="C31" s="252"/>
      <c r="D31" s="377" t="s">
        <v>460</v>
      </c>
      <c r="E31" s="377"/>
      <c r="F31" s="377"/>
      <c r="G31" s="377"/>
      <c r="H31" s="377"/>
      <c r="I31" s="377"/>
      <c r="J31" s="377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377" t="s">
        <v>461</v>
      </c>
      <c r="E33" s="377"/>
      <c r="F33" s="377"/>
      <c r="G33" s="377"/>
      <c r="H33" s="377"/>
      <c r="I33" s="377"/>
      <c r="J33" s="377"/>
      <c r="K33" s="248"/>
    </row>
    <row r="34" spans="2:11" s="1" customFormat="1" ht="15" customHeight="1">
      <c r="B34" s="251"/>
      <c r="C34" s="252"/>
      <c r="D34" s="377" t="s">
        <v>462</v>
      </c>
      <c r="E34" s="377"/>
      <c r="F34" s="377"/>
      <c r="G34" s="377"/>
      <c r="H34" s="377"/>
      <c r="I34" s="377"/>
      <c r="J34" s="377"/>
      <c r="K34" s="248"/>
    </row>
    <row r="35" spans="2:11" s="1" customFormat="1" ht="15" customHeight="1">
      <c r="B35" s="251"/>
      <c r="C35" s="252"/>
      <c r="D35" s="377" t="s">
        <v>463</v>
      </c>
      <c r="E35" s="377"/>
      <c r="F35" s="377"/>
      <c r="G35" s="377"/>
      <c r="H35" s="377"/>
      <c r="I35" s="377"/>
      <c r="J35" s="377"/>
      <c r="K35" s="248"/>
    </row>
    <row r="36" spans="2:11" s="1" customFormat="1" ht="15" customHeight="1">
      <c r="B36" s="251"/>
      <c r="C36" s="252"/>
      <c r="D36" s="250"/>
      <c r="E36" s="253" t="s">
        <v>107</v>
      </c>
      <c r="F36" s="250"/>
      <c r="G36" s="377" t="s">
        <v>464</v>
      </c>
      <c r="H36" s="377"/>
      <c r="I36" s="377"/>
      <c r="J36" s="377"/>
      <c r="K36" s="248"/>
    </row>
    <row r="37" spans="2:11" s="1" customFormat="1" ht="30.75" customHeight="1">
      <c r="B37" s="251"/>
      <c r="C37" s="252"/>
      <c r="D37" s="250"/>
      <c r="E37" s="253" t="s">
        <v>465</v>
      </c>
      <c r="F37" s="250"/>
      <c r="G37" s="377" t="s">
        <v>466</v>
      </c>
      <c r="H37" s="377"/>
      <c r="I37" s="377"/>
      <c r="J37" s="377"/>
      <c r="K37" s="248"/>
    </row>
    <row r="38" spans="2:11" s="1" customFormat="1" ht="15" customHeight="1">
      <c r="B38" s="251"/>
      <c r="C38" s="252"/>
      <c r="D38" s="250"/>
      <c r="E38" s="253" t="s">
        <v>55</v>
      </c>
      <c r="F38" s="250"/>
      <c r="G38" s="377" t="s">
        <v>467</v>
      </c>
      <c r="H38" s="377"/>
      <c r="I38" s="377"/>
      <c r="J38" s="377"/>
      <c r="K38" s="248"/>
    </row>
    <row r="39" spans="2:11" s="1" customFormat="1" ht="15" customHeight="1">
      <c r="B39" s="251"/>
      <c r="C39" s="252"/>
      <c r="D39" s="250"/>
      <c r="E39" s="253" t="s">
        <v>56</v>
      </c>
      <c r="F39" s="250"/>
      <c r="G39" s="377" t="s">
        <v>468</v>
      </c>
      <c r="H39" s="377"/>
      <c r="I39" s="377"/>
      <c r="J39" s="377"/>
      <c r="K39" s="248"/>
    </row>
    <row r="40" spans="2:11" s="1" customFormat="1" ht="15" customHeight="1">
      <c r="B40" s="251"/>
      <c r="C40" s="252"/>
      <c r="D40" s="250"/>
      <c r="E40" s="253" t="s">
        <v>108</v>
      </c>
      <c r="F40" s="250"/>
      <c r="G40" s="377" t="s">
        <v>469</v>
      </c>
      <c r="H40" s="377"/>
      <c r="I40" s="377"/>
      <c r="J40" s="377"/>
      <c r="K40" s="248"/>
    </row>
    <row r="41" spans="2:11" s="1" customFormat="1" ht="15" customHeight="1">
      <c r="B41" s="251"/>
      <c r="C41" s="252"/>
      <c r="D41" s="250"/>
      <c r="E41" s="253" t="s">
        <v>109</v>
      </c>
      <c r="F41" s="250"/>
      <c r="G41" s="377" t="s">
        <v>470</v>
      </c>
      <c r="H41" s="377"/>
      <c r="I41" s="377"/>
      <c r="J41" s="377"/>
      <c r="K41" s="248"/>
    </row>
    <row r="42" spans="2:11" s="1" customFormat="1" ht="15" customHeight="1">
      <c r="B42" s="251"/>
      <c r="C42" s="252"/>
      <c r="D42" s="250"/>
      <c r="E42" s="253" t="s">
        <v>471</v>
      </c>
      <c r="F42" s="250"/>
      <c r="G42" s="377" t="s">
        <v>472</v>
      </c>
      <c r="H42" s="377"/>
      <c r="I42" s="377"/>
      <c r="J42" s="377"/>
      <c r="K42" s="248"/>
    </row>
    <row r="43" spans="2:11" s="1" customFormat="1" ht="15" customHeight="1">
      <c r="B43" s="251"/>
      <c r="C43" s="252"/>
      <c r="D43" s="250"/>
      <c r="E43" s="253"/>
      <c r="F43" s="250"/>
      <c r="G43" s="377" t="s">
        <v>473</v>
      </c>
      <c r="H43" s="377"/>
      <c r="I43" s="377"/>
      <c r="J43" s="377"/>
      <c r="K43" s="248"/>
    </row>
    <row r="44" spans="2:11" s="1" customFormat="1" ht="15" customHeight="1">
      <c r="B44" s="251"/>
      <c r="C44" s="252"/>
      <c r="D44" s="250"/>
      <c r="E44" s="253" t="s">
        <v>474</v>
      </c>
      <c r="F44" s="250"/>
      <c r="G44" s="377" t="s">
        <v>475</v>
      </c>
      <c r="H44" s="377"/>
      <c r="I44" s="377"/>
      <c r="J44" s="377"/>
      <c r="K44" s="248"/>
    </row>
    <row r="45" spans="2:11" s="1" customFormat="1" ht="15" customHeight="1">
      <c r="B45" s="251"/>
      <c r="C45" s="252"/>
      <c r="D45" s="250"/>
      <c r="E45" s="253" t="s">
        <v>111</v>
      </c>
      <c r="F45" s="250"/>
      <c r="G45" s="377" t="s">
        <v>476</v>
      </c>
      <c r="H45" s="377"/>
      <c r="I45" s="377"/>
      <c r="J45" s="377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377" t="s">
        <v>477</v>
      </c>
      <c r="E47" s="377"/>
      <c r="F47" s="377"/>
      <c r="G47" s="377"/>
      <c r="H47" s="377"/>
      <c r="I47" s="377"/>
      <c r="J47" s="377"/>
      <c r="K47" s="248"/>
    </row>
    <row r="48" spans="2:11" s="1" customFormat="1" ht="15" customHeight="1">
      <c r="B48" s="251"/>
      <c r="C48" s="252"/>
      <c r="D48" s="252"/>
      <c r="E48" s="377" t="s">
        <v>478</v>
      </c>
      <c r="F48" s="377"/>
      <c r="G48" s="377"/>
      <c r="H48" s="377"/>
      <c r="I48" s="377"/>
      <c r="J48" s="377"/>
      <c r="K48" s="248"/>
    </row>
    <row r="49" spans="2:11" s="1" customFormat="1" ht="15" customHeight="1">
      <c r="B49" s="251"/>
      <c r="C49" s="252"/>
      <c r="D49" s="252"/>
      <c r="E49" s="377" t="s">
        <v>479</v>
      </c>
      <c r="F49" s="377"/>
      <c r="G49" s="377"/>
      <c r="H49" s="377"/>
      <c r="I49" s="377"/>
      <c r="J49" s="377"/>
      <c r="K49" s="248"/>
    </row>
    <row r="50" spans="2:11" s="1" customFormat="1" ht="15" customHeight="1">
      <c r="B50" s="251"/>
      <c r="C50" s="252"/>
      <c r="D50" s="252"/>
      <c r="E50" s="377" t="s">
        <v>480</v>
      </c>
      <c r="F50" s="377"/>
      <c r="G50" s="377"/>
      <c r="H50" s="377"/>
      <c r="I50" s="377"/>
      <c r="J50" s="377"/>
      <c r="K50" s="248"/>
    </row>
    <row r="51" spans="2:11" s="1" customFormat="1" ht="15" customHeight="1">
      <c r="B51" s="251"/>
      <c r="C51" s="252"/>
      <c r="D51" s="377" t="s">
        <v>481</v>
      </c>
      <c r="E51" s="377"/>
      <c r="F51" s="377"/>
      <c r="G51" s="377"/>
      <c r="H51" s="377"/>
      <c r="I51" s="377"/>
      <c r="J51" s="377"/>
      <c r="K51" s="248"/>
    </row>
    <row r="52" spans="2:11" s="1" customFormat="1" ht="25.5" customHeight="1">
      <c r="B52" s="247"/>
      <c r="C52" s="378" t="s">
        <v>482</v>
      </c>
      <c r="D52" s="378"/>
      <c r="E52" s="378"/>
      <c r="F52" s="378"/>
      <c r="G52" s="378"/>
      <c r="H52" s="378"/>
      <c r="I52" s="378"/>
      <c r="J52" s="378"/>
      <c r="K52" s="248"/>
    </row>
    <row r="53" spans="2:11" s="1" customFormat="1" ht="5.25" customHeight="1">
      <c r="B53" s="247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7"/>
      <c r="C54" s="377" t="s">
        <v>483</v>
      </c>
      <c r="D54" s="377"/>
      <c r="E54" s="377"/>
      <c r="F54" s="377"/>
      <c r="G54" s="377"/>
      <c r="H54" s="377"/>
      <c r="I54" s="377"/>
      <c r="J54" s="377"/>
      <c r="K54" s="248"/>
    </row>
    <row r="55" spans="2:11" s="1" customFormat="1" ht="15" customHeight="1">
      <c r="B55" s="247"/>
      <c r="C55" s="377" t="s">
        <v>484</v>
      </c>
      <c r="D55" s="377"/>
      <c r="E55" s="377"/>
      <c r="F55" s="377"/>
      <c r="G55" s="377"/>
      <c r="H55" s="377"/>
      <c r="I55" s="377"/>
      <c r="J55" s="377"/>
      <c r="K55" s="248"/>
    </row>
    <row r="56" spans="2:11" s="1" customFormat="1" ht="12.75" customHeight="1">
      <c r="B56" s="247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7"/>
      <c r="C57" s="377" t="s">
        <v>485</v>
      </c>
      <c r="D57" s="377"/>
      <c r="E57" s="377"/>
      <c r="F57" s="377"/>
      <c r="G57" s="377"/>
      <c r="H57" s="377"/>
      <c r="I57" s="377"/>
      <c r="J57" s="377"/>
      <c r="K57" s="248"/>
    </row>
    <row r="58" spans="2:11" s="1" customFormat="1" ht="15" customHeight="1">
      <c r="B58" s="247"/>
      <c r="C58" s="252"/>
      <c r="D58" s="377" t="s">
        <v>486</v>
      </c>
      <c r="E58" s="377"/>
      <c r="F58" s="377"/>
      <c r="G58" s="377"/>
      <c r="H58" s="377"/>
      <c r="I58" s="377"/>
      <c r="J58" s="377"/>
      <c r="K58" s="248"/>
    </row>
    <row r="59" spans="2:11" s="1" customFormat="1" ht="15" customHeight="1">
      <c r="B59" s="247"/>
      <c r="C59" s="252"/>
      <c r="D59" s="377" t="s">
        <v>487</v>
      </c>
      <c r="E59" s="377"/>
      <c r="F59" s="377"/>
      <c r="G59" s="377"/>
      <c r="H59" s="377"/>
      <c r="I59" s="377"/>
      <c r="J59" s="377"/>
      <c r="K59" s="248"/>
    </row>
    <row r="60" spans="2:11" s="1" customFormat="1" ht="15" customHeight="1">
      <c r="B60" s="247"/>
      <c r="C60" s="252"/>
      <c r="D60" s="377" t="s">
        <v>488</v>
      </c>
      <c r="E60" s="377"/>
      <c r="F60" s="377"/>
      <c r="G60" s="377"/>
      <c r="H60" s="377"/>
      <c r="I60" s="377"/>
      <c r="J60" s="377"/>
      <c r="K60" s="248"/>
    </row>
    <row r="61" spans="2:11" s="1" customFormat="1" ht="15" customHeight="1">
      <c r="B61" s="247"/>
      <c r="C61" s="252"/>
      <c r="D61" s="377" t="s">
        <v>489</v>
      </c>
      <c r="E61" s="377"/>
      <c r="F61" s="377"/>
      <c r="G61" s="377"/>
      <c r="H61" s="377"/>
      <c r="I61" s="377"/>
      <c r="J61" s="377"/>
      <c r="K61" s="248"/>
    </row>
    <row r="62" spans="2:11" s="1" customFormat="1" ht="15" customHeight="1">
      <c r="B62" s="247"/>
      <c r="C62" s="252"/>
      <c r="D62" s="379" t="s">
        <v>490</v>
      </c>
      <c r="E62" s="379"/>
      <c r="F62" s="379"/>
      <c r="G62" s="379"/>
      <c r="H62" s="379"/>
      <c r="I62" s="379"/>
      <c r="J62" s="379"/>
      <c r="K62" s="248"/>
    </row>
    <row r="63" spans="2:11" s="1" customFormat="1" ht="15" customHeight="1">
      <c r="B63" s="247"/>
      <c r="C63" s="252"/>
      <c r="D63" s="377" t="s">
        <v>491</v>
      </c>
      <c r="E63" s="377"/>
      <c r="F63" s="377"/>
      <c r="G63" s="377"/>
      <c r="H63" s="377"/>
      <c r="I63" s="377"/>
      <c r="J63" s="377"/>
      <c r="K63" s="248"/>
    </row>
    <row r="64" spans="2:11" s="1" customFormat="1" ht="12.75" customHeight="1">
      <c r="B64" s="247"/>
      <c r="C64" s="252"/>
      <c r="D64" s="252"/>
      <c r="E64" s="255"/>
      <c r="F64" s="252"/>
      <c r="G64" s="252"/>
      <c r="H64" s="252"/>
      <c r="I64" s="252"/>
      <c r="J64" s="252"/>
      <c r="K64" s="248"/>
    </row>
    <row r="65" spans="2:11" s="1" customFormat="1" ht="15" customHeight="1">
      <c r="B65" s="247"/>
      <c r="C65" s="252"/>
      <c r="D65" s="377" t="s">
        <v>492</v>
      </c>
      <c r="E65" s="377"/>
      <c r="F65" s="377"/>
      <c r="G65" s="377"/>
      <c r="H65" s="377"/>
      <c r="I65" s="377"/>
      <c r="J65" s="377"/>
      <c r="K65" s="248"/>
    </row>
    <row r="66" spans="2:11" s="1" customFormat="1" ht="15" customHeight="1">
      <c r="B66" s="247"/>
      <c r="C66" s="252"/>
      <c r="D66" s="379" t="s">
        <v>493</v>
      </c>
      <c r="E66" s="379"/>
      <c r="F66" s="379"/>
      <c r="G66" s="379"/>
      <c r="H66" s="379"/>
      <c r="I66" s="379"/>
      <c r="J66" s="379"/>
      <c r="K66" s="248"/>
    </row>
    <row r="67" spans="2:11" s="1" customFormat="1" ht="15" customHeight="1">
      <c r="B67" s="247"/>
      <c r="C67" s="252"/>
      <c r="D67" s="377" t="s">
        <v>494</v>
      </c>
      <c r="E67" s="377"/>
      <c r="F67" s="377"/>
      <c r="G67" s="377"/>
      <c r="H67" s="377"/>
      <c r="I67" s="377"/>
      <c r="J67" s="377"/>
      <c r="K67" s="248"/>
    </row>
    <row r="68" spans="2:11" s="1" customFormat="1" ht="15" customHeight="1">
      <c r="B68" s="247"/>
      <c r="C68" s="252"/>
      <c r="D68" s="377" t="s">
        <v>495</v>
      </c>
      <c r="E68" s="377"/>
      <c r="F68" s="377"/>
      <c r="G68" s="377"/>
      <c r="H68" s="377"/>
      <c r="I68" s="377"/>
      <c r="J68" s="377"/>
      <c r="K68" s="248"/>
    </row>
    <row r="69" spans="2:11" s="1" customFormat="1" ht="15" customHeight="1">
      <c r="B69" s="247"/>
      <c r="C69" s="252"/>
      <c r="D69" s="377" t="s">
        <v>496</v>
      </c>
      <c r="E69" s="377"/>
      <c r="F69" s="377"/>
      <c r="G69" s="377"/>
      <c r="H69" s="377"/>
      <c r="I69" s="377"/>
      <c r="J69" s="377"/>
      <c r="K69" s="248"/>
    </row>
    <row r="70" spans="2:11" s="1" customFormat="1" ht="15" customHeight="1">
      <c r="B70" s="247"/>
      <c r="C70" s="252"/>
      <c r="D70" s="377" t="s">
        <v>497</v>
      </c>
      <c r="E70" s="377"/>
      <c r="F70" s="377"/>
      <c r="G70" s="377"/>
      <c r="H70" s="377"/>
      <c r="I70" s="377"/>
      <c r="J70" s="377"/>
      <c r="K70" s="248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372" t="s">
        <v>498</v>
      </c>
      <c r="D75" s="372"/>
      <c r="E75" s="372"/>
      <c r="F75" s="372"/>
      <c r="G75" s="372"/>
      <c r="H75" s="372"/>
      <c r="I75" s="372"/>
      <c r="J75" s="372"/>
      <c r="K75" s="265"/>
    </row>
    <row r="76" spans="2:11" s="1" customFormat="1" ht="17.25" customHeight="1">
      <c r="B76" s="264"/>
      <c r="C76" s="266" t="s">
        <v>499</v>
      </c>
      <c r="D76" s="266"/>
      <c r="E76" s="266"/>
      <c r="F76" s="266" t="s">
        <v>500</v>
      </c>
      <c r="G76" s="267"/>
      <c r="H76" s="266" t="s">
        <v>56</v>
      </c>
      <c r="I76" s="266" t="s">
        <v>59</v>
      </c>
      <c r="J76" s="266" t="s">
        <v>501</v>
      </c>
      <c r="K76" s="265"/>
    </row>
    <row r="77" spans="2:11" s="1" customFormat="1" ht="17.25" customHeight="1">
      <c r="B77" s="264"/>
      <c r="C77" s="268" t="s">
        <v>502</v>
      </c>
      <c r="D77" s="268"/>
      <c r="E77" s="268"/>
      <c r="F77" s="269" t="s">
        <v>503</v>
      </c>
      <c r="G77" s="270"/>
      <c r="H77" s="268"/>
      <c r="I77" s="268"/>
      <c r="J77" s="268" t="s">
        <v>504</v>
      </c>
      <c r="K77" s="265"/>
    </row>
    <row r="78" spans="2:11" s="1" customFormat="1" ht="5.25" customHeight="1">
      <c r="B78" s="264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4"/>
      <c r="C79" s="253" t="s">
        <v>55</v>
      </c>
      <c r="D79" s="273"/>
      <c r="E79" s="273"/>
      <c r="F79" s="274" t="s">
        <v>505</v>
      </c>
      <c r="G79" s="275"/>
      <c r="H79" s="253" t="s">
        <v>506</v>
      </c>
      <c r="I79" s="253" t="s">
        <v>507</v>
      </c>
      <c r="J79" s="253">
        <v>20</v>
      </c>
      <c r="K79" s="265"/>
    </row>
    <row r="80" spans="2:11" s="1" customFormat="1" ht="15" customHeight="1">
      <c r="B80" s="264"/>
      <c r="C80" s="253" t="s">
        <v>508</v>
      </c>
      <c r="D80" s="253"/>
      <c r="E80" s="253"/>
      <c r="F80" s="274" t="s">
        <v>505</v>
      </c>
      <c r="G80" s="275"/>
      <c r="H80" s="253" t="s">
        <v>509</v>
      </c>
      <c r="I80" s="253" t="s">
        <v>507</v>
      </c>
      <c r="J80" s="253">
        <v>120</v>
      </c>
      <c r="K80" s="265"/>
    </row>
    <row r="81" spans="2:11" s="1" customFormat="1" ht="15" customHeight="1">
      <c r="B81" s="276"/>
      <c r="C81" s="253" t="s">
        <v>510</v>
      </c>
      <c r="D81" s="253"/>
      <c r="E81" s="253"/>
      <c r="F81" s="274" t="s">
        <v>511</v>
      </c>
      <c r="G81" s="275"/>
      <c r="H81" s="253" t="s">
        <v>512</v>
      </c>
      <c r="I81" s="253" t="s">
        <v>507</v>
      </c>
      <c r="J81" s="253">
        <v>50</v>
      </c>
      <c r="K81" s="265"/>
    </row>
    <row r="82" spans="2:11" s="1" customFormat="1" ht="15" customHeight="1">
      <c r="B82" s="276"/>
      <c r="C82" s="253" t="s">
        <v>513</v>
      </c>
      <c r="D82" s="253"/>
      <c r="E82" s="253"/>
      <c r="F82" s="274" t="s">
        <v>505</v>
      </c>
      <c r="G82" s="275"/>
      <c r="H82" s="253" t="s">
        <v>514</v>
      </c>
      <c r="I82" s="253" t="s">
        <v>515</v>
      </c>
      <c r="J82" s="253"/>
      <c r="K82" s="265"/>
    </row>
    <row r="83" spans="2:11" s="1" customFormat="1" ht="15" customHeight="1">
      <c r="B83" s="276"/>
      <c r="C83" s="277" t="s">
        <v>516</v>
      </c>
      <c r="D83" s="277"/>
      <c r="E83" s="277"/>
      <c r="F83" s="278" t="s">
        <v>511</v>
      </c>
      <c r="G83" s="277"/>
      <c r="H83" s="277" t="s">
        <v>517</v>
      </c>
      <c r="I83" s="277" t="s">
        <v>507</v>
      </c>
      <c r="J83" s="277">
        <v>15</v>
      </c>
      <c r="K83" s="265"/>
    </row>
    <row r="84" spans="2:11" s="1" customFormat="1" ht="15" customHeight="1">
      <c r="B84" s="276"/>
      <c r="C84" s="277" t="s">
        <v>518</v>
      </c>
      <c r="D84" s="277"/>
      <c r="E84" s="277"/>
      <c r="F84" s="278" t="s">
        <v>511</v>
      </c>
      <c r="G84" s="277"/>
      <c r="H84" s="277" t="s">
        <v>519</v>
      </c>
      <c r="I84" s="277" t="s">
        <v>507</v>
      </c>
      <c r="J84" s="277">
        <v>15</v>
      </c>
      <c r="K84" s="265"/>
    </row>
    <row r="85" spans="2:11" s="1" customFormat="1" ht="15" customHeight="1">
      <c r="B85" s="276"/>
      <c r="C85" s="277" t="s">
        <v>520</v>
      </c>
      <c r="D85" s="277"/>
      <c r="E85" s="277"/>
      <c r="F85" s="278" t="s">
        <v>511</v>
      </c>
      <c r="G85" s="277"/>
      <c r="H85" s="277" t="s">
        <v>521</v>
      </c>
      <c r="I85" s="277" t="s">
        <v>507</v>
      </c>
      <c r="J85" s="277">
        <v>20</v>
      </c>
      <c r="K85" s="265"/>
    </row>
    <row r="86" spans="2:11" s="1" customFormat="1" ht="15" customHeight="1">
      <c r="B86" s="276"/>
      <c r="C86" s="277" t="s">
        <v>522</v>
      </c>
      <c r="D86" s="277"/>
      <c r="E86" s="277"/>
      <c r="F86" s="278" t="s">
        <v>511</v>
      </c>
      <c r="G86" s="277"/>
      <c r="H86" s="277" t="s">
        <v>523</v>
      </c>
      <c r="I86" s="277" t="s">
        <v>507</v>
      </c>
      <c r="J86" s="277">
        <v>20</v>
      </c>
      <c r="K86" s="265"/>
    </row>
    <row r="87" spans="2:11" s="1" customFormat="1" ht="15" customHeight="1">
      <c r="B87" s="276"/>
      <c r="C87" s="253" t="s">
        <v>524</v>
      </c>
      <c r="D87" s="253"/>
      <c r="E87" s="253"/>
      <c r="F87" s="274" t="s">
        <v>511</v>
      </c>
      <c r="G87" s="275"/>
      <c r="H87" s="253" t="s">
        <v>525</v>
      </c>
      <c r="I87" s="253" t="s">
        <v>507</v>
      </c>
      <c r="J87" s="253">
        <v>50</v>
      </c>
      <c r="K87" s="265"/>
    </row>
    <row r="88" spans="2:11" s="1" customFormat="1" ht="15" customHeight="1">
      <c r="B88" s="276"/>
      <c r="C88" s="253" t="s">
        <v>526</v>
      </c>
      <c r="D88" s="253"/>
      <c r="E88" s="253"/>
      <c r="F88" s="274" t="s">
        <v>511</v>
      </c>
      <c r="G88" s="275"/>
      <c r="H88" s="253" t="s">
        <v>527</v>
      </c>
      <c r="I88" s="253" t="s">
        <v>507</v>
      </c>
      <c r="J88" s="253">
        <v>20</v>
      </c>
      <c r="K88" s="265"/>
    </row>
    <row r="89" spans="2:11" s="1" customFormat="1" ht="15" customHeight="1">
      <c r="B89" s="276"/>
      <c r="C89" s="253" t="s">
        <v>528</v>
      </c>
      <c r="D89" s="253"/>
      <c r="E89" s="253"/>
      <c r="F89" s="274" t="s">
        <v>511</v>
      </c>
      <c r="G89" s="275"/>
      <c r="H89" s="253" t="s">
        <v>529</v>
      </c>
      <c r="I89" s="253" t="s">
        <v>507</v>
      </c>
      <c r="J89" s="253">
        <v>20</v>
      </c>
      <c r="K89" s="265"/>
    </row>
    <row r="90" spans="2:11" s="1" customFormat="1" ht="15" customHeight="1">
      <c r="B90" s="276"/>
      <c r="C90" s="253" t="s">
        <v>530</v>
      </c>
      <c r="D90" s="253"/>
      <c r="E90" s="253"/>
      <c r="F90" s="274" t="s">
        <v>511</v>
      </c>
      <c r="G90" s="275"/>
      <c r="H90" s="253" t="s">
        <v>531</v>
      </c>
      <c r="I90" s="253" t="s">
        <v>507</v>
      </c>
      <c r="J90" s="253">
        <v>50</v>
      </c>
      <c r="K90" s="265"/>
    </row>
    <row r="91" spans="2:11" s="1" customFormat="1" ht="15" customHeight="1">
      <c r="B91" s="276"/>
      <c r="C91" s="253" t="s">
        <v>532</v>
      </c>
      <c r="D91" s="253"/>
      <c r="E91" s="253"/>
      <c r="F91" s="274" t="s">
        <v>511</v>
      </c>
      <c r="G91" s="275"/>
      <c r="H91" s="253" t="s">
        <v>532</v>
      </c>
      <c r="I91" s="253" t="s">
        <v>507</v>
      </c>
      <c r="J91" s="253">
        <v>50</v>
      </c>
      <c r="K91" s="265"/>
    </row>
    <row r="92" spans="2:11" s="1" customFormat="1" ht="15" customHeight="1">
      <c r="B92" s="276"/>
      <c r="C92" s="253" t="s">
        <v>533</v>
      </c>
      <c r="D92" s="253"/>
      <c r="E92" s="253"/>
      <c r="F92" s="274" t="s">
        <v>511</v>
      </c>
      <c r="G92" s="275"/>
      <c r="H92" s="253" t="s">
        <v>534</v>
      </c>
      <c r="I92" s="253" t="s">
        <v>507</v>
      </c>
      <c r="J92" s="253">
        <v>255</v>
      </c>
      <c r="K92" s="265"/>
    </row>
    <row r="93" spans="2:11" s="1" customFormat="1" ht="15" customHeight="1">
      <c r="B93" s="276"/>
      <c r="C93" s="253" t="s">
        <v>535</v>
      </c>
      <c r="D93" s="253"/>
      <c r="E93" s="253"/>
      <c r="F93" s="274" t="s">
        <v>505</v>
      </c>
      <c r="G93" s="275"/>
      <c r="H93" s="253" t="s">
        <v>536</v>
      </c>
      <c r="I93" s="253" t="s">
        <v>537</v>
      </c>
      <c r="J93" s="253"/>
      <c r="K93" s="265"/>
    </row>
    <row r="94" spans="2:11" s="1" customFormat="1" ht="15" customHeight="1">
      <c r="B94" s="276"/>
      <c r="C94" s="253" t="s">
        <v>538</v>
      </c>
      <c r="D94" s="253"/>
      <c r="E94" s="253"/>
      <c r="F94" s="274" t="s">
        <v>505</v>
      </c>
      <c r="G94" s="275"/>
      <c r="H94" s="253" t="s">
        <v>539</v>
      </c>
      <c r="I94" s="253" t="s">
        <v>540</v>
      </c>
      <c r="J94" s="253"/>
      <c r="K94" s="265"/>
    </row>
    <row r="95" spans="2:11" s="1" customFormat="1" ht="15" customHeight="1">
      <c r="B95" s="276"/>
      <c r="C95" s="253" t="s">
        <v>541</v>
      </c>
      <c r="D95" s="253"/>
      <c r="E95" s="253"/>
      <c r="F95" s="274" t="s">
        <v>505</v>
      </c>
      <c r="G95" s="275"/>
      <c r="H95" s="253" t="s">
        <v>541</v>
      </c>
      <c r="I95" s="253" t="s">
        <v>540</v>
      </c>
      <c r="J95" s="253"/>
      <c r="K95" s="265"/>
    </row>
    <row r="96" spans="2:11" s="1" customFormat="1" ht="15" customHeight="1">
      <c r="B96" s="276"/>
      <c r="C96" s="253" t="s">
        <v>40</v>
      </c>
      <c r="D96" s="253"/>
      <c r="E96" s="253"/>
      <c r="F96" s="274" t="s">
        <v>505</v>
      </c>
      <c r="G96" s="275"/>
      <c r="H96" s="253" t="s">
        <v>542</v>
      </c>
      <c r="I96" s="253" t="s">
        <v>540</v>
      </c>
      <c r="J96" s="253"/>
      <c r="K96" s="265"/>
    </row>
    <row r="97" spans="2:11" s="1" customFormat="1" ht="15" customHeight="1">
      <c r="B97" s="276"/>
      <c r="C97" s="253" t="s">
        <v>50</v>
      </c>
      <c r="D97" s="253"/>
      <c r="E97" s="253"/>
      <c r="F97" s="274" t="s">
        <v>505</v>
      </c>
      <c r="G97" s="275"/>
      <c r="H97" s="253" t="s">
        <v>543</v>
      </c>
      <c r="I97" s="253" t="s">
        <v>540</v>
      </c>
      <c r="J97" s="253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372" t="s">
        <v>544</v>
      </c>
      <c r="D102" s="372"/>
      <c r="E102" s="372"/>
      <c r="F102" s="372"/>
      <c r="G102" s="372"/>
      <c r="H102" s="372"/>
      <c r="I102" s="372"/>
      <c r="J102" s="372"/>
      <c r="K102" s="265"/>
    </row>
    <row r="103" spans="2:11" s="1" customFormat="1" ht="17.25" customHeight="1">
      <c r="B103" s="264"/>
      <c r="C103" s="266" t="s">
        <v>499</v>
      </c>
      <c r="D103" s="266"/>
      <c r="E103" s="266"/>
      <c r="F103" s="266" t="s">
        <v>500</v>
      </c>
      <c r="G103" s="267"/>
      <c r="H103" s="266" t="s">
        <v>56</v>
      </c>
      <c r="I103" s="266" t="s">
        <v>59</v>
      </c>
      <c r="J103" s="266" t="s">
        <v>501</v>
      </c>
      <c r="K103" s="265"/>
    </row>
    <row r="104" spans="2:11" s="1" customFormat="1" ht="17.25" customHeight="1">
      <c r="B104" s="264"/>
      <c r="C104" s="268" t="s">
        <v>502</v>
      </c>
      <c r="D104" s="268"/>
      <c r="E104" s="268"/>
      <c r="F104" s="269" t="s">
        <v>503</v>
      </c>
      <c r="G104" s="270"/>
      <c r="H104" s="268"/>
      <c r="I104" s="268"/>
      <c r="J104" s="268" t="s">
        <v>504</v>
      </c>
      <c r="K104" s="265"/>
    </row>
    <row r="105" spans="2:11" s="1" customFormat="1" ht="5.25" customHeight="1">
      <c r="B105" s="264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4"/>
      <c r="C106" s="253" t="s">
        <v>55</v>
      </c>
      <c r="D106" s="273"/>
      <c r="E106" s="273"/>
      <c r="F106" s="274" t="s">
        <v>505</v>
      </c>
      <c r="G106" s="253"/>
      <c r="H106" s="253" t="s">
        <v>545</v>
      </c>
      <c r="I106" s="253" t="s">
        <v>507</v>
      </c>
      <c r="J106" s="253">
        <v>20</v>
      </c>
      <c r="K106" s="265"/>
    </row>
    <row r="107" spans="2:11" s="1" customFormat="1" ht="15" customHeight="1">
      <c r="B107" s="264"/>
      <c r="C107" s="253" t="s">
        <v>508</v>
      </c>
      <c r="D107" s="253"/>
      <c r="E107" s="253"/>
      <c r="F107" s="274" t="s">
        <v>505</v>
      </c>
      <c r="G107" s="253"/>
      <c r="H107" s="253" t="s">
        <v>545</v>
      </c>
      <c r="I107" s="253" t="s">
        <v>507</v>
      </c>
      <c r="J107" s="253">
        <v>120</v>
      </c>
      <c r="K107" s="265"/>
    </row>
    <row r="108" spans="2:11" s="1" customFormat="1" ht="15" customHeight="1">
      <c r="B108" s="276"/>
      <c r="C108" s="253" t="s">
        <v>510</v>
      </c>
      <c r="D108" s="253"/>
      <c r="E108" s="253"/>
      <c r="F108" s="274" t="s">
        <v>511</v>
      </c>
      <c r="G108" s="253"/>
      <c r="H108" s="253" t="s">
        <v>545</v>
      </c>
      <c r="I108" s="253" t="s">
        <v>507</v>
      </c>
      <c r="J108" s="253">
        <v>50</v>
      </c>
      <c r="K108" s="265"/>
    </row>
    <row r="109" spans="2:11" s="1" customFormat="1" ht="15" customHeight="1">
      <c r="B109" s="276"/>
      <c r="C109" s="253" t="s">
        <v>513</v>
      </c>
      <c r="D109" s="253"/>
      <c r="E109" s="253"/>
      <c r="F109" s="274" t="s">
        <v>505</v>
      </c>
      <c r="G109" s="253"/>
      <c r="H109" s="253" t="s">
        <v>545</v>
      </c>
      <c r="I109" s="253" t="s">
        <v>515</v>
      </c>
      <c r="J109" s="253"/>
      <c r="K109" s="265"/>
    </row>
    <row r="110" spans="2:11" s="1" customFormat="1" ht="15" customHeight="1">
      <c r="B110" s="276"/>
      <c r="C110" s="253" t="s">
        <v>524</v>
      </c>
      <c r="D110" s="253"/>
      <c r="E110" s="253"/>
      <c r="F110" s="274" t="s">
        <v>511</v>
      </c>
      <c r="G110" s="253"/>
      <c r="H110" s="253" t="s">
        <v>545</v>
      </c>
      <c r="I110" s="253" t="s">
        <v>507</v>
      </c>
      <c r="J110" s="253">
        <v>50</v>
      </c>
      <c r="K110" s="265"/>
    </row>
    <row r="111" spans="2:11" s="1" customFormat="1" ht="15" customHeight="1">
      <c r="B111" s="276"/>
      <c r="C111" s="253" t="s">
        <v>532</v>
      </c>
      <c r="D111" s="253"/>
      <c r="E111" s="253"/>
      <c r="F111" s="274" t="s">
        <v>511</v>
      </c>
      <c r="G111" s="253"/>
      <c r="H111" s="253" t="s">
        <v>545</v>
      </c>
      <c r="I111" s="253" t="s">
        <v>507</v>
      </c>
      <c r="J111" s="253">
        <v>50</v>
      </c>
      <c r="K111" s="265"/>
    </row>
    <row r="112" spans="2:11" s="1" customFormat="1" ht="15" customHeight="1">
      <c r="B112" s="276"/>
      <c r="C112" s="253" t="s">
        <v>530</v>
      </c>
      <c r="D112" s="253"/>
      <c r="E112" s="253"/>
      <c r="F112" s="274" t="s">
        <v>511</v>
      </c>
      <c r="G112" s="253"/>
      <c r="H112" s="253" t="s">
        <v>545</v>
      </c>
      <c r="I112" s="253" t="s">
        <v>507</v>
      </c>
      <c r="J112" s="253">
        <v>50</v>
      </c>
      <c r="K112" s="265"/>
    </row>
    <row r="113" spans="2:11" s="1" customFormat="1" ht="15" customHeight="1">
      <c r="B113" s="276"/>
      <c r="C113" s="253" t="s">
        <v>55</v>
      </c>
      <c r="D113" s="253"/>
      <c r="E113" s="253"/>
      <c r="F113" s="274" t="s">
        <v>505</v>
      </c>
      <c r="G113" s="253"/>
      <c r="H113" s="253" t="s">
        <v>546</v>
      </c>
      <c r="I113" s="253" t="s">
        <v>507</v>
      </c>
      <c r="J113" s="253">
        <v>20</v>
      </c>
      <c r="K113" s="265"/>
    </row>
    <row r="114" spans="2:11" s="1" customFormat="1" ht="15" customHeight="1">
      <c r="B114" s="276"/>
      <c r="C114" s="253" t="s">
        <v>547</v>
      </c>
      <c r="D114" s="253"/>
      <c r="E114" s="253"/>
      <c r="F114" s="274" t="s">
        <v>505</v>
      </c>
      <c r="G114" s="253"/>
      <c r="H114" s="253" t="s">
        <v>548</v>
      </c>
      <c r="I114" s="253" t="s">
        <v>507</v>
      </c>
      <c r="J114" s="253">
        <v>120</v>
      </c>
      <c r="K114" s="265"/>
    </row>
    <row r="115" spans="2:11" s="1" customFormat="1" ht="15" customHeight="1">
      <c r="B115" s="276"/>
      <c r="C115" s="253" t="s">
        <v>40</v>
      </c>
      <c r="D115" s="253"/>
      <c r="E115" s="253"/>
      <c r="F115" s="274" t="s">
        <v>505</v>
      </c>
      <c r="G115" s="253"/>
      <c r="H115" s="253" t="s">
        <v>549</v>
      </c>
      <c r="I115" s="253" t="s">
        <v>540</v>
      </c>
      <c r="J115" s="253"/>
      <c r="K115" s="265"/>
    </row>
    <row r="116" spans="2:11" s="1" customFormat="1" ht="15" customHeight="1">
      <c r="B116" s="276"/>
      <c r="C116" s="253" t="s">
        <v>50</v>
      </c>
      <c r="D116" s="253"/>
      <c r="E116" s="253"/>
      <c r="F116" s="274" t="s">
        <v>505</v>
      </c>
      <c r="G116" s="253"/>
      <c r="H116" s="253" t="s">
        <v>550</v>
      </c>
      <c r="I116" s="253" t="s">
        <v>540</v>
      </c>
      <c r="J116" s="253"/>
      <c r="K116" s="265"/>
    </row>
    <row r="117" spans="2:11" s="1" customFormat="1" ht="15" customHeight="1">
      <c r="B117" s="276"/>
      <c r="C117" s="253" t="s">
        <v>59</v>
      </c>
      <c r="D117" s="253"/>
      <c r="E117" s="253"/>
      <c r="F117" s="274" t="s">
        <v>505</v>
      </c>
      <c r="G117" s="253"/>
      <c r="H117" s="253" t="s">
        <v>551</v>
      </c>
      <c r="I117" s="253" t="s">
        <v>552</v>
      </c>
      <c r="J117" s="253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373" t="s">
        <v>553</v>
      </c>
      <c r="D122" s="373"/>
      <c r="E122" s="373"/>
      <c r="F122" s="373"/>
      <c r="G122" s="373"/>
      <c r="H122" s="373"/>
      <c r="I122" s="373"/>
      <c r="J122" s="373"/>
      <c r="K122" s="293"/>
    </row>
    <row r="123" spans="2:11" s="1" customFormat="1" ht="17.25" customHeight="1">
      <c r="B123" s="294"/>
      <c r="C123" s="266" t="s">
        <v>499</v>
      </c>
      <c r="D123" s="266"/>
      <c r="E123" s="266"/>
      <c r="F123" s="266" t="s">
        <v>500</v>
      </c>
      <c r="G123" s="267"/>
      <c r="H123" s="266" t="s">
        <v>56</v>
      </c>
      <c r="I123" s="266" t="s">
        <v>59</v>
      </c>
      <c r="J123" s="266" t="s">
        <v>501</v>
      </c>
      <c r="K123" s="295"/>
    </row>
    <row r="124" spans="2:11" s="1" customFormat="1" ht="17.25" customHeight="1">
      <c r="B124" s="294"/>
      <c r="C124" s="268" t="s">
        <v>502</v>
      </c>
      <c r="D124" s="268"/>
      <c r="E124" s="268"/>
      <c r="F124" s="269" t="s">
        <v>503</v>
      </c>
      <c r="G124" s="270"/>
      <c r="H124" s="268"/>
      <c r="I124" s="268"/>
      <c r="J124" s="268" t="s">
        <v>504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3" t="s">
        <v>508</v>
      </c>
      <c r="D126" s="273"/>
      <c r="E126" s="273"/>
      <c r="F126" s="274" t="s">
        <v>505</v>
      </c>
      <c r="G126" s="253"/>
      <c r="H126" s="253" t="s">
        <v>545</v>
      </c>
      <c r="I126" s="253" t="s">
        <v>507</v>
      </c>
      <c r="J126" s="253">
        <v>120</v>
      </c>
      <c r="K126" s="299"/>
    </row>
    <row r="127" spans="2:11" s="1" customFormat="1" ht="15" customHeight="1">
      <c r="B127" s="296"/>
      <c r="C127" s="253" t="s">
        <v>554</v>
      </c>
      <c r="D127" s="253"/>
      <c r="E127" s="253"/>
      <c r="F127" s="274" t="s">
        <v>505</v>
      </c>
      <c r="G127" s="253"/>
      <c r="H127" s="253" t="s">
        <v>555</v>
      </c>
      <c r="I127" s="253" t="s">
        <v>507</v>
      </c>
      <c r="J127" s="253" t="s">
        <v>556</v>
      </c>
      <c r="K127" s="299"/>
    </row>
    <row r="128" spans="2:11" s="1" customFormat="1" ht="15" customHeight="1">
      <c r="B128" s="296"/>
      <c r="C128" s="253" t="s">
        <v>453</v>
      </c>
      <c r="D128" s="253"/>
      <c r="E128" s="253"/>
      <c r="F128" s="274" t="s">
        <v>505</v>
      </c>
      <c r="G128" s="253"/>
      <c r="H128" s="253" t="s">
        <v>557</v>
      </c>
      <c r="I128" s="253" t="s">
        <v>507</v>
      </c>
      <c r="J128" s="253" t="s">
        <v>556</v>
      </c>
      <c r="K128" s="299"/>
    </row>
    <row r="129" spans="2:11" s="1" customFormat="1" ht="15" customHeight="1">
      <c r="B129" s="296"/>
      <c r="C129" s="253" t="s">
        <v>516</v>
      </c>
      <c r="D129" s="253"/>
      <c r="E129" s="253"/>
      <c r="F129" s="274" t="s">
        <v>511</v>
      </c>
      <c r="G129" s="253"/>
      <c r="H129" s="253" t="s">
        <v>517</v>
      </c>
      <c r="I129" s="253" t="s">
        <v>507</v>
      </c>
      <c r="J129" s="253">
        <v>15</v>
      </c>
      <c r="K129" s="299"/>
    </row>
    <row r="130" spans="2:11" s="1" customFormat="1" ht="15" customHeight="1">
      <c r="B130" s="296"/>
      <c r="C130" s="277" t="s">
        <v>518</v>
      </c>
      <c r="D130" s="277"/>
      <c r="E130" s="277"/>
      <c r="F130" s="278" t="s">
        <v>511</v>
      </c>
      <c r="G130" s="277"/>
      <c r="H130" s="277" t="s">
        <v>519</v>
      </c>
      <c r="I130" s="277" t="s">
        <v>507</v>
      </c>
      <c r="J130" s="277">
        <v>15</v>
      </c>
      <c r="K130" s="299"/>
    </row>
    <row r="131" spans="2:11" s="1" customFormat="1" ht="15" customHeight="1">
      <c r="B131" s="296"/>
      <c r="C131" s="277" t="s">
        <v>520</v>
      </c>
      <c r="D131" s="277"/>
      <c r="E131" s="277"/>
      <c r="F131" s="278" t="s">
        <v>511</v>
      </c>
      <c r="G131" s="277"/>
      <c r="H131" s="277" t="s">
        <v>521</v>
      </c>
      <c r="I131" s="277" t="s">
        <v>507</v>
      </c>
      <c r="J131" s="277">
        <v>20</v>
      </c>
      <c r="K131" s="299"/>
    </row>
    <row r="132" spans="2:11" s="1" customFormat="1" ht="15" customHeight="1">
      <c r="B132" s="296"/>
      <c r="C132" s="277" t="s">
        <v>522</v>
      </c>
      <c r="D132" s="277"/>
      <c r="E132" s="277"/>
      <c r="F132" s="278" t="s">
        <v>511</v>
      </c>
      <c r="G132" s="277"/>
      <c r="H132" s="277" t="s">
        <v>523</v>
      </c>
      <c r="I132" s="277" t="s">
        <v>507</v>
      </c>
      <c r="J132" s="277">
        <v>20</v>
      </c>
      <c r="K132" s="299"/>
    </row>
    <row r="133" spans="2:11" s="1" customFormat="1" ht="15" customHeight="1">
      <c r="B133" s="296"/>
      <c r="C133" s="253" t="s">
        <v>510</v>
      </c>
      <c r="D133" s="253"/>
      <c r="E133" s="253"/>
      <c r="F133" s="274" t="s">
        <v>511</v>
      </c>
      <c r="G133" s="253"/>
      <c r="H133" s="253" t="s">
        <v>545</v>
      </c>
      <c r="I133" s="253" t="s">
        <v>507</v>
      </c>
      <c r="J133" s="253">
        <v>50</v>
      </c>
      <c r="K133" s="299"/>
    </row>
    <row r="134" spans="2:11" s="1" customFormat="1" ht="15" customHeight="1">
      <c r="B134" s="296"/>
      <c r="C134" s="253" t="s">
        <v>524</v>
      </c>
      <c r="D134" s="253"/>
      <c r="E134" s="253"/>
      <c r="F134" s="274" t="s">
        <v>511</v>
      </c>
      <c r="G134" s="253"/>
      <c r="H134" s="253" t="s">
        <v>545</v>
      </c>
      <c r="I134" s="253" t="s">
        <v>507</v>
      </c>
      <c r="J134" s="253">
        <v>50</v>
      </c>
      <c r="K134" s="299"/>
    </row>
    <row r="135" spans="2:11" s="1" customFormat="1" ht="15" customHeight="1">
      <c r="B135" s="296"/>
      <c r="C135" s="253" t="s">
        <v>530</v>
      </c>
      <c r="D135" s="253"/>
      <c r="E135" s="253"/>
      <c r="F135" s="274" t="s">
        <v>511</v>
      </c>
      <c r="G135" s="253"/>
      <c r="H135" s="253" t="s">
        <v>545</v>
      </c>
      <c r="I135" s="253" t="s">
        <v>507</v>
      </c>
      <c r="J135" s="253">
        <v>50</v>
      </c>
      <c r="K135" s="299"/>
    </row>
    <row r="136" spans="2:11" s="1" customFormat="1" ht="15" customHeight="1">
      <c r="B136" s="296"/>
      <c r="C136" s="253" t="s">
        <v>532</v>
      </c>
      <c r="D136" s="253"/>
      <c r="E136" s="253"/>
      <c r="F136" s="274" t="s">
        <v>511</v>
      </c>
      <c r="G136" s="253"/>
      <c r="H136" s="253" t="s">
        <v>545</v>
      </c>
      <c r="I136" s="253" t="s">
        <v>507</v>
      </c>
      <c r="J136" s="253">
        <v>50</v>
      </c>
      <c r="K136" s="299"/>
    </row>
    <row r="137" spans="2:11" s="1" customFormat="1" ht="15" customHeight="1">
      <c r="B137" s="296"/>
      <c r="C137" s="253" t="s">
        <v>533</v>
      </c>
      <c r="D137" s="253"/>
      <c r="E137" s="253"/>
      <c r="F137" s="274" t="s">
        <v>511</v>
      </c>
      <c r="G137" s="253"/>
      <c r="H137" s="253" t="s">
        <v>558</v>
      </c>
      <c r="I137" s="253" t="s">
        <v>507</v>
      </c>
      <c r="J137" s="253">
        <v>255</v>
      </c>
      <c r="K137" s="299"/>
    </row>
    <row r="138" spans="2:11" s="1" customFormat="1" ht="15" customHeight="1">
      <c r="B138" s="296"/>
      <c r="C138" s="253" t="s">
        <v>535</v>
      </c>
      <c r="D138" s="253"/>
      <c r="E138" s="253"/>
      <c r="F138" s="274" t="s">
        <v>505</v>
      </c>
      <c r="G138" s="253"/>
      <c r="H138" s="253" t="s">
        <v>559</v>
      </c>
      <c r="I138" s="253" t="s">
        <v>537</v>
      </c>
      <c r="J138" s="253"/>
      <c r="K138" s="299"/>
    </row>
    <row r="139" spans="2:11" s="1" customFormat="1" ht="15" customHeight="1">
      <c r="B139" s="296"/>
      <c r="C139" s="253" t="s">
        <v>538</v>
      </c>
      <c r="D139" s="253"/>
      <c r="E139" s="253"/>
      <c r="F139" s="274" t="s">
        <v>505</v>
      </c>
      <c r="G139" s="253"/>
      <c r="H139" s="253" t="s">
        <v>560</v>
      </c>
      <c r="I139" s="253" t="s">
        <v>540</v>
      </c>
      <c r="J139" s="253"/>
      <c r="K139" s="299"/>
    </row>
    <row r="140" spans="2:11" s="1" customFormat="1" ht="15" customHeight="1">
      <c r="B140" s="296"/>
      <c r="C140" s="253" t="s">
        <v>541</v>
      </c>
      <c r="D140" s="253"/>
      <c r="E140" s="253"/>
      <c r="F140" s="274" t="s">
        <v>505</v>
      </c>
      <c r="G140" s="253"/>
      <c r="H140" s="253" t="s">
        <v>541</v>
      </c>
      <c r="I140" s="253" t="s">
        <v>540</v>
      </c>
      <c r="J140" s="253"/>
      <c r="K140" s="299"/>
    </row>
    <row r="141" spans="2:11" s="1" customFormat="1" ht="15" customHeight="1">
      <c r="B141" s="296"/>
      <c r="C141" s="253" t="s">
        <v>40</v>
      </c>
      <c r="D141" s="253"/>
      <c r="E141" s="253"/>
      <c r="F141" s="274" t="s">
        <v>505</v>
      </c>
      <c r="G141" s="253"/>
      <c r="H141" s="253" t="s">
        <v>561</v>
      </c>
      <c r="I141" s="253" t="s">
        <v>540</v>
      </c>
      <c r="J141" s="253"/>
      <c r="K141" s="299"/>
    </row>
    <row r="142" spans="2:11" s="1" customFormat="1" ht="15" customHeight="1">
      <c r="B142" s="296"/>
      <c r="C142" s="253" t="s">
        <v>562</v>
      </c>
      <c r="D142" s="253"/>
      <c r="E142" s="253"/>
      <c r="F142" s="274" t="s">
        <v>505</v>
      </c>
      <c r="G142" s="253"/>
      <c r="H142" s="253" t="s">
        <v>563</v>
      </c>
      <c r="I142" s="253" t="s">
        <v>540</v>
      </c>
      <c r="J142" s="253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372" t="s">
        <v>564</v>
      </c>
      <c r="D147" s="372"/>
      <c r="E147" s="372"/>
      <c r="F147" s="372"/>
      <c r="G147" s="372"/>
      <c r="H147" s="372"/>
      <c r="I147" s="372"/>
      <c r="J147" s="372"/>
      <c r="K147" s="265"/>
    </row>
    <row r="148" spans="2:11" s="1" customFormat="1" ht="17.25" customHeight="1">
      <c r="B148" s="264"/>
      <c r="C148" s="266" t="s">
        <v>499</v>
      </c>
      <c r="D148" s="266"/>
      <c r="E148" s="266"/>
      <c r="F148" s="266" t="s">
        <v>500</v>
      </c>
      <c r="G148" s="267"/>
      <c r="H148" s="266" t="s">
        <v>56</v>
      </c>
      <c r="I148" s="266" t="s">
        <v>59</v>
      </c>
      <c r="J148" s="266" t="s">
        <v>501</v>
      </c>
      <c r="K148" s="265"/>
    </row>
    <row r="149" spans="2:11" s="1" customFormat="1" ht="17.25" customHeight="1">
      <c r="B149" s="264"/>
      <c r="C149" s="268" t="s">
        <v>502</v>
      </c>
      <c r="D149" s="268"/>
      <c r="E149" s="268"/>
      <c r="F149" s="269" t="s">
        <v>503</v>
      </c>
      <c r="G149" s="270"/>
      <c r="H149" s="268"/>
      <c r="I149" s="268"/>
      <c r="J149" s="268" t="s">
        <v>504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508</v>
      </c>
      <c r="D151" s="253"/>
      <c r="E151" s="253"/>
      <c r="F151" s="304" t="s">
        <v>505</v>
      </c>
      <c r="G151" s="253"/>
      <c r="H151" s="303" t="s">
        <v>545</v>
      </c>
      <c r="I151" s="303" t="s">
        <v>507</v>
      </c>
      <c r="J151" s="303">
        <v>120</v>
      </c>
      <c r="K151" s="299"/>
    </row>
    <row r="152" spans="2:11" s="1" customFormat="1" ht="15" customHeight="1">
      <c r="B152" s="276"/>
      <c r="C152" s="303" t="s">
        <v>554</v>
      </c>
      <c r="D152" s="253"/>
      <c r="E152" s="253"/>
      <c r="F152" s="304" t="s">
        <v>505</v>
      </c>
      <c r="G152" s="253"/>
      <c r="H152" s="303" t="s">
        <v>565</v>
      </c>
      <c r="I152" s="303" t="s">
        <v>507</v>
      </c>
      <c r="J152" s="303" t="s">
        <v>556</v>
      </c>
      <c r="K152" s="299"/>
    </row>
    <row r="153" spans="2:11" s="1" customFormat="1" ht="15" customHeight="1">
      <c r="B153" s="276"/>
      <c r="C153" s="303" t="s">
        <v>453</v>
      </c>
      <c r="D153" s="253"/>
      <c r="E153" s="253"/>
      <c r="F153" s="304" t="s">
        <v>505</v>
      </c>
      <c r="G153" s="253"/>
      <c r="H153" s="303" t="s">
        <v>566</v>
      </c>
      <c r="I153" s="303" t="s">
        <v>507</v>
      </c>
      <c r="J153" s="303" t="s">
        <v>556</v>
      </c>
      <c r="K153" s="299"/>
    </row>
    <row r="154" spans="2:11" s="1" customFormat="1" ht="15" customHeight="1">
      <c r="B154" s="276"/>
      <c r="C154" s="303" t="s">
        <v>510</v>
      </c>
      <c r="D154" s="253"/>
      <c r="E154" s="253"/>
      <c r="F154" s="304" t="s">
        <v>511</v>
      </c>
      <c r="G154" s="253"/>
      <c r="H154" s="303" t="s">
        <v>545</v>
      </c>
      <c r="I154" s="303" t="s">
        <v>507</v>
      </c>
      <c r="J154" s="303">
        <v>50</v>
      </c>
      <c r="K154" s="299"/>
    </row>
    <row r="155" spans="2:11" s="1" customFormat="1" ht="15" customHeight="1">
      <c r="B155" s="276"/>
      <c r="C155" s="303" t="s">
        <v>513</v>
      </c>
      <c r="D155" s="253"/>
      <c r="E155" s="253"/>
      <c r="F155" s="304" t="s">
        <v>505</v>
      </c>
      <c r="G155" s="253"/>
      <c r="H155" s="303" t="s">
        <v>545</v>
      </c>
      <c r="I155" s="303" t="s">
        <v>515</v>
      </c>
      <c r="J155" s="303"/>
      <c r="K155" s="299"/>
    </row>
    <row r="156" spans="2:11" s="1" customFormat="1" ht="15" customHeight="1">
      <c r="B156" s="276"/>
      <c r="C156" s="303" t="s">
        <v>524</v>
      </c>
      <c r="D156" s="253"/>
      <c r="E156" s="253"/>
      <c r="F156" s="304" t="s">
        <v>511</v>
      </c>
      <c r="G156" s="253"/>
      <c r="H156" s="303" t="s">
        <v>545</v>
      </c>
      <c r="I156" s="303" t="s">
        <v>507</v>
      </c>
      <c r="J156" s="303">
        <v>50</v>
      </c>
      <c r="K156" s="299"/>
    </row>
    <row r="157" spans="2:11" s="1" customFormat="1" ht="15" customHeight="1">
      <c r="B157" s="276"/>
      <c r="C157" s="303" t="s">
        <v>532</v>
      </c>
      <c r="D157" s="253"/>
      <c r="E157" s="253"/>
      <c r="F157" s="304" t="s">
        <v>511</v>
      </c>
      <c r="G157" s="253"/>
      <c r="H157" s="303" t="s">
        <v>545</v>
      </c>
      <c r="I157" s="303" t="s">
        <v>507</v>
      </c>
      <c r="J157" s="303">
        <v>50</v>
      </c>
      <c r="K157" s="299"/>
    </row>
    <row r="158" spans="2:11" s="1" customFormat="1" ht="15" customHeight="1">
      <c r="B158" s="276"/>
      <c r="C158" s="303" t="s">
        <v>530</v>
      </c>
      <c r="D158" s="253"/>
      <c r="E158" s="253"/>
      <c r="F158" s="304" t="s">
        <v>511</v>
      </c>
      <c r="G158" s="253"/>
      <c r="H158" s="303" t="s">
        <v>545</v>
      </c>
      <c r="I158" s="303" t="s">
        <v>507</v>
      </c>
      <c r="J158" s="303">
        <v>50</v>
      </c>
      <c r="K158" s="299"/>
    </row>
    <row r="159" spans="2:11" s="1" customFormat="1" ht="15" customHeight="1">
      <c r="B159" s="276"/>
      <c r="C159" s="303" t="s">
        <v>91</v>
      </c>
      <c r="D159" s="253"/>
      <c r="E159" s="253"/>
      <c r="F159" s="304" t="s">
        <v>505</v>
      </c>
      <c r="G159" s="253"/>
      <c r="H159" s="303" t="s">
        <v>567</v>
      </c>
      <c r="I159" s="303" t="s">
        <v>507</v>
      </c>
      <c r="J159" s="303" t="s">
        <v>568</v>
      </c>
      <c r="K159" s="299"/>
    </row>
    <row r="160" spans="2:11" s="1" customFormat="1" ht="15" customHeight="1">
      <c r="B160" s="276"/>
      <c r="C160" s="303" t="s">
        <v>569</v>
      </c>
      <c r="D160" s="253"/>
      <c r="E160" s="253"/>
      <c r="F160" s="304" t="s">
        <v>505</v>
      </c>
      <c r="G160" s="253"/>
      <c r="H160" s="303" t="s">
        <v>570</v>
      </c>
      <c r="I160" s="303" t="s">
        <v>540</v>
      </c>
      <c r="J160" s="303"/>
      <c r="K160" s="299"/>
    </row>
    <row r="161" spans="2:1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pans="2:11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373" t="s">
        <v>571</v>
      </c>
      <c r="D165" s="373"/>
      <c r="E165" s="373"/>
      <c r="F165" s="373"/>
      <c r="G165" s="373"/>
      <c r="H165" s="373"/>
      <c r="I165" s="373"/>
      <c r="J165" s="373"/>
      <c r="K165" s="246"/>
    </row>
    <row r="166" spans="2:11" s="1" customFormat="1" ht="17.25" customHeight="1">
      <c r="B166" s="245"/>
      <c r="C166" s="266" t="s">
        <v>499</v>
      </c>
      <c r="D166" s="266"/>
      <c r="E166" s="266"/>
      <c r="F166" s="266" t="s">
        <v>500</v>
      </c>
      <c r="G166" s="308"/>
      <c r="H166" s="309" t="s">
        <v>56</v>
      </c>
      <c r="I166" s="309" t="s">
        <v>59</v>
      </c>
      <c r="J166" s="266" t="s">
        <v>501</v>
      </c>
      <c r="K166" s="246"/>
    </row>
    <row r="167" spans="2:11" s="1" customFormat="1" ht="17.25" customHeight="1">
      <c r="B167" s="247"/>
      <c r="C167" s="268" t="s">
        <v>502</v>
      </c>
      <c r="D167" s="268"/>
      <c r="E167" s="268"/>
      <c r="F167" s="269" t="s">
        <v>503</v>
      </c>
      <c r="G167" s="310"/>
      <c r="H167" s="311"/>
      <c r="I167" s="311"/>
      <c r="J167" s="268" t="s">
        <v>504</v>
      </c>
      <c r="K167" s="248"/>
    </row>
    <row r="168" spans="2:11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pans="2:11" s="1" customFormat="1" ht="15" customHeight="1">
      <c r="B169" s="276"/>
      <c r="C169" s="253" t="s">
        <v>508</v>
      </c>
      <c r="D169" s="253"/>
      <c r="E169" s="253"/>
      <c r="F169" s="274" t="s">
        <v>505</v>
      </c>
      <c r="G169" s="253"/>
      <c r="H169" s="253" t="s">
        <v>545</v>
      </c>
      <c r="I169" s="253" t="s">
        <v>507</v>
      </c>
      <c r="J169" s="253">
        <v>120</v>
      </c>
      <c r="K169" s="299"/>
    </row>
    <row r="170" spans="2:11" s="1" customFormat="1" ht="15" customHeight="1">
      <c r="B170" s="276"/>
      <c r="C170" s="253" t="s">
        <v>554</v>
      </c>
      <c r="D170" s="253"/>
      <c r="E170" s="253"/>
      <c r="F170" s="274" t="s">
        <v>505</v>
      </c>
      <c r="G170" s="253"/>
      <c r="H170" s="253" t="s">
        <v>555</v>
      </c>
      <c r="I170" s="253" t="s">
        <v>507</v>
      </c>
      <c r="J170" s="253" t="s">
        <v>556</v>
      </c>
      <c r="K170" s="299"/>
    </row>
    <row r="171" spans="2:11" s="1" customFormat="1" ht="15" customHeight="1">
      <c r="B171" s="276"/>
      <c r="C171" s="253" t="s">
        <v>453</v>
      </c>
      <c r="D171" s="253"/>
      <c r="E171" s="253"/>
      <c r="F171" s="274" t="s">
        <v>505</v>
      </c>
      <c r="G171" s="253"/>
      <c r="H171" s="253" t="s">
        <v>572</v>
      </c>
      <c r="I171" s="253" t="s">
        <v>507</v>
      </c>
      <c r="J171" s="253" t="s">
        <v>556</v>
      </c>
      <c r="K171" s="299"/>
    </row>
    <row r="172" spans="2:11" s="1" customFormat="1" ht="15" customHeight="1">
      <c r="B172" s="276"/>
      <c r="C172" s="253" t="s">
        <v>510</v>
      </c>
      <c r="D172" s="253"/>
      <c r="E172" s="253"/>
      <c r="F172" s="274" t="s">
        <v>511</v>
      </c>
      <c r="G172" s="253"/>
      <c r="H172" s="253" t="s">
        <v>572</v>
      </c>
      <c r="I172" s="253" t="s">
        <v>507</v>
      </c>
      <c r="J172" s="253">
        <v>50</v>
      </c>
      <c r="K172" s="299"/>
    </row>
    <row r="173" spans="2:11" s="1" customFormat="1" ht="15" customHeight="1">
      <c r="B173" s="276"/>
      <c r="C173" s="253" t="s">
        <v>513</v>
      </c>
      <c r="D173" s="253"/>
      <c r="E173" s="253"/>
      <c r="F173" s="274" t="s">
        <v>505</v>
      </c>
      <c r="G173" s="253"/>
      <c r="H173" s="253" t="s">
        <v>572</v>
      </c>
      <c r="I173" s="253" t="s">
        <v>515</v>
      </c>
      <c r="J173" s="253"/>
      <c r="K173" s="299"/>
    </row>
    <row r="174" spans="2:11" s="1" customFormat="1" ht="15" customHeight="1">
      <c r="B174" s="276"/>
      <c r="C174" s="253" t="s">
        <v>524</v>
      </c>
      <c r="D174" s="253"/>
      <c r="E174" s="253"/>
      <c r="F174" s="274" t="s">
        <v>511</v>
      </c>
      <c r="G174" s="253"/>
      <c r="H174" s="253" t="s">
        <v>572</v>
      </c>
      <c r="I174" s="253" t="s">
        <v>507</v>
      </c>
      <c r="J174" s="253">
        <v>50</v>
      </c>
      <c r="K174" s="299"/>
    </row>
    <row r="175" spans="2:11" s="1" customFormat="1" ht="15" customHeight="1">
      <c r="B175" s="276"/>
      <c r="C175" s="253" t="s">
        <v>532</v>
      </c>
      <c r="D175" s="253"/>
      <c r="E175" s="253"/>
      <c r="F175" s="274" t="s">
        <v>511</v>
      </c>
      <c r="G175" s="253"/>
      <c r="H175" s="253" t="s">
        <v>572</v>
      </c>
      <c r="I175" s="253" t="s">
        <v>507</v>
      </c>
      <c r="J175" s="253">
        <v>50</v>
      </c>
      <c r="K175" s="299"/>
    </row>
    <row r="176" spans="2:11" s="1" customFormat="1" ht="15" customHeight="1">
      <c r="B176" s="276"/>
      <c r="C176" s="253" t="s">
        <v>530</v>
      </c>
      <c r="D176" s="253"/>
      <c r="E176" s="253"/>
      <c r="F176" s="274" t="s">
        <v>511</v>
      </c>
      <c r="G176" s="253"/>
      <c r="H176" s="253" t="s">
        <v>572</v>
      </c>
      <c r="I176" s="253" t="s">
        <v>507</v>
      </c>
      <c r="J176" s="253">
        <v>50</v>
      </c>
      <c r="K176" s="299"/>
    </row>
    <row r="177" spans="2:11" s="1" customFormat="1" ht="15" customHeight="1">
      <c r="B177" s="276"/>
      <c r="C177" s="253" t="s">
        <v>107</v>
      </c>
      <c r="D177" s="253"/>
      <c r="E177" s="253"/>
      <c r="F177" s="274" t="s">
        <v>505</v>
      </c>
      <c r="G177" s="253"/>
      <c r="H177" s="253" t="s">
        <v>573</v>
      </c>
      <c r="I177" s="253" t="s">
        <v>574</v>
      </c>
      <c r="J177" s="253"/>
      <c r="K177" s="299"/>
    </row>
    <row r="178" spans="2:11" s="1" customFormat="1" ht="15" customHeight="1">
      <c r="B178" s="276"/>
      <c r="C178" s="253" t="s">
        <v>59</v>
      </c>
      <c r="D178" s="253"/>
      <c r="E178" s="253"/>
      <c r="F178" s="274" t="s">
        <v>505</v>
      </c>
      <c r="G178" s="253"/>
      <c r="H178" s="253" t="s">
        <v>575</v>
      </c>
      <c r="I178" s="253" t="s">
        <v>576</v>
      </c>
      <c r="J178" s="253">
        <v>1</v>
      </c>
      <c r="K178" s="299"/>
    </row>
    <row r="179" spans="2:11" s="1" customFormat="1" ht="15" customHeight="1">
      <c r="B179" s="276"/>
      <c r="C179" s="253" t="s">
        <v>55</v>
      </c>
      <c r="D179" s="253"/>
      <c r="E179" s="253"/>
      <c r="F179" s="274" t="s">
        <v>505</v>
      </c>
      <c r="G179" s="253"/>
      <c r="H179" s="253" t="s">
        <v>577</v>
      </c>
      <c r="I179" s="253" t="s">
        <v>507</v>
      </c>
      <c r="J179" s="253">
        <v>20</v>
      </c>
      <c r="K179" s="299"/>
    </row>
    <row r="180" spans="2:11" s="1" customFormat="1" ht="15" customHeight="1">
      <c r="B180" s="276"/>
      <c r="C180" s="253" t="s">
        <v>56</v>
      </c>
      <c r="D180" s="253"/>
      <c r="E180" s="253"/>
      <c r="F180" s="274" t="s">
        <v>505</v>
      </c>
      <c r="G180" s="253"/>
      <c r="H180" s="253" t="s">
        <v>578</v>
      </c>
      <c r="I180" s="253" t="s">
        <v>507</v>
      </c>
      <c r="J180" s="253">
        <v>255</v>
      </c>
      <c r="K180" s="299"/>
    </row>
    <row r="181" spans="2:11" s="1" customFormat="1" ht="15" customHeight="1">
      <c r="B181" s="276"/>
      <c r="C181" s="253" t="s">
        <v>108</v>
      </c>
      <c r="D181" s="253"/>
      <c r="E181" s="253"/>
      <c r="F181" s="274" t="s">
        <v>505</v>
      </c>
      <c r="G181" s="253"/>
      <c r="H181" s="253" t="s">
        <v>469</v>
      </c>
      <c r="I181" s="253" t="s">
        <v>507</v>
      </c>
      <c r="J181" s="253">
        <v>10</v>
      </c>
      <c r="K181" s="299"/>
    </row>
    <row r="182" spans="2:11" s="1" customFormat="1" ht="15" customHeight="1">
      <c r="B182" s="276"/>
      <c r="C182" s="253" t="s">
        <v>109</v>
      </c>
      <c r="D182" s="253"/>
      <c r="E182" s="253"/>
      <c r="F182" s="274" t="s">
        <v>505</v>
      </c>
      <c r="G182" s="253"/>
      <c r="H182" s="253" t="s">
        <v>579</v>
      </c>
      <c r="I182" s="253" t="s">
        <v>540</v>
      </c>
      <c r="J182" s="253"/>
      <c r="K182" s="299"/>
    </row>
    <row r="183" spans="2:11" s="1" customFormat="1" ht="15" customHeight="1">
      <c r="B183" s="276"/>
      <c r="C183" s="253" t="s">
        <v>580</v>
      </c>
      <c r="D183" s="253"/>
      <c r="E183" s="253"/>
      <c r="F183" s="274" t="s">
        <v>505</v>
      </c>
      <c r="G183" s="253"/>
      <c r="H183" s="253" t="s">
        <v>581</v>
      </c>
      <c r="I183" s="253" t="s">
        <v>540</v>
      </c>
      <c r="J183" s="253"/>
      <c r="K183" s="299"/>
    </row>
    <row r="184" spans="2:11" s="1" customFormat="1" ht="15" customHeight="1">
      <c r="B184" s="276"/>
      <c r="C184" s="253" t="s">
        <v>569</v>
      </c>
      <c r="D184" s="253"/>
      <c r="E184" s="253"/>
      <c r="F184" s="274" t="s">
        <v>505</v>
      </c>
      <c r="G184" s="253"/>
      <c r="H184" s="253" t="s">
        <v>582</v>
      </c>
      <c r="I184" s="253" t="s">
        <v>540</v>
      </c>
      <c r="J184" s="253"/>
      <c r="K184" s="299"/>
    </row>
    <row r="185" spans="2:11" s="1" customFormat="1" ht="15" customHeight="1">
      <c r="B185" s="276"/>
      <c r="C185" s="253" t="s">
        <v>111</v>
      </c>
      <c r="D185" s="253"/>
      <c r="E185" s="253"/>
      <c r="F185" s="274" t="s">
        <v>511</v>
      </c>
      <c r="G185" s="253"/>
      <c r="H185" s="253" t="s">
        <v>583</v>
      </c>
      <c r="I185" s="253" t="s">
        <v>507</v>
      </c>
      <c r="J185" s="253">
        <v>50</v>
      </c>
      <c r="K185" s="299"/>
    </row>
    <row r="186" spans="2:11" s="1" customFormat="1" ht="15" customHeight="1">
      <c r="B186" s="276"/>
      <c r="C186" s="253" t="s">
        <v>584</v>
      </c>
      <c r="D186" s="253"/>
      <c r="E186" s="253"/>
      <c r="F186" s="274" t="s">
        <v>511</v>
      </c>
      <c r="G186" s="253"/>
      <c r="H186" s="253" t="s">
        <v>585</v>
      </c>
      <c r="I186" s="253" t="s">
        <v>586</v>
      </c>
      <c r="J186" s="253"/>
      <c r="K186" s="299"/>
    </row>
    <row r="187" spans="2:11" s="1" customFormat="1" ht="15" customHeight="1">
      <c r="B187" s="276"/>
      <c r="C187" s="253" t="s">
        <v>587</v>
      </c>
      <c r="D187" s="253"/>
      <c r="E187" s="253"/>
      <c r="F187" s="274" t="s">
        <v>511</v>
      </c>
      <c r="G187" s="253"/>
      <c r="H187" s="253" t="s">
        <v>588</v>
      </c>
      <c r="I187" s="253" t="s">
        <v>586</v>
      </c>
      <c r="J187" s="253"/>
      <c r="K187" s="299"/>
    </row>
    <row r="188" spans="2:11" s="1" customFormat="1" ht="15" customHeight="1">
      <c r="B188" s="276"/>
      <c r="C188" s="253" t="s">
        <v>589</v>
      </c>
      <c r="D188" s="253"/>
      <c r="E188" s="253"/>
      <c r="F188" s="274" t="s">
        <v>511</v>
      </c>
      <c r="G188" s="253"/>
      <c r="H188" s="253" t="s">
        <v>590</v>
      </c>
      <c r="I188" s="253" t="s">
        <v>586</v>
      </c>
      <c r="J188" s="253"/>
      <c r="K188" s="299"/>
    </row>
    <row r="189" spans="2:11" s="1" customFormat="1" ht="15" customHeight="1">
      <c r="B189" s="276"/>
      <c r="C189" s="312" t="s">
        <v>591</v>
      </c>
      <c r="D189" s="253"/>
      <c r="E189" s="253"/>
      <c r="F189" s="274" t="s">
        <v>511</v>
      </c>
      <c r="G189" s="253"/>
      <c r="H189" s="253" t="s">
        <v>592</v>
      </c>
      <c r="I189" s="253" t="s">
        <v>593</v>
      </c>
      <c r="J189" s="313" t="s">
        <v>594</v>
      </c>
      <c r="K189" s="299"/>
    </row>
    <row r="190" spans="2:11" s="1" customFormat="1" ht="15" customHeight="1">
      <c r="B190" s="276"/>
      <c r="C190" s="312" t="s">
        <v>44</v>
      </c>
      <c r="D190" s="253"/>
      <c r="E190" s="253"/>
      <c r="F190" s="274" t="s">
        <v>505</v>
      </c>
      <c r="G190" s="253"/>
      <c r="H190" s="250" t="s">
        <v>595</v>
      </c>
      <c r="I190" s="253" t="s">
        <v>596</v>
      </c>
      <c r="J190" s="253"/>
      <c r="K190" s="299"/>
    </row>
    <row r="191" spans="2:11" s="1" customFormat="1" ht="15" customHeight="1">
      <c r="B191" s="276"/>
      <c r="C191" s="312" t="s">
        <v>597</v>
      </c>
      <c r="D191" s="253"/>
      <c r="E191" s="253"/>
      <c r="F191" s="274" t="s">
        <v>505</v>
      </c>
      <c r="G191" s="253"/>
      <c r="H191" s="253" t="s">
        <v>598</v>
      </c>
      <c r="I191" s="253" t="s">
        <v>540</v>
      </c>
      <c r="J191" s="253"/>
      <c r="K191" s="299"/>
    </row>
    <row r="192" spans="2:11" s="1" customFormat="1" ht="15" customHeight="1">
      <c r="B192" s="276"/>
      <c r="C192" s="312" t="s">
        <v>599</v>
      </c>
      <c r="D192" s="253"/>
      <c r="E192" s="253"/>
      <c r="F192" s="274" t="s">
        <v>505</v>
      </c>
      <c r="G192" s="253"/>
      <c r="H192" s="253" t="s">
        <v>600</v>
      </c>
      <c r="I192" s="253" t="s">
        <v>540</v>
      </c>
      <c r="J192" s="253"/>
      <c r="K192" s="299"/>
    </row>
    <row r="193" spans="2:11" s="1" customFormat="1" ht="15" customHeight="1">
      <c r="B193" s="276"/>
      <c r="C193" s="312" t="s">
        <v>601</v>
      </c>
      <c r="D193" s="253"/>
      <c r="E193" s="253"/>
      <c r="F193" s="274" t="s">
        <v>511</v>
      </c>
      <c r="G193" s="253"/>
      <c r="H193" s="253" t="s">
        <v>602</v>
      </c>
      <c r="I193" s="253" t="s">
        <v>540</v>
      </c>
      <c r="J193" s="253"/>
      <c r="K193" s="299"/>
    </row>
    <row r="194" spans="2:11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pans="2:11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pans="2:11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373" t="s">
        <v>603</v>
      </c>
      <c r="D199" s="373"/>
      <c r="E199" s="373"/>
      <c r="F199" s="373"/>
      <c r="G199" s="373"/>
      <c r="H199" s="373"/>
      <c r="I199" s="373"/>
      <c r="J199" s="373"/>
      <c r="K199" s="246"/>
    </row>
    <row r="200" spans="2:11" s="1" customFormat="1" ht="25.5" customHeight="1">
      <c r="B200" s="245"/>
      <c r="C200" s="315" t="s">
        <v>604</v>
      </c>
      <c r="D200" s="315"/>
      <c r="E200" s="315"/>
      <c r="F200" s="315" t="s">
        <v>605</v>
      </c>
      <c r="G200" s="316"/>
      <c r="H200" s="374" t="s">
        <v>606</v>
      </c>
      <c r="I200" s="374"/>
      <c r="J200" s="374"/>
      <c r="K200" s="246"/>
    </row>
    <row r="201" spans="2:1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pans="2:11" s="1" customFormat="1" ht="15" customHeight="1">
      <c r="B202" s="276"/>
      <c r="C202" s="253" t="s">
        <v>596</v>
      </c>
      <c r="D202" s="253"/>
      <c r="E202" s="253"/>
      <c r="F202" s="274" t="s">
        <v>45</v>
      </c>
      <c r="G202" s="253"/>
      <c r="H202" s="375" t="s">
        <v>607</v>
      </c>
      <c r="I202" s="375"/>
      <c r="J202" s="375"/>
      <c r="K202" s="299"/>
    </row>
    <row r="203" spans="2:11" s="1" customFormat="1" ht="15" customHeight="1">
      <c r="B203" s="276"/>
      <c r="C203" s="253"/>
      <c r="D203" s="253"/>
      <c r="E203" s="253"/>
      <c r="F203" s="274" t="s">
        <v>46</v>
      </c>
      <c r="G203" s="253"/>
      <c r="H203" s="375" t="s">
        <v>608</v>
      </c>
      <c r="I203" s="375"/>
      <c r="J203" s="375"/>
      <c r="K203" s="299"/>
    </row>
    <row r="204" spans="2:11" s="1" customFormat="1" ht="15" customHeight="1">
      <c r="B204" s="276"/>
      <c r="C204" s="253"/>
      <c r="D204" s="253"/>
      <c r="E204" s="253"/>
      <c r="F204" s="274" t="s">
        <v>49</v>
      </c>
      <c r="G204" s="253"/>
      <c r="H204" s="375" t="s">
        <v>609</v>
      </c>
      <c r="I204" s="375"/>
      <c r="J204" s="375"/>
      <c r="K204" s="299"/>
    </row>
    <row r="205" spans="2:11" s="1" customFormat="1" ht="15" customHeight="1">
      <c r="B205" s="276"/>
      <c r="C205" s="253"/>
      <c r="D205" s="253"/>
      <c r="E205" s="253"/>
      <c r="F205" s="274" t="s">
        <v>47</v>
      </c>
      <c r="G205" s="253"/>
      <c r="H205" s="375" t="s">
        <v>610</v>
      </c>
      <c r="I205" s="375"/>
      <c r="J205" s="375"/>
      <c r="K205" s="299"/>
    </row>
    <row r="206" spans="2:11" s="1" customFormat="1" ht="15" customHeight="1">
      <c r="B206" s="276"/>
      <c r="C206" s="253"/>
      <c r="D206" s="253"/>
      <c r="E206" s="253"/>
      <c r="F206" s="274" t="s">
        <v>48</v>
      </c>
      <c r="G206" s="253"/>
      <c r="H206" s="375" t="s">
        <v>611</v>
      </c>
      <c r="I206" s="375"/>
      <c r="J206" s="375"/>
      <c r="K206" s="299"/>
    </row>
    <row r="207" spans="2:11" s="1" customFormat="1" ht="15" customHeight="1">
      <c r="B207" s="276"/>
      <c r="C207" s="253"/>
      <c r="D207" s="253"/>
      <c r="E207" s="253"/>
      <c r="F207" s="274"/>
      <c r="G207" s="253"/>
      <c r="H207" s="253"/>
      <c r="I207" s="253"/>
      <c r="J207" s="253"/>
      <c r="K207" s="299"/>
    </row>
    <row r="208" spans="2:11" s="1" customFormat="1" ht="15" customHeight="1">
      <c r="B208" s="276"/>
      <c r="C208" s="253" t="s">
        <v>552</v>
      </c>
      <c r="D208" s="253"/>
      <c r="E208" s="253"/>
      <c r="F208" s="274" t="s">
        <v>81</v>
      </c>
      <c r="G208" s="253"/>
      <c r="H208" s="375" t="s">
        <v>612</v>
      </c>
      <c r="I208" s="375"/>
      <c r="J208" s="375"/>
      <c r="K208" s="299"/>
    </row>
    <row r="209" spans="2:11" s="1" customFormat="1" ht="15" customHeight="1">
      <c r="B209" s="276"/>
      <c r="C209" s="253"/>
      <c r="D209" s="253"/>
      <c r="E209" s="253"/>
      <c r="F209" s="274" t="s">
        <v>447</v>
      </c>
      <c r="G209" s="253"/>
      <c r="H209" s="375" t="s">
        <v>448</v>
      </c>
      <c r="I209" s="375"/>
      <c r="J209" s="375"/>
      <c r="K209" s="299"/>
    </row>
    <row r="210" spans="2:11" s="1" customFormat="1" ht="15" customHeight="1">
      <c r="B210" s="276"/>
      <c r="C210" s="253"/>
      <c r="D210" s="253"/>
      <c r="E210" s="253"/>
      <c r="F210" s="274" t="s">
        <v>445</v>
      </c>
      <c r="G210" s="253"/>
      <c r="H210" s="375" t="s">
        <v>613</v>
      </c>
      <c r="I210" s="375"/>
      <c r="J210" s="375"/>
      <c r="K210" s="299"/>
    </row>
    <row r="211" spans="2:11" s="1" customFormat="1" ht="15" customHeight="1">
      <c r="B211" s="317"/>
      <c r="C211" s="253"/>
      <c r="D211" s="253"/>
      <c r="E211" s="253"/>
      <c r="F211" s="274" t="s">
        <v>449</v>
      </c>
      <c r="G211" s="312"/>
      <c r="H211" s="376" t="s">
        <v>450</v>
      </c>
      <c r="I211" s="376"/>
      <c r="J211" s="376"/>
      <c r="K211" s="318"/>
    </row>
    <row r="212" spans="2:11" s="1" customFormat="1" ht="15" customHeight="1">
      <c r="B212" s="317"/>
      <c r="C212" s="253"/>
      <c r="D212" s="253"/>
      <c r="E212" s="253"/>
      <c r="F212" s="274" t="s">
        <v>451</v>
      </c>
      <c r="G212" s="312"/>
      <c r="H212" s="376" t="s">
        <v>417</v>
      </c>
      <c r="I212" s="376"/>
      <c r="J212" s="376"/>
      <c r="K212" s="318"/>
    </row>
    <row r="213" spans="2:11" s="1" customFormat="1" ht="15" customHeight="1">
      <c r="B213" s="317"/>
      <c r="C213" s="253"/>
      <c r="D213" s="253"/>
      <c r="E213" s="253"/>
      <c r="F213" s="274"/>
      <c r="G213" s="312"/>
      <c r="H213" s="303"/>
      <c r="I213" s="303"/>
      <c r="J213" s="303"/>
      <c r="K213" s="318"/>
    </row>
    <row r="214" spans="2:11" s="1" customFormat="1" ht="15" customHeight="1">
      <c r="B214" s="317"/>
      <c r="C214" s="253" t="s">
        <v>576</v>
      </c>
      <c r="D214" s="253"/>
      <c r="E214" s="253"/>
      <c r="F214" s="274">
        <v>1</v>
      </c>
      <c r="G214" s="312"/>
      <c r="H214" s="376" t="s">
        <v>614</v>
      </c>
      <c r="I214" s="376"/>
      <c r="J214" s="376"/>
      <c r="K214" s="318"/>
    </row>
    <row r="215" spans="2:11" s="1" customFormat="1" ht="15" customHeight="1">
      <c r="B215" s="317"/>
      <c r="C215" s="253"/>
      <c r="D215" s="253"/>
      <c r="E215" s="253"/>
      <c r="F215" s="274">
        <v>2</v>
      </c>
      <c r="G215" s="312"/>
      <c r="H215" s="376" t="s">
        <v>615</v>
      </c>
      <c r="I215" s="376"/>
      <c r="J215" s="376"/>
      <c r="K215" s="318"/>
    </row>
    <row r="216" spans="2:11" s="1" customFormat="1" ht="15" customHeight="1">
      <c r="B216" s="317"/>
      <c r="C216" s="253"/>
      <c r="D216" s="253"/>
      <c r="E216" s="253"/>
      <c r="F216" s="274">
        <v>3</v>
      </c>
      <c r="G216" s="312"/>
      <c r="H216" s="376" t="s">
        <v>616</v>
      </c>
      <c r="I216" s="376"/>
      <c r="J216" s="376"/>
      <c r="K216" s="318"/>
    </row>
    <row r="217" spans="2:11" s="1" customFormat="1" ht="15" customHeight="1">
      <c r="B217" s="317"/>
      <c r="C217" s="253"/>
      <c r="D217" s="253"/>
      <c r="E217" s="253"/>
      <c r="F217" s="274">
        <v>4</v>
      </c>
      <c r="G217" s="312"/>
      <c r="H217" s="376" t="s">
        <v>617</v>
      </c>
      <c r="I217" s="376"/>
      <c r="J217" s="376"/>
      <c r="K217" s="318"/>
    </row>
    <row r="218" spans="2:11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1 - SO 110 Komunikace</vt:lpstr>
      <vt:lpstr>2 - Vedlejší rozpočtové n...</vt:lpstr>
      <vt:lpstr>Pokyny pro vyplnění</vt:lpstr>
      <vt:lpstr>'1 - SO 110 Komunikace'!Názvy_tisku</vt:lpstr>
      <vt:lpstr>'2 - Vedlejší rozpočtové n...'!Názvy_tisku</vt:lpstr>
      <vt:lpstr>'Rekapitulace stavby'!Názvy_tisku</vt:lpstr>
      <vt:lpstr>'1 - SO 110 Komunikace'!Oblast_tisku</vt:lpstr>
      <vt:lpstr>'2 - Vedlejší rozpočtové 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Petr-PC\Petr</dc:creator>
  <cp:lastModifiedBy>Petr</cp:lastModifiedBy>
  <dcterms:created xsi:type="dcterms:W3CDTF">2021-07-08T07:43:17Z</dcterms:created>
  <dcterms:modified xsi:type="dcterms:W3CDTF">2021-07-08T07:45:25Z</dcterms:modified>
</cp:coreProperties>
</file>